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6\2016 ultimo\informes mensuales 2016\internet\"/>
    </mc:Choice>
  </mc:AlternateContent>
  <bookViews>
    <workbookView xWindow="0" yWindow="0" windowWidth="24000" windowHeight="8745"/>
  </bookViews>
  <sheets>
    <sheet name="Hoja1" sheetId="1" r:id="rId1"/>
    <sheet name="Hoja3" sheetId="3" r:id="rId2"/>
    <sheet name="grafica de funcionamineto" sheetId="4" r:id="rId3"/>
    <sheet name="INVERSION" sheetId="5" r:id="rId4"/>
  </sheets>
  <calcPr calcId="152511"/>
</workbook>
</file>

<file path=xl/calcChain.xml><?xml version="1.0" encoding="utf-8"?>
<calcChain xmlns="http://schemas.openxmlformats.org/spreadsheetml/2006/main">
  <c r="K59" i="1" l="1"/>
  <c r="J59" i="1"/>
  <c r="I59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N2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J15" i="3"/>
  <c r="I15" i="3"/>
  <c r="H15" i="3"/>
  <c r="J14" i="3"/>
  <c r="I14" i="3"/>
  <c r="H14" i="3"/>
  <c r="J6" i="3"/>
  <c r="J8" i="3"/>
  <c r="J9" i="3"/>
  <c r="D2" i="3"/>
  <c r="G2" i="3"/>
  <c r="G3" i="3"/>
  <c r="D4" i="3"/>
  <c r="G4" i="3"/>
  <c r="D5" i="3"/>
  <c r="G5" i="3"/>
  <c r="G6" i="3"/>
  <c r="G7" i="3"/>
  <c r="G8" i="3"/>
  <c r="G9" i="3"/>
  <c r="M9" i="3"/>
  <c r="I6" i="3"/>
  <c r="I8" i="3"/>
  <c r="I9" i="3"/>
  <c r="L9" i="3"/>
  <c r="H6" i="3"/>
  <c r="H8" i="3"/>
  <c r="H9" i="3"/>
  <c r="K9" i="3"/>
  <c r="F6" i="3"/>
  <c r="F8" i="3"/>
  <c r="F9" i="3"/>
  <c r="E6" i="3"/>
  <c r="E8" i="3"/>
  <c r="E9" i="3"/>
  <c r="D6" i="3"/>
  <c r="D9" i="3"/>
  <c r="C6" i="3"/>
  <c r="C9" i="3"/>
  <c r="B6" i="3"/>
  <c r="B8" i="3"/>
  <c r="B9" i="3"/>
  <c r="M8" i="3"/>
  <c r="L8" i="3"/>
  <c r="K8" i="3"/>
  <c r="M7" i="3"/>
  <c r="L7" i="3"/>
  <c r="K7" i="3"/>
  <c r="M6" i="3"/>
  <c r="L6" i="3"/>
  <c r="K6" i="3"/>
  <c r="M5" i="3"/>
  <c r="L5" i="3"/>
  <c r="K5" i="3"/>
  <c r="M3" i="3"/>
  <c r="L3" i="3"/>
  <c r="K3" i="3"/>
  <c r="M2" i="3"/>
  <c r="L2" i="3"/>
  <c r="K2" i="3"/>
</calcChain>
</file>

<file path=xl/sharedStrings.xml><?xml version="1.0" encoding="utf-8"?>
<sst xmlns="http://schemas.openxmlformats.org/spreadsheetml/2006/main" count="213" uniqueCount="93">
  <si>
    <t/>
  </si>
  <si>
    <t>CONCEPTO</t>
  </si>
  <si>
    <t>FUENTE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</si>
  <si>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</si>
  <si>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</si>
  <si>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</si>
  <si>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</si>
  <si>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</si>
  <si>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</si>
  <si>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TOTAL
OBLIGACIONES DEP.GSTOS</t>
  </si>
  <si>
    <t>TOTAL
ORDENES DE PAGO DEP.GSTOS</t>
  </si>
  <si>
    <t>Nación</t>
  </si>
  <si>
    <t>RECURSOS CORRIENTES</t>
  </si>
  <si>
    <t>SUELDOS</t>
  </si>
  <si>
    <t>SUELDOS DE VACACIONES</t>
  </si>
  <si>
    <t>PRIMA TECNICA SALARIAL</t>
  </si>
  <si>
    <t>PRIMA TECNICA NO SALARIAL</t>
  </si>
  <si>
    <t>BONIFICACION POR SERVICIOS PRESTADOS</t>
  </si>
  <si>
    <t>BONIFICACION ESPECIAL DE RECREACION</t>
  </si>
  <si>
    <t>SUBSIDIO DE ALIMENTACION</t>
  </si>
  <si>
    <t>PRIMA DE SERVICIO</t>
  </si>
  <si>
    <t>PRIMA DE VACACIONES</t>
  </si>
  <si>
    <t>PRIMA DE NAVIDAD</t>
  </si>
  <si>
    <t>PRIMA DE COORDINACION</t>
  </si>
  <si>
    <t>BONIFICACION DE DIRECCION</t>
  </si>
  <si>
    <t>INDEMNIZACION POR VACACIONES</t>
  </si>
  <si>
    <t>HONORARIOS</t>
  </si>
  <si>
    <t>REMUNERACION SERVICIOS TECNICOS</t>
  </si>
  <si>
    <t>CAJAS DE COMPENSACION PRIVADAS</t>
  </si>
  <si>
    <t>FONDOS ADMINISTRADORES DE PENSIONES PRIVADOS</t>
  </si>
  <si>
    <t>EMPRESAS PRIVADAS PROMOTORAS DE SALUD</t>
  </si>
  <si>
    <t>ADMINISTRADORAS PRIVADAS DE APORTES PARA ACCIDENTES DE TRABAJO Y ENFERMEDADES PROFESIONALES</t>
  </si>
  <si>
    <t>FONDO NACIONAL DEL AHORRO</t>
  </si>
  <si>
    <t>APORTES AL ICBF</t>
  </si>
  <si>
    <t>APORTES AL SENA</t>
  </si>
  <si>
    <t>APORTES A LA ESAP</t>
  </si>
  <si>
    <t>APORTES A ESCUELAS INDUSTRIALES E INSTITUTOS TECNICOS</t>
  </si>
  <si>
    <t>IMPUESTOS Y MULTAS</t>
  </si>
  <si>
    <t>EQUIPO DE MUSICA Y ACCESORIOS</t>
  </si>
  <si>
    <t>EQUIPO DE SISTEMAS</t>
  </si>
  <si>
    <t>SOFTWARE</t>
  </si>
  <si>
    <t>EQUIPO DE COMUNICACIONES</t>
  </si>
  <si>
    <t>MOBILIARIO Y ENSERES</t>
  </si>
  <si>
    <t>COMBUSTIBLE Y LUBRICANTES</t>
  </si>
  <si>
    <t>PAPELERIA, UTILES DE ESCRITORIO Y OFICINA</t>
  </si>
  <si>
    <t>PRODUCTOS DE ASEO Y LIMPIEZA</t>
  </si>
  <si>
    <t>PRODUCTOS DE CAFETERIA Y RESTAURANTE</t>
  </si>
  <si>
    <t>MANTENIMIENTO DE BIENES INMUEBLES</t>
  </si>
  <si>
    <t>MANTENIMIENTO DE BIENES MUEBLES, EQUIPOS Y ENSERES</t>
  </si>
  <si>
    <t>MANTENIMIENTO EQUIPO COMUNICACIONES Y COMPUTACION</t>
  </si>
  <si>
    <t>MANTENIMIENTO EQUIPO DE NAVEGACION Y TRANSPORTE</t>
  </si>
  <si>
    <t>SERVICIO DE ASEO</t>
  </si>
  <si>
    <t>SERVICIO DE SEGURIDAD Y VIGILANCIA</t>
  </si>
  <si>
    <t>SERVICIOS DE TRANSMISION DE INFORMACION</t>
  </si>
  <si>
    <t>OTROS COMUNICACIONES Y TRANSPORTE</t>
  </si>
  <si>
    <t>OTROS GASTOS POR IMPRESOS Y PUBLICACIONES</t>
  </si>
  <si>
    <t>ACUEDUCTO ALCANTARILLADO Y ASEO</t>
  </si>
  <si>
    <t>ENERGIA</t>
  </si>
  <si>
    <t>TELEFONIA MOVIL CELULAR</t>
  </si>
  <si>
    <t>TELEFONO,FAX Y OTROS</t>
  </si>
  <si>
    <t>OTROS SEGUROS</t>
  </si>
  <si>
    <t>ARRENDAMIENTOS BIENES MUEBLES</t>
  </si>
  <si>
    <t>ARRENDAMIENTOS BIENES INMUEBLES</t>
  </si>
  <si>
    <t>VIATICOS Y GASTOS DE VIAJE AL INTERIOR</t>
  </si>
  <si>
    <t>ELEMENTOS PARA BIENESTAR SOCIAL</t>
  </si>
  <si>
    <t>SERVICIOS DE BIENESTAR SOCIAL</t>
  </si>
  <si>
    <t>OTROS GASTOS  ADQUISICION BIENES</t>
  </si>
  <si>
    <t>PAGOS PASIVOS EXIGIBLES VIGENCIA EXPIRADAS</t>
  </si>
  <si>
    <t>INVERSION</t>
  </si>
  <si>
    <t>FONDOS ESPECIALES</t>
  </si>
  <si>
    <t>Rubro</t>
  </si>
  <si>
    <t>Presupuesto Asignado- Decreto de Liquidacion</t>
  </si>
  <si>
    <t>Modificacion Presupuestal</t>
  </si>
  <si>
    <t>Adiciones</t>
  </si>
  <si>
    <t>Provion del 1%</t>
  </si>
  <si>
    <t>Bloqueo</t>
  </si>
  <si>
    <t>Apropiacion Vigente</t>
  </si>
  <si>
    <t>Compromisos</t>
  </si>
  <si>
    <t>Obligaciones</t>
  </si>
  <si>
    <t>Pagos</t>
  </si>
  <si>
    <t>% de Compromisos</t>
  </si>
  <si>
    <t>% De Obligaciones</t>
  </si>
  <si>
    <t>% de Pagos</t>
  </si>
  <si>
    <t>Gastos de Personal</t>
  </si>
  <si>
    <t>Gastos Generales</t>
  </si>
  <si>
    <t>Otros gastos personales</t>
  </si>
  <si>
    <t>Transfrerencias</t>
  </si>
  <si>
    <t>Total Funcionamiento</t>
  </si>
  <si>
    <t>Inversion-FORTALECIMIENTO INSTITUCIONAL DE LOS   BOMBEROS, A TRAVÉS DEL FONDO NACIONAL DE BOMBEROS A NIVEL NACIONAL</t>
  </si>
  <si>
    <t>Total Inversion</t>
  </si>
  <si>
    <t>TOTAL PRESUPUESTO</t>
  </si>
  <si>
    <t>* Otros gastos personales : Se recibiero recursos por $442,000,000, los cuales se modificaron a gastos de personal</t>
  </si>
  <si>
    <t>* Otras transferencias : Se recibieron recursos por $200,000,000, los cuales se modificaron a gastos de personal un  valor de $177,634,000 y queda un sobrante de $22,366,000.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</si>
</sst>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[$$-240A]\ 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5">
    <xf numFmtId="0" fontId="1" fillId="0" borderId="0" xfId="0" applyFont="1" applyFill="1" applyBorder="1"/>
    <xf numFmtId="0" fontId="1" fillId="0" borderId="0" xfId="0" applyFont="1" applyFill="1" applyBorder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4" fillId="0" borderId="5" xfId="0" applyFont="1" applyFill="1" applyBorder="1"/>
    <xf numFmtId="164" fontId="4" fillId="0" borderId="6" xfId="0" applyNumberFormat="1" applyFont="1" applyFill="1" applyBorder="1"/>
    <xf numFmtId="164" fontId="4" fillId="0" borderId="7" xfId="0" applyNumberFormat="1" applyFont="1" applyFill="1" applyBorder="1"/>
    <xf numFmtId="10" fontId="4" fillId="0" borderId="6" xfId="0" applyNumberFormat="1" applyFont="1" applyFill="1" applyBorder="1"/>
    <xf numFmtId="10" fontId="4" fillId="0" borderId="8" xfId="0" applyNumberFormat="1" applyFont="1" applyFill="1" applyBorder="1"/>
    <xf numFmtId="0" fontId="4" fillId="0" borderId="9" xfId="0" applyFont="1" applyFill="1" applyBorder="1"/>
    <xf numFmtId="10" fontId="4" fillId="0" borderId="7" xfId="0" applyNumberFormat="1" applyFont="1" applyFill="1" applyBorder="1"/>
    <xf numFmtId="10" fontId="4" fillId="0" borderId="10" xfId="0" applyNumberFormat="1" applyFont="1" applyFill="1" applyBorder="1"/>
    <xf numFmtId="0" fontId="3" fillId="5" borderId="1" xfId="0" applyFont="1" applyFill="1" applyBorder="1"/>
    <xf numFmtId="164" fontId="3" fillId="5" borderId="2" xfId="0" applyNumberFormat="1" applyFont="1" applyFill="1" applyBorder="1"/>
    <xf numFmtId="10" fontId="3" fillId="5" borderId="3" xfId="0" applyNumberFormat="1" applyFont="1" applyFill="1" applyBorder="1"/>
    <xf numFmtId="10" fontId="3" fillId="5" borderId="4" xfId="0" applyNumberFormat="1" applyFont="1" applyFill="1" applyBorder="1"/>
    <xf numFmtId="0" fontId="4" fillId="0" borderId="11" xfId="0" applyFont="1" applyFill="1" applyBorder="1" applyAlignment="1">
      <alignment wrapText="1"/>
    </xf>
    <xf numFmtId="164" fontId="4" fillId="0" borderId="12" xfId="0" applyNumberFormat="1" applyFont="1" applyFill="1" applyBorder="1"/>
    <xf numFmtId="164" fontId="4" fillId="0" borderId="13" xfId="0" applyNumberFormat="1" applyFont="1" applyFill="1" applyBorder="1"/>
    <xf numFmtId="10" fontId="4" fillId="0" borderId="12" xfId="0" applyNumberFormat="1" applyFont="1" applyFill="1" applyBorder="1"/>
    <xf numFmtId="10" fontId="4" fillId="0" borderId="14" xfId="0" applyNumberFormat="1" applyFont="1" applyFill="1" applyBorder="1"/>
    <xf numFmtId="0" fontId="3" fillId="6" borderId="15" xfId="0" applyFont="1" applyFill="1" applyBorder="1"/>
    <xf numFmtId="164" fontId="3" fillId="6" borderId="16" xfId="0" applyNumberFormat="1" applyFont="1" applyFill="1" applyBorder="1"/>
    <xf numFmtId="10" fontId="3" fillId="6" borderId="17" xfId="0" applyNumberFormat="1" applyFont="1" applyFill="1" applyBorder="1"/>
    <xf numFmtId="10" fontId="3" fillId="6" borderId="18" xfId="0" applyNumberFormat="1" applyFont="1" applyFill="1" applyBorder="1"/>
    <xf numFmtId="0" fontId="3" fillId="7" borderId="1" xfId="0" applyFont="1" applyFill="1" applyBorder="1"/>
    <xf numFmtId="164" fontId="3" fillId="7" borderId="3" xfId="0" applyNumberFormat="1" applyFont="1" applyFill="1" applyBorder="1"/>
    <xf numFmtId="10" fontId="3" fillId="7" borderId="3" xfId="1" applyNumberFormat="1" applyFont="1" applyFill="1" applyBorder="1"/>
    <xf numFmtId="10" fontId="3" fillId="7" borderId="4" xfId="1" applyNumberFormat="1" applyFont="1" applyFill="1" applyBorder="1"/>
    <xf numFmtId="0" fontId="5" fillId="0" borderId="0" xfId="0" applyFont="1" applyFill="1" applyBorder="1"/>
    <xf numFmtId="10" fontId="5" fillId="0" borderId="0" xfId="1" applyNumberFormat="1" applyFont="1" applyFill="1" applyBorder="1"/>
    <xf numFmtId="10" fontId="1" fillId="3" borderId="19" xfId="1" applyNumberFormat="1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4" fontId="7" fillId="0" borderId="19" xfId="0" applyNumberFormat="1" applyFont="1" applyFill="1" applyBorder="1" applyAlignment="1">
      <alignment horizontal="right" vertical="center" wrapText="1" readingOrder="1"/>
    </xf>
    <xf numFmtId="0" fontId="7" fillId="0" borderId="19" xfId="0" applyNumberFormat="1" applyFont="1" applyFill="1" applyBorder="1" applyAlignment="1">
      <alignment horizontal="right" vertical="center" wrapText="1" readingOrder="1"/>
    </xf>
    <xf numFmtId="10" fontId="8" fillId="0" borderId="19" xfId="1" applyNumberFormat="1" applyFont="1" applyFill="1" applyBorder="1"/>
    <xf numFmtId="0" fontId="8" fillId="0" borderId="0" xfId="0" applyFont="1" applyFill="1" applyBorder="1"/>
    <xf numFmtId="0" fontId="7" fillId="0" borderId="19" xfId="0" applyNumberFormat="1" applyFont="1" applyFill="1" applyBorder="1" applyAlignment="1">
      <alignment vertical="center" wrapText="1" readingOrder="1"/>
    </xf>
    <xf numFmtId="0" fontId="7" fillId="0" borderId="19" xfId="0" applyNumberFormat="1" applyFont="1" applyFill="1" applyBorder="1" applyAlignment="1">
      <alignment horizontal="center" vertical="center" wrapText="1" readingOrder="1"/>
    </xf>
    <xf numFmtId="0" fontId="7" fillId="0" borderId="19" xfId="0" applyNumberFormat="1" applyFont="1" applyFill="1" applyBorder="1" applyAlignment="1">
      <alignment horizontal="left" vertical="center" wrapText="1" readingOrder="1"/>
    </xf>
    <xf numFmtId="0" fontId="7" fillId="0" borderId="6" xfId="0" applyNumberFormat="1" applyFont="1" applyFill="1" applyBorder="1" applyAlignment="1">
      <alignment vertical="center" wrapText="1" readingOrder="1"/>
    </xf>
    <xf numFmtId="0" fontId="7" fillId="0" borderId="6" xfId="0" applyNumberFormat="1" applyFont="1" applyFill="1" applyBorder="1" applyAlignment="1">
      <alignment horizontal="center" vertical="center" wrapText="1" readingOrder="1"/>
    </xf>
    <xf numFmtId="0" fontId="7" fillId="0" borderId="6" xfId="0" applyNumberFormat="1" applyFont="1" applyFill="1" applyBorder="1" applyAlignment="1">
      <alignment horizontal="left" vertical="center" wrapText="1" readingOrder="1"/>
    </xf>
    <xf numFmtId="4" fontId="7" fillId="0" borderId="6" xfId="0" applyNumberFormat="1" applyFont="1" applyFill="1" applyBorder="1" applyAlignment="1">
      <alignment horizontal="right" vertical="center" wrapText="1" readingOrder="1"/>
    </xf>
    <xf numFmtId="0" fontId="7" fillId="0" borderId="6" xfId="0" applyNumberFormat="1" applyFont="1" applyFill="1" applyBorder="1" applyAlignment="1">
      <alignment horizontal="right" vertical="center" wrapText="1" readingOrder="1"/>
    </xf>
    <xf numFmtId="10" fontId="8" fillId="0" borderId="6" xfId="1" applyNumberFormat="1" applyFont="1" applyFill="1" applyBorder="1"/>
    <xf numFmtId="0" fontId="7" fillId="2" borderId="22" xfId="0" applyNumberFormat="1" applyFont="1" applyFill="1" applyBorder="1" applyAlignment="1">
      <alignment horizontal="center" vertical="top" wrapText="1" readingOrder="1"/>
    </xf>
    <xf numFmtId="0" fontId="7" fillId="2" borderId="3" xfId="0" applyNumberFormat="1" applyFont="1" applyFill="1" applyBorder="1" applyAlignment="1">
      <alignment horizontal="center" vertical="top" wrapText="1" readingOrder="1"/>
    </xf>
    <xf numFmtId="0" fontId="7" fillId="2" borderId="4" xfId="0" applyNumberFormat="1" applyFont="1" applyFill="1" applyBorder="1" applyAlignment="1">
      <alignment horizontal="center" vertical="top" wrapText="1" readingOrder="1"/>
    </xf>
    <xf numFmtId="43" fontId="9" fillId="0" borderId="20" xfId="2" applyFont="1" applyFill="1" applyBorder="1"/>
    <xf numFmtId="43" fontId="9" fillId="0" borderId="25" xfId="2" applyFont="1" applyFill="1" applyBorder="1"/>
    <xf numFmtId="10" fontId="8" fillId="0" borderId="8" xfId="1" applyNumberFormat="1" applyFont="1" applyFill="1" applyBorder="1"/>
    <xf numFmtId="10" fontId="8" fillId="0" borderId="26" xfId="1" applyNumberFormat="1" applyFont="1" applyFill="1" applyBorder="1"/>
    <xf numFmtId="0" fontId="7" fillId="0" borderId="27" xfId="0" applyNumberFormat="1" applyFont="1" applyFill="1" applyBorder="1" applyAlignment="1">
      <alignment vertical="center" wrapText="1" readingOrder="1"/>
    </xf>
    <xf numFmtId="0" fontId="7" fillId="0" borderId="27" xfId="0" applyNumberFormat="1" applyFont="1" applyFill="1" applyBorder="1" applyAlignment="1">
      <alignment horizontal="left" vertical="center" wrapText="1" readingOrder="1"/>
    </xf>
    <xf numFmtId="4" fontId="6" fillId="0" borderId="27" xfId="0" applyNumberFormat="1" applyFont="1" applyFill="1" applyBorder="1" applyAlignment="1">
      <alignment horizontal="right" vertical="center" wrapText="1" readingOrder="1"/>
    </xf>
    <xf numFmtId="10" fontId="8" fillId="0" borderId="27" xfId="1" applyNumberFormat="1" applyFont="1" applyFill="1" applyBorder="1"/>
    <xf numFmtId="10" fontId="8" fillId="0" borderId="28" xfId="1" applyNumberFormat="1" applyFont="1" applyFill="1" applyBorder="1"/>
    <xf numFmtId="43" fontId="6" fillId="0" borderId="0" xfId="2" applyFont="1" applyFill="1" applyBorder="1" applyAlignment="1">
      <alignment vertical="top" wrapText="1" readingOrder="1"/>
    </xf>
    <xf numFmtId="0" fontId="6" fillId="0" borderId="27" xfId="0" applyNumberFormat="1" applyFont="1" applyFill="1" applyBorder="1" applyAlignment="1">
      <alignment horizontal="right" vertical="center" wrapText="1" readingOrder="1"/>
    </xf>
    <xf numFmtId="0" fontId="8" fillId="0" borderId="27" xfId="0" applyFont="1" applyFill="1" applyBorder="1"/>
    <xf numFmtId="0" fontId="6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/>
    <xf numFmtId="0" fontId="9" fillId="0" borderId="24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7" fillId="0" borderId="19" xfId="0" applyNumberFormat="1" applyFont="1" applyFill="1" applyBorder="1" applyAlignment="1">
      <alignment horizontal="right" vertical="center" wrapText="1" readingOrder="1"/>
    </xf>
    <xf numFmtId="0" fontId="8" fillId="0" borderId="19" xfId="0" applyFont="1" applyFill="1" applyBorder="1"/>
    <xf numFmtId="4" fontId="7" fillId="0" borderId="19" xfId="0" applyNumberFormat="1" applyFont="1" applyFill="1" applyBorder="1" applyAlignment="1">
      <alignment horizontal="right" vertical="center" wrapText="1" readingOrder="1"/>
    </xf>
    <xf numFmtId="0" fontId="8" fillId="0" borderId="6" xfId="0" applyFont="1" applyFill="1" applyBorder="1"/>
    <xf numFmtId="0" fontId="7" fillId="0" borderId="6" xfId="0" applyNumberFormat="1" applyFont="1" applyFill="1" applyBorder="1" applyAlignment="1">
      <alignment horizontal="right" vertical="center" wrapText="1" readingOrder="1"/>
    </xf>
    <xf numFmtId="0" fontId="7" fillId="2" borderId="22" xfId="0" applyNumberFormat="1" applyFont="1" applyFill="1" applyBorder="1" applyAlignment="1">
      <alignment horizontal="center" vertical="top" wrapText="1" readingOrder="1"/>
    </xf>
    <xf numFmtId="0" fontId="8" fillId="0" borderId="21" xfId="0" applyNumberFormat="1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EJECUCION</a:t>
            </a:r>
            <a:r>
              <a:rPr lang="es-ES" baseline="0"/>
              <a:t> DE FUNCIONAMIENTO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(Hoja3!$K$1,Hoja3!$L$1,Hoja3!$M$1)</c:f>
              <c:strCache>
                <c:ptCount val="3"/>
                <c:pt idx="0">
                  <c:v>% de Compromisos</c:v>
                </c:pt>
                <c:pt idx="1">
                  <c:v>% De Obligaciones</c:v>
                </c:pt>
                <c:pt idx="2">
                  <c:v>% de Pagos</c:v>
                </c:pt>
              </c:strCache>
            </c:strRef>
          </c:cat>
          <c:val>
            <c:numRef>
              <c:f>(Hoja3!$K$6,Hoja3!$L$6,Hoja3!$M$6)</c:f>
              <c:numCache>
                <c:formatCode>0.00%</c:formatCode>
                <c:ptCount val="3"/>
                <c:pt idx="0">
                  <c:v>0.85559668254784371</c:v>
                </c:pt>
                <c:pt idx="1">
                  <c:v>0.80216280942512241</c:v>
                </c:pt>
                <c:pt idx="2">
                  <c:v>0.80216280942512241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8008824"/>
        <c:axId val="228008432"/>
        <c:axId val="0"/>
      </c:bar3DChart>
      <c:catAx>
        <c:axId val="228008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8008432"/>
        <c:crosses val="autoZero"/>
        <c:auto val="1"/>
        <c:lblAlgn val="ctr"/>
        <c:lblOffset val="100"/>
        <c:noMultiLvlLbl val="0"/>
      </c:catAx>
      <c:valAx>
        <c:axId val="22800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280088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INVERSION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20065789473684212"/>
                  <c:y val="2.492029204314062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A776571-9113-4240-AB1E-AD1751EE4892}" type="VALUE">
                      <a:rPr lang="en-US" sz="12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[VALOR]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12280701754385"/>
                      <c:h val="0.112094395280235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0.1052436455311507"/>
                  <c:y val="-0.3163808948660178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D6EEBCE-3AAC-4730-898C-AEC19F400455}" type="VALUE">
                      <a:rPr lang="en-US" sz="12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[VALOR]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798245614035087"/>
                      <c:h val="0.114002121416238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5D1CA61-02FE-49B9-B98C-D3852B3F33E6}" type="VALUE">
                      <a:rPr lang="en-US" sz="1200">
                        <a:solidFill>
                          <a:schemeClr val="bg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/>
                      </a:pPr>
                      <a:t>[VALOR]</a:t>
                    </a:fld>
                    <a:endParaRPr lang="es-E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(Hoja3!$K$1,Hoja3!$L$1,Hoja3!$M$1)</c:f>
              <c:strCache>
                <c:ptCount val="3"/>
                <c:pt idx="0">
                  <c:v>% de Compromisos</c:v>
                </c:pt>
                <c:pt idx="1">
                  <c:v>% De Obligaciones</c:v>
                </c:pt>
                <c:pt idx="2">
                  <c:v>% de Pagos</c:v>
                </c:pt>
              </c:strCache>
            </c:strRef>
          </c:cat>
          <c:val>
            <c:numRef>
              <c:f>(Hoja3!$K$8,Hoja3!$L$8,Hoja3!$M$8)</c:f>
              <c:numCache>
                <c:formatCode>0.00%</c:formatCode>
                <c:ptCount val="3"/>
                <c:pt idx="0">
                  <c:v>0.80915019101369268</c:v>
                </c:pt>
                <c:pt idx="1">
                  <c:v>0.64144138224165914</c:v>
                </c:pt>
                <c:pt idx="2">
                  <c:v>0.64144138224165914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082832573559885"/>
          <c:y val="0.87463080389287617"/>
          <c:w val="0.71448369940599521"/>
          <c:h val="0.10177037604812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9</xdr:col>
      <xdr:colOff>361950</xdr:colOff>
      <xdr:row>20</xdr:row>
      <xdr:rowOff>66674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3</xdr:row>
      <xdr:rowOff>171449</xdr:rowOff>
    </xdr:from>
    <xdr:to>
      <xdr:col>7</xdr:col>
      <xdr:colOff>752475</xdr:colOff>
      <xdr:row>20</xdr:row>
      <xdr:rowOff>161924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tabSelected="1" workbookViewId="0">
      <pane ySplit="1" topLeftCell="A2" activePane="bottomLeft" state="frozen"/>
      <selection pane="bottomLeft" activeCell="I59" sqref="I59"/>
    </sheetView>
  </sheetViews>
  <sheetFormatPr baseColWidth="10" defaultRowHeight="22.5" customHeight="1"/>
  <cols>
    <col min="1" max="1" width="31.28515625" customWidth="1"/>
    <col min="2" max="2" width="8.85546875" customWidth="1"/>
    <col min="3" max="3" width="25.85546875" customWidth="1"/>
    <col min="4" max="5" width="16.42578125" bestFit="1" customWidth="1"/>
    <col min="6" max="6" width="17.7109375" bestFit="1" customWidth="1"/>
    <col min="7" max="8" width="7" customWidth="1"/>
    <col min="9" max="9" width="19.7109375" customWidth="1"/>
    <col min="10" max="10" width="19.140625" customWidth="1"/>
    <col min="11" max="11" width="21.7109375" bestFit="1" customWidth="1"/>
    <col min="12" max="12" width="14.85546875" customWidth="1"/>
    <col min="13" max="13" width="13" customWidth="1"/>
    <col min="14" max="14" width="13.7109375" customWidth="1"/>
  </cols>
  <sheetData>
    <row r="1" spans="1:14" ht="28.5" customHeight="1" thickBot="1">
      <c r="A1" s="48" t="s">
        <v>1</v>
      </c>
      <c r="B1" s="48" t="s">
        <v>2</v>
      </c>
      <c r="C1" s="48" t="s">
        <v>3</v>
      </c>
      <c r="D1" s="48" t="s">
        <v>4</v>
      </c>
      <c r="E1" s="48" t="s">
        <v>5</v>
      </c>
      <c r="F1" s="48" t="s">
        <v>6</v>
      </c>
      <c r="G1" s="72" t="s">
        <v>7</v>
      </c>
      <c r="H1" s="73"/>
      <c r="I1" s="48" t="s">
        <v>8</v>
      </c>
      <c r="J1" s="48" t="s">
        <v>9</v>
      </c>
      <c r="K1" s="48" t="s">
        <v>10</v>
      </c>
      <c r="L1" s="49" t="s">
        <v>80</v>
      </c>
      <c r="M1" s="49" t="s">
        <v>81</v>
      </c>
      <c r="N1" s="50" t="s">
        <v>82</v>
      </c>
    </row>
    <row r="2" spans="1:14" ht="22.5" customHeight="1">
      <c r="A2" s="42" t="s">
        <v>13</v>
      </c>
      <c r="B2" s="43" t="s">
        <v>11</v>
      </c>
      <c r="C2" s="44" t="s">
        <v>12</v>
      </c>
      <c r="D2" s="45">
        <v>1264518814.8</v>
      </c>
      <c r="E2" s="45">
        <v>1264518814.8</v>
      </c>
      <c r="F2" s="46">
        <v>0</v>
      </c>
      <c r="G2" s="71">
        <v>0</v>
      </c>
      <c r="H2" s="70"/>
      <c r="I2" s="45">
        <v>1162401040</v>
      </c>
      <c r="J2" s="45">
        <v>1162401040</v>
      </c>
      <c r="K2" s="45">
        <v>1162401040</v>
      </c>
      <c r="L2" s="47">
        <f>+I2/D2</f>
        <v>0.91924376798130025</v>
      </c>
      <c r="M2" s="47">
        <f>+J2/D2</f>
        <v>0.91924376798130025</v>
      </c>
      <c r="N2" s="53">
        <f>+K2/D2</f>
        <v>0.91924376798130025</v>
      </c>
    </row>
    <row r="3" spans="1:14" ht="22.5" customHeight="1">
      <c r="A3" s="39" t="s">
        <v>14</v>
      </c>
      <c r="B3" s="40" t="s">
        <v>11</v>
      </c>
      <c r="C3" s="41" t="s">
        <v>12</v>
      </c>
      <c r="D3" s="35">
        <v>120000000</v>
      </c>
      <c r="E3" s="35">
        <v>120000000</v>
      </c>
      <c r="F3" s="36">
        <v>0</v>
      </c>
      <c r="G3" s="67">
        <v>0</v>
      </c>
      <c r="H3" s="68"/>
      <c r="I3" s="35">
        <v>80609982</v>
      </c>
      <c r="J3" s="35">
        <v>80609982</v>
      </c>
      <c r="K3" s="35">
        <v>80609982</v>
      </c>
      <c r="L3" s="37">
        <f t="shared" ref="L3:L57" si="0">+I3/D3</f>
        <v>0.67174984999999998</v>
      </c>
      <c r="M3" s="37">
        <f t="shared" ref="M3:M57" si="1">+J3/D3</f>
        <v>0.67174984999999998</v>
      </c>
      <c r="N3" s="54">
        <f t="shared" ref="N3:N57" si="2">+K3/D3</f>
        <v>0.67174984999999998</v>
      </c>
    </row>
    <row r="4" spans="1:14" ht="22.5" customHeight="1">
      <c r="A4" s="39" t="s">
        <v>15</v>
      </c>
      <c r="B4" s="40" t="s">
        <v>11</v>
      </c>
      <c r="C4" s="41" t="s">
        <v>12</v>
      </c>
      <c r="D4" s="35">
        <v>126297214</v>
      </c>
      <c r="E4" s="35">
        <v>126297214</v>
      </c>
      <c r="F4" s="36">
        <v>0</v>
      </c>
      <c r="G4" s="67">
        <v>0</v>
      </c>
      <c r="H4" s="68"/>
      <c r="I4" s="35">
        <v>115772446</v>
      </c>
      <c r="J4" s="35">
        <v>115772446</v>
      </c>
      <c r="K4" s="35">
        <v>115772446</v>
      </c>
      <c r="L4" s="37">
        <f t="shared" si="0"/>
        <v>0.91666666534702812</v>
      </c>
      <c r="M4" s="37">
        <f t="shared" si="1"/>
        <v>0.91666666534702812</v>
      </c>
      <c r="N4" s="54">
        <f t="shared" si="2"/>
        <v>0.91666666534702812</v>
      </c>
    </row>
    <row r="5" spans="1:14" ht="22.5" customHeight="1">
      <c r="A5" s="39" t="s">
        <v>16</v>
      </c>
      <c r="B5" s="40" t="s">
        <v>11</v>
      </c>
      <c r="C5" s="41" t="s">
        <v>12</v>
      </c>
      <c r="D5" s="35">
        <v>98644512</v>
      </c>
      <c r="E5" s="35">
        <v>98644512</v>
      </c>
      <c r="F5" s="36">
        <v>0</v>
      </c>
      <c r="G5" s="67">
        <v>0</v>
      </c>
      <c r="H5" s="68"/>
      <c r="I5" s="35">
        <v>90424136</v>
      </c>
      <c r="J5" s="35">
        <v>90424136</v>
      </c>
      <c r="K5" s="35">
        <v>90424136</v>
      </c>
      <c r="L5" s="37">
        <f t="shared" si="0"/>
        <v>0.91666666666666663</v>
      </c>
      <c r="M5" s="37">
        <f t="shared" si="1"/>
        <v>0.91666666666666663</v>
      </c>
      <c r="N5" s="54">
        <f t="shared" si="2"/>
        <v>0.91666666666666663</v>
      </c>
    </row>
    <row r="6" spans="1:14" ht="22.5" customHeight="1">
      <c r="A6" s="39" t="s">
        <v>17</v>
      </c>
      <c r="B6" s="40" t="s">
        <v>11</v>
      </c>
      <c r="C6" s="41" t="s">
        <v>12</v>
      </c>
      <c r="D6" s="35">
        <v>43643727.600000001</v>
      </c>
      <c r="E6" s="35">
        <v>43643726.600000001</v>
      </c>
      <c r="F6" s="36">
        <v>1</v>
      </c>
      <c r="G6" s="67">
        <v>0</v>
      </c>
      <c r="H6" s="68"/>
      <c r="I6" s="35">
        <v>42794538</v>
      </c>
      <c r="J6" s="35">
        <v>42794538</v>
      </c>
      <c r="K6" s="35">
        <v>42794538</v>
      </c>
      <c r="L6" s="37">
        <f t="shared" si="0"/>
        <v>0.98054268856723403</v>
      </c>
      <c r="M6" s="37">
        <f t="shared" si="1"/>
        <v>0.98054268856723403</v>
      </c>
      <c r="N6" s="54">
        <f t="shared" si="2"/>
        <v>0.98054268856723403</v>
      </c>
    </row>
    <row r="7" spans="1:14" ht="22.5" customHeight="1">
      <c r="A7" s="39" t="s">
        <v>18</v>
      </c>
      <c r="B7" s="40" t="s">
        <v>11</v>
      </c>
      <c r="C7" s="41" t="s">
        <v>12</v>
      </c>
      <c r="D7" s="35">
        <v>8971039.0500000007</v>
      </c>
      <c r="E7" s="35">
        <v>8971039.0500000007</v>
      </c>
      <c r="F7" s="36">
        <v>0</v>
      </c>
      <c r="G7" s="67">
        <v>0</v>
      </c>
      <c r="H7" s="68"/>
      <c r="I7" s="35">
        <v>6581068</v>
      </c>
      <c r="J7" s="35">
        <v>6581068</v>
      </c>
      <c r="K7" s="35">
        <v>6581068</v>
      </c>
      <c r="L7" s="37">
        <f t="shared" si="0"/>
        <v>0.73359038605455629</v>
      </c>
      <c r="M7" s="37">
        <f t="shared" si="1"/>
        <v>0.73359038605455629</v>
      </c>
      <c r="N7" s="54">
        <f t="shared" si="2"/>
        <v>0.73359038605455629</v>
      </c>
    </row>
    <row r="8" spans="1:14" ht="22.5" customHeight="1">
      <c r="A8" s="39" t="s">
        <v>19</v>
      </c>
      <c r="B8" s="40" t="s">
        <v>11</v>
      </c>
      <c r="C8" s="41" t="s">
        <v>12</v>
      </c>
      <c r="D8" s="35">
        <v>1694834.8</v>
      </c>
      <c r="E8" s="35">
        <v>1694834.8</v>
      </c>
      <c r="F8" s="36">
        <v>0</v>
      </c>
      <c r="G8" s="67">
        <v>0</v>
      </c>
      <c r="H8" s="68"/>
      <c r="I8" s="35">
        <v>1533933</v>
      </c>
      <c r="J8" s="35">
        <v>1533933</v>
      </c>
      <c r="K8" s="35">
        <v>1533933</v>
      </c>
      <c r="L8" s="37">
        <f t="shared" si="0"/>
        <v>0.9050634315509688</v>
      </c>
      <c r="M8" s="37">
        <f t="shared" si="1"/>
        <v>0.9050634315509688</v>
      </c>
      <c r="N8" s="54">
        <f t="shared" si="2"/>
        <v>0.9050634315509688</v>
      </c>
    </row>
    <row r="9" spans="1:14" ht="22.5" customHeight="1">
      <c r="A9" s="39" t="s">
        <v>20</v>
      </c>
      <c r="B9" s="40" t="s">
        <v>11</v>
      </c>
      <c r="C9" s="41" t="s">
        <v>12</v>
      </c>
      <c r="D9" s="35">
        <v>62463168</v>
      </c>
      <c r="E9" s="35">
        <v>62463168</v>
      </c>
      <c r="F9" s="36">
        <v>0</v>
      </c>
      <c r="G9" s="67">
        <v>0</v>
      </c>
      <c r="H9" s="68"/>
      <c r="I9" s="35">
        <v>62463168</v>
      </c>
      <c r="J9" s="35">
        <v>62463168</v>
      </c>
      <c r="K9" s="35">
        <v>62463168</v>
      </c>
      <c r="L9" s="37">
        <f t="shared" si="0"/>
        <v>1</v>
      </c>
      <c r="M9" s="37">
        <f t="shared" si="1"/>
        <v>1</v>
      </c>
      <c r="N9" s="54">
        <f t="shared" si="2"/>
        <v>1</v>
      </c>
    </row>
    <row r="10" spans="1:14" ht="22.5" customHeight="1">
      <c r="A10" s="39" t="s">
        <v>21</v>
      </c>
      <c r="B10" s="40" t="s">
        <v>11</v>
      </c>
      <c r="C10" s="41" t="s">
        <v>12</v>
      </c>
      <c r="D10" s="35">
        <v>77743845.590000004</v>
      </c>
      <c r="E10" s="35">
        <v>77743845</v>
      </c>
      <c r="F10" s="36">
        <v>0.59</v>
      </c>
      <c r="G10" s="67">
        <v>0</v>
      </c>
      <c r="H10" s="68"/>
      <c r="I10" s="35">
        <v>56724937</v>
      </c>
      <c r="J10" s="35">
        <v>56724937</v>
      </c>
      <c r="K10" s="35">
        <v>56724937</v>
      </c>
      <c r="L10" s="37">
        <f t="shared" si="0"/>
        <v>0.72963893887050513</v>
      </c>
      <c r="M10" s="37">
        <f t="shared" si="1"/>
        <v>0.72963893887050513</v>
      </c>
      <c r="N10" s="54">
        <f t="shared" si="2"/>
        <v>0.72963893887050513</v>
      </c>
    </row>
    <row r="11" spans="1:14" ht="22.5" customHeight="1">
      <c r="A11" s="39" t="s">
        <v>22</v>
      </c>
      <c r="B11" s="40" t="s">
        <v>11</v>
      </c>
      <c r="C11" s="41" t="s">
        <v>12</v>
      </c>
      <c r="D11" s="35">
        <v>139733258.09999999</v>
      </c>
      <c r="E11" s="35">
        <v>139733258.09999999</v>
      </c>
      <c r="F11" s="36">
        <v>0</v>
      </c>
      <c r="G11" s="67">
        <v>0</v>
      </c>
      <c r="H11" s="68"/>
      <c r="I11" s="35">
        <v>7047468</v>
      </c>
      <c r="J11" s="35">
        <v>7047468</v>
      </c>
      <c r="K11" s="35">
        <v>7047468</v>
      </c>
      <c r="L11" s="37">
        <f t="shared" si="0"/>
        <v>5.0435151200414183E-2</v>
      </c>
      <c r="M11" s="37">
        <f t="shared" si="1"/>
        <v>5.0435151200414183E-2</v>
      </c>
      <c r="N11" s="54">
        <f t="shared" si="2"/>
        <v>5.0435151200414183E-2</v>
      </c>
    </row>
    <row r="12" spans="1:14" ht="22.5" customHeight="1">
      <c r="A12" s="39" t="s">
        <v>23</v>
      </c>
      <c r="B12" s="40" t="s">
        <v>11</v>
      </c>
      <c r="C12" s="41" t="s">
        <v>12</v>
      </c>
      <c r="D12" s="35">
        <v>26877447</v>
      </c>
      <c r="E12" s="35">
        <v>25645557</v>
      </c>
      <c r="F12" s="35">
        <v>1231890</v>
      </c>
      <c r="G12" s="67">
        <v>0</v>
      </c>
      <c r="H12" s="68"/>
      <c r="I12" s="35">
        <v>21107848</v>
      </c>
      <c r="J12" s="35">
        <v>21107848</v>
      </c>
      <c r="K12" s="35">
        <v>21107848</v>
      </c>
      <c r="L12" s="37">
        <f t="shared" si="0"/>
        <v>0.78533679184633864</v>
      </c>
      <c r="M12" s="37">
        <f t="shared" si="1"/>
        <v>0.78533679184633864</v>
      </c>
      <c r="N12" s="54">
        <f t="shared" si="2"/>
        <v>0.78533679184633864</v>
      </c>
    </row>
    <row r="13" spans="1:14" ht="22.5" customHeight="1">
      <c r="A13" s="39" t="s">
        <v>24</v>
      </c>
      <c r="B13" s="40" t="s">
        <v>11</v>
      </c>
      <c r="C13" s="41" t="s">
        <v>12</v>
      </c>
      <c r="D13" s="35">
        <v>55968287.350000001</v>
      </c>
      <c r="E13" s="35">
        <v>55968287.350000001</v>
      </c>
      <c r="F13" s="36">
        <v>0</v>
      </c>
      <c r="G13" s="67">
        <v>0</v>
      </c>
      <c r="H13" s="68"/>
      <c r="I13" s="35">
        <v>27984144</v>
      </c>
      <c r="J13" s="35">
        <v>27984144</v>
      </c>
      <c r="K13" s="35">
        <v>27984144</v>
      </c>
      <c r="L13" s="37">
        <f t="shared" si="0"/>
        <v>0.50000000580685977</v>
      </c>
      <c r="M13" s="37">
        <f t="shared" si="1"/>
        <v>0.50000000580685977</v>
      </c>
      <c r="N13" s="54">
        <f t="shared" si="2"/>
        <v>0.50000000580685977</v>
      </c>
    </row>
    <row r="14" spans="1:14" ht="22.5" customHeight="1">
      <c r="A14" s="39" t="s">
        <v>25</v>
      </c>
      <c r="B14" s="40" t="s">
        <v>11</v>
      </c>
      <c r="C14" s="41" t="s">
        <v>12</v>
      </c>
      <c r="D14" s="35">
        <v>2150000</v>
      </c>
      <c r="E14" s="35">
        <v>2149724</v>
      </c>
      <c r="F14" s="36">
        <v>276</v>
      </c>
      <c r="G14" s="67">
        <v>0</v>
      </c>
      <c r="H14" s="68"/>
      <c r="I14" s="35">
        <v>2149724</v>
      </c>
      <c r="J14" s="35">
        <v>2149724</v>
      </c>
      <c r="K14" s="35">
        <v>2149724</v>
      </c>
      <c r="L14" s="37">
        <f t="shared" si="0"/>
        <v>0.9998716279069767</v>
      </c>
      <c r="M14" s="37">
        <f t="shared" si="1"/>
        <v>0.9998716279069767</v>
      </c>
      <c r="N14" s="54">
        <f t="shared" si="2"/>
        <v>0.9998716279069767</v>
      </c>
    </row>
    <row r="15" spans="1:14" ht="22.5" customHeight="1">
      <c r="A15" s="39" t="s">
        <v>26</v>
      </c>
      <c r="B15" s="40" t="s">
        <v>11</v>
      </c>
      <c r="C15" s="41" t="s">
        <v>12</v>
      </c>
      <c r="D15" s="35">
        <v>316000000</v>
      </c>
      <c r="E15" s="35">
        <v>290966666.67000002</v>
      </c>
      <c r="F15" s="35">
        <v>25033333.329999998</v>
      </c>
      <c r="G15" s="67">
        <v>0</v>
      </c>
      <c r="H15" s="68"/>
      <c r="I15" s="35">
        <v>290966666.67000002</v>
      </c>
      <c r="J15" s="35">
        <v>257166666.66999999</v>
      </c>
      <c r="K15" s="35">
        <v>257166666.66999999</v>
      </c>
      <c r="L15" s="37">
        <f t="shared" si="0"/>
        <v>0.92078059072784812</v>
      </c>
      <c r="M15" s="37">
        <f t="shared" si="1"/>
        <v>0.81381856541139241</v>
      </c>
      <c r="N15" s="54">
        <f t="shared" si="2"/>
        <v>0.81381856541139241</v>
      </c>
    </row>
    <row r="16" spans="1:14" ht="22.5" customHeight="1">
      <c r="A16" s="39" t="s">
        <v>27</v>
      </c>
      <c r="B16" s="40" t="s">
        <v>11</v>
      </c>
      <c r="C16" s="41" t="s">
        <v>12</v>
      </c>
      <c r="D16" s="35">
        <v>514124866.67000002</v>
      </c>
      <c r="E16" s="35">
        <v>514113198</v>
      </c>
      <c r="F16" s="35">
        <v>11668.67</v>
      </c>
      <c r="G16" s="67">
        <v>0</v>
      </c>
      <c r="H16" s="68"/>
      <c r="I16" s="35">
        <v>514113198</v>
      </c>
      <c r="J16" s="35">
        <v>460998219.79000002</v>
      </c>
      <c r="K16" s="35">
        <v>460998219.79000002</v>
      </c>
      <c r="L16" s="37">
        <f t="shared" si="0"/>
        <v>0.99997730382100447</v>
      </c>
      <c r="M16" s="37">
        <f t="shared" si="1"/>
        <v>0.89666586791628533</v>
      </c>
      <c r="N16" s="54">
        <f t="shared" si="2"/>
        <v>0.89666586791628533</v>
      </c>
    </row>
    <row r="17" spans="1:14" ht="22.5" customHeight="1">
      <c r="A17" s="39" t="s">
        <v>28</v>
      </c>
      <c r="B17" s="40" t="s">
        <v>11</v>
      </c>
      <c r="C17" s="41" t="s">
        <v>12</v>
      </c>
      <c r="D17" s="35">
        <v>65773120</v>
      </c>
      <c r="E17" s="35">
        <v>65773120</v>
      </c>
      <c r="F17" s="36">
        <v>0</v>
      </c>
      <c r="G17" s="67">
        <v>0</v>
      </c>
      <c r="H17" s="68"/>
      <c r="I17" s="35">
        <v>61094520</v>
      </c>
      <c r="J17" s="35">
        <v>61094520</v>
      </c>
      <c r="K17" s="35">
        <v>61094520</v>
      </c>
      <c r="L17" s="37">
        <f t="shared" si="0"/>
        <v>0.9288675981920882</v>
      </c>
      <c r="M17" s="37">
        <f t="shared" si="1"/>
        <v>0.9288675981920882</v>
      </c>
      <c r="N17" s="54">
        <f t="shared" si="2"/>
        <v>0.9288675981920882</v>
      </c>
    </row>
    <row r="18" spans="1:14" ht="22.5" customHeight="1">
      <c r="A18" s="39" t="s">
        <v>29</v>
      </c>
      <c r="B18" s="40" t="s">
        <v>11</v>
      </c>
      <c r="C18" s="41" t="s">
        <v>12</v>
      </c>
      <c r="D18" s="35">
        <v>182866199</v>
      </c>
      <c r="E18" s="35">
        <v>182866199</v>
      </c>
      <c r="F18" s="36">
        <v>0</v>
      </c>
      <c r="G18" s="67">
        <v>0</v>
      </c>
      <c r="H18" s="68"/>
      <c r="I18" s="35">
        <v>167212579</v>
      </c>
      <c r="J18" s="35">
        <v>167212579</v>
      </c>
      <c r="K18" s="35">
        <v>167212579</v>
      </c>
      <c r="L18" s="37">
        <f t="shared" si="0"/>
        <v>0.91439850510591081</v>
      </c>
      <c r="M18" s="37">
        <f t="shared" si="1"/>
        <v>0.91439850510591081</v>
      </c>
      <c r="N18" s="54">
        <f t="shared" si="2"/>
        <v>0.91439850510591081</v>
      </c>
    </row>
    <row r="19" spans="1:14" ht="22.5" customHeight="1">
      <c r="A19" s="39" t="s">
        <v>30</v>
      </c>
      <c r="B19" s="40" t="s">
        <v>11</v>
      </c>
      <c r="C19" s="41" t="s">
        <v>12</v>
      </c>
      <c r="D19" s="35">
        <v>130876734</v>
      </c>
      <c r="E19" s="35">
        <v>130876734</v>
      </c>
      <c r="F19" s="36">
        <v>0</v>
      </c>
      <c r="G19" s="67">
        <v>0</v>
      </c>
      <c r="H19" s="68"/>
      <c r="I19" s="35">
        <v>118438514</v>
      </c>
      <c r="J19" s="35">
        <v>118438514</v>
      </c>
      <c r="K19" s="35">
        <v>118438514</v>
      </c>
      <c r="L19" s="37">
        <f t="shared" si="0"/>
        <v>0.90496232890408157</v>
      </c>
      <c r="M19" s="37">
        <f t="shared" si="1"/>
        <v>0.90496232890408157</v>
      </c>
      <c r="N19" s="54">
        <f t="shared" si="2"/>
        <v>0.90496232890408157</v>
      </c>
    </row>
    <row r="20" spans="1:14" ht="22.5" customHeight="1">
      <c r="A20" s="39" t="s">
        <v>31</v>
      </c>
      <c r="B20" s="40" t="s">
        <v>11</v>
      </c>
      <c r="C20" s="41" t="s">
        <v>12</v>
      </c>
      <c r="D20" s="35">
        <v>63360400</v>
      </c>
      <c r="E20" s="35">
        <v>63360400</v>
      </c>
      <c r="F20" s="36">
        <v>0</v>
      </c>
      <c r="G20" s="67">
        <v>0</v>
      </c>
      <c r="H20" s="68"/>
      <c r="I20" s="35">
        <v>55727000</v>
      </c>
      <c r="J20" s="35">
        <v>55727000</v>
      </c>
      <c r="K20" s="35">
        <v>55727000</v>
      </c>
      <c r="L20" s="37">
        <f t="shared" si="0"/>
        <v>0.87952411916591433</v>
      </c>
      <c r="M20" s="37">
        <f t="shared" si="1"/>
        <v>0.87952411916591433</v>
      </c>
      <c r="N20" s="54">
        <f t="shared" si="2"/>
        <v>0.87952411916591433</v>
      </c>
    </row>
    <row r="21" spans="1:14" ht="22.5" customHeight="1">
      <c r="A21" s="39" t="s">
        <v>32</v>
      </c>
      <c r="B21" s="40" t="s">
        <v>11</v>
      </c>
      <c r="C21" s="41" t="s">
        <v>12</v>
      </c>
      <c r="D21" s="35">
        <v>150698963</v>
      </c>
      <c r="E21" s="35">
        <v>150698963</v>
      </c>
      <c r="F21" s="36">
        <v>0</v>
      </c>
      <c r="G21" s="67">
        <v>0</v>
      </c>
      <c r="H21" s="68"/>
      <c r="I21" s="35">
        <v>129180960</v>
      </c>
      <c r="J21" s="35">
        <v>129180960</v>
      </c>
      <c r="K21" s="35">
        <v>129180960</v>
      </c>
      <c r="L21" s="37">
        <f t="shared" si="0"/>
        <v>0.85721200350927429</v>
      </c>
      <c r="M21" s="37">
        <f t="shared" si="1"/>
        <v>0.85721200350927429</v>
      </c>
      <c r="N21" s="54">
        <f t="shared" si="2"/>
        <v>0.85721200350927429</v>
      </c>
    </row>
    <row r="22" spans="1:14" ht="22.5" customHeight="1">
      <c r="A22" s="39" t="s">
        <v>33</v>
      </c>
      <c r="B22" s="40" t="s">
        <v>11</v>
      </c>
      <c r="C22" s="41" t="s">
        <v>12</v>
      </c>
      <c r="D22" s="35">
        <v>49618040</v>
      </c>
      <c r="E22" s="35">
        <v>49618040</v>
      </c>
      <c r="F22" s="36">
        <v>0</v>
      </c>
      <c r="G22" s="67">
        <v>0</v>
      </c>
      <c r="H22" s="68"/>
      <c r="I22" s="35">
        <v>45819040</v>
      </c>
      <c r="J22" s="35">
        <v>45819040</v>
      </c>
      <c r="K22" s="35">
        <v>45819040</v>
      </c>
      <c r="L22" s="37">
        <f t="shared" si="0"/>
        <v>0.92343510545761176</v>
      </c>
      <c r="M22" s="37">
        <f t="shared" si="1"/>
        <v>0.92343510545761176</v>
      </c>
      <c r="N22" s="54">
        <f t="shared" si="2"/>
        <v>0.92343510545761176</v>
      </c>
    </row>
    <row r="23" spans="1:14" ht="22.5" customHeight="1">
      <c r="A23" s="39" t="s">
        <v>34</v>
      </c>
      <c r="B23" s="40" t="s">
        <v>11</v>
      </c>
      <c r="C23" s="41" t="s">
        <v>12</v>
      </c>
      <c r="D23" s="35">
        <v>8371190</v>
      </c>
      <c r="E23" s="35">
        <v>8371190</v>
      </c>
      <c r="F23" s="36">
        <v>0</v>
      </c>
      <c r="G23" s="67">
        <v>0</v>
      </c>
      <c r="H23" s="68"/>
      <c r="I23" s="35">
        <v>7636390</v>
      </c>
      <c r="J23" s="35">
        <v>7636390</v>
      </c>
      <c r="K23" s="35">
        <v>7636390</v>
      </c>
      <c r="L23" s="37">
        <f t="shared" si="0"/>
        <v>0.91222275447098922</v>
      </c>
      <c r="M23" s="37">
        <f t="shared" si="1"/>
        <v>0.91222275447098922</v>
      </c>
      <c r="N23" s="54">
        <f t="shared" si="2"/>
        <v>0.91222275447098922</v>
      </c>
    </row>
    <row r="24" spans="1:14" ht="22.5" customHeight="1">
      <c r="A24" s="39" t="s">
        <v>35</v>
      </c>
      <c r="B24" s="40" t="s">
        <v>11</v>
      </c>
      <c r="C24" s="41" t="s">
        <v>12</v>
      </c>
      <c r="D24" s="35">
        <v>8371190</v>
      </c>
      <c r="E24" s="35">
        <v>8371190</v>
      </c>
      <c r="F24" s="36">
        <v>0</v>
      </c>
      <c r="G24" s="67">
        <v>0</v>
      </c>
      <c r="H24" s="68"/>
      <c r="I24" s="35">
        <v>7636390</v>
      </c>
      <c r="J24" s="35">
        <v>7636390</v>
      </c>
      <c r="K24" s="35">
        <v>7636390</v>
      </c>
      <c r="L24" s="37">
        <f t="shared" si="0"/>
        <v>0.91222275447098922</v>
      </c>
      <c r="M24" s="37">
        <f t="shared" si="1"/>
        <v>0.91222275447098922</v>
      </c>
      <c r="N24" s="54">
        <f t="shared" si="2"/>
        <v>0.91222275447098922</v>
      </c>
    </row>
    <row r="25" spans="1:14" ht="22.5" customHeight="1">
      <c r="A25" s="39" t="s">
        <v>36</v>
      </c>
      <c r="B25" s="40" t="s">
        <v>11</v>
      </c>
      <c r="C25" s="41" t="s">
        <v>12</v>
      </c>
      <c r="D25" s="35">
        <v>16743580</v>
      </c>
      <c r="E25" s="35">
        <v>16743580</v>
      </c>
      <c r="F25" s="36">
        <v>0</v>
      </c>
      <c r="G25" s="67">
        <v>0</v>
      </c>
      <c r="H25" s="68"/>
      <c r="I25" s="35">
        <v>15274480</v>
      </c>
      <c r="J25" s="35">
        <v>15274480</v>
      </c>
      <c r="K25" s="35">
        <v>15274480</v>
      </c>
      <c r="L25" s="37">
        <f t="shared" si="0"/>
        <v>0.91225890759323869</v>
      </c>
      <c r="M25" s="37">
        <f t="shared" si="1"/>
        <v>0.91225890759323869</v>
      </c>
      <c r="N25" s="54">
        <f t="shared" si="2"/>
        <v>0.91225890759323869</v>
      </c>
    </row>
    <row r="26" spans="1:14" ht="22.5" customHeight="1">
      <c r="A26" s="39" t="s">
        <v>37</v>
      </c>
      <c r="B26" s="40" t="s">
        <v>11</v>
      </c>
      <c r="C26" s="41" t="s">
        <v>12</v>
      </c>
      <c r="D26" s="35">
        <v>19010000</v>
      </c>
      <c r="E26" s="35">
        <v>2800000</v>
      </c>
      <c r="F26" s="35">
        <v>1400000</v>
      </c>
      <c r="G26" s="69">
        <v>14810000</v>
      </c>
      <c r="H26" s="68"/>
      <c r="I26" s="35">
        <v>2800000</v>
      </c>
      <c r="J26" s="35">
        <v>2800000</v>
      </c>
      <c r="K26" s="35">
        <v>2800000</v>
      </c>
      <c r="L26" s="37">
        <f t="shared" si="0"/>
        <v>0.14729089952656496</v>
      </c>
      <c r="M26" s="37">
        <f t="shared" si="1"/>
        <v>0.14729089952656496</v>
      </c>
      <c r="N26" s="54">
        <f t="shared" si="2"/>
        <v>0.14729089952656496</v>
      </c>
    </row>
    <row r="27" spans="1:14" ht="22.5" customHeight="1">
      <c r="A27" s="39" t="s">
        <v>38</v>
      </c>
      <c r="B27" s="40" t="s">
        <v>11</v>
      </c>
      <c r="C27" s="41" t="s">
        <v>12</v>
      </c>
      <c r="D27" s="35">
        <v>2512753.33</v>
      </c>
      <c r="E27" s="35">
        <v>2349000</v>
      </c>
      <c r="F27" s="35">
        <v>163753.32999999999</v>
      </c>
      <c r="G27" s="67">
        <v>0</v>
      </c>
      <c r="H27" s="68"/>
      <c r="I27" s="35">
        <v>2349000</v>
      </c>
      <c r="J27" s="35">
        <v>2349000</v>
      </c>
      <c r="K27" s="35">
        <v>2349000</v>
      </c>
      <c r="L27" s="37">
        <f t="shared" si="0"/>
        <v>0.93483111611277814</v>
      </c>
      <c r="M27" s="37">
        <f t="shared" si="1"/>
        <v>0.93483111611277814</v>
      </c>
      <c r="N27" s="54">
        <f t="shared" si="2"/>
        <v>0.93483111611277814</v>
      </c>
    </row>
    <row r="28" spans="1:14" ht="22.5" customHeight="1">
      <c r="A28" s="39" t="s">
        <v>39</v>
      </c>
      <c r="B28" s="40" t="s">
        <v>11</v>
      </c>
      <c r="C28" s="41" t="s">
        <v>12</v>
      </c>
      <c r="D28" s="35">
        <v>34057572.5</v>
      </c>
      <c r="E28" s="36">
        <v>0</v>
      </c>
      <c r="F28" s="35">
        <v>34057572.5</v>
      </c>
      <c r="G28" s="67">
        <v>0</v>
      </c>
      <c r="H28" s="68"/>
      <c r="I28" s="36">
        <v>0</v>
      </c>
      <c r="J28" s="36">
        <v>0</v>
      </c>
      <c r="K28" s="36">
        <v>0</v>
      </c>
      <c r="L28" s="37">
        <f t="shared" si="0"/>
        <v>0</v>
      </c>
      <c r="M28" s="37">
        <f t="shared" si="1"/>
        <v>0</v>
      </c>
      <c r="N28" s="54">
        <f t="shared" si="2"/>
        <v>0</v>
      </c>
    </row>
    <row r="29" spans="1:14" ht="22.5" customHeight="1">
      <c r="A29" s="39" t="s">
        <v>40</v>
      </c>
      <c r="B29" s="40" t="s">
        <v>11</v>
      </c>
      <c r="C29" s="41" t="s">
        <v>12</v>
      </c>
      <c r="D29" s="35">
        <v>40500490.5</v>
      </c>
      <c r="E29" s="35">
        <v>40500490.5</v>
      </c>
      <c r="F29" s="36">
        <v>0</v>
      </c>
      <c r="G29" s="67">
        <v>0</v>
      </c>
      <c r="H29" s="68"/>
      <c r="I29" s="35">
        <v>37111416</v>
      </c>
      <c r="J29" s="36">
        <v>0</v>
      </c>
      <c r="K29" s="36">
        <v>0</v>
      </c>
      <c r="L29" s="37">
        <f t="shared" si="0"/>
        <v>0.91632016160396867</v>
      </c>
      <c r="M29" s="37">
        <f t="shared" si="1"/>
        <v>0</v>
      </c>
      <c r="N29" s="54">
        <f t="shared" si="2"/>
        <v>0</v>
      </c>
    </row>
    <row r="30" spans="1:14" ht="22.5" customHeight="1">
      <c r="A30" s="39" t="s">
        <v>41</v>
      </c>
      <c r="B30" s="40" t="s">
        <v>11</v>
      </c>
      <c r="C30" s="41" t="s">
        <v>12</v>
      </c>
      <c r="D30" s="35">
        <v>25953324</v>
      </c>
      <c r="E30" s="36">
        <v>0</v>
      </c>
      <c r="F30" s="35">
        <v>25953324</v>
      </c>
      <c r="G30" s="67">
        <v>0</v>
      </c>
      <c r="H30" s="68"/>
      <c r="I30" s="36">
        <v>0</v>
      </c>
      <c r="J30" s="36">
        <v>0</v>
      </c>
      <c r="K30" s="36">
        <v>0</v>
      </c>
      <c r="L30" s="37">
        <f t="shared" si="0"/>
        <v>0</v>
      </c>
      <c r="M30" s="37">
        <f t="shared" si="1"/>
        <v>0</v>
      </c>
      <c r="N30" s="54">
        <f t="shared" si="2"/>
        <v>0</v>
      </c>
    </row>
    <row r="31" spans="1:14" ht="22.5" customHeight="1">
      <c r="A31" s="39" t="s">
        <v>42</v>
      </c>
      <c r="B31" s="40" t="s">
        <v>11</v>
      </c>
      <c r="C31" s="41" t="s">
        <v>12</v>
      </c>
      <c r="D31" s="35">
        <v>48671539.740000002</v>
      </c>
      <c r="E31" s="35">
        <v>5266400</v>
      </c>
      <c r="F31" s="35">
        <v>43405139.740000002</v>
      </c>
      <c r="G31" s="67">
        <v>0</v>
      </c>
      <c r="H31" s="68"/>
      <c r="I31" s="35">
        <v>5266400</v>
      </c>
      <c r="J31" s="35">
        <v>5266400</v>
      </c>
      <c r="K31" s="35">
        <v>5266400</v>
      </c>
      <c r="L31" s="37">
        <f t="shared" si="0"/>
        <v>0.10820286409948698</v>
      </c>
      <c r="M31" s="37">
        <f t="shared" si="1"/>
        <v>0.10820286409948698</v>
      </c>
      <c r="N31" s="54">
        <f t="shared" si="2"/>
        <v>0.10820286409948698</v>
      </c>
    </row>
    <row r="32" spans="1:14" ht="22.5" customHeight="1">
      <c r="A32" s="39" t="s">
        <v>43</v>
      </c>
      <c r="B32" s="40" t="s">
        <v>11</v>
      </c>
      <c r="C32" s="41" t="s">
        <v>12</v>
      </c>
      <c r="D32" s="35">
        <v>26000000</v>
      </c>
      <c r="E32" s="35">
        <v>26000000</v>
      </c>
      <c r="F32" s="36">
        <v>0</v>
      </c>
      <c r="G32" s="67">
        <v>0</v>
      </c>
      <c r="H32" s="68"/>
      <c r="I32" s="35">
        <v>26000000</v>
      </c>
      <c r="J32" s="35">
        <v>15387681</v>
      </c>
      <c r="K32" s="35">
        <v>15387681</v>
      </c>
      <c r="L32" s="37">
        <f t="shared" si="0"/>
        <v>1</v>
      </c>
      <c r="M32" s="37">
        <f t="shared" si="1"/>
        <v>0.59183388461538466</v>
      </c>
      <c r="N32" s="54">
        <f t="shared" si="2"/>
        <v>0.59183388461538466</v>
      </c>
    </row>
    <row r="33" spans="1:14" ht="22.5" customHeight="1">
      <c r="A33" s="39" t="s">
        <v>44</v>
      </c>
      <c r="B33" s="40" t="s">
        <v>11</v>
      </c>
      <c r="C33" s="41" t="s">
        <v>12</v>
      </c>
      <c r="D33" s="35">
        <v>20399497</v>
      </c>
      <c r="E33" s="35">
        <v>20399497</v>
      </c>
      <c r="F33" s="36">
        <v>0</v>
      </c>
      <c r="G33" s="67">
        <v>0</v>
      </c>
      <c r="H33" s="68"/>
      <c r="I33" s="35">
        <v>20399497</v>
      </c>
      <c r="J33" s="35">
        <v>19446536</v>
      </c>
      <c r="K33" s="35">
        <v>19446536</v>
      </c>
      <c r="L33" s="37">
        <f t="shared" si="0"/>
        <v>1</v>
      </c>
      <c r="M33" s="37">
        <f t="shared" si="1"/>
        <v>0.95328507364666881</v>
      </c>
      <c r="N33" s="54">
        <f t="shared" si="2"/>
        <v>0.95328507364666881</v>
      </c>
    </row>
    <row r="34" spans="1:14" ht="22.5" customHeight="1">
      <c r="A34" s="39" t="s">
        <v>45</v>
      </c>
      <c r="B34" s="40" t="s">
        <v>11</v>
      </c>
      <c r="C34" s="41" t="s">
        <v>12</v>
      </c>
      <c r="D34" s="35">
        <v>1227959</v>
      </c>
      <c r="E34" s="35">
        <v>1227959</v>
      </c>
      <c r="F34" s="36">
        <v>0</v>
      </c>
      <c r="G34" s="67">
        <v>0</v>
      </c>
      <c r="H34" s="68"/>
      <c r="I34" s="36">
        <v>0</v>
      </c>
      <c r="J34" s="36">
        <v>0</v>
      </c>
      <c r="K34" s="36">
        <v>0</v>
      </c>
      <c r="L34" s="37">
        <f t="shared" si="0"/>
        <v>0</v>
      </c>
      <c r="M34" s="37">
        <f t="shared" si="1"/>
        <v>0</v>
      </c>
      <c r="N34" s="54">
        <f t="shared" si="2"/>
        <v>0</v>
      </c>
    </row>
    <row r="35" spans="1:14" ht="22.5" customHeight="1">
      <c r="A35" s="39" t="s">
        <v>46</v>
      </c>
      <c r="B35" s="40" t="s">
        <v>11</v>
      </c>
      <c r="C35" s="41" t="s">
        <v>12</v>
      </c>
      <c r="D35" s="35">
        <v>918774</v>
      </c>
      <c r="E35" s="35">
        <v>918774</v>
      </c>
      <c r="F35" s="36">
        <v>0</v>
      </c>
      <c r="G35" s="67">
        <v>0</v>
      </c>
      <c r="H35" s="68"/>
      <c r="I35" s="36">
        <v>0</v>
      </c>
      <c r="J35" s="36">
        <v>0</v>
      </c>
      <c r="K35" s="36">
        <v>0</v>
      </c>
      <c r="L35" s="37">
        <f t="shared" si="0"/>
        <v>0</v>
      </c>
      <c r="M35" s="37">
        <f t="shared" si="1"/>
        <v>0</v>
      </c>
      <c r="N35" s="54">
        <f t="shared" si="2"/>
        <v>0</v>
      </c>
    </row>
    <row r="36" spans="1:14" ht="22.5" customHeight="1">
      <c r="A36" s="39" t="s">
        <v>47</v>
      </c>
      <c r="B36" s="40" t="s">
        <v>11</v>
      </c>
      <c r="C36" s="41" t="s">
        <v>12</v>
      </c>
      <c r="D36" s="35">
        <v>5486155.7999999998</v>
      </c>
      <c r="E36" s="35">
        <v>5486155.7999999998</v>
      </c>
      <c r="F36" s="36">
        <v>0</v>
      </c>
      <c r="G36" s="67">
        <v>0</v>
      </c>
      <c r="H36" s="68"/>
      <c r="I36" s="35">
        <v>5237054.4000000004</v>
      </c>
      <c r="J36" s="35">
        <v>4690694.4000000004</v>
      </c>
      <c r="K36" s="35">
        <v>4690694.4000000004</v>
      </c>
      <c r="L36" s="37">
        <f t="shared" si="0"/>
        <v>0.95459454505466301</v>
      </c>
      <c r="M36" s="37">
        <f t="shared" si="1"/>
        <v>0.85500568540178912</v>
      </c>
      <c r="N36" s="54">
        <f t="shared" si="2"/>
        <v>0.85500568540178912</v>
      </c>
    </row>
    <row r="37" spans="1:14" ht="22.5" customHeight="1">
      <c r="A37" s="39" t="s">
        <v>48</v>
      </c>
      <c r="B37" s="40" t="s">
        <v>11</v>
      </c>
      <c r="C37" s="41" t="s">
        <v>12</v>
      </c>
      <c r="D37" s="35">
        <v>5321666</v>
      </c>
      <c r="E37" s="35">
        <v>5321666</v>
      </c>
      <c r="F37" s="36">
        <v>0</v>
      </c>
      <c r="G37" s="67">
        <v>0</v>
      </c>
      <c r="H37" s="68"/>
      <c r="I37" s="35">
        <v>2760488</v>
      </c>
      <c r="J37" s="36">
        <v>0</v>
      </c>
      <c r="K37" s="36">
        <v>0</v>
      </c>
      <c r="L37" s="37">
        <f t="shared" si="0"/>
        <v>0.51872627857516795</v>
      </c>
      <c r="M37" s="37">
        <f t="shared" si="1"/>
        <v>0</v>
      </c>
      <c r="N37" s="54">
        <f t="shared" si="2"/>
        <v>0</v>
      </c>
    </row>
    <row r="38" spans="1:14" ht="22.5" customHeight="1">
      <c r="A38" s="39" t="s">
        <v>49</v>
      </c>
      <c r="B38" s="40" t="s">
        <v>11</v>
      </c>
      <c r="C38" s="41" t="s">
        <v>12</v>
      </c>
      <c r="D38" s="35">
        <v>3500000</v>
      </c>
      <c r="E38" s="36">
        <v>0</v>
      </c>
      <c r="F38" s="35">
        <v>3500000</v>
      </c>
      <c r="G38" s="67">
        <v>0</v>
      </c>
      <c r="H38" s="68"/>
      <c r="I38" s="36">
        <v>0</v>
      </c>
      <c r="J38" s="36">
        <v>0</v>
      </c>
      <c r="K38" s="36">
        <v>0</v>
      </c>
      <c r="L38" s="37">
        <f t="shared" si="0"/>
        <v>0</v>
      </c>
      <c r="M38" s="37">
        <f t="shared" si="1"/>
        <v>0</v>
      </c>
      <c r="N38" s="54">
        <f t="shared" si="2"/>
        <v>0</v>
      </c>
    </row>
    <row r="39" spans="1:14" ht="22.5" customHeight="1">
      <c r="A39" s="39" t="s">
        <v>50</v>
      </c>
      <c r="B39" s="40" t="s">
        <v>11</v>
      </c>
      <c r="C39" s="41" t="s">
        <v>12</v>
      </c>
      <c r="D39" s="35">
        <v>31200000</v>
      </c>
      <c r="E39" s="35">
        <v>31200000</v>
      </c>
      <c r="F39" s="36">
        <v>0</v>
      </c>
      <c r="G39" s="67">
        <v>0</v>
      </c>
      <c r="H39" s="68"/>
      <c r="I39" s="35">
        <v>31200000</v>
      </c>
      <c r="J39" s="35">
        <v>13587413</v>
      </c>
      <c r="K39" s="35">
        <v>13587413</v>
      </c>
      <c r="L39" s="37">
        <f t="shared" si="0"/>
        <v>1</v>
      </c>
      <c r="M39" s="37">
        <f t="shared" si="1"/>
        <v>0.43549400641025643</v>
      </c>
      <c r="N39" s="54">
        <f t="shared" si="2"/>
        <v>0.43549400641025643</v>
      </c>
    </row>
    <row r="40" spans="1:14" ht="22.5" customHeight="1">
      <c r="A40" s="39" t="s">
        <v>51</v>
      </c>
      <c r="B40" s="40" t="s">
        <v>11</v>
      </c>
      <c r="C40" s="41" t="s">
        <v>12</v>
      </c>
      <c r="D40" s="35">
        <v>44393462.460000001</v>
      </c>
      <c r="E40" s="35">
        <v>44143391.869999997</v>
      </c>
      <c r="F40" s="35">
        <v>250070.59</v>
      </c>
      <c r="G40" s="67">
        <v>0</v>
      </c>
      <c r="H40" s="68"/>
      <c r="I40" s="35">
        <v>38200793.670000002</v>
      </c>
      <c r="J40" s="35">
        <v>34407642.600000001</v>
      </c>
      <c r="K40" s="35">
        <v>34407642.600000001</v>
      </c>
      <c r="L40" s="37">
        <f t="shared" si="0"/>
        <v>0.86050493818589169</v>
      </c>
      <c r="M40" s="37">
        <f t="shared" si="1"/>
        <v>0.77506102685733158</v>
      </c>
      <c r="N40" s="54">
        <f t="shared" si="2"/>
        <v>0.77506102685733158</v>
      </c>
    </row>
    <row r="41" spans="1:14" ht="22.5" customHeight="1">
      <c r="A41" s="39" t="s">
        <v>52</v>
      </c>
      <c r="B41" s="40" t="s">
        <v>11</v>
      </c>
      <c r="C41" s="41" t="s">
        <v>12</v>
      </c>
      <c r="D41" s="35">
        <v>126321116.54000001</v>
      </c>
      <c r="E41" s="35">
        <v>126321116.54000001</v>
      </c>
      <c r="F41" s="36">
        <v>0</v>
      </c>
      <c r="G41" s="67">
        <v>0</v>
      </c>
      <c r="H41" s="68"/>
      <c r="I41" s="35">
        <v>126321116.54000001</v>
      </c>
      <c r="J41" s="35">
        <v>87642777</v>
      </c>
      <c r="K41" s="35">
        <v>87642777</v>
      </c>
      <c r="L41" s="37">
        <f t="shared" si="0"/>
        <v>1</v>
      </c>
      <c r="M41" s="37">
        <f t="shared" si="1"/>
        <v>0.69380939149827436</v>
      </c>
      <c r="N41" s="54">
        <f t="shared" si="2"/>
        <v>0.69380939149827436</v>
      </c>
    </row>
    <row r="42" spans="1:14" ht="22.5" customHeight="1">
      <c r="A42" s="39" t="s">
        <v>53</v>
      </c>
      <c r="B42" s="40" t="s">
        <v>11</v>
      </c>
      <c r="C42" s="41" t="s">
        <v>12</v>
      </c>
      <c r="D42" s="35">
        <v>15691900</v>
      </c>
      <c r="E42" s="35">
        <v>15691900</v>
      </c>
      <c r="F42" s="36">
        <v>0</v>
      </c>
      <c r="G42" s="67">
        <v>0</v>
      </c>
      <c r="H42" s="68"/>
      <c r="I42" s="35">
        <v>14436548</v>
      </c>
      <c r="J42" s="35">
        <v>13777334</v>
      </c>
      <c r="K42" s="35">
        <v>13777334</v>
      </c>
      <c r="L42" s="37">
        <f t="shared" si="0"/>
        <v>0.92</v>
      </c>
      <c r="M42" s="37">
        <f t="shared" si="1"/>
        <v>0.87799017327410955</v>
      </c>
      <c r="N42" s="54">
        <f t="shared" si="2"/>
        <v>0.87799017327410955</v>
      </c>
    </row>
    <row r="43" spans="1:14" ht="22.5" customHeight="1">
      <c r="A43" s="39" t="s">
        <v>54</v>
      </c>
      <c r="B43" s="40" t="s">
        <v>11</v>
      </c>
      <c r="C43" s="41" t="s">
        <v>12</v>
      </c>
      <c r="D43" s="35">
        <v>30228257</v>
      </c>
      <c r="E43" s="35">
        <v>28017123</v>
      </c>
      <c r="F43" s="35">
        <v>2211134</v>
      </c>
      <c r="G43" s="67">
        <v>0</v>
      </c>
      <c r="H43" s="68"/>
      <c r="I43" s="35">
        <v>28017123</v>
      </c>
      <c r="J43" s="35">
        <v>21914300</v>
      </c>
      <c r="K43" s="35">
        <v>21914300</v>
      </c>
      <c r="L43" s="37">
        <f t="shared" si="0"/>
        <v>0.92685208412777487</v>
      </c>
      <c r="M43" s="37">
        <f t="shared" si="1"/>
        <v>0.72496075443582475</v>
      </c>
      <c r="N43" s="54">
        <f t="shared" si="2"/>
        <v>0.72496075443582475</v>
      </c>
    </row>
    <row r="44" spans="1:14" ht="22.5" customHeight="1">
      <c r="A44" s="39" t="s">
        <v>55</v>
      </c>
      <c r="B44" s="40" t="s">
        <v>11</v>
      </c>
      <c r="C44" s="41" t="s">
        <v>12</v>
      </c>
      <c r="D44" s="35">
        <v>3246000</v>
      </c>
      <c r="E44" s="35">
        <v>3246000</v>
      </c>
      <c r="F44" s="36">
        <v>0</v>
      </c>
      <c r="G44" s="67">
        <v>0</v>
      </c>
      <c r="H44" s="68"/>
      <c r="I44" s="35">
        <v>1136800</v>
      </c>
      <c r="J44" s="36">
        <v>0</v>
      </c>
      <c r="K44" s="36">
        <v>0</v>
      </c>
      <c r="L44" s="37">
        <f t="shared" si="0"/>
        <v>0.35021565003080712</v>
      </c>
      <c r="M44" s="37">
        <f t="shared" si="1"/>
        <v>0</v>
      </c>
      <c r="N44" s="54">
        <f t="shared" si="2"/>
        <v>0</v>
      </c>
    </row>
    <row r="45" spans="1:14" ht="22.5" customHeight="1">
      <c r="A45" s="39" t="s">
        <v>56</v>
      </c>
      <c r="B45" s="40" t="s">
        <v>11</v>
      </c>
      <c r="C45" s="41" t="s">
        <v>12</v>
      </c>
      <c r="D45" s="35">
        <v>5000000</v>
      </c>
      <c r="E45" s="35">
        <v>5000000</v>
      </c>
      <c r="F45" s="36">
        <v>0</v>
      </c>
      <c r="G45" s="67">
        <v>0</v>
      </c>
      <c r="H45" s="68"/>
      <c r="I45" s="35">
        <v>3108344</v>
      </c>
      <c r="J45" s="35">
        <v>3108344</v>
      </c>
      <c r="K45" s="35">
        <v>3108344</v>
      </c>
      <c r="L45" s="37">
        <f t="shared" si="0"/>
        <v>0.62166880000000002</v>
      </c>
      <c r="M45" s="37">
        <f t="shared" si="1"/>
        <v>0.62166880000000002</v>
      </c>
      <c r="N45" s="54">
        <f t="shared" si="2"/>
        <v>0.62166880000000002</v>
      </c>
    </row>
    <row r="46" spans="1:14" ht="22.5" customHeight="1">
      <c r="A46" s="39" t="s">
        <v>57</v>
      </c>
      <c r="B46" s="40" t="s">
        <v>11</v>
      </c>
      <c r="C46" s="41" t="s">
        <v>12</v>
      </c>
      <c r="D46" s="35">
        <v>9980000</v>
      </c>
      <c r="E46" s="35">
        <v>9980000</v>
      </c>
      <c r="F46" s="36">
        <v>0</v>
      </c>
      <c r="G46" s="67">
        <v>0</v>
      </c>
      <c r="H46" s="68"/>
      <c r="I46" s="35">
        <v>9413830</v>
      </c>
      <c r="J46" s="35">
        <v>9413830</v>
      </c>
      <c r="K46" s="35">
        <v>9413830</v>
      </c>
      <c r="L46" s="37">
        <f t="shared" si="0"/>
        <v>0.94326953907815636</v>
      </c>
      <c r="M46" s="37">
        <f t="shared" si="1"/>
        <v>0.94326953907815636</v>
      </c>
      <c r="N46" s="54">
        <f t="shared" si="2"/>
        <v>0.94326953907815636</v>
      </c>
    </row>
    <row r="47" spans="1:14" ht="22.5" customHeight="1">
      <c r="A47" s="39" t="s">
        <v>58</v>
      </c>
      <c r="B47" s="40" t="s">
        <v>11</v>
      </c>
      <c r="C47" s="41" t="s">
        <v>12</v>
      </c>
      <c r="D47" s="35">
        <v>90582116.010000005</v>
      </c>
      <c r="E47" s="35">
        <v>90582116.010000005</v>
      </c>
      <c r="F47" s="36">
        <v>0</v>
      </c>
      <c r="G47" s="67">
        <v>0</v>
      </c>
      <c r="H47" s="68"/>
      <c r="I47" s="35">
        <v>82975193.129999995</v>
      </c>
      <c r="J47" s="35">
        <v>82975192.530000001</v>
      </c>
      <c r="K47" s="35">
        <v>82975192.530000001</v>
      </c>
      <c r="L47" s="37">
        <f t="shared" si="0"/>
        <v>0.91602180192875793</v>
      </c>
      <c r="M47" s="37">
        <f t="shared" si="1"/>
        <v>0.91602179530493388</v>
      </c>
      <c r="N47" s="54">
        <f t="shared" si="2"/>
        <v>0.91602179530493388</v>
      </c>
    </row>
    <row r="48" spans="1:14" ht="22.5" customHeight="1">
      <c r="A48" s="39" t="s">
        <v>59</v>
      </c>
      <c r="B48" s="40" t="s">
        <v>11</v>
      </c>
      <c r="C48" s="41" t="s">
        <v>12</v>
      </c>
      <c r="D48" s="35">
        <v>7940000</v>
      </c>
      <c r="E48" s="35">
        <v>6681120</v>
      </c>
      <c r="F48" s="35">
        <v>1258880</v>
      </c>
      <c r="G48" s="67">
        <v>0</v>
      </c>
      <c r="H48" s="68"/>
      <c r="I48" s="35">
        <v>5451050</v>
      </c>
      <c r="J48" s="35">
        <v>5035030</v>
      </c>
      <c r="K48" s="35">
        <v>5035030</v>
      </c>
      <c r="L48" s="37">
        <f t="shared" si="0"/>
        <v>0.68653022670025188</v>
      </c>
      <c r="M48" s="37">
        <f t="shared" si="1"/>
        <v>0.63413476070528962</v>
      </c>
      <c r="N48" s="54">
        <f t="shared" si="2"/>
        <v>0.63413476070528962</v>
      </c>
    </row>
    <row r="49" spans="1:14" ht="22.5" customHeight="1">
      <c r="A49" s="39" t="s">
        <v>60</v>
      </c>
      <c r="B49" s="40" t="s">
        <v>11</v>
      </c>
      <c r="C49" s="41" t="s">
        <v>12</v>
      </c>
      <c r="D49" s="35">
        <v>899888</v>
      </c>
      <c r="E49" s="35">
        <v>899888</v>
      </c>
      <c r="F49" s="36">
        <v>0</v>
      </c>
      <c r="G49" s="67">
        <v>0</v>
      </c>
      <c r="H49" s="68"/>
      <c r="I49" s="35">
        <v>899888</v>
      </c>
      <c r="J49" s="35">
        <v>899888</v>
      </c>
      <c r="K49" s="35">
        <v>899888</v>
      </c>
      <c r="L49" s="37">
        <f t="shared" si="0"/>
        <v>1</v>
      </c>
      <c r="M49" s="37">
        <f t="shared" si="1"/>
        <v>1</v>
      </c>
      <c r="N49" s="54">
        <f t="shared" si="2"/>
        <v>1</v>
      </c>
    </row>
    <row r="50" spans="1:14" ht="22.5" customHeight="1">
      <c r="A50" s="39" t="s">
        <v>61</v>
      </c>
      <c r="B50" s="40" t="s">
        <v>11</v>
      </c>
      <c r="C50" s="41" t="s">
        <v>12</v>
      </c>
      <c r="D50" s="35">
        <v>47874735</v>
      </c>
      <c r="E50" s="35">
        <v>47874735</v>
      </c>
      <c r="F50" s="36">
        <v>0</v>
      </c>
      <c r="G50" s="67">
        <v>0</v>
      </c>
      <c r="H50" s="68"/>
      <c r="I50" s="35">
        <v>47874435</v>
      </c>
      <c r="J50" s="35">
        <v>28724661</v>
      </c>
      <c r="K50" s="35">
        <v>28724661</v>
      </c>
      <c r="L50" s="37">
        <f t="shared" si="0"/>
        <v>0.99999373364677635</v>
      </c>
      <c r="M50" s="37">
        <f t="shared" si="1"/>
        <v>0.59999624018806574</v>
      </c>
      <c r="N50" s="54">
        <f t="shared" si="2"/>
        <v>0.59999624018806574</v>
      </c>
    </row>
    <row r="51" spans="1:14" ht="22.5" customHeight="1">
      <c r="A51" s="39" t="s">
        <v>62</v>
      </c>
      <c r="B51" s="40" t="s">
        <v>11</v>
      </c>
      <c r="C51" s="41" t="s">
        <v>12</v>
      </c>
      <c r="D51" s="35">
        <v>392580000</v>
      </c>
      <c r="E51" s="35">
        <v>392580000</v>
      </c>
      <c r="F51" s="36">
        <v>0</v>
      </c>
      <c r="G51" s="67">
        <v>0</v>
      </c>
      <c r="H51" s="68"/>
      <c r="I51" s="35">
        <v>392580000</v>
      </c>
      <c r="J51" s="35">
        <v>359865000</v>
      </c>
      <c r="K51" s="35">
        <v>359865000</v>
      </c>
      <c r="L51" s="37">
        <f t="shared" si="0"/>
        <v>1</v>
      </c>
      <c r="M51" s="37">
        <f t="shared" si="1"/>
        <v>0.91666666666666663</v>
      </c>
      <c r="N51" s="54">
        <f t="shared" si="2"/>
        <v>0.91666666666666663</v>
      </c>
    </row>
    <row r="52" spans="1:14" ht="22.5" customHeight="1">
      <c r="A52" s="39" t="s">
        <v>63</v>
      </c>
      <c r="B52" s="40" t="s">
        <v>11</v>
      </c>
      <c r="C52" s="41" t="s">
        <v>12</v>
      </c>
      <c r="D52" s="35">
        <v>230859840.12</v>
      </c>
      <c r="E52" s="35">
        <v>230000000</v>
      </c>
      <c r="F52" s="35">
        <v>859840.12</v>
      </c>
      <c r="G52" s="67">
        <v>0</v>
      </c>
      <c r="H52" s="68"/>
      <c r="I52" s="35">
        <v>214731534</v>
      </c>
      <c r="J52" s="35">
        <v>214731534</v>
      </c>
      <c r="K52" s="35">
        <v>214731534</v>
      </c>
      <c r="L52" s="37">
        <f t="shared" si="0"/>
        <v>0.93013810409113784</v>
      </c>
      <c r="M52" s="37">
        <f t="shared" si="1"/>
        <v>0.93013810409113784</v>
      </c>
      <c r="N52" s="54">
        <f t="shared" si="2"/>
        <v>0.93013810409113784</v>
      </c>
    </row>
    <row r="53" spans="1:14" ht="22.5" customHeight="1">
      <c r="A53" s="39" t="s">
        <v>64</v>
      </c>
      <c r="B53" s="40" t="s">
        <v>11</v>
      </c>
      <c r="C53" s="41" t="s">
        <v>12</v>
      </c>
      <c r="D53" s="35">
        <v>1000000</v>
      </c>
      <c r="E53" s="35">
        <v>808101</v>
      </c>
      <c r="F53" s="35">
        <v>191899</v>
      </c>
      <c r="G53" s="67">
        <v>0</v>
      </c>
      <c r="H53" s="68"/>
      <c r="I53" s="36">
        <v>0</v>
      </c>
      <c r="J53" s="36">
        <v>0</v>
      </c>
      <c r="K53" s="36">
        <v>0</v>
      </c>
      <c r="L53" s="37">
        <f t="shared" si="0"/>
        <v>0</v>
      </c>
      <c r="M53" s="37">
        <f t="shared" si="1"/>
        <v>0</v>
      </c>
      <c r="N53" s="54">
        <f t="shared" si="2"/>
        <v>0</v>
      </c>
    </row>
    <row r="54" spans="1:14" ht="22.5" customHeight="1">
      <c r="A54" s="39" t="s">
        <v>65</v>
      </c>
      <c r="B54" s="40" t="s">
        <v>11</v>
      </c>
      <c r="C54" s="41" t="s">
        <v>12</v>
      </c>
      <c r="D54" s="35">
        <v>16000000</v>
      </c>
      <c r="E54" s="35">
        <v>3032153.5</v>
      </c>
      <c r="F54" s="35">
        <v>12967846.5</v>
      </c>
      <c r="G54" s="67">
        <v>0</v>
      </c>
      <c r="H54" s="68"/>
      <c r="I54" s="35">
        <v>2818000</v>
      </c>
      <c r="J54" s="36">
        <v>0</v>
      </c>
      <c r="K54" s="36">
        <v>0</v>
      </c>
      <c r="L54" s="37">
        <f t="shared" si="0"/>
        <v>0.176125</v>
      </c>
      <c r="M54" s="37">
        <f t="shared" si="1"/>
        <v>0</v>
      </c>
      <c r="N54" s="54">
        <f t="shared" si="2"/>
        <v>0</v>
      </c>
    </row>
    <row r="55" spans="1:14" ht="22.5" customHeight="1">
      <c r="A55" s="39" t="s">
        <v>66</v>
      </c>
      <c r="B55" s="40" t="s">
        <v>11</v>
      </c>
      <c r="C55" s="41" t="s">
        <v>12</v>
      </c>
      <c r="D55" s="35">
        <v>1098000</v>
      </c>
      <c r="E55" s="35">
        <v>661200</v>
      </c>
      <c r="F55" s="35">
        <v>436800</v>
      </c>
      <c r="G55" s="67">
        <v>0</v>
      </c>
      <c r="H55" s="68"/>
      <c r="I55" s="35">
        <v>661200</v>
      </c>
      <c r="J55" s="35">
        <v>661200</v>
      </c>
      <c r="K55" s="35">
        <v>661200</v>
      </c>
      <c r="L55" s="37">
        <f t="shared" si="0"/>
        <v>0.6021857923497268</v>
      </c>
      <c r="M55" s="37">
        <f t="shared" si="1"/>
        <v>0.6021857923497268</v>
      </c>
      <c r="N55" s="54">
        <f t="shared" si="2"/>
        <v>0.6021857923497268</v>
      </c>
    </row>
    <row r="56" spans="1:14" ht="22.5" customHeight="1">
      <c r="A56" s="39" t="s">
        <v>67</v>
      </c>
      <c r="B56" s="40" t="s">
        <v>11</v>
      </c>
      <c r="C56" s="41" t="s">
        <v>12</v>
      </c>
      <c r="D56" s="35">
        <v>3500000</v>
      </c>
      <c r="E56" s="35">
        <v>2449804</v>
      </c>
      <c r="F56" s="35">
        <v>1050196</v>
      </c>
      <c r="G56" s="67">
        <v>0</v>
      </c>
      <c r="H56" s="68"/>
      <c r="I56" s="35">
        <v>2449804</v>
      </c>
      <c r="J56" s="35">
        <v>2449804</v>
      </c>
      <c r="K56" s="35">
        <v>2449804</v>
      </c>
      <c r="L56" s="37">
        <f t="shared" si="0"/>
        <v>0.69994400000000001</v>
      </c>
      <c r="M56" s="37">
        <f t="shared" si="1"/>
        <v>0.69994400000000001</v>
      </c>
      <c r="N56" s="54">
        <f t="shared" si="2"/>
        <v>0.69994400000000001</v>
      </c>
    </row>
    <row r="57" spans="1:14" s="1" customFormat="1" ht="22.5" customHeight="1" thickBot="1">
      <c r="A57" s="55" t="s">
        <v>68</v>
      </c>
      <c r="B57" s="56" t="s">
        <v>11</v>
      </c>
      <c r="C57" s="56" t="s">
        <v>69</v>
      </c>
      <c r="D57" s="57">
        <v>30220584614</v>
      </c>
      <c r="E57" s="57">
        <v>26054368169.73</v>
      </c>
      <c r="F57" s="57">
        <v>3966216444.27</v>
      </c>
      <c r="G57" s="61">
        <v>0</v>
      </c>
      <c r="H57" s="62"/>
      <c r="I57" s="57">
        <v>24452984989.400002</v>
      </c>
      <c r="J57" s="57">
        <v>19384728157.68</v>
      </c>
      <c r="K57" s="57">
        <v>19384728157.68</v>
      </c>
      <c r="L57" s="58">
        <f t="shared" si="0"/>
        <v>0.8091499652217814</v>
      </c>
      <c r="M57" s="58">
        <f t="shared" si="1"/>
        <v>0.64144120324859044</v>
      </c>
      <c r="N57" s="59">
        <f t="shared" si="2"/>
        <v>0.64144120324859044</v>
      </c>
    </row>
    <row r="58" spans="1:14" ht="22.5" customHeight="1" thickBot="1">
      <c r="A58" s="34" t="s">
        <v>0</v>
      </c>
      <c r="B58" s="34" t="s">
        <v>0</v>
      </c>
      <c r="C58" s="34" t="s">
        <v>0</v>
      </c>
      <c r="D58" s="34" t="s">
        <v>0</v>
      </c>
      <c r="E58" s="34" t="s">
        <v>0</v>
      </c>
      <c r="F58" s="60"/>
      <c r="G58" s="63" t="s">
        <v>0</v>
      </c>
      <c r="H58" s="64"/>
      <c r="I58" s="34" t="s">
        <v>0</v>
      </c>
      <c r="J58" s="34" t="s">
        <v>0</v>
      </c>
      <c r="K58" s="34" t="s">
        <v>0</v>
      </c>
      <c r="L58" s="38"/>
      <c r="M58" s="38"/>
      <c r="N58" s="38"/>
    </row>
    <row r="59" spans="1:14" ht="22.5" customHeight="1" thickBot="1">
      <c r="A59" s="65"/>
      <c r="B59" s="66"/>
      <c r="C59" s="66"/>
      <c r="D59" s="66"/>
      <c r="E59" s="66"/>
      <c r="F59" s="66"/>
      <c r="G59" s="66"/>
      <c r="H59" s="74"/>
      <c r="I59" s="51">
        <f>SUM(I2:I58)</f>
        <v>28647878673.810001</v>
      </c>
      <c r="J59" s="51">
        <f t="shared" ref="J59:K59" si="3">SUM(J2:J58)</f>
        <v>23317641610.670002</v>
      </c>
      <c r="K59" s="52">
        <f t="shared" si="3"/>
        <v>23317641610.670002</v>
      </c>
      <c r="L59" s="38"/>
      <c r="M59" s="38"/>
      <c r="N59" s="38"/>
    </row>
  </sheetData>
  <mergeCells count="59">
    <mergeCell ref="G1:H1"/>
    <mergeCell ref="G2:H2"/>
    <mergeCell ref="G3:H3"/>
    <mergeCell ref="G5:H5"/>
    <mergeCell ref="G4:H4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2:H32"/>
    <mergeCell ref="G31:H31"/>
    <mergeCell ref="G33:H33"/>
    <mergeCell ref="G34:H34"/>
    <mergeCell ref="G35:H35"/>
    <mergeCell ref="G36:H36"/>
    <mergeCell ref="G37:H37"/>
    <mergeCell ref="G38:H38"/>
    <mergeCell ref="G39:H39"/>
    <mergeCell ref="G41:H41"/>
    <mergeCell ref="G40:H40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4:H54"/>
    <mergeCell ref="G53:H53"/>
    <mergeCell ref="G57:H57"/>
    <mergeCell ref="G58:H58"/>
    <mergeCell ref="A59:H59"/>
    <mergeCell ref="G55:H55"/>
    <mergeCell ref="G56:H56"/>
  </mergeCells>
  <conditionalFormatting sqref="L2:N57">
    <cfRule type="iconSet" priority="1">
      <iconSet iconSet="3Arrows">
        <cfvo type="percent" val="0"/>
        <cfvo type="percent" val="86"/>
        <cfvo type="percent" val="91"/>
      </iconSet>
    </cfRule>
  </conditionalFormatting>
  <pageMargins left="0.39370078740157483" right="0.39370078740157483" top="0.39370078740157483" bottom="0.70866141732283472" header="0.39370078740157483" footer="0.39370078740157483"/>
  <pageSetup scale="70" orientation="landscape" horizontalDpi="4294967294" verticalDpi="4294967294" r:id="rId1"/>
  <headerFooter alignWithMargins="0">
    <oddFooter>&amp;R&amp;"Arial,Regular"&amp;8 Página 
&amp;"-,Regular"&amp;P 
&amp;"-,Regular"de 
&amp;"-,Regular"&amp;N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>
      <selection sqref="A1:M9"/>
    </sheetView>
  </sheetViews>
  <sheetFormatPr baseColWidth="10" defaultRowHeight="15"/>
  <cols>
    <col min="1" max="1" width="18.7109375" customWidth="1"/>
    <col min="2" max="2" width="15.140625" bestFit="1" customWidth="1"/>
    <col min="3" max="3" width="12.7109375" bestFit="1" customWidth="1"/>
    <col min="4" max="4" width="13" bestFit="1" customWidth="1"/>
    <col min="5" max="6" width="13.5703125" bestFit="1" customWidth="1"/>
    <col min="7" max="7" width="15.28515625" customWidth="1"/>
    <col min="8" max="9" width="15.140625" bestFit="1" customWidth="1"/>
    <col min="10" max="10" width="14.85546875" customWidth="1"/>
    <col min="13" max="13" width="10" customWidth="1"/>
  </cols>
  <sheetData>
    <row r="1" spans="1:13" ht="46.5" thickBot="1">
      <c r="A1" s="2" t="s">
        <v>70</v>
      </c>
      <c r="B1" s="3" t="s">
        <v>71</v>
      </c>
      <c r="C1" s="3" t="s">
        <v>72</v>
      </c>
      <c r="D1" s="3" t="s">
        <v>73</v>
      </c>
      <c r="E1" s="3" t="s">
        <v>74</v>
      </c>
      <c r="F1" s="3" t="s">
        <v>75</v>
      </c>
      <c r="G1" s="4" t="s">
        <v>76</v>
      </c>
      <c r="H1" s="4" t="s">
        <v>77</v>
      </c>
      <c r="I1" s="4" t="s">
        <v>78</v>
      </c>
      <c r="J1" s="4" t="s">
        <v>79</v>
      </c>
      <c r="K1" s="4" t="s">
        <v>80</v>
      </c>
      <c r="L1" s="4" t="s">
        <v>81</v>
      </c>
      <c r="M1" s="5" t="s">
        <v>82</v>
      </c>
    </row>
    <row r="2" spans="1:13">
      <c r="A2" s="6" t="s">
        <v>83</v>
      </c>
      <c r="B2" s="7">
        <v>2898766962</v>
      </c>
      <c r="C2" s="7">
        <v>26877447</v>
      </c>
      <c r="D2" s="7">
        <f>442000000+177634000</f>
        <v>619634000</v>
      </c>
      <c r="E2" s="7">
        <v>0</v>
      </c>
      <c r="F2" s="7">
        <v>0</v>
      </c>
      <c r="G2" s="7">
        <f>+B2+C2+E2+F2+D2</f>
        <v>3545278409</v>
      </c>
      <c r="H2" s="8">
        <v>3090694169.6700001</v>
      </c>
      <c r="I2" s="8">
        <v>3003779191.46</v>
      </c>
      <c r="J2" s="8">
        <v>3003779191.46</v>
      </c>
      <c r="K2" s="9">
        <f>+H2/G2</f>
        <v>0.87177756246843752</v>
      </c>
      <c r="L2" s="9">
        <f>+I2/G2</f>
        <v>0.84726186350686683</v>
      </c>
      <c r="M2" s="10">
        <f>+J2/G2</f>
        <v>0.84726186350686683</v>
      </c>
    </row>
    <row r="3" spans="1:13">
      <c r="A3" s="11" t="s">
        <v>84</v>
      </c>
      <c r="B3" s="7">
        <v>1393200506</v>
      </c>
      <c r="C3" s="7">
        <v>-26877447</v>
      </c>
      <c r="D3" s="7"/>
      <c r="E3" s="7">
        <v>0</v>
      </c>
      <c r="F3" s="7">
        <v>-66812897</v>
      </c>
      <c r="G3" s="7">
        <f>+B3+C3+E3+F3+D3</f>
        <v>1299510162</v>
      </c>
      <c r="H3" s="8">
        <v>1104199514.74</v>
      </c>
      <c r="I3" s="8">
        <v>929134261.52999997</v>
      </c>
      <c r="J3" s="8">
        <v>929134261.52999997</v>
      </c>
      <c r="K3" s="12">
        <f t="shared" ref="K3:K8" si="0">+H3/G3</f>
        <v>0.84970440942192493</v>
      </c>
      <c r="L3" s="12">
        <f t="shared" ref="L3:L8" si="1">+I3/G3</f>
        <v>0.71498806911984736</v>
      </c>
      <c r="M3" s="13">
        <f t="shared" ref="M3:M8" si="2">+J3/G3</f>
        <v>0.71498806911984736</v>
      </c>
    </row>
    <row r="4" spans="1:13">
      <c r="A4" s="11" t="s">
        <v>85</v>
      </c>
      <c r="B4" s="7">
        <v>0</v>
      </c>
      <c r="C4" s="7">
        <v>0</v>
      </c>
      <c r="D4" s="7">
        <f>442000000-442000000</f>
        <v>0</v>
      </c>
      <c r="E4" s="7">
        <v>0</v>
      </c>
      <c r="F4" s="7">
        <v>0</v>
      </c>
      <c r="G4" s="7">
        <f>+B4+C4+E4+F4+D4</f>
        <v>0</v>
      </c>
      <c r="H4" s="8">
        <v>0</v>
      </c>
      <c r="I4" s="8">
        <v>0</v>
      </c>
      <c r="J4" s="8">
        <v>0</v>
      </c>
      <c r="K4" s="12">
        <v>0</v>
      </c>
      <c r="L4" s="12">
        <v>0</v>
      </c>
      <c r="M4" s="13">
        <v>0</v>
      </c>
    </row>
    <row r="5" spans="1:13" ht="15.75" thickBot="1">
      <c r="A5" s="11" t="s">
        <v>86</v>
      </c>
      <c r="B5" s="7">
        <v>35732233</v>
      </c>
      <c r="C5" s="7">
        <v>0</v>
      </c>
      <c r="D5" s="7">
        <f>200000000-177634000</f>
        <v>22366000</v>
      </c>
      <c r="E5" s="7">
        <v>0</v>
      </c>
      <c r="F5" s="7">
        <v>0</v>
      </c>
      <c r="G5" s="7">
        <f>+B5+C5+E5+F5+D5</f>
        <v>58098233</v>
      </c>
      <c r="H5" s="8">
        <v>0</v>
      </c>
      <c r="I5" s="8">
        <v>0</v>
      </c>
      <c r="J5" s="8">
        <v>0</v>
      </c>
      <c r="K5" s="12">
        <f t="shared" si="0"/>
        <v>0</v>
      </c>
      <c r="L5" s="12">
        <f t="shared" si="1"/>
        <v>0</v>
      </c>
      <c r="M5" s="13">
        <f t="shared" si="2"/>
        <v>0</v>
      </c>
    </row>
    <row r="6" spans="1:13" ht="15.75" thickBot="1">
      <c r="A6" s="14" t="s">
        <v>87</v>
      </c>
      <c r="B6" s="15">
        <f>SUM(B2:B5)</f>
        <v>4327699701</v>
      </c>
      <c r="C6" s="15">
        <f>SUM(C2:C5)</f>
        <v>0</v>
      </c>
      <c r="D6" s="15">
        <f>SUM(D2:D5)</f>
        <v>642000000</v>
      </c>
      <c r="E6" s="15">
        <f t="shared" ref="E6:J6" si="3">SUM(E2:E5)</f>
        <v>0</v>
      </c>
      <c r="F6" s="15">
        <f t="shared" si="3"/>
        <v>-66812897</v>
      </c>
      <c r="G6" s="15">
        <f>SUM(G2:G5)</f>
        <v>4902886804</v>
      </c>
      <c r="H6" s="15">
        <f t="shared" si="3"/>
        <v>4194893684.4099998</v>
      </c>
      <c r="I6" s="15">
        <f t="shared" si="3"/>
        <v>3932913452.9899998</v>
      </c>
      <c r="J6" s="15">
        <f t="shared" si="3"/>
        <v>3932913452.9899998</v>
      </c>
      <c r="K6" s="16">
        <f t="shared" si="0"/>
        <v>0.85559668254784371</v>
      </c>
      <c r="L6" s="16">
        <f t="shared" si="1"/>
        <v>0.80216280942512241</v>
      </c>
      <c r="M6" s="17">
        <f t="shared" si="2"/>
        <v>0.80216280942512241</v>
      </c>
    </row>
    <row r="7" spans="1:13" ht="80.25" thickBot="1">
      <c r="A7" s="18" t="s">
        <v>88</v>
      </c>
      <c r="B7" s="19">
        <v>31000000000</v>
      </c>
      <c r="C7" s="20">
        <v>0</v>
      </c>
      <c r="D7" s="20">
        <v>0</v>
      </c>
      <c r="E7" s="20">
        <v>-353008433</v>
      </c>
      <c r="F7" s="20">
        <v>-426415386</v>
      </c>
      <c r="G7" s="7">
        <f>SUM(B7:F7)</f>
        <v>30220576181</v>
      </c>
      <c r="H7" s="19">
        <v>24452984989.400002</v>
      </c>
      <c r="I7" s="19">
        <v>19384728157.68</v>
      </c>
      <c r="J7" s="19">
        <v>19384728157.68</v>
      </c>
      <c r="K7" s="21">
        <f t="shared" si="0"/>
        <v>0.80915019101369268</v>
      </c>
      <c r="L7" s="21">
        <f t="shared" si="1"/>
        <v>0.64144138224165914</v>
      </c>
      <c r="M7" s="22">
        <f t="shared" si="2"/>
        <v>0.64144138224165914</v>
      </c>
    </row>
    <row r="8" spans="1:13" ht="15.75" thickBot="1">
      <c r="A8" s="23" t="s">
        <v>89</v>
      </c>
      <c r="B8" s="24">
        <f>+B7</f>
        <v>31000000000</v>
      </c>
      <c r="C8" s="24">
        <v>0</v>
      </c>
      <c r="D8" s="24">
        <v>0</v>
      </c>
      <c r="E8" s="24">
        <f t="shared" ref="E8:J8" si="4">+E7</f>
        <v>-353008433</v>
      </c>
      <c r="F8" s="24">
        <f t="shared" si="4"/>
        <v>-426415386</v>
      </c>
      <c r="G8" s="24">
        <f t="shared" si="4"/>
        <v>30220576181</v>
      </c>
      <c r="H8" s="24">
        <f t="shared" si="4"/>
        <v>24452984989.400002</v>
      </c>
      <c r="I8" s="24">
        <f t="shared" si="4"/>
        <v>19384728157.68</v>
      </c>
      <c r="J8" s="24">
        <f t="shared" si="4"/>
        <v>19384728157.68</v>
      </c>
      <c r="K8" s="25">
        <f t="shared" si="0"/>
        <v>0.80915019101369268</v>
      </c>
      <c r="L8" s="25">
        <f t="shared" si="1"/>
        <v>0.64144138224165914</v>
      </c>
      <c r="M8" s="26">
        <f t="shared" si="2"/>
        <v>0.64144138224165914</v>
      </c>
    </row>
    <row r="9" spans="1:13" ht="15.75" thickBot="1">
      <c r="A9" s="27" t="s">
        <v>90</v>
      </c>
      <c r="B9" s="28">
        <f>+B6+B8</f>
        <v>35327699701</v>
      </c>
      <c r="C9" s="28">
        <f t="shared" ref="C9:J9" si="5">+C6+C8</f>
        <v>0</v>
      </c>
      <c r="D9" s="28">
        <f t="shared" si="5"/>
        <v>642000000</v>
      </c>
      <c r="E9" s="28">
        <f t="shared" si="5"/>
        <v>-353008433</v>
      </c>
      <c r="F9" s="28">
        <f t="shared" si="5"/>
        <v>-493228283</v>
      </c>
      <c r="G9" s="28">
        <f t="shared" si="5"/>
        <v>35123462985</v>
      </c>
      <c r="H9" s="28">
        <f t="shared" si="5"/>
        <v>28647878673.810001</v>
      </c>
      <c r="I9" s="28">
        <f t="shared" si="5"/>
        <v>23317641610.669998</v>
      </c>
      <c r="J9" s="28">
        <f t="shared" si="5"/>
        <v>23317641610.669998</v>
      </c>
      <c r="K9" s="29">
        <f>+H9/G9</f>
        <v>0.81563366021296091</v>
      </c>
      <c r="L9" s="29">
        <f>+I9/G9</f>
        <v>0.66387649818664363</v>
      </c>
      <c r="M9" s="30">
        <f>+J9/G9</f>
        <v>0.66387649818664363</v>
      </c>
    </row>
    <row r="10" spans="1:1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>
      <c r="A11" s="31" t="s">
        <v>91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>
      <c r="A12" s="31" t="s">
        <v>92</v>
      </c>
      <c r="B12" s="31"/>
      <c r="C12" s="31"/>
      <c r="D12" s="31"/>
      <c r="E12" s="31"/>
      <c r="F12" s="31"/>
      <c r="G12" s="31"/>
      <c r="H12" s="32"/>
      <c r="I12" s="32"/>
      <c r="J12" s="32"/>
      <c r="K12" s="31"/>
      <c r="L12" s="31"/>
      <c r="M12" s="31"/>
    </row>
    <row r="14" spans="1:13">
      <c r="H14" s="33">
        <f>+H2/H6</f>
        <v>0.73677532786023336</v>
      </c>
      <c r="I14" s="33">
        <f t="shared" ref="I14:J14" si="6">+I2/I6</f>
        <v>0.76375420597582055</v>
      </c>
      <c r="J14" s="33">
        <f t="shared" si="6"/>
        <v>0.76375420597582055</v>
      </c>
    </row>
    <row r="15" spans="1:13">
      <c r="H15" s="33">
        <f>+H3/H6</f>
        <v>0.26322467213976664</v>
      </c>
      <c r="I15" s="33">
        <f t="shared" ref="I15:J15" si="7">+I3/I6</f>
        <v>0.23624579402417947</v>
      </c>
      <c r="J15" s="33">
        <f t="shared" si="7"/>
        <v>0.23624579402417947</v>
      </c>
    </row>
  </sheetData>
  <pageMargins left="0.70866141732283472" right="0.70866141732283472" top="0.74803149606299213" bottom="0.74803149606299213" header="0.31496062992125984" footer="0.31496062992125984"/>
  <pageSetup scale="6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4" sqref="N1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1" sqref="J11"/>
    </sheetView>
  </sheetViews>
  <sheetFormatPr baseColWidth="10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Hoja3</vt:lpstr>
      <vt:lpstr>grafica de funcionamineto</vt:lpstr>
      <vt:lpstr>INVERSION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Andres Farfan Moreno</dc:creator>
  <cp:lastModifiedBy>Freddy Andres Farfan Moreno</cp:lastModifiedBy>
  <cp:lastPrinted>2016-12-06T15:14:00Z</cp:lastPrinted>
  <dcterms:created xsi:type="dcterms:W3CDTF">2016-12-06T12:49:18Z</dcterms:created>
  <dcterms:modified xsi:type="dcterms:W3CDTF">2016-12-21T19:05:47Z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