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\Documents\eKOGUI 2021 1ER SEMESTRE\Nueva carpeta\"/>
    </mc:Choice>
  </mc:AlternateContent>
  <bookViews>
    <workbookView xWindow="0" yWindow="0" windowWidth="16170" windowHeight="4875" activeTab="7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3" i="12" l="1"/>
  <c r="A14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>
  <authors>
    <author>Juan Pablo Garzón Peraza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<sst xmlns="http://schemas.openxmlformats.org/spreadsheetml/2006/main" count="264" uniqueCount="167">
  <si>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</si>
  <si>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</si>
  <si>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</si>
  <si>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</si>
  <si>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</si>
  <si>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</si>
  <si>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</si>
  <si>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</si>
  <si>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</si>
  <si>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</si>
  <si>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</si>
  <si>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</si>
  <si>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</si>
  <si>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</si>
  <si>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</si>
  <si>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</si>
  <si>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</si>
  <si>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</si>
  <si>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</si>
  <si>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</si>
  <si>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</si>
  <si>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</si>
  <si>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</si>
  <si>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</si>
  <si>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</si>
  <si>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</si>
  <si>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</si>
  <si>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</si>
  <si>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</si>
  <si>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</si>
  <si>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</si>
  <si>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</si>
  <si>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</si>
  <si>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</si>
  <si>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</si>
  <si>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</si>
  <si>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</si>
  <si>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</si>
  <si>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</si>
  <si>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</si>
  <si>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</si>
  <si>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</si>
  <si>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</si>
  <si>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</si>
  <si>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</si>
  <si>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</si>
  <si>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</si>
  <si>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</si>
  <si>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</si>
  <si>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</si>
  <si>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</si>
  <si>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</si>
  <si>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</si>
  <si>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</si>
  <si>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</si>
  <si>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</si>
  <si>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</si>
  <si>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</si>
  <si>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</si>
  <si>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</si>
  <si>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</si>
  <si>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</si>
  <si>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</si>
  <si>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</si>
  <si>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</si>
  <si>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</si>
  <si>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</si>
  <si>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</si>
  <si>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</si>
  <si>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</si>
  <si>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</si>
  <si>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</si>
  <si>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</si>
  <si>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</si>
  <si>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</si>
  <si>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</si>
  <si>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</si>
  <si>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</si>
  <si>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</si>
  <si>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</si>
  <si>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</si>
  <si>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</si>
  <si>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</si>
  <si>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</si>
  <si>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</si>
  <si>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</si>
  <si>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</si>
  <si>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</si>
  <si>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</si>
  <si>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</si>
  <si>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</si>
  <si>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</si>
  <si>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</si>
  <si>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</si>
  <si>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</si>
  <si>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</si>
  <si>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</si>
  <si>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</si>
  <si>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</si>
  <si>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</si>
  <si>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</si>
  <si>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</si>
  <si>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</si>
  <si>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</si>
  <si>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</si>
  <si>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</si>
  <si>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</si>
  <si>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</si>
  <si>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</si>
  <si>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</si>
  <si>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</si>
  <si>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</si>
  <si>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</si>
  <si>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</si>
  <si>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</si>
  <si>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</si>
  <si>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</si>
  <si>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</si>
  <si>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</si>
  <si>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</si>
  <si>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</si>
  <si>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</si>
  <si>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</si>
  <si>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</si>
  <si>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</si>
  <si>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</si>
  <si>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</si>
  <si>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</si>
  <si>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</si>
  <si>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</si>
  <si>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</si>
  <si>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</si>
  <si>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</si>
  <si>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</si>
  <si>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</si>
  <si>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</si>
  <si>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</si>
  <si>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</si>
  <si>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</si>
  <si>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</si>
  <si>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</si>
  <si>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</si>
  <si>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</si>
  <si>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</si>
  <si>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</si>
  <si>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</si>
  <si>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</si>
  <si>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</si>
  <si>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</si>
  <si>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</si>
  <si>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</si>
  <si>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</si>
  <si>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</si>
  <si>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</si>
  <si>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</si>
  <si>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</si>
  <si>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</si>
  <si>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</si>
  <si>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</si>
  <si>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MIGUEL ANGEL FRANCO TORRES</t>
  </si>
  <si>
    <t>CARLOS ARMANDO LÓPEZ BARRERA</t>
  </si>
  <si>
    <t>MARIA DEL CONSUELO ARIAS PRIETO</t>
  </si>
  <si>
    <t>VIVIANA GONZALEZ CANO</t>
  </si>
  <si>
    <t>El abogado Carlos Armando López Barrera, tiene el correo activo: carlos.lopez@dnbc.gov.co  
El abogado Ronny Romero Velandía se inactivo el 2021-07-01</t>
  </si>
  <si>
    <t>SI</t>
  </si>
  <si>
    <t xml:space="preserve">UNIDAD ADMINISTRATIVA ESPECIAL DIRECCIÓN NACIONAL DE BOMBEROS </t>
  </si>
  <si>
    <t xml:space="preserve">La unica fuente de información en la Dirección Nacional de Abogados respecto de los procesos judiciales es el e-KOGUI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</si>
</sst>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8"/>
  <sheetViews>
    <sheetView showGridLines="0" workbookViewId="0">
      <selection activeCell="P16" sqref="P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3" t="s">
        <v>85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2:15" ht="23.25" x14ac:dyDescent="0.35">
      <c r="B4" s="83" t="s">
        <v>11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6" t="s">
        <v>99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7"/>
    </row>
    <row r="7" spans="2:15" x14ac:dyDescent="0.25">
      <c r="B7" s="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T19"/>
  <sheetViews>
    <sheetView workbookViewId="0">
      <selection activeCell="B18" sqref="B18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7" t="s">
        <v>117</v>
      </c>
      <c r="C7" s="88"/>
      <c r="D7" s="88"/>
      <c r="E7" s="88"/>
      <c r="F7" s="88"/>
      <c r="G7" s="89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2" t="s">
        <v>128</v>
      </c>
      <c r="C9" s="93"/>
      <c r="D9" s="79">
        <v>44400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0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44237</v>
      </c>
      <c r="E12" s="58" t="s">
        <v>159</v>
      </c>
      <c r="F12" s="59">
        <v>44370</v>
      </c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43710</v>
      </c>
      <c r="E13" s="58" t="s">
        <v>160</v>
      </c>
      <c r="F13" s="59">
        <v>44363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14</v>
      </c>
      <c r="D14" s="60"/>
      <c r="E14" s="58"/>
      <c r="F14" s="59"/>
      <c r="G14" s="56" t="str">
        <f t="shared" si="3"/>
        <v/>
      </c>
      <c r="H14" s="42">
        <f t="shared" si="0"/>
        <v>1</v>
      </c>
      <c r="I14" s="42">
        <f t="shared" si="1"/>
        <v>0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42206</v>
      </c>
      <c r="E15" s="58" t="s">
        <v>161</v>
      </c>
      <c r="F15" s="59">
        <v>44392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43046</v>
      </c>
      <c r="E16" s="58" t="s">
        <v>162</v>
      </c>
      <c r="F16" s="59">
        <v>44363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43006</v>
      </c>
      <c r="E17" s="58" t="s">
        <v>162</v>
      </c>
      <c r="F17" s="59">
        <v>44364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0"/>
      <c r="D19" s="90"/>
      <c r="E19" s="90"/>
      <c r="F19" s="90"/>
      <c r="G19" s="91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>
      <formula1>$T$7:$T$9</formula1>
    </dataValidation>
    <dataValidation type="date" allowBlank="1" showInputMessage="1" showErrorMessage="1" sqref="D9">
      <formula1>44378</formula1>
      <formula2>44439</formula2>
    </dataValidation>
    <dataValidation type="date" allowBlank="1" showInputMessage="1" showErrorMessage="1" sqref="D12:D17 F12:F17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25"/>
  <sheetViews>
    <sheetView showGridLines="0" workbookViewId="0">
      <selection activeCell="L21" sqref="L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44400</v>
      </c>
      <c r="E7" s="26"/>
      <c r="F7" s="94" t="str">
        <f>"Seleccione una muestra de "&amp;V3&amp;" abogados activos y complete la siguiente tabla"</f>
        <v>Seleccione una muestra de 1 abogados activos y complete la siguiente tabla</v>
      </c>
      <c r="G7" s="95"/>
      <c r="H7" s="33"/>
    </row>
    <row r="8" spans="2:22" x14ac:dyDescent="0.25">
      <c r="B8" s="14"/>
      <c r="D8" s="15"/>
      <c r="E8" s="15"/>
      <c r="F8" s="96"/>
      <c r="G8" s="97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 t="s">
        <v>164</v>
      </c>
      <c r="H10" s="16"/>
    </row>
    <row r="11" spans="2:22" x14ac:dyDescent="0.25">
      <c r="B11" s="14"/>
      <c r="C11" s="20" t="s">
        <v>21</v>
      </c>
      <c r="D11" s="57">
        <v>1</v>
      </c>
      <c r="E11" s="6"/>
      <c r="F11" s="20" t="s">
        <v>104</v>
      </c>
      <c r="G11" s="57" t="s">
        <v>164</v>
      </c>
      <c r="H11" s="16"/>
    </row>
    <row r="12" spans="2:22" x14ac:dyDescent="0.25">
      <c r="B12" s="14"/>
      <c r="C12" s="20" t="s">
        <v>22</v>
      </c>
      <c r="D12" s="57">
        <v>1</v>
      </c>
      <c r="E12" s="6"/>
      <c r="F12" s="20" t="s">
        <v>105</v>
      </c>
      <c r="G12" s="57" t="s">
        <v>164</v>
      </c>
      <c r="H12" s="16"/>
    </row>
    <row r="13" spans="2:22" x14ac:dyDescent="0.25">
      <c r="B13" s="14"/>
      <c r="C13" s="20" t="s">
        <v>26</v>
      </c>
      <c r="D13" s="57">
        <v>1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1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0</v>
      </c>
      <c r="E17" s="6"/>
      <c r="F17" s="20" t="s">
        <v>119</v>
      </c>
      <c r="G17" s="57">
        <v>1</v>
      </c>
      <c r="H17" s="16"/>
    </row>
    <row r="18" spans="2:8" x14ac:dyDescent="0.25">
      <c r="B18" s="14"/>
      <c r="C18" s="20" t="s">
        <v>136</v>
      </c>
      <c r="D18" s="57">
        <v>1</v>
      </c>
      <c r="E18" s="6"/>
      <c r="F18" s="50" t="s">
        <v>88</v>
      </c>
      <c r="G18" s="57">
        <v>3</v>
      </c>
      <c r="H18" s="16"/>
    </row>
    <row r="19" spans="2:8" x14ac:dyDescent="0.25">
      <c r="B19" s="14"/>
      <c r="C19" s="67"/>
      <c r="E19" s="6"/>
      <c r="F19" s="20" t="s">
        <v>108</v>
      </c>
      <c r="G19" s="57">
        <v>2</v>
      </c>
      <c r="H19" s="16"/>
    </row>
    <row r="20" spans="2:8" ht="15.75" thickBot="1" x14ac:dyDescent="0.3">
      <c r="B20" s="14"/>
      <c r="C20" s="67" t="s">
        <v>107</v>
      </c>
      <c r="D20" s="74"/>
      <c r="E20" s="6"/>
      <c r="F20" s="73" t="s">
        <v>25</v>
      </c>
      <c r="G20" s="57">
        <v>0</v>
      </c>
      <c r="H20" s="16"/>
    </row>
    <row r="21" spans="2:8" x14ac:dyDescent="0.25">
      <c r="B21" s="14"/>
      <c r="C21" s="98" t="s">
        <v>163</v>
      </c>
      <c r="D21" s="99"/>
      <c r="E21" s="99"/>
      <c r="F21" s="99"/>
      <c r="G21" s="100"/>
      <c r="H21" s="16"/>
    </row>
    <row r="22" spans="2:8" x14ac:dyDescent="0.25">
      <c r="B22" s="14"/>
      <c r="C22" s="101"/>
      <c r="D22" s="102"/>
      <c r="E22" s="102"/>
      <c r="F22" s="102"/>
      <c r="G22" s="103"/>
      <c r="H22" s="16"/>
    </row>
    <row r="23" spans="2:8" x14ac:dyDescent="0.25">
      <c r="B23" s="14"/>
      <c r="C23" s="101"/>
      <c r="D23" s="102"/>
      <c r="E23" s="102"/>
      <c r="F23" s="102"/>
      <c r="G23" s="103"/>
      <c r="H23" s="16"/>
    </row>
    <row r="24" spans="2:8" ht="15.75" thickBot="1" x14ac:dyDescent="0.3">
      <c r="B24" s="14"/>
      <c r="C24" s="104"/>
      <c r="D24" s="105"/>
      <c r="E24" s="105"/>
      <c r="F24" s="105"/>
      <c r="G24" s="106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W34"/>
  <sheetViews>
    <sheetView showGridLines="0" zoomScale="98" zoomScaleNormal="98" workbookViewId="0">
      <selection activeCell="J28" sqref="J2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0" t="s">
        <v>74</v>
      </c>
      <c r="D6" s="110"/>
      <c r="E6" s="110"/>
      <c r="F6" s="110"/>
      <c r="G6" s="110"/>
      <c r="H6" s="110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44400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8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8</v>
      </c>
      <c r="H10" s="15"/>
      <c r="I10" s="16"/>
    </row>
    <row r="11" spans="2:23" x14ac:dyDescent="0.25">
      <c r="B11" s="14"/>
      <c r="C11" s="20" t="s">
        <v>28</v>
      </c>
      <c r="D11" s="57">
        <v>11</v>
      </c>
      <c r="E11" s="6"/>
      <c r="F11" s="20" t="s">
        <v>91</v>
      </c>
      <c r="G11" s="57">
        <v>8</v>
      </c>
      <c r="H11" s="15"/>
      <c r="I11" s="16"/>
    </row>
    <row r="12" spans="2:23" x14ac:dyDescent="0.25">
      <c r="B12" s="14"/>
      <c r="C12" s="20" t="s">
        <v>29</v>
      </c>
      <c r="D12" s="57">
        <v>11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0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11</v>
      </c>
      <c r="I15" s="16"/>
    </row>
    <row r="16" spans="2:23" x14ac:dyDescent="0.25">
      <c r="B16" s="14"/>
      <c r="C16" s="20" t="s">
        <v>156</v>
      </c>
      <c r="D16" s="57">
        <v>0</v>
      </c>
      <c r="E16" s="6"/>
      <c r="F16" s="20" t="s">
        <v>143</v>
      </c>
      <c r="G16" s="57">
        <v>11</v>
      </c>
      <c r="H16" s="15"/>
      <c r="I16" s="16"/>
    </row>
    <row r="17" spans="2:9" x14ac:dyDescent="0.25">
      <c r="B17" s="14"/>
      <c r="C17" s="20" t="s">
        <v>157</v>
      </c>
      <c r="D17" s="57">
        <v>0</v>
      </c>
      <c r="E17" s="6"/>
      <c r="F17" s="20" t="s">
        <v>144</v>
      </c>
      <c r="G17" s="57">
        <v>0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0</v>
      </c>
      <c r="E21" s="6"/>
      <c r="F21" s="20" t="s">
        <v>69</v>
      </c>
      <c r="G21" s="57">
        <v>0</v>
      </c>
      <c r="H21" s="57">
        <v>0</v>
      </c>
      <c r="I21" s="16"/>
    </row>
    <row r="22" spans="2:9" ht="15" customHeight="1" x14ac:dyDescent="0.25">
      <c r="B22" s="14"/>
      <c r="C22" s="68" t="s">
        <v>90</v>
      </c>
      <c r="D22" s="69">
        <v>0</v>
      </c>
      <c r="E22" s="6"/>
      <c r="F22" s="20" t="s">
        <v>70</v>
      </c>
      <c r="G22" s="57">
        <v>1</v>
      </c>
      <c r="H22" s="57">
        <v>0</v>
      </c>
      <c r="I22" s="16"/>
    </row>
    <row r="23" spans="2:9" ht="24.75" x14ac:dyDescent="0.25">
      <c r="B23" s="14"/>
      <c r="C23" s="78" t="s">
        <v>141</v>
      </c>
      <c r="D23" s="78"/>
      <c r="E23" s="6"/>
      <c r="F23" s="20" t="s">
        <v>71</v>
      </c>
      <c r="G23" s="57">
        <v>0</v>
      </c>
      <c r="H23" s="57">
        <v>0</v>
      </c>
      <c r="I23" s="16"/>
    </row>
    <row r="24" spans="2:9" x14ac:dyDescent="0.25">
      <c r="B24" s="14"/>
      <c r="C24" s="15"/>
      <c r="E24" s="6"/>
      <c r="F24" s="20" t="s">
        <v>72</v>
      </c>
      <c r="G24" s="57">
        <v>10</v>
      </c>
      <c r="H24" s="57">
        <v>0</v>
      </c>
      <c r="I24" s="16"/>
    </row>
    <row r="25" spans="2:9" ht="30" customHeight="1" x14ac:dyDescent="0.25">
      <c r="B25" s="14"/>
      <c r="C25" s="82" t="str">
        <f>"Seleccione "&amp;W3&amp;" procesos teminados en el  primer semestre de 2021 y llene la siguiente tabla:"</f>
        <v>Seleccione 0 procesos teminados en el  primer semestre de 2021 y llene la siguiente tabla:</v>
      </c>
      <c r="D25" s="75"/>
      <c r="E25" s="6"/>
      <c r="F25" s="111" t="s">
        <v>145</v>
      </c>
      <c r="G25" s="111"/>
      <c r="H25" s="111"/>
      <c r="I25" s="16"/>
    </row>
    <row r="26" spans="2:9" ht="15.75" thickBot="1" x14ac:dyDescent="0.3">
      <c r="B26" s="14"/>
      <c r="C26" s="76"/>
      <c r="D26" s="77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7" t="s">
        <v>100</v>
      </c>
      <c r="G27" s="108"/>
      <c r="H27" s="109"/>
      <c r="I27" s="16"/>
    </row>
    <row r="28" spans="2:9" x14ac:dyDescent="0.25">
      <c r="B28" s="14"/>
      <c r="C28" s="20" t="s">
        <v>93</v>
      </c>
      <c r="D28" s="57">
        <v>0</v>
      </c>
      <c r="E28" s="6"/>
      <c r="F28" s="98" t="s">
        <v>166</v>
      </c>
      <c r="G28" s="99"/>
      <c r="H28" s="100"/>
      <c r="I28" s="16"/>
    </row>
    <row r="29" spans="2:9" x14ac:dyDescent="0.25">
      <c r="B29" s="14"/>
      <c r="C29" s="20" t="s">
        <v>94</v>
      </c>
      <c r="D29" s="57">
        <v>0</v>
      </c>
      <c r="E29" s="6"/>
      <c r="F29" s="101"/>
      <c r="G29" s="102"/>
      <c r="H29" s="103"/>
      <c r="I29" s="16"/>
    </row>
    <row r="30" spans="2:9" x14ac:dyDescent="0.25">
      <c r="B30" s="14"/>
      <c r="C30" s="20" t="s">
        <v>95</v>
      </c>
      <c r="D30" s="57">
        <v>0</v>
      </c>
      <c r="E30" s="6"/>
      <c r="F30" s="101"/>
      <c r="G30" s="102"/>
      <c r="H30" s="103"/>
      <c r="I30" s="16"/>
    </row>
    <row r="31" spans="2:9" x14ac:dyDescent="0.25">
      <c r="B31" s="14"/>
      <c r="C31" s="20" t="s">
        <v>96</v>
      </c>
      <c r="D31" s="57">
        <v>0</v>
      </c>
      <c r="E31" s="6"/>
      <c r="F31" s="101"/>
      <c r="G31" s="102"/>
      <c r="H31" s="103"/>
      <c r="I31" s="16"/>
    </row>
    <row r="32" spans="2:9" x14ac:dyDescent="0.25">
      <c r="B32" s="14"/>
      <c r="C32" s="20" t="s">
        <v>97</v>
      </c>
      <c r="D32" s="57">
        <v>0</v>
      </c>
      <c r="E32" s="6"/>
      <c r="F32" s="101"/>
      <c r="G32" s="102"/>
      <c r="H32" s="103"/>
      <c r="I32" s="16"/>
    </row>
    <row r="33" spans="2:9" ht="15.75" thickBot="1" x14ac:dyDescent="0.3">
      <c r="B33" s="14"/>
      <c r="C33" s="15"/>
      <c r="E33" s="6"/>
      <c r="F33" s="104"/>
      <c r="G33" s="105"/>
      <c r="H33" s="106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V23"/>
  <sheetViews>
    <sheetView showGridLines="0" workbookViewId="0">
      <selection activeCell="K21" sqref="K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0" t="s">
        <v>56</v>
      </c>
      <c r="D7" s="110"/>
      <c r="E7" s="110"/>
      <c r="F7" s="110"/>
      <c r="G7" s="110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4" t="str">
        <f>"Seleccione una muestra de "&amp;V3&amp;" prejudiciales activos registrados antes de 31 de diciembre de 2020 y complete la siguiente tabla"</f>
        <v>Seleccione una muestra de 11 prejudiciales activos registrados antes de 31 de diciembre de 2020 y complete la siguiente tabla</v>
      </c>
      <c r="G9" s="95"/>
      <c r="H9" s="16"/>
      <c r="T9" s="1" t="s">
        <v>14</v>
      </c>
    </row>
    <row r="10" spans="2:22" x14ac:dyDescent="0.25">
      <c r="B10" s="14"/>
      <c r="C10" s="20" t="s">
        <v>55</v>
      </c>
      <c r="D10" s="57">
        <v>1</v>
      </c>
      <c r="E10" s="6"/>
      <c r="F10" s="96"/>
      <c r="G10" s="97"/>
      <c r="H10" s="16"/>
    </row>
    <row r="11" spans="2:22" x14ac:dyDescent="0.25">
      <c r="B11" s="14"/>
      <c r="C11" s="20" t="s">
        <v>57</v>
      </c>
      <c r="D11" s="57">
        <v>1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1</v>
      </c>
      <c r="E12" s="6"/>
      <c r="F12" s="36" t="s">
        <v>60</v>
      </c>
      <c r="G12" s="62">
        <v>1</v>
      </c>
      <c r="H12" s="16"/>
    </row>
    <row r="13" spans="2:22" x14ac:dyDescent="0.25">
      <c r="B13" s="14"/>
      <c r="C13" s="20" t="s">
        <v>148</v>
      </c>
      <c r="D13" s="57">
        <v>4</v>
      </c>
      <c r="E13" s="6"/>
      <c r="F13" s="20" t="s">
        <v>61</v>
      </c>
      <c r="G13" s="57">
        <v>11</v>
      </c>
      <c r="H13" s="16"/>
    </row>
    <row r="14" spans="2:22" x14ac:dyDescent="0.25">
      <c r="B14" s="14"/>
      <c r="C14" s="20" t="s">
        <v>86</v>
      </c>
      <c r="D14" s="57">
        <v>7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2" t="s">
        <v>100</v>
      </c>
      <c r="G16" s="112"/>
      <c r="H16" s="16"/>
    </row>
    <row r="17" spans="2:8" x14ac:dyDescent="0.25">
      <c r="B17" s="14"/>
      <c r="C17" s="20" t="s">
        <v>150</v>
      </c>
      <c r="D17" s="57">
        <v>0</v>
      </c>
      <c r="E17" s="6"/>
      <c r="F17" s="113"/>
      <c r="G17" s="114"/>
      <c r="H17" s="16"/>
    </row>
    <row r="18" spans="2:8" x14ac:dyDescent="0.25">
      <c r="B18" s="14"/>
      <c r="C18" s="20" t="s">
        <v>149</v>
      </c>
      <c r="D18" s="57">
        <v>0</v>
      </c>
      <c r="E18" s="6"/>
      <c r="F18" s="115"/>
      <c r="G18" s="116"/>
      <c r="H18" s="16"/>
    </row>
    <row r="19" spans="2:8" x14ac:dyDescent="0.25">
      <c r="B19" s="14"/>
      <c r="C19"/>
      <c r="D19"/>
      <c r="E19" s="6"/>
      <c r="F19" s="115"/>
      <c r="G19" s="116"/>
      <c r="H19" s="16"/>
    </row>
    <row r="20" spans="2:8" x14ac:dyDescent="0.25">
      <c r="B20" s="14"/>
      <c r="C20"/>
      <c r="D20"/>
      <c r="E20" s="6"/>
      <c r="F20" s="115"/>
      <c r="G20" s="116"/>
      <c r="H20" s="16"/>
    </row>
    <row r="21" spans="2:8" x14ac:dyDescent="0.25">
      <c r="B21" s="14"/>
      <c r="E21" s="6"/>
      <c r="F21" s="115"/>
      <c r="G21" s="116"/>
      <c r="H21" s="16"/>
    </row>
    <row r="22" spans="2:8" ht="15.75" thickBot="1" x14ac:dyDescent="0.3">
      <c r="B22" s="14"/>
      <c r="C22" s="15"/>
      <c r="D22" s="15"/>
      <c r="E22" s="6"/>
      <c r="F22" s="117"/>
      <c r="G22" s="118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17"/>
  <sheetViews>
    <sheetView showGridLines="0" topLeftCell="A34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0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19"/>
      <c r="D13" s="120"/>
      <c r="E13" s="120"/>
      <c r="F13" s="120"/>
      <c r="G13" s="121"/>
      <c r="H13" s="16"/>
    </row>
    <row r="14" spans="2:22" x14ac:dyDescent="0.25">
      <c r="B14" s="14"/>
      <c r="C14" s="122"/>
      <c r="D14" s="123"/>
      <c r="E14" s="123"/>
      <c r="F14" s="123"/>
      <c r="G14" s="124"/>
      <c r="H14" s="16"/>
    </row>
    <row r="15" spans="2:22" x14ac:dyDescent="0.25">
      <c r="B15" s="14"/>
      <c r="C15" s="122"/>
      <c r="D15" s="123"/>
      <c r="E15" s="123"/>
      <c r="F15" s="123"/>
      <c r="G15" s="124"/>
      <c r="H15" s="16"/>
    </row>
    <row r="16" spans="2:22" ht="15.75" thickBot="1" x14ac:dyDescent="0.3">
      <c r="B16" s="14"/>
      <c r="C16" s="125"/>
      <c r="D16" s="126"/>
      <c r="E16" s="126"/>
      <c r="F16" s="126"/>
      <c r="G16" s="12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0" t="s">
        <v>8</v>
      </c>
      <c r="D6" s="110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8"/>
      <c r="G8" s="100"/>
      <c r="H8" s="16"/>
      <c r="T8" s="1" t="s">
        <v>14</v>
      </c>
    </row>
    <row r="9" spans="2:22" x14ac:dyDescent="0.25">
      <c r="B9" s="14"/>
      <c r="C9" s="20" t="s">
        <v>80</v>
      </c>
      <c r="D9" s="57" t="s">
        <v>13</v>
      </c>
      <c r="E9" s="6"/>
      <c r="F9" s="101"/>
      <c r="G9" s="103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4"/>
      <c r="G10" s="106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M26"/>
  <sheetViews>
    <sheetView showGridLines="0" tabSelected="1" workbookViewId="0">
      <selection activeCell="J4" sqref="J4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9" t="s">
        <v>10</v>
      </c>
      <c r="C2" s="129"/>
      <c r="D2" s="129"/>
      <c r="E2" s="129"/>
      <c r="F2" s="129"/>
      <c r="G2" s="129"/>
      <c r="H2" s="47"/>
      <c r="I2" s="47"/>
      <c r="J2" s="47"/>
      <c r="K2" s="47"/>
      <c r="L2" s="47"/>
      <c r="M2" s="48"/>
    </row>
    <row r="3" spans="2:13" ht="18.75" x14ac:dyDescent="0.3">
      <c r="B3" s="129" t="s">
        <v>11</v>
      </c>
      <c r="C3" s="129"/>
      <c r="D3" s="129"/>
      <c r="E3" s="129"/>
      <c r="F3" s="129"/>
      <c r="G3" s="129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8" t="s">
        <v>165</v>
      </c>
      <c r="D5" s="128"/>
      <c r="E5" s="128"/>
      <c r="F5" s="128"/>
      <c r="G5" s="128"/>
      <c r="H5" s="6"/>
      <c r="I5" s="6"/>
      <c r="J5" s="6"/>
    </row>
    <row r="6" spans="2:13" x14ac:dyDescent="0.25">
      <c r="B6" t="s">
        <v>3</v>
      </c>
      <c r="C6" s="128" t="s">
        <v>161</v>
      </c>
      <c r="D6" s="128"/>
      <c r="E6" s="128"/>
      <c r="F6" s="128"/>
      <c r="G6" s="128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1</v>
      </c>
    </row>
    <row r="10" spans="2:13" x14ac:dyDescent="0.25">
      <c r="B10" s="43" t="s">
        <v>40</v>
      </c>
      <c r="C10" s="43">
        <f>+ABOGADOS!$D$12+SUM(USUARIOS!I12:I17)</f>
        <v>6</v>
      </c>
      <c r="E10" s="43" t="s">
        <v>45</v>
      </c>
      <c r="F10" s="45">
        <f>IFERROR(PREJUDICIALES!$D$11/PREJUDICIALES!$D$10,"")</f>
        <v>1</v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>
        <f>IFERROR(PREJUDICIALES!$G$13/PREJUDICIALES!$V$3,"")</f>
        <v>1</v>
      </c>
    </row>
    <row r="12" spans="2:13" x14ac:dyDescent="0.25">
      <c r="B12" s="43" t="s">
        <v>41</v>
      </c>
      <c r="C12" s="45">
        <f>IFERROR((ABOGADOS!$G$17+ABOGADOS!$G$18+ABOGADOS!$G$19*0.5)/ABOGADOS!D12,"")</f>
        <v>5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11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>
        <f>IFERROR(JUDICIALES!$G$11/JUDICIALES!$G$10,"")</f>
        <v>1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11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1</v>
      </c>
      <c r="E19" s="43" t="s">
        <v>50</v>
      </c>
      <c r="F19" s="43" t="str">
        <f>+IF(PAGOS!D9="No","No aplica","si")</f>
        <v>No aplica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5"/>
      <c r="C23" s="130"/>
      <c r="D23" s="130"/>
      <c r="E23" s="130"/>
      <c r="F23" s="116"/>
    </row>
    <row r="24" spans="2:6" x14ac:dyDescent="0.25">
      <c r="B24" s="115"/>
      <c r="C24" s="130"/>
      <c r="D24" s="130"/>
      <c r="E24" s="130"/>
      <c r="F24" s="116"/>
    </row>
    <row r="25" spans="2:6" x14ac:dyDescent="0.25">
      <c r="B25" s="115"/>
      <c r="C25" s="130"/>
      <c r="D25" s="130"/>
      <c r="E25" s="130"/>
      <c r="F25" s="116"/>
    </row>
    <row r="26" spans="2:6" ht="15.75" thickBot="1" x14ac:dyDescent="0.3">
      <c r="B26" s="117"/>
      <c r="C26" s="131"/>
      <c r="D26" s="131"/>
      <c r="E26" s="131"/>
      <c r="F26" s="118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1" t="s">
        <v>130</v>
      </c>
      <c r="BC2" s="81" t="s">
        <v>131</v>
      </c>
      <c r="BD2" s="81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 xml:space="preserve">UNIDAD ADMINISTRATIVA ESPECIAL DIRECCIÓN NACIONAL DE BOMBEROS </v>
      </c>
      <c r="B3" t="str">
        <f>'Resumen general'!C6</f>
        <v>MARIA DEL CONSUELO ARIAS PRIETO</v>
      </c>
      <c r="C3" t="str">
        <f>+USUARIOS!C12</f>
        <v>Si</v>
      </c>
      <c r="D3" t="str">
        <f>+USUARIOS!C13</f>
        <v>Si</v>
      </c>
      <c r="E3" t="str">
        <f>+USUARIOS!C14</f>
        <v>N/A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1</v>
      </c>
      <c r="J3">
        <f>+ABOGADOS!D12</f>
        <v>1</v>
      </c>
      <c r="K3">
        <f>+ABOGADOS!D13</f>
        <v>1</v>
      </c>
      <c r="L3">
        <f>+ABOGADOS!D14</f>
        <v>1</v>
      </c>
      <c r="M3">
        <f>+ABOGADOS!D17</f>
        <v>0</v>
      </c>
      <c r="N3">
        <f>+ABOGADOS!D18</f>
        <v>1</v>
      </c>
      <c r="O3" t="str">
        <f>+ABOGADOS!G10</f>
        <v>SI</v>
      </c>
      <c r="P3" t="str">
        <f>+ABOGADOS!G11</f>
        <v>SI</v>
      </c>
      <c r="Q3" t="str">
        <f>+ABOGADOS!G12</f>
        <v>SI</v>
      </c>
      <c r="S3">
        <f>+JUDICIALES!D11</f>
        <v>11</v>
      </c>
      <c r="T3">
        <f>+JUDICIALES!D12</f>
        <v>11</v>
      </c>
      <c r="U3">
        <f>+JUDICIALES!D13</f>
        <v>0</v>
      </c>
      <c r="V3">
        <f>+JUDICIALES!D16</f>
        <v>0</v>
      </c>
      <c r="W3">
        <f>+JUDICIALES!D17</f>
        <v>0</v>
      </c>
      <c r="X3">
        <f>+JUDICIALES!D21</f>
        <v>0</v>
      </c>
      <c r="Y3">
        <f>+JUDICIALES!D22</f>
        <v>0</v>
      </c>
      <c r="Z3">
        <f>+JUDICIALES!G9</f>
        <v>8</v>
      </c>
      <c r="AA3">
        <f>+JUDICIALES!G10</f>
        <v>8</v>
      </c>
      <c r="AB3">
        <f>+JUDICIALES!G11</f>
        <v>8</v>
      </c>
      <c r="AC3">
        <f>+JUDICIALES!G15</f>
        <v>11</v>
      </c>
      <c r="AD3">
        <f>+JUDICIALES!G16</f>
        <v>11</v>
      </c>
      <c r="AE3">
        <f>+JUDICIALES!G17</f>
        <v>0</v>
      </c>
      <c r="AF3">
        <f>+JUDICIALES!G18</f>
        <v>0</v>
      </c>
      <c r="AG3">
        <f>+JUDICIALES!G21</f>
        <v>0</v>
      </c>
      <c r="AH3">
        <f>+JUDICIALES!G22</f>
        <v>1</v>
      </c>
      <c r="AI3">
        <f>+JUDICIALES!G23</f>
        <v>0</v>
      </c>
      <c r="AJ3">
        <f>+JUDICIALES!G24</f>
        <v>10</v>
      </c>
      <c r="AK3">
        <f>+JUDICIALES!H21</f>
        <v>0</v>
      </c>
      <c r="AL3">
        <f>+JUDICIALES!H22</f>
        <v>0</v>
      </c>
      <c r="AM3">
        <f>+JUDICIALES!H23</f>
        <v>0</v>
      </c>
      <c r="AN3">
        <f>+JUDICIALES!H24</f>
        <v>0</v>
      </c>
      <c r="AO3">
        <f>+PREJUDICIALES!D10</f>
        <v>1</v>
      </c>
      <c r="AP3">
        <f>+PREJUDICIALES!D11</f>
        <v>1</v>
      </c>
      <c r="AQ3">
        <f>+PREJUDICIALES!D12</f>
        <v>1</v>
      </c>
      <c r="AR3">
        <f>+PREJUDICIALES!D13</f>
        <v>4</v>
      </c>
      <c r="AS3">
        <f>+PREJUDICIALES!D14</f>
        <v>7</v>
      </c>
      <c r="AT3">
        <f>+PREJUDICIALES!D17</f>
        <v>0</v>
      </c>
      <c r="AU3">
        <f>+PREJUDICIALES!D18</f>
        <v>0</v>
      </c>
      <c r="AV3">
        <f>+PREJUDICIALES!G12</f>
        <v>1</v>
      </c>
      <c r="AW3">
        <f>+PREJUDICIALES!G13</f>
        <v>11</v>
      </c>
      <c r="AX3">
        <f>+ARBITRAMENTOS!D9</f>
        <v>0</v>
      </c>
      <c r="AY3">
        <f>+ARBITRAMENTOS!D10</f>
        <v>0</v>
      </c>
      <c r="AZ3" t="str">
        <f>+PAGOS!D9</f>
        <v>No</v>
      </c>
      <c r="BA3">
        <f>+PAGOS!D10</f>
        <v>0</v>
      </c>
      <c r="BB3" s="81">
        <f>USUARIOS!D9</f>
        <v>44400</v>
      </c>
      <c r="BC3" s="81">
        <f>ABOGADOS!D7</f>
        <v>44400</v>
      </c>
      <c r="BD3" s="81">
        <f>JUDICIALES!D8</f>
        <v>44400</v>
      </c>
      <c r="BE3">
        <f>JUDICIALES!D28</f>
        <v>0</v>
      </c>
      <c r="BF3">
        <f>JUDICIALES!D29</f>
        <v>0</v>
      </c>
      <c r="BG3">
        <f>JUDICIALES!D30</f>
        <v>0</v>
      </c>
      <c r="BH3">
        <f>JUDICIALES!D31</f>
        <v>0</v>
      </c>
      <c r="BI3">
        <f>JUDICIALES!D32</f>
        <v>0</v>
      </c>
      <c r="BJ3">
        <f>+USUARIOS!C19</f>
        <v>0</v>
      </c>
      <c r="BK3" t="str">
        <f>+ABOGADOS!C21</f>
        <v>El abogado Carlos Armando López Barrera, tiene el correo activo: carlos.lopez@dnbc.gov.co  
El abogado Ronny Romero Velandía se inactivo el 2021-07-01</v>
      </c>
      <c r="BL3" t="str">
        <f>+JUDICIALES!F28</f>
        <v xml:space="preserve">La unica fuente de información en la Dirección Nacional de Abogados respecto de los procesos judiciales es el e-KOGUI </v>
      </c>
      <c r="BM3">
        <f>+PREJUDICIALES!F17</f>
        <v>0</v>
      </c>
      <c r="BN3">
        <f>+ARBITRAMENTOS!C13</f>
        <v>0</v>
      </c>
      <c r="BO3">
        <f>+PAGOS!F8</f>
        <v>0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 xml:space="preserve">UNIDAD ADMINISTRATIVA ESPECIAL DIRECCIÓN NACIONAL DE BOMBEROS </v>
      </c>
      <c r="B13" t="s">
        <v>0</v>
      </c>
      <c r="C13" t="str">
        <f>USUARIOS!C12</f>
        <v>Si</v>
      </c>
      <c r="D13">
        <f>USUARIOS!D12</f>
        <v>44237</v>
      </c>
      <c r="E13" t="str">
        <f>USUARIOS!E12</f>
        <v>MIGUEL ANGEL FRANCO TORRES</v>
      </c>
      <c r="F13">
        <f>USUARIOS!F12</f>
        <v>44370</v>
      </c>
      <c r="G13" t="str">
        <f>USUARIOS!G12</f>
        <v/>
      </c>
    </row>
    <row r="14" spans="1:68" x14ac:dyDescent="0.25">
      <c r="A14" t="str">
        <f t="shared" si="0"/>
        <v xml:space="preserve">UNIDAD ADMINISTRATIVA ESPECIAL DIRECCIÓN NACIONAL DE BOMBEROS </v>
      </c>
      <c r="B14" t="s">
        <v>1</v>
      </c>
      <c r="C14" t="str">
        <f>USUARIOS!C13</f>
        <v>Si</v>
      </c>
      <c r="D14">
        <f>USUARIOS!D13</f>
        <v>43710</v>
      </c>
      <c r="E14" t="str">
        <f>USUARIOS!E13</f>
        <v>CARLOS ARMANDO LÓPEZ BARRERA</v>
      </c>
      <c r="F14">
        <f>USUARIOS!F13</f>
        <v>44363</v>
      </c>
      <c r="G14" t="str">
        <f>USUARIOS!G13</f>
        <v/>
      </c>
    </row>
    <row r="15" spans="1:68" x14ac:dyDescent="0.25">
      <c r="A15" t="str">
        <f t="shared" si="0"/>
        <v xml:space="preserve">UNIDAD ADMINISTRATIVA ESPECIAL DIRECCIÓN NACIONAL DE BOMBEROS </v>
      </c>
      <c r="B15" t="s">
        <v>2</v>
      </c>
      <c r="C15" t="str">
        <f>USUARIOS!C14</f>
        <v>N/A</v>
      </c>
      <c r="D15">
        <f>USUARIOS!D14</f>
        <v>0</v>
      </c>
      <c r="E15">
        <f>USUARIOS!E14</f>
        <v>0</v>
      </c>
      <c r="F15">
        <f>USUARIOS!F14</f>
        <v>0</v>
      </c>
      <c r="G15" t="str">
        <f>USUARIOS!G14</f>
        <v/>
      </c>
    </row>
    <row r="16" spans="1:68" x14ac:dyDescent="0.25">
      <c r="A16" t="str">
        <f t="shared" si="0"/>
        <v xml:space="preserve">UNIDAD ADMINISTRATIVA ESPECIAL DIRECCIÓN NACIONAL DE BOMBEROS </v>
      </c>
      <c r="B16" t="s">
        <v>3</v>
      </c>
      <c r="C16" t="str">
        <f>USUARIOS!C15</f>
        <v>Si</v>
      </c>
      <c r="D16">
        <f>USUARIOS!D15</f>
        <v>42206</v>
      </c>
      <c r="E16" t="str">
        <f>USUARIOS!E15</f>
        <v>MARIA DEL CONSUELO ARIAS PRIETO</v>
      </c>
      <c r="F16">
        <f>USUARIOS!F15</f>
        <v>44392</v>
      </c>
      <c r="G16" t="str">
        <f>USUARIOS!G15</f>
        <v/>
      </c>
    </row>
    <row r="17" spans="1:7" x14ac:dyDescent="0.25">
      <c r="A17" t="str">
        <f t="shared" si="0"/>
        <v xml:space="preserve">UNIDAD ADMINISTRATIVA ESPECIAL DIRECCIÓN NACIONAL DE BOMBEROS </v>
      </c>
      <c r="B17" t="s">
        <v>4</v>
      </c>
      <c r="C17" t="str">
        <f>USUARIOS!C16</f>
        <v>Si</v>
      </c>
      <c r="D17">
        <f>USUARIOS!D16</f>
        <v>43046</v>
      </c>
      <c r="E17" t="str">
        <f>USUARIOS!E16</f>
        <v>VIVIANA GONZALEZ CANO</v>
      </c>
      <c r="F17">
        <f>USUARIOS!F16</f>
        <v>44363</v>
      </c>
      <c r="G17" t="str">
        <f>USUARIOS!G16</f>
        <v/>
      </c>
    </row>
    <row r="18" spans="1:7" x14ac:dyDescent="0.25">
      <c r="A18" t="str">
        <f t="shared" si="0"/>
        <v xml:space="preserve">UNIDAD ADMINISTRATIVA ESPECIAL DIRECCIÓN NACIONAL DE BOMBEROS </v>
      </c>
      <c r="B18" t="s">
        <v>5</v>
      </c>
      <c r="C18" t="str">
        <f>USUARIOS!C17</f>
        <v>Si</v>
      </c>
      <c r="D18">
        <f>USUARIOS!D17</f>
        <v>43006</v>
      </c>
      <c r="E18" t="str">
        <f>USUARIOS!E17</f>
        <v>VIVIANA GONZALEZ CANO</v>
      </c>
      <c r="F18">
        <f>USUARIOS!F17</f>
        <v>44364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admin</cp:lastModifiedBy>
  <dcterms:created xsi:type="dcterms:W3CDTF">2020-06-25T21:16:25Z</dcterms:created>
  <dcterms:modified xsi:type="dcterms:W3CDTF">2021-07-29T19:01:51Z</dcterms:modified>
</cp:coreProperties>
</file>