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4.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5.xml" ContentType="application/vnd.openxmlformats-officedocument.spreadsheetml.pivotTable+xml"/>
  <Override PartName="/xl/drawings/drawing8.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ocuments\GESTION DEL RIESGO DNBC\2020\SEGUIMIENTO CONTROL INTERNO\INFORME FINAL\"/>
    </mc:Choice>
  </mc:AlternateContent>
  <bookViews>
    <workbookView xWindow="0" yWindow="0" windowWidth="15330" windowHeight="5925" firstSheet="4" activeTab="4"/>
  </bookViews>
  <sheets>
    <sheet name="Hoja6" sheetId="1" state="hidden" r:id="rId1"/>
    <sheet name="Hoja3" sheetId="13" state="hidden" r:id="rId2"/>
    <sheet name="Hoja4" sheetId="14" state="hidden" r:id="rId3"/>
    <sheet name="Hoja5" sheetId="15" state="hidden" r:id="rId4"/>
    <sheet name="Consolidado Mapa de Riesgos" sheetId="2" r:id="rId5"/>
    <sheet name="Hoja1" sheetId="3" state="hidden" r:id="rId6"/>
    <sheet name="Análisis del Riesgo" sheetId="4" state="hidden" r:id="rId7"/>
    <sheet name="EVALUACIÓN DE CONTROLES" sheetId="5" r:id="rId8"/>
    <sheet name="Estado Diseño Controles" sheetId="6" state="hidden" r:id="rId9"/>
    <sheet name="Estado Diseño Controles (2)" sheetId="7" r:id="rId10"/>
    <sheet name="VARIABLES" sheetId="8" r:id="rId11"/>
    <sheet name="OpEC" sheetId="9" state="hidden" r:id="rId12"/>
    <sheet name="VARIABLES (2)" sheetId="16" r:id="rId13"/>
    <sheet name="RESUMEN" sheetId="17" r:id="rId14"/>
    <sheet name="Tabla Dinámica" sheetId="10" state="hidden" r:id="rId15"/>
    <sheet name="Análsis Riesgos DNBC " sheetId="11" state="hidden" r:id="rId16"/>
    <sheet name="Hoja2" sheetId="12"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_FilterDatabase" localSheetId="4" hidden="1">'Consolidado Mapa de Riesgos'!$A$7:$AW$92</definedName>
    <definedName name="_xlnm._FilterDatabase" localSheetId="7" hidden="1">'EVALUACIÓN DE CONTROLES'!$A$7:$AN$117</definedName>
    <definedName name="_xlnm._FilterDatabase" localSheetId="12" hidden="1">'VARIABLES (2)'!$B$3:$R$25</definedName>
    <definedName name="_xlnm.Print_Area" localSheetId="13">RESUMEN!$A$1:$AB$85</definedName>
    <definedName name="_xlnm.Print_Area" localSheetId="12">'VARIABLES (2)'!$A$1:$R$25</definedName>
    <definedName name="cumplimiento">Hoja1!$A$1:$A$2</definedName>
    <definedName name="efectividad">OpEC!$K$39:$L$79</definedName>
    <definedName name="EVALUACIONDISEÑO">OpEC!$K$21:$L$37</definedName>
    <definedName name="Matriz1">OpEC!$K$8:$L$9</definedName>
    <definedName name="Matriz10">OpEC!$P$31:$Q$33</definedName>
    <definedName name="Matriz2">OpEC!$M$8:$N$9</definedName>
    <definedName name="Matriz3">OpEC!$O$8:$P$9</definedName>
    <definedName name="Matriz4">OpEC!$Q$8:$R$10</definedName>
    <definedName name="Matriz5">OpEC!$S$8:$T$9</definedName>
    <definedName name="Matriz6">OpEC!$U$8:$V$10</definedName>
    <definedName name="Matriz7">OpEC!$W$8:$X$10</definedName>
    <definedName name="Matriz8">OpEC!$AA$8:$AB$10</definedName>
    <definedName name="Matriz9">OpEC!$P$21:$Q$29</definedName>
    <definedName name="xx">Hoja1!$A$1:$A$2</definedName>
  </definedNames>
  <calcPr calcId="152511"/>
  <pivotCaches>
    <pivotCache cacheId="0" r:id="rId37"/>
    <pivotCache cacheId="1" r:id="rId38"/>
    <pivotCache cacheId="2" r:id="rId39"/>
    <pivotCache cacheId="7" r:id="rId40"/>
    <pivotCache cacheId="11" r:id="rId41"/>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 i="16" l="1"/>
  <c r="H6" i="16"/>
  <c r="H7" i="16"/>
  <c r="H8" i="16"/>
  <c r="H9" i="16"/>
  <c r="H10" i="16"/>
  <c r="H11" i="16"/>
  <c r="H12" i="16"/>
  <c r="H13" i="16"/>
  <c r="H14" i="16"/>
  <c r="H15" i="16"/>
  <c r="H16" i="16"/>
  <c r="H17" i="16"/>
  <c r="H18" i="16"/>
  <c r="H19" i="16"/>
  <c r="H20" i="16"/>
  <c r="H21" i="16"/>
  <c r="H22" i="16"/>
  <c r="H4" i="16"/>
  <c r="G4" i="16"/>
  <c r="G11" i="16"/>
  <c r="G5" i="16"/>
  <c r="G6" i="16"/>
  <c r="G7" i="16"/>
  <c r="G8" i="16"/>
  <c r="G9" i="16"/>
  <c r="G10" i="16"/>
  <c r="G12" i="16"/>
  <c r="G13" i="16"/>
  <c r="G14" i="16"/>
  <c r="G15" i="16"/>
  <c r="G16" i="16"/>
  <c r="G17" i="16"/>
  <c r="G18" i="16"/>
  <c r="G19" i="16"/>
  <c r="G20" i="16"/>
  <c r="G21" i="16"/>
  <c r="G22" i="16"/>
  <c r="I4" i="8"/>
  <c r="H39" i="17" l="1"/>
  <c r="G39" i="17"/>
  <c r="H37" i="17"/>
  <c r="G37" i="17"/>
  <c r="H35" i="17"/>
  <c r="G35" i="17"/>
  <c r="H33" i="17"/>
  <c r="G33" i="17"/>
  <c r="H31" i="17"/>
  <c r="G31" i="17"/>
  <c r="H29" i="17"/>
  <c r="G29" i="17"/>
  <c r="H27" i="17"/>
  <c r="G27" i="17"/>
  <c r="H25" i="17"/>
  <c r="G25" i="17"/>
  <c r="H23" i="17"/>
  <c r="G23" i="17"/>
  <c r="H21" i="17"/>
  <c r="G21" i="17"/>
  <c r="H19" i="17"/>
  <c r="G19" i="17"/>
  <c r="H17" i="17"/>
  <c r="G17" i="17"/>
  <c r="H15" i="17"/>
  <c r="G15" i="17"/>
  <c r="H13" i="17"/>
  <c r="G13" i="17"/>
  <c r="H11" i="17"/>
  <c r="G11" i="17"/>
  <c r="H9" i="17"/>
  <c r="G9" i="17"/>
  <c r="H7" i="17"/>
  <c r="G7" i="17"/>
  <c r="H5" i="17"/>
  <c r="G5" i="17"/>
  <c r="G3" i="17"/>
  <c r="H3" i="17"/>
  <c r="D3" i="17"/>
  <c r="I25" i="17" l="1"/>
  <c r="G26" i="17" s="1"/>
  <c r="G41" i="17"/>
  <c r="H41" i="17"/>
  <c r="I39" i="17"/>
  <c r="H40" i="17" s="1"/>
  <c r="I37" i="17"/>
  <c r="G38" i="17" s="1"/>
  <c r="I35" i="17"/>
  <c r="H36" i="17" s="1"/>
  <c r="I33" i="17"/>
  <c r="H34" i="17" s="1"/>
  <c r="I31" i="17"/>
  <c r="G32" i="17" s="1"/>
  <c r="I29" i="17"/>
  <c r="H30" i="17" s="1"/>
  <c r="I27" i="17"/>
  <c r="G28" i="17" s="1"/>
  <c r="I23" i="17"/>
  <c r="G24" i="17" s="1"/>
  <c r="I21" i="17"/>
  <c r="G22" i="17" s="1"/>
  <c r="I19" i="17"/>
  <c r="G20" i="17" s="1"/>
  <c r="I17" i="17"/>
  <c r="G18" i="17" s="1"/>
  <c r="I15" i="17"/>
  <c r="H16" i="17" s="1"/>
  <c r="I13" i="17"/>
  <c r="H14" i="17" s="1"/>
  <c r="I11" i="17"/>
  <c r="G12" i="17" s="1"/>
  <c r="I9" i="17"/>
  <c r="G10" i="17" s="1"/>
  <c r="I7" i="17"/>
  <c r="G8" i="17" s="1"/>
  <c r="I5" i="17"/>
  <c r="G6" i="17" s="1"/>
  <c r="I3" i="17"/>
  <c r="H4" i="17" s="1"/>
  <c r="O7" i="16"/>
  <c r="I41" i="17" l="1"/>
  <c r="G42" i="17" s="1"/>
  <c r="H26" i="17"/>
  <c r="I26" i="17" s="1"/>
  <c r="G16" i="17"/>
  <c r="I16" i="17" s="1"/>
  <c r="H22" i="17"/>
  <c r="I22" i="17" s="1"/>
  <c r="G40" i="17"/>
  <c r="I40" i="17" s="1"/>
  <c r="H38" i="17"/>
  <c r="I38" i="17" s="1"/>
  <c r="G4" i="17"/>
  <c r="I4" i="17" s="1"/>
  <c r="G34" i="17"/>
  <c r="I34" i="17" s="1"/>
  <c r="G14" i="17"/>
  <c r="I14" i="17" s="1"/>
  <c r="H20" i="17"/>
  <c r="I20" i="17" s="1"/>
  <c r="G36" i="17"/>
  <c r="I36" i="17" s="1"/>
  <c r="H42" i="17"/>
  <c r="I42" i="17" s="1"/>
  <c r="H8" i="17"/>
  <c r="I8" i="17" s="1"/>
  <c r="G30" i="17"/>
  <c r="I30" i="17" s="1"/>
  <c r="H18" i="17"/>
  <c r="I18" i="17" s="1"/>
  <c r="H32" i="17"/>
  <c r="I32" i="17" s="1"/>
  <c r="H28" i="17"/>
  <c r="I28" i="17" s="1"/>
  <c r="H24" i="17"/>
  <c r="I24" i="17" s="1"/>
  <c r="H12" i="17"/>
  <c r="I12" i="17" s="1"/>
  <c r="H10" i="17"/>
  <c r="I10" i="17" s="1"/>
  <c r="H6" i="17"/>
  <c r="I6" i="17" s="1"/>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AN102" i="5"/>
  <c r="AN103" i="5"/>
  <c r="AN104" i="5"/>
  <c r="AN105" i="5"/>
  <c r="AN106" i="5"/>
  <c r="AN107" i="5"/>
  <c r="AN108" i="5"/>
  <c r="AN109" i="5"/>
  <c r="AN110" i="5"/>
  <c r="AN111" i="5"/>
  <c r="AN112" i="5"/>
  <c r="AN113" i="5"/>
  <c r="AN114" i="5"/>
  <c r="AN115" i="5"/>
  <c r="AN116" i="5"/>
  <c r="AN117" i="5"/>
  <c r="AN8" i="5"/>
  <c r="E3" i="17"/>
  <c r="E5" i="17"/>
  <c r="E7" i="17"/>
  <c r="E9" i="17"/>
  <c r="E11" i="17"/>
  <c r="E13" i="17"/>
  <c r="E15" i="17"/>
  <c r="E17" i="17"/>
  <c r="E19" i="17"/>
  <c r="E21" i="17"/>
  <c r="E23" i="17"/>
  <c r="E25" i="17"/>
  <c r="E27" i="17"/>
  <c r="E29" i="17"/>
  <c r="E31" i="17"/>
  <c r="E33" i="17"/>
  <c r="E35" i="17"/>
  <c r="E37" i="17"/>
  <c r="E39" i="17"/>
  <c r="D5" i="17"/>
  <c r="D7" i="17"/>
  <c r="D9" i="17"/>
  <c r="D11" i="17"/>
  <c r="D13" i="17"/>
  <c r="D15" i="17"/>
  <c r="D17" i="17"/>
  <c r="D19" i="17"/>
  <c r="D21" i="17"/>
  <c r="D23" i="17"/>
  <c r="D25" i="17"/>
  <c r="D27" i="17"/>
  <c r="D29" i="17"/>
  <c r="D31" i="17"/>
  <c r="D33" i="17"/>
  <c r="D35" i="17"/>
  <c r="D37" i="17"/>
  <c r="D39" i="17"/>
  <c r="C3" i="17"/>
  <c r="F31" i="17" l="1"/>
  <c r="E32" i="17" s="1"/>
  <c r="F23" i="17"/>
  <c r="E24" i="17" s="1"/>
  <c r="F7" i="17"/>
  <c r="E8" i="17" s="1"/>
  <c r="F39" i="17"/>
  <c r="E40" i="17" s="1"/>
  <c r="F17" i="17"/>
  <c r="E18" i="17" s="1"/>
  <c r="F9" i="17"/>
  <c r="E10" i="17" s="1"/>
  <c r="F37" i="17"/>
  <c r="D38" i="17" s="1"/>
  <c r="F13" i="17"/>
  <c r="D14" i="17" s="1"/>
  <c r="E41" i="17"/>
  <c r="F19" i="17"/>
  <c r="D20" i="17" s="1"/>
  <c r="D41" i="17"/>
  <c r="F25" i="17"/>
  <c r="E26" i="17" s="1"/>
  <c r="F33" i="17"/>
  <c r="E34" i="17" s="1"/>
  <c r="F3" i="17"/>
  <c r="D4" i="17" s="1"/>
  <c r="F11" i="17"/>
  <c r="D12" i="17" s="1"/>
  <c r="F27" i="17"/>
  <c r="D28" i="17" s="1"/>
  <c r="F35" i="17"/>
  <c r="D36" i="17" s="1"/>
  <c r="F5" i="17"/>
  <c r="D6" i="17" s="1"/>
  <c r="F21" i="17"/>
  <c r="D22" i="17" s="1"/>
  <c r="F29" i="17"/>
  <c r="D30" i="17" s="1"/>
  <c r="F15" i="17"/>
  <c r="E16" i="17" s="1"/>
  <c r="F41" i="17" l="1"/>
  <c r="D42" i="17" s="1"/>
  <c r="D8" i="17"/>
  <c r="F8" i="17" s="1"/>
  <c r="D10" i="17"/>
  <c r="F10" i="17" s="1"/>
  <c r="D32" i="17"/>
  <c r="F32" i="17" s="1"/>
  <c r="D24" i="17"/>
  <c r="F24" i="17" s="1"/>
  <c r="D40" i="17"/>
  <c r="F40" i="17" s="1"/>
  <c r="E4" i="17"/>
  <c r="F4" i="17" s="1"/>
  <c r="E38" i="17"/>
  <c r="F38" i="17" s="1"/>
  <c r="D18" i="17"/>
  <c r="F18" i="17" s="1"/>
  <c r="E14" i="17"/>
  <c r="F14" i="17" s="1"/>
  <c r="E6" i="17"/>
  <c r="F6" i="17" s="1"/>
  <c r="E12" i="17"/>
  <c r="F12" i="17" s="1"/>
  <c r="D26" i="17"/>
  <c r="F26" i="17" s="1"/>
  <c r="E28" i="17"/>
  <c r="F28" i="17" s="1"/>
  <c r="D34" i="17"/>
  <c r="F34" i="17" s="1"/>
  <c r="E22" i="17"/>
  <c r="F22" i="17" s="1"/>
  <c r="E20" i="17"/>
  <c r="F20" i="17" s="1"/>
  <c r="E36" i="17"/>
  <c r="F36" i="17" s="1"/>
  <c r="E30" i="17"/>
  <c r="F30" i="17" s="1"/>
  <c r="D16" i="17"/>
  <c r="F16" i="17" s="1"/>
  <c r="E42" i="17" l="1"/>
  <c r="F42" i="17" s="1"/>
  <c r="C5" i="17"/>
  <c r="C7" i="17"/>
  <c r="C9" i="17"/>
  <c r="C11" i="17"/>
  <c r="C13" i="17"/>
  <c r="C15" i="17"/>
  <c r="C17" i="17"/>
  <c r="C19" i="17"/>
  <c r="C21" i="17"/>
  <c r="C23" i="17"/>
  <c r="C25" i="17"/>
  <c r="C27" i="17"/>
  <c r="C29" i="17"/>
  <c r="C31" i="17"/>
  <c r="C33" i="17"/>
  <c r="C35" i="17"/>
  <c r="C37" i="17"/>
  <c r="C39" i="17"/>
  <c r="B3" i="17"/>
  <c r="B5" i="17"/>
  <c r="B7" i="17"/>
  <c r="B9" i="17"/>
  <c r="B11" i="17"/>
  <c r="B13" i="17"/>
  <c r="B15" i="17"/>
  <c r="B17" i="17"/>
  <c r="B19" i="17"/>
  <c r="B21" i="17"/>
  <c r="B23" i="17"/>
  <c r="B25" i="17"/>
  <c r="B27" i="17"/>
  <c r="B29" i="17"/>
  <c r="B31" i="17"/>
  <c r="B33" i="17"/>
  <c r="B35" i="17"/>
  <c r="B37" i="17"/>
  <c r="B39" i="17"/>
  <c r="O11" i="16"/>
  <c r="C41" i="17" l="1"/>
  <c r="B41" i="17"/>
  <c r="O10" i="16"/>
  <c r="C13" i="5" l="1"/>
  <c r="AB77" i="5" l="1"/>
  <c r="E29" i="14"/>
  <c r="E30" i="14"/>
  <c r="E31" i="14"/>
  <c r="E32" i="14"/>
  <c r="E33" i="14"/>
  <c r="E34" i="14"/>
  <c r="E35" i="14"/>
  <c r="E36" i="14"/>
  <c r="E37" i="14"/>
  <c r="E38" i="14"/>
  <c r="E39" i="14"/>
  <c r="E40" i="14"/>
  <c r="E41" i="14"/>
  <c r="E42" i="14"/>
  <c r="E43" i="14"/>
  <c r="E44" i="14"/>
  <c r="E45" i="14"/>
  <c r="E46" i="14"/>
  <c r="E28" i="14"/>
  <c r="C47" i="14"/>
  <c r="D47" i="14"/>
  <c r="B47" i="14"/>
  <c r="C5" i="16"/>
  <c r="D5" i="16"/>
  <c r="C6" i="16"/>
  <c r="D6" i="16"/>
  <c r="C7" i="16"/>
  <c r="D7" i="16"/>
  <c r="C8" i="16"/>
  <c r="D8" i="16"/>
  <c r="C9" i="16"/>
  <c r="D9" i="16"/>
  <c r="C10" i="16"/>
  <c r="D10" i="16"/>
  <c r="C11" i="16"/>
  <c r="D11" i="16"/>
  <c r="C12" i="16"/>
  <c r="D12" i="16"/>
  <c r="C13" i="16"/>
  <c r="D13" i="16"/>
  <c r="C14" i="16"/>
  <c r="D14" i="16"/>
  <c r="C15" i="16"/>
  <c r="D15" i="16"/>
  <c r="C16" i="16"/>
  <c r="D16" i="16"/>
  <c r="C17" i="16"/>
  <c r="D17" i="16"/>
  <c r="C18" i="16"/>
  <c r="D18" i="16"/>
  <c r="C19" i="16"/>
  <c r="D19" i="16"/>
  <c r="C20" i="16"/>
  <c r="D20" i="16"/>
  <c r="C21" i="16"/>
  <c r="D21" i="16"/>
  <c r="C22" i="16"/>
  <c r="D22" i="16"/>
  <c r="D4" i="16"/>
  <c r="C4" i="16"/>
  <c r="E4" i="16"/>
  <c r="I5" i="16"/>
  <c r="J5" i="16"/>
  <c r="K5" i="16"/>
  <c r="L5" i="16"/>
  <c r="M5" i="16"/>
  <c r="N5" i="16"/>
  <c r="O5" i="16"/>
  <c r="P5" i="16"/>
  <c r="Q5" i="16"/>
  <c r="R5" i="16"/>
  <c r="I6" i="16"/>
  <c r="J6" i="16"/>
  <c r="K6" i="16"/>
  <c r="L6" i="16"/>
  <c r="M6" i="16"/>
  <c r="N6" i="16"/>
  <c r="O6" i="16"/>
  <c r="P6" i="16"/>
  <c r="Q6" i="16"/>
  <c r="R6" i="16"/>
  <c r="I7" i="16"/>
  <c r="J7" i="16"/>
  <c r="K7" i="16"/>
  <c r="L7" i="16"/>
  <c r="M7" i="16"/>
  <c r="N7" i="16"/>
  <c r="P7" i="16"/>
  <c r="Q7" i="16"/>
  <c r="R7" i="16"/>
  <c r="I8" i="16"/>
  <c r="J8" i="16"/>
  <c r="K8" i="16"/>
  <c r="L8" i="16"/>
  <c r="M8" i="16"/>
  <c r="N8" i="16"/>
  <c r="O8" i="16"/>
  <c r="P8" i="16"/>
  <c r="Q8" i="16"/>
  <c r="R8" i="16"/>
  <c r="I9" i="16"/>
  <c r="J9" i="16"/>
  <c r="K9" i="16"/>
  <c r="L9" i="16"/>
  <c r="M9" i="16"/>
  <c r="N9" i="16"/>
  <c r="O9" i="16"/>
  <c r="P9" i="16"/>
  <c r="Q9" i="16"/>
  <c r="R9" i="16"/>
  <c r="I10" i="16"/>
  <c r="J10" i="16"/>
  <c r="K10" i="16"/>
  <c r="L10" i="16"/>
  <c r="M10" i="16"/>
  <c r="N10" i="16"/>
  <c r="P10" i="16"/>
  <c r="Q10" i="16"/>
  <c r="R10" i="16"/>
  <c r="I11" i="16"/>
  <c r="J11" i="16"/>
  <c r="K11" i="16"/>
  <c r="L11" i="16"/>
  <c r="M11" i="16"/>
  <c r="N11" i="16"/>
  <c r="P11" i="16"/>
  <c r="Q11" i="16"/>
  <c r="R11" i="16"/>
  <c r="I12" i="16"/>
  <c r="J12" i="16"/>
  <c r="K12" i="16"/>
  <c r="L12" i="16"/>
  <c r="M12" i="16"/>
  <c r="N12" i="16"/>
  <c r="O12" i="16"/>
  <c r="P12" i="16"/>
  <c r="Q12" i="16"/>
  <c r="R12" i="16"/>
  <c r="I13" i="16"/>
  <c r="J13" i="16"/>
  <c r="K13" i="16"/>
  <c r="L13" i="16"/>
  <c r="M13" i="16"/>
  <c r="N13" i="16"/>
  <c r="O13" i="16"/>
  <c r="P13" i="16"/>
  <c r="Q13" i="16"/>
  <c r="R13" i="16"/>
  <c r="I14" i="16"/>
  <c r="J14" i="16"/>
  <c r="K14" i="16"/>
  <c r="L14" i="16"/>
  <c r="M14" i="16"/>
  <c r="N14" i="16"/>
  <c r="O14" i="16"/>
  <c r="P14" i="16"/>
  <c r="Q14" i="16"/>
  <c r="R14" i="16"/>
  <c r="I15" i="16"/>
  <c r="J15" i="16"/>
  <c r="K15" i="16"/>
  <c r="L15" i="16"/>
  <c r="M15" i="16"/>
  <c r="N15" i="16"/>
  <c r="O15" i="16"/>
  <c r="P15" i="16"/>
  <c r="Q15" i="16"/>
  <c r="R15" i="16"/>
  <c r="I16" i="16"/>
  <c r="J16" i="16"/>
  <c r="K16" i="16"/>
  <c r="L16" i="16"/>
  <c r="M16" i="16"/>
  <c r="N16" i="16"/>
  <c r="O16" i="16"/>
  <c r="P16" i="16"/>
  <c r="Q16" i="16"/>
  <c r="R16" i="16"/>
  <c r="I17" i="16"/>
  <c r="J17" i="16"/>
  <c r="K17" i="16"/>
  <c r="L17" i="16"/>
  <c r="M17" i="16"/>
  <c r="N17" i="16"/>
  <c r="O17" i="16"/>
  <c r="P17" i="16"/>
  <c r="Q17" i="16"/>
  <c r="R17" i="16"/>
  <c r="I18" i="16"/>
  <c r="J18" i="16"/>
  <c r="K18" i="16"/>
  <c r="L18" i="16"/>
  <c r="M18" i="16"/>
  <c r="N18" i="16"/>
  <c r="O18" i="16"/>
  <c r="P18" i="16"/>
  <c r="Q18" i="16"/>
  <c r="R18" i="16"/>
  <c r="I19" i="16"/>
  <c r="J19" i="16"/>
  <c r="K19" i="16"/>
  <c r="L19" i="16"/>
  <c r="M19" i="16"/>
  <c r="N19" i="16"/>
  <c r="O19" i="16"/>
  <c r="P19" i="16"/>
  <c r="Q19" i="16"/>
  <c r="R19" i="16"/>
  <c r="I20" i="16"/>
  <c r="J20" i="16"/>
  <c r="K20" i="16"/>
  <c r="L20" i="16"/>
  <c r="M20" i="16"/>
  <c r="N20" i="16"/>
  <c r="O20" i="16"/>
  <c r="P20" i="16"/>
  <c r="Q20" i="16"/>
  <c r="R20" i="16"/>
  <c r="I21" i="16"/>
  <c r="J21" i="16"/>
  <c r="K21" i="16"/>
  <c r="L21" i="16"/>
  <c r="M21" i="16"/>
  <c r="N21" i="16"/>
  <c r="O21" i="16"/>
  <c r="P21" i="16"/>
  <c r="Q21" i="16"/>
  <c r="R21" i="16"/>
  <c r="I22" i="16"/>
  <c r="J22" i="16"/>
  <c r="K22" i="16"/>
  <c r="L22" i="16"/>
  <c r="M22" i="16"/>
  <c r="N22" i="16"/>
  <c r="O22" i="16"/>
  <c r="P22" i="16"/>
  <c r="Q22" i="16"/>
  <c r="R22" i="16"/>
  <c r="R4" i="16"/>
  <c r="Q4" i="16"/>
  <c r="P4" i="16"/>
  <c r="O4" i="16"/>
  <c r="N4" i="16"/>
  <c r="M4" i="16"/>
  <c r="L4" i="16"/>
  <c r="K4" i="16"/>
  <c r="J4" i="16"/>
  <c r="I4" i="16"/>
  <c r="E5" i="16"/>
  <c r="F5" i="16"/>
  <c r="E6" i="16"/>
  <c r="F6" i="16"/>
  <c r="E7" i="16"/>
  <c r="F7" i="16"/>
  <c r="E8" i="16"/>
  <c r="F8" i="16"/>
  <c r="E9" i="16"/>
  <c r="F9" i="16"/>
  <c r="E10" i="16"/>
  <c r="F10" i="16"/>
  <c r="E11" i="16"/>
  <c r="F11" i="16"/>
  <c r="E12" i="16"/>
  <c r="F12" i="16"/>
  <c r="E13" i="16"/>
  <c r="F13" i="16"/>
  <c r="E14" i="16"/>
  <c r="F14" i="16"/>
  <c r="E15" i="16"/>
  <c r="F15" i="16"/>
  <c r="E16" i="16"/>
  <c r="F16" i="16"/>
  <c r="E17" i="16"/>
  <c r="F17" i="16"/>
  <c r="E18" i="16"/>
  <c r="F18" i="16"/>
  <c r="E19" i="16"/>
  <c r="F19" i="16"/>
  <c r="E20" i="16"/>
  <c r="F20" i="16"/>
  <c r="E21" i="16"/>
  <c r="F21" i="16"/>
  <c r="E22" i="16"/>
  <c r="F22" i="16"/>
  <c r="F4" i="16"/>
  <c r="E4" i="8"/>
  <c r="E5" i="8"/>
  <c r="E6" i="8"/>
  <c r="E7" i="8"/>
  <c r="E8" i="8"/>
  <c r="E9" i="8"/>
  <c r="E10" i="8"/>
  <c r="E11" i="8"/>
  <c r="E12" i="8"/>
  <c r="E13" i="8"/>
  <c r="E14" i="8"/>
  <c r="E15" i="8"/>
  <c r="E16" i="8"/>
  <c r="E17" i="8"/>
  <c r="E18" i="8"/>
  <c r="E19" i="8"/>
  <c r="E20" i="8"/>
  <c r="E21" i="8"/>
  <c r="E22" i="8"/>
  <c r="G23" i="16" l="1"/>
  <c r="K23" i="16"/>
  <c r="O23" i="16"/>
  <c r="M23" i="16"/>
  <c r="D23" i="16"/>
  <c r="H23" i="16"/>
  <c r="L23" i="16"/>
  <c r="P23" i="16"/>
  <c r="E47" i="14"/>
  <c r="C23" i="16"/>
  <c r="I23" i="16"/>
  <c r="Q23" i="16"/>
  <c r="J23" i="16"/>
  <c r="N23" i="16"/>
  <c r="R23" i="16"/>
  <c r="F23" i="16"/>
  <c r="E23" i="16"/>
  <c r="C6" i="8"/>
  <c r="C5" i="8"/>
  <c r="C7" i="8"/>
  <c r="C8" i="8"/>
  <c r="C9" i="8"/>
  <c r="C10" i="8"/>
  <c r="C11" i="8"/>
  <c r="C12" i="8"/>
  <c r="C13" i="8"/>
  <c r="C14" i="8"/>
  <c r="C15" i="8"/>
  <c r="C16" i="8"/>
  <c r="C17" i="8"/>
  <c r="C18" i="8"/>
  <c r="C19" i="8"/>
  <c r="C20" i="8"/>
  <c r="C21" i="8"/>
  <c r="C22" i="8"/>
  <c r="L13" i="5"/>
  <c r="O25" i="16" l="1"/>
  <c r="O24" i="16" s="1"/>
  <c r="G25" i="16"/>
  <c r="G24" i="16" s="1"/>
  <c r="K25" i="16"/>
  <c r="K24" i="16" s="1"/>
  <c r="M25" i="16"/>
  <c r="M24" i="16" s="1"/>
  <c r="C25" i="16"/>
  <c r="D24" i="16" s="1"/>
  <c r="Q25" i="16"/>
  <c r="Q24" i="16" s="1"/>
  <c r="I25" i="16"/>
  <c r="I24" i="16" s="1"/>
  <c r="E25" i="16"/>
  <c r="E24" i="16" s="1"/>
  <c r="C58" i="5"/>
  <c r="P24" i="16" l="1"/>
  <c r="H24" i="16"/>
  <c r="L24" i="16"/>
  <c r="N24" i="16"/>
  <c r="J24" i="16"/>
  <c r="R24" i="16"/>
  <c r="C24" i="16"/>
  <c r="F24" i="16"/>
  <c r="X23" i="11"/>
  <c r="H23" i="11"/>
  <c r="G23" i="11"/>
  <c r="F23" i="11"/>
  <c r="E23" i="11"/>
  <c r="D23" i="11"/>
  <c r="V22" i="11"/>
  <c r="U22" i="11"/>
  <c r="C22" i="11"/>
  <c r="V21" i="11"/>
  <c r="U21" i="11"/>
  <c r="C21" i="11"/>
  <c r="V20" i="11"/>
  <c r="U20" i="11"/>
  <c r="C20" i="11"/>
  <c r="V19" i="11"/>
  <c r="U19" i="11"/>
  <c r="C19" i="11"/>
  <c r="V18" i="11"/>
  <c r="U18" i="11"/>
  <c r="C18" i="11"/>
  <c r="V17" i="11"/>
  <c r="U17" i="11"/>
  <c r="C17" i="11"/>
  <c r="V16" i="11"/>
  <c r="U16" i="11"/>
  <c r="C16" i="11"/>
  <c r="V15" i="11"/>
  <c r="U15" i="11"/>
  <c r="C15" i="11"/>
  <c r="V14" i="11"/>
  <c r="U14" i="11"/>
  <c r="C14" i="11"/>
  <c r="V13" i="11"/>
  <c r="U13" i="11"/>
  <c r="C13" i="11"/>
  <c r="V12" i="11"/>
  <c r="U12" i="11"/>
  <c r="C12" i="11"/>
  <c r="V11" i="11"/>
  <c r="U11" i="11"/>
  <c r="C11" i="11"/>
  <c r="V10" i="11"/>
  <c r="U10" i="11"/>
  <c r="C10" i="11"/>
  <c r="V9" i="11"/>
  <c r="U9" i="11"/>
  <c r="C9" i="11"/>
  <c r="V8" i="11"/>
  <c r="U8" i="11"/>
  <c r="C8" i="11"/>
  <c r="V7" i="11"/>
  <c r="U7" i="11"/>
  <c r="C7" i="11"/>
  <c r="V6" i="11"/>
  <c r="U6" i="11"/>
  <c r="C6" i="11"/>
  <c r="W5" i="11"/>
  <c r="W23" i="11" s="1"/>
  <c r="C48" i="11" s="1"/>
  <c r="V5" i="11"/>
  <c r="U5" i="11"/>
  <c r="U23" i="11" s="1"/>
  <c r="C5" i="11"/>
  <c r="M106" i="9"/>
  <c r="O106" i="9" s="1"/>
  <c r="K101" i="9"/>
  <c r="M100" i="9"/>
  <c r="P29" i="9"/>
  <c r="P28" i="9"/>
  <c r="P27" i="9"/>
  <c r="P26" i="9"/>
  <c r="P25" i="9"/>
  <c r="P24" i="9"/>
  <c r="P23" i="9"/>
  <c r="P22" i="9"/>
  <c r="P21" i="9"/>
  <c r="R22" i="8"/>
  <c r="Q22" i="8"/>
  <c r="P22" i="8"/>
  <c r="O22" i="8"/>
  <c r="N22" i="8"/>
  <c r="M22" i="8"/>
  <c r="L22" i="8"/>
  <c r="K22" i="8"/>
  <c r="J22" i="8"/>
  <c r="I22" i="8"/>
  <c r="H22" i="8"/>
  <c r="G22" i="8"/>
  <c r="F22" i="8"/>
  <c r="D22" i="8"/>
  <c r="R21" i="8"/>
  <c r="Q21" i="8"/>
  <c r="P21" i="8"/>
  <c r="O21" i="8"/>
  <c r="N21" i="8"/>
  <c r="M21" i="8"/>
  <c r="L21" i="8"/>
  <c r="K21" i="8"/>
  <c r="J21" i="8"/>
  <c r="I21" i="8"/>
  <c r="H21" i="8"/>
  <c r="G21" i="8"/>
  <c r="F21" i="8"/>
  <c r="D21" i="8"/>
  <c r="R20" i="8"/>
  <c r="Q20" i="8"/>
  <c r="P20" i="8"/>
  <c r="O20" i="8"/>
  <c r="N20" i="8"/>
  <c r="M20" i="8"/>
  <c r="L20" i="8"/>
  <c r="K20" i="8"/>
  <c r="J20" i="8"/>
  <c r="I20" i="8"/>
  <c r="H20" i="8"/>
  <c r="G20" i="8"/>
  <c r="F20" i="8"/>
  <c r="D20" i="8"/>
  <c r="R19" i="8"/>
  <c r="Q19" i="8"/>
  <c r="P19" i="8"/>
  <c r="O19" i="8"/>
  <c r="N19" i="8"/>
  <c r="M19" i="8"/>
  <c r="L19" i="8"/>
  <c r="K19" i="8"/>
  <c r="J19" i="8"/>
  <c r="I19" i="8"/>
  <c r="H19" i="8"/>
  <c r="G19" i="8"/>
  <c r="F19" i="8"/>
  <c r="D19" i="8"/>
  <c r="R18" i="8"/>
  <c r="Q18" i="8"/>
  <c r="P18" i="8"/>
  <c r="O18" i="8"/>
  <c r="N18" i="8"/>
  <c r="M18" i="8"/>
  <c r="L18" i="8"/>
  <c r="K18" i="8"/>
  <c r="J18" i="8"/>
  <c r="I18" i="8"/>
  <c r="H18" i="8"/>
  <c r="G18" i="8"/>
  <c r="F18" i="8"/>
  <c r="D18" i="8"/>
  <c r="R17" i="8"/>
  <c r="Q17" i="8"/>
  <c r="P17" i="8"/>
  <c r="O17" i="8"/>
  <c r="N17" i="8"/>
  <c r="M17" i="8"/>
  <c r="L17" i="8"/>
  <c r="K17" i="8"/>
  <c r="J17" i="8"/>
  <c r="I17" i="8"/>
  <c r="H17" i="8"/>
  <c r="G17" i="8"/>
  <c r="F17" i="8"/>
  <c r="D17" i="8"/>
  <c r="R16" i="8"/>
  <c r="Q16" i="8"/>
  <c r="P16" i="8"/>
  <c r="O16" i="8"/>
  <c r="N16" i="8"/>
  <c r="M16" i="8"/>
  <c r="L16" i="8"/>
  <c r="K16" i="8"/>
  <c r="J16" i="8"/>
  <c r="I16" i="8"/>
  <c r="H16" i="8"/>
  <c r="G16" i="8"/>
  <c r="F16" i="8"/>
  <c r="D16" i="8"/>
  <c r="R15" i="8"/>
  <c r="Q15" i="8"/>
  <c r="P15" i="8"/>
  <c r="O15" i="8"/>
  <c r="N15" i="8"/>
  <c r="M15" i="8"/>
  <c r="L15" i="8"/>
  <c r="K15" i="8"/>
  <c r="J15" i="8"/>
  <c r="I15" i="8"/>
  <c r="H15" i="8"/>
  <c r="G15" i="8"/>
  <c r="F15" i="8"/>
  <c r="D15" i="8"/>
  <c r="R14" i="8"/>
  <c r="Q14" i="8"/>
  <c r="P14" i="8"/>
  <c r="O14" i="8"/>
  <c r="N14" i="8"/>
  <c r="M14" i="8"/>
  <c r="L14" i="8"/>
  <c r="K14" i="8"/>
  <c r="J14" i="8"/>
  <c r="I14" i="8"/>
  <c r="H14" i="8"/>
  <c r="G14" i="8"/>
  <c r="F14" i="8"/>
  <c r="D14" i="8"/>
  <c r="R13" i="8"/>
  <c r="Q13" i="8"/>
  <c r="P13" i="8"/>
  <c r="O13" i="8"/>
  <c r="N13" i="8"/>
  <c r="M13" i="8"/>
  <c r="L13" i="8"/>
  <c r="K13" i="8"/>
  <c r="J13" i="8"/>
  <c r="I13" i="8"/>
  <c r="H13" i="8"/>
  <c r="G13" i="8"/>
  <c r="F13" i="8"/>
  <c r="D13" i="8"/>
  <c r="R12" i="8"/>
  <c r="Q12" i="8"/>
  <c r="P12" i="8"/>
  <c r="O12" i="8"/>
  <c r="N12" i="8"/>
  <c r="M12" i="8"/>
  <c r="L12" i="8"/>
  <c r="K12" i="8"/>
  <c r="J12" i="8"/>
  <c r="I12" i="8"/>
  <c r="H12" i="8"/>
  <c r="G12" i="8"/>
  <c r="F12" i="8"/>
  <c r="D12" i="8"/>
  <c r="R11" i="8"/>
  <c r="Q11" i="8"/>
  <c r="P11" i="8"/>
  <c r="O11" i="8"/>
  <c r="N11" i="8"/>
  <c r="M11" i="8"/>
  <c r="L11" i="8"/>
  <c r="K11" i="8"/>
  <c r="J11" i="8"/>
  <c r="I11" i="8"/>
  <c r="H11" i="8"/>
  <c r="G11" i="8"/>
  <c r="F11" i="8"/>
  <c r="D11" i="8"/>
  <c r="R10" i="8"/>
  <c r="Q10" i="8"/>
  <c r="P10" i="8"/>
  <c r="O10" i="8"/>
  <c r="N10" i="8"/>
  <c r="M10" i="8"/>
  <c r="L10" i="8"/>
  <c r="K10" i="8"/>
  <c r="J10" i="8"/>
  <c r="I10" i="8"/>
  <c r="H10" i="8"/>
  <c r="G10" i="8"/>
  <c r="F10" i="8"/>
  <c r="D10" i="8"/>
  <c r="R9" i="8"/>
  <c r="Q9" i="8"/>
  <c r="P9" i="8"/>
  <c r="O9" i="8"/>
  <c r="N9" i="8"/>
  <c r="M9" i="8"/>
  <c r="L9" i="8"/>
  <c r="K9" i="8"/>
  <c r="J9" i="8"/>
  <c r="I9" i="8"/>
  <c r="H9" i="8"/>
  <c r="G9" i="8"/>
  <c r="F9" i="8"/>
  <c r="D9" i="8"/>
  <c r="R8" i="8"/>
  <c r="Q8" i="8"/>
  <c r="P8" i="8"/>
  <c r="O8" i="8"/>
  <c r="N8" i="8"/>
  <c r="M8" i="8"/>
  <c r="L8" i="8"/>
  <c r="K8" i="8"/>
  <c r="J8" i="8"/>
  <c r="I8" i="8"/>
  <c r="H8" i="8"/>
  <c r="G8" i="8"/>
  <c r="F8" i="8"/>
  <c r="D8" i="8"/>
  <c r="R7" i="8"/>
  <c r="Q7" i="8"/>
  <c r="P7" i="8"/>
  <c r="O7" i="8"/>
  <c r="N7" i="8"/>
  <c r="M7" i="8"/>
  <c r="L7" i="8"/>
  <c r="K7" i="8"/>
  <c r="J7" i="8"/>
  <c r="I7" i="8"/>
  <c r="H7" i="8"/>
  <c r="G7" i="8"/>
  <c r="F7" i="8"/>
  <c r="D7" i="8"/>
  <c r="R6" i="8"/>
  <c r="Q6" i="8"/>
  <c r="P6" i="8"/>
  <c r="O6" i="8"/>
  <c r="N6" i="8"/>
  <c r="M6" i="8"/>
  <c r="L6" i="8"/>
  <c r="K6" i="8"/>
  <c r="J6" i="8"/>
  <c r="I6" i="8"/>
  <c r="H6" i="8"/>
  <c r="G6" i="8"/>
  <c r="F6" i="8"/>
  <c r="D6" i="8"/>
  <c r="R5" i="8"/>
  <c r="Q5" i="8"/>
  <c r="P5" i="8"/>
  <c r="O5" i="8"/>
  <c r="N5" i="8"/>
  <c r="M5" i="8"/>
  <c r="L5" i="8"/>
  <c r="K5" i="8"/>
  <c r="J5" i="8"/>
  <c r="I5" i="8"/>
  <c r="H5" i="8"/>
  <c r="G5" i="8"/>
  <c r="F5" i="8"/>
  <c r="D5" i="8"/>
  <c r="R4" i="8"/>
  <c r="Q4" i="8"/>
  <c r="P4" i="8"/>
  <c r="O4" i="8"/>
  <c r="N4" i="8"/>
  <c r="M4" i="8"/>
  <c r="L4" i="8"/>
  <c r="K4" i="8"/>
  <c r="J4" i="8"/>
  <c r="H4" i="8"/>
  <c r="G4" i="8"/>
  <c r="F4" i="8"/>
  <c r="D4" i="8"/>
  <c r="C4" i="8"/>
  <c r="D26" i="6"/>
  <c r="AO117" i="5"/>
  <c r="X117" i="5"/>
  <c r="J117" i="5"/>
  <c r="AO116" i="5"/>
  <c r="X116" i="5"/>
  <c r="J116" i="5"/>
  <c r="AO115" i="5"/>
  <c r="X115" i="5"/>
  <c r="J115" i="5"/>
  <c r="AO114" i="5"/>
  <c r="X114" i="5"/>
  <c r="J114" i="5"/>
  <c r="AO113" i="5"/>
  <c r="X113" i="5"/>
  <c r="J113" i="5"/>
  <c r="AO112" i="5"/>
  <c r="X112" i="5"/>
  <c r="J112" i="5"/>
  <c r="AO111" i="5"/>
  <c r="X111" i="5"/>
  <c r="J111" i="5"/>
  <c r="AO110" i="5"/>
  <c r="X110" i="5"/>
  <c r="J110" i="5"/>
  <c r="AO109" i="5"/>
  <c r="X109" i="5"/>
  <c r="J109" i="5"/>
  <c r="AO108" i="5"/>
  <c r="X108" i="5"/>
  <c r="J108" i="5"/>
  <c r="AO107" i="5"/>
  <c r="X107" i="5"/>
  <c r="J107" i="5"/>
  <c r="AO106" i="5"/>
  <c r="X106" i="5"/>
  <c r="J106" i="5"/>
  <c r="AO105" i="5"/>
  <c r="X105" i="5"/>
  <c r="J105" i="5"/>
  <c r="AO104" i="5"/>
  <c r="X104" i="5"/>
  <c r="J104" i="5"/>
  <c r="AO103" i="5"/>
  <c r="X103" i="5"/>
  <c r="J103" i="5"/>
  <c r="AO102" i="5"/>
  <c r="X102" i="5"/>
  <c r="J102" i="5"/>
  <c r="AO101" i="5"/>
  <c r="X101" i="5"/>
  <c r="J101" i="5"/>
  <c r="AO100" i="5"/>
  <c r="X100" i="5"/>
  <c r="J100" i="5"/>
  <c r="AO99" i="5"/>
  <c r="X99" i="5"/>
  <c r="J99" i="5"/>
  <c r="AO98" i="5"/>
  <c r="X98" i="5"/>
  <c r="J98" i="5"/>
  <c r="AO97" i="5"/>
  <c r="X97" i="5"/>
  <c r="J97" i="5"/>
  <c r="AO96" i="5"/>
  <c r="X96" i="5"/>
  <c r="J96" i="5"/>
  <c r="AO95" i="5"/>
  <c r="X95" i="5"/>
  <c r="J95" i="5"/>
  <c r="AO94" i="5"/>
  <c r="X94" i="5"/>
  <c r="J94" i="5"/>
  <c r="AO93" i="5"/>
  <c r="X93" i="5"/>
  <c r="J93" i="5"/>
  <c r="AO92" i="5"/>
  <c r="X92" i="5"/>
  <c r="J92" i="5"/>
  <c r="X91" i="5"/>
  <c r="T91" i="5"/>
  <c r="R91" i="5"/>
  <c r="P91" i="5"/>
  <c r="N91" i="5"/>
  <c r="L91" i="5"/>
  <c r="J91" i="5"/>
  <c r="H91" i="5"/>
  <c r="G91" i="5"/>
  <c r="F91" i="5"/>
  <c r="E91" i="5"/>
  <c r="D91" i="5"/>
  <c r="C91" i="5"/>
  <c r="B91" i="5"/>
  <c r="X90" i="5"/>
  <c r="T90" i="5"/>
  <c r="R90" i="5"/>
  <c r="P90" i="5"/>
  <c r="N90" i="5"/>
  <c r="L90" i="5"/>
  <c r="J90" i="5"/>
  <c r="H90" i="5"/>
  <c r="G90" i="5"/>
  <c r="F90" i="5"/>
  <c r="E90" i="5"/>
  <c r="D90" i="5"/>
  <c r="C90" i="5"/>
  <c r="B90" i="5"/>
  <c r="AH89" i="5"/>
  <c r="AF89" i="5"/>
  <c r="AD89" i="5"/>
  <c r="AB89" i="5"/>
  <c r="Z89" i="5"/>
  <c r="X89" i="5"/>
  <c r="V89" i="5"/>
  <c r="T89" i="5"/>
  <c r="R89" i="5"/>
  <c r="P89" i="5"/>
  <c r="N89" i="5"/>
  <c r="L89" i="5"/>
  <c r="J89" i="5"/>
  <c r="H89" i="5"/>
  <c r="G89" i="5"/>
  <c r="F89" i="5"/>
  <c r="E89" i="5"/>
  <c r="D89" i="5"/>
  <c r="C89" i="5"/>
  <c r="B89" i="5"/>
  <c r="AH88" i="5"/>
  <c r="AF88" i="5"/>
  <c r="AD88" i="5"/>
  <c r="AB88" i="5"/>
  <c r="Z88" i="5"/>
  <c r="X88" i="5"/>
  <c r="V88" i="5"/>
  <c r="T88" i="5"/>
  <c r="R88" i="5"/>
  <c r="P88" i="5"/>
  <c r="N88" i="5"/>
  <c r="L88" i="5"/>
  <c r="J88" i="5"/>
  <c r="H88" i="5"/>
  <c r="G88" i="5"/>
  <c r="F88" i="5"/>
  <c r="E88" i="5"/>
  <c r="D88" i="5"/>
  <c r="C88" i="5"/>
  <c r="B88" i="5"/>
  <c r="AH87" i="5"/>
  <c r="AF87" i="5"/>
  <c r="AD87" i="5"/>
  <c r="AB87" i="5"/>
  <c r="Z87" i="5"/>
  <c r="X87" i="5"/>
  <c r="V87" i="5"/>
  <c r="T87" i="5"/>
  <c r="R87" i="5"/>
  <c r="P87" i="5"/>
  <c r="N87" i="5"/>
  <c r="L87" i="5"/>
  <c r="J87" i="5"/>
  <c r="H87" i="5"/>
  <c r="G87" i="5"/>
  <c r="F87" i="5"/>
  <c r="E87" i="5"/>
  <c r="D87" i="5"/>
  <c r="C87" i="5"/>
  <c r="B87" i="5"/>
  <c r="AH86" i="5"/>
  <c r="AF86" i="5"/>
  <c r="AD86" i="5"/>
  <c r="AB86" i="5"/>
  <c r="Z86" i="5"/>
  <c r="X86" i="5"/>
  <c r="V86" i="5"/>
  <c r="T86" i="5"/>
  <c r="R86" i="5"/>
  <c r="P86" i="5"/>
  <c r="N86" i="5"/>
  <c r="L86" i="5"/>
  <c r="J86" i="5"/>
  <c r="H86" i="5"/>
  <c r="G86" i="5"/>
  <c r="F86" i="5"/>
  <c r="E86" i="5"/>
  <c r="D86" i="5"/>
  <c r="C86" i="5"/>
  <c r="B86" i="5"/>
  <c r="AH85" i="5"/>
  <c r="AF85" i="5"/>
  <c r="AD85" i="5"/>
  <c r="AB85" i="5"/>
  <c r="Z85" i="5"/>
  <c r="X85" i="5"/>
  <c r="V85" i="5"/>
  <c r="T85" i="5"/>
  <c r="R85" i="5"/>
  <c r="P85" i="5"/>
  <c r="N85" i="5"/>
  <c r="L85" i="5"/>
  <c r="J85" i="5"/>
  <c r="H85" i="5"/>
  <c r="G85" i="5"/>
  <c r="F85" i="5"/>
  <c r="E85" i="5"/>
  <c r="D85" i="5"/>
  <c r="C85" i="5"/>
  <c r="B85" i="5"/>
  <c r="AH84" i="5"/>
  <c r="AF84" i="5"/>
  <c r="AD84" i="5"/>
  <c r="AB84" i="5"/>
  <c r="Z84" i="5"/>
  <c r="X84" i="5"/>
  <c r="V84" i="5"/>
  <c r="T84" i="5"/>
  <c r="R84" i="5"/>
  <c r="P84" i="5"/>
  <c r="N84" i="5"/>
  <c r="L84" i="5"/>
  <c r="J84" i="5"/>
  <c r="H84" i="5"/>
  <c r="G84" i="5"/>
  <c r="F84" i="5"/>
  <c r="E84" i="5"/>
  <c r="D84" i="5"/>
  <c r="C84" i="5"/>
  <c r="B84" i="5"/>
  <c r="AH83" i="5"/>
  <c r="AF83" i="5"/>
  <c r="AD83" i="5"/>
  <c r="AB83" i="5"/>
  <c r="Z83" i="5"/>
  <c r="X83" i="5"/>
  <c r="V83" i="5"/>
  <c r="T83" i="5"/>
  <c r="R83" i="5"/>
  <c r="P83" i="5"/>
  <c r="N83" i="5"/>
  <c r="L83" i="5"/>
  <c r="J83" i="5"/>
  <c r="H83" i="5"/>
  <c r="G83" i="5"/>
  <c r="F83" i="5"/>
  <c r="E83" i="5"/>
  <c r="D83" i="5"/>
  <c r="C83" i="5"/>
  <c r="B83" i="5"/>
  <c r="AH82" i="5"/>
  <c r="AF82" i="5"/>
  <c r="AD82" i="5"/>
  <c r="AB82" i="5"/>
  <c r="Z82" i="5"/>
  <c r="X82" i="5"/>
  <c r="V82" i="5"/>
  <c r="T82" i="5"/>
  <c r="R82" i="5"/>
  <c r="P82" i="5"/>
  <c r="N82" i="5"/>
  <c r="L82" i="5"/>
  <c r="J82" i="5"/>
  <c r="H82" i="5"/>
  <c r="G82" i="5"/>
  <c r="F82" i="5"/>
  <c r="E82" i="5"/>
  <c r="D82" i="5"/>
  <c r="C82" i="5"/>
  <c r="B82" i="5"/>
  <c r="AH81" i="5"/>
  <c r="AF81" i="5"/>
  <c r="AD81" i="5"/>
  <c r="AB81" i="5"/>
  <c r="Z81" i="5"/>
  <c r="X81" i="5"/>
  <c r="V81" i="5"/>
  <c r="T81" i="5"/>
  <c r="R81" i="5"/>
  <c r="P81" i="5"/>
  <c r="N81" i="5"/>
  <c r="L81" i="5"/>
  <c r="J81" i="5"/>
  <c r="H81" i="5"/>
  <c r="G81" i="5"/>
  <c r="F81" i="5"/>
  <c r="E81" i="5"/>
  <c r="D81" i="5"/>
  <c r="C81" i="5"/>
  <c r="B81" i="5"/>
  <c r="AH80" i="5"/>
  <c r="AF80" i="5"/>
  <c r="AD80" i="5"/>
  <c r="AB80" i="5"/>
  <c r="Z80" i="5"/>
  <c r="X80" i="5"/>
  <c r="V80" i="5"/>
  <c r="T80" i="5"/>
  <c r="R80" i="5"/>
  <c r="P80" i="5"/>
  <c r="N80" i="5"/>
  <c r="L80" i="5"/>
  <c r="J80" i="5"/>
  <c r="H80" i="5"/>
  <c r="G80" i="5"/>
  <c r="F80" i="5"/>
  <c r="E80" i="5"/>
  <c r="D80" i="5"/>
  <c r="C80" i="5"/>
  <c r="B80" i="5"/>
  <c r="AH79" i="5"/>
  <c r="AF79" i="5"/>
  <c r="AD79" i="5"/>
  <c r="AB79" i="5"/>
  <c r="Z79" i="5"/>
  <c r="X79" i="5"/>
  <c r="V79" i="5"/>
  <c r="T79" i="5"/>
  <c r="R79" i="5"/>
  <c r="P79" i="5"/>
  <c r="N79" i="5"/>
  <c r="L79" i="5"/>
  <c r="J79" i="5"/>
  <c r="H79" i="5"/>
  <c r="G79" i="5"/>
  <c r="F79" i="5"/>
  <c r="E79" i="5"/>
  <c r="D79" i="5"/>
  <c r="C79" i="5"/>
  <c r="B79" i="5"/>
  <c r="AH78" i="5"/>
  <c r="AF78" i="5"/>
  <c r="AD78" i="5"/>
  <c r="AB78" i="5"/>
  <c r="Z78" i="5"/>
  <c r="X78" i="5"/>
  <c r="V78" i="5"/>
  <c r="T78" i="5"/>
  <c r="R78" i="5"/>
  <c r="P78" i="5"/>
  <c r="N78" i="5"/>
  <c r="L78" i="5"/>
  <c r="J78" i="5"/>
  <c r="H78" i="5"/>
  <c r="G78" i="5"/>
  <c r="F78" i="5"/>
  <c r="E78" i="5"/>
  <c r="D78" i="5"/>
  <c r="C78" i="5"/>
  <c r="B78" i="5"/>
  <c r="AH77" i="5"/>
  <c r="AF77" i="5"/>
  <c r="AD77" i="5"/>
  <c r="Z77" i="5"/>
  <c r="X77" i="5"/>
  <c r="V77" i="5"/>
  <c r="T77" i="5"/>
  <c r="R77" i="5"/>
  <c r="P77" i="5"/>
  <c r="N77" i="5"/>
  <c r="L77" i="5"/>
  <c r="J77" i="5"/>
  <c r="H77" i="5"/>
  <c r="G77" i="5"/>
  <c r="F77" i="5"/>
  <c r="E77" i="5"/>
  <c r="D77" i="5"/>
  <c r="C77" i="5"/>
  <c r="B77" i="5"/>
  <c r="AH76" i="5"/>
  <c r="AF76" i="5"/>
  <c r="AD76" i="5"/>
  <c r="AB76" i="5"/>
  <c r="Z76" i="5"/>
  <c r="X76" i="5"/>
  <c r="V76" i="5"/>
  <c r="T76" i="5"/>
  <c r="R76" i="5"/>
  <c r="P76" i="5"/>
  <c r="N76" i="5"/>
  <c r="L76" i="5"/>
  <c r="J76" i="5"/>
  <c r="H76" i="5"/>
  <c r="G76" i="5"/>
  <c r="F76" i="5"/>
  <c r="E76" i="5"/>
  <c r="D76" i="5"/>
  <c r="C76" i="5"/>
  <c r="B76" i="5"/>
  <c r="AH75" i="5"/>
  <c r="AF75" i="5"/>
  <c r="AD75" i="5"/>
  <c r="AB75" i="5"/>
  <c r="Z75" i="5"/>
  <c r="X75" i="5"/>
  <c r="V75" i="5"/>
  <c r="T75" i="5"/>
  <c r="R75" i="5"/>
  <c r="P75" i="5"/>
  <c r="N75" i="5"/>
  <c r="L75" i="5"/>
  <c r="J75" i="5"/>
  <c r="H75" i="5"/>
  <c r="G75" i="5"/>
  <c r="F75" i="5"/>
  <c r="E75" i="5"/>
  <c r="D75" i="5"/>
  <c r="C75" i="5"/>
  <c r="B75" i="5"/>
  <c r="AH74" i="5"/>
  <c r="AF74" i="5"/>
  <c r="AD74" i="5"/>
  <c r="AB74" i="5"/>
  <c r="Z74" i="5"/>
  <c r="X74" i="5"/>
  <c r="V74" i="5"/>
  <c r="T74" i="5"/>
  <c r="R74" i="5"/>
  <c r="P74" i="5"/>
  <c r="N74" i="5"/>
  <c r="L74" i="5"/>
  <c r="J74" i="5"/>
  <c r="H74" i="5"/>
  <c r="G74" i="5"/>
  <c r="F74" i="5"/>
  <c r="E74" i="5"/>
  <c r="D74" i="5"/>
  <c r="C74" i="5"/>
  <c r="B74" i="5"/>
  <c r="AH73" i="5"/>
  <c r="AF73" i="5"/>
  <c r="AD73" i="5"/>
  <c r="AB73" i="5"/>
  <c r="Z73" i="5"/>
  <c r="X73" i="5"/>
  <c r="V73" i="5"/>
  <c r="T73" i="5"/>
  <c r="R73" i="5"/>
  <c r="P73" i="5"/>
  <c r="N73" i="5"/>
  <c r="L73" i="5"/>
  <c r="J73" i="5"/>
  <c r="H73" i="5"/>
  <c r="G73" i="5"/>
  <c r="F73" i="5"/>
  <c r="E73" i="5"/>
  <c r="D73" i="5"/>
  <c r="C73" i="5"/>
  <c r="B73" i="5"/>
  <c r="AH72" i="5"/>
  <c r="AF72" i="5"/>
  <c r="AD72" i="5"/>
  <c r="AB72" i="5"/>
  <c r="Z72" i="5"/>
  <c r="X72" i="5"/>
  <c r="V72" i="5"/>
  <c r="T72" i="5"/>
  <c r="R72" i="5"/>
  <c r="P72" i="5"/>
  <c r="N72" i="5"/>
  <c r="L72" i="5"/>
  <c r="J72" i="5"/>
  <c r="H72" i="5"/>
  <c r="G72" i="5"/>
  <c r="F72" i="5"/>
  <c r="E72" i="5"/>
  <c r="D72" i="5"/>
  <c r="C72" i="5"/>
  <c r="B72" i="5"/>
  <c r="AH71" i="5"/>
  <c r="AD71" i="5"/>
  <c r="AB71" i="5"/>
  <c r="Z71" i="5"/>
  <c r="X71" i="5"/>
  <c r="V71" i="5"/>
  <c r="T71" i="5"/>
  <c r="R71" i="5"/>
  <c r="P71" i="5"/>
  <c r="N71" i="5"/>
  <c r="L71" i="5"/>
  <c r="J71" i="5"/>
  <c r="H71" i="5"/>
  <c r="G71" i="5"/>
  <c r="F71" i="5"/>
  <c r="E71" i="5"/>
  <c r="D71" i="5"/>
  <c r="C71" i="5"/>
  <c r="B71" i="5"/>
  <c r="AH70" i="5"/>
  <c r="AF70" i="5"/>
  <c r="AD70" i="5"/>
  <c r="AB70" i="5"/>
  <c r="Z70" i="5"/>
  <c r="X70" i="5"/>
  <c r="V70" i="5"/>
  <c r="T70" i="5"/>
  <c r="R70" i="5"/>
  <c r="P70" i="5"/>
  <c r="N70" i="5"/>
  <c r="L70" i="5"/>
  <c r="J70" i="5"/>
  <c r="H70" i="5"/>
  <c r="G70" i="5"/>
  <c r="F70" i="5"/>
  <c r="E70" i="5"/>
  <c r="D70" i="5"/>
  <c r="C70" i="5"/>
  <c r="B70" i="5"/>
  <c r="AH69" i="5"/>
  <c r="AF69" i="5"/>
  <c r="AD69" i="5"/>
  <c r="AB69" i="5"/>
  <c r="Z69" i="5"/>
  <c r="X69" i="5"/>
  <c r="V69" i="5"/>
  <c r="T69" i="5"/>
  <c r="R69" i="5"/>
  <c r="P69" i="5"/>
  <c r="N69" i="5"/>
  <c r="L69" i="5"/>
  <c r="J69" i="5"/>
  <c r="H69" i="5"/>
  <c r="G69" i="5"/>
  <c r="F69" i="5"/>
  <c r="E69" i="5"/>
  <c r="D69" i="5"/>
  <c r="C69" i="5"/>
  <c r="B69" i="5"/>
  <c r="AH68" i="5"/>
  <c r="AF68" i="5"/>
  <c r="AD68" i="5"/>
  <c r="AB68" i="5"/>
  <c r="Z68" i="5"/>
  <c r="X68" i="5"/>
  <c r="V68" i="5"/>
  <c r="T68" i="5"/>
  <c r="R68" i="5"/>
  <c r="P68" i="5"/>
  <c r="N68" i="5"/>
  <c r="L68" i="5"/>
  <c r="J68" i="5"/>
  <c r="H68" i="5"/>
  <c r="G68" i="5"/>
  <c r="F68" i="5"/>
  <c r="E68" i="5"/>
  <c r="D68" i="5"/>
  <c r="C68" i="5"/>
  <c r="B68" i="5"/>
  <c r="AH67" i="5"/>
  <c r="AF67" i="5"/>
  <c r="AD67" i="5"/>
  <c r="AB67" i="5"/>
  <c r="Z67" i="5"/>
  <c r="X67" i="5"/>
  <c r="V67" i="5"/>
  <c r="T67" i="5"/>
  <c r="R67" i="5"/>
  <c r="P67" i="5"/>
  <c r="N67" i="5"/>
  <c r="L67" i="5"/>
  <c r="J67" i="5"/>
  <c r="H67" i="5"/>
  <c r="G67" i="5"/>
  <c r="F67" i="5"/>
  <c r="E67" i="5"/>
  <c r="D67" i="5"/>
  <c r="C67" i="5"/>
  <c r="B67" i="5"/>
  <c r="AH66" i="5"/>
  <c r="AF66" i="5"/>
  <c r="AD66" i="5"/>
  <c r="AB66" i="5"/>
  <c r="Z66" i="5"/>
  <c r="X66" i="5"/>
  <c r="V66" i="5"/>
  <c r="T66" i="5"/>
  <c r="R66" i="5"/>
  <c r="P66" i="5"/>
  <c r="N66" i="5"/>
  <c r="L66" i="5"/>
  <c r="J66" i="5"/>
  <c r="H66" i="5"/>
  <c r="G66" i="5"/>
  <c r="F66" i="5"/>
  <c r="E66" i="5"/>
  <c r="D66" i="5"/>
  <c r="C66" i="5"/>
  <c r="B66" i="5"/>
  <c r="AH65" i="5"/>
  <c r="AF65" i="5"/>
  <c r="AD65" i="5"/>
  <c r="AB65" i="5"/>
  <c r="Z65" i="5"/>
  <c r="X65" i="5"/>
  <c r="V65" i="5"/>
  <c r="T65" i="5"/>
  <c r="R65" i="5"/>
  <c r="P65" i="5"/>
  <c r="N65" i="5"/>
  <c r="L65" i="5"/>
  <c r="J65" i="5"/>
  <c r="H65" i="5"/>
  <c r="G65" i="5"/>
  <c r="F65" i="5"/>
  <c r="E65" i="5"/>
  <c r="D65" i="5"/>
  <c r="C65" i="5"/>
  <c r="B65" i="5"/>
  <c r="AH64" i="5"/>
  <c r="AF64" i="5"/>
  <c r="AD64" i="5"/>
  <c r="AB64" i="5"/>
  <c r="Z64" i="5"/>
  <c r="X64" i="5"/>
  <c r="V64" i="5"/>
  <c r="T64" i="5"/>
  <c r="R64" i="5"/>
  <c r="P64" i="5"/>
  <c r="N64" i="5"/>
  <c r="L64" i="5"/>
  <c r="J64" i="5"/>
  <c r="H64" i="5"/>
  <c r="G64" i="5"/>
  <c r="F64" i="5"/>
  <c r="E64" i="5"/>
  <c r="D64" i="5"/>
  <c r="C64" i="5"/>
  <c r="B64" i="5"/>
  <c r="AH63" i="5"/>
  <c r="AF63" i="5"/>
  <c r="AD63" i="5"/>
  <c r="AB63" i="5"/>
  <c r="Z63" i="5"/>
  <c r="X63" i="5"/>
  <c r="V63" i="5"/>
  <c r="T63" i="5"/>
  <c r="R63" i="5"/>
  <c r="P63" i="5"/>
  <c r="N63" i="5"/>
  <c r="L63" i="5"/>
  <c r="J63" i="5"/>
  <c r="H63" i="5"/>
  <c r="G63" i="5"/>
  <c r="F63" i="5"/>
  <c r="E63" i="5"/>
  <c r="D63" i="5"/>
  <c r="C63" i="5"/>
  <c r="B63" i="5"/>
  <c r="AH62" i="5"/>
  <c r="AF62" i="5"/>
  <c r="AD62" i="5"/>
  <c r="AB62" i="5"/>
  <c r="Z62" i="5"/>
  <c r="X62" i="5"/>
  <c r="V62" i="5"/>
  <c r="T62" i="5"/>
  <c r="R62" i="5"/>
  <c r="P62" i="5"/>
  <c r="N62" i="5"/>
  <c r="L62" i="5"/>
  <c r="J62" i="5"/>
  <c r="H62" i="5"/>
  <c r="G62" i="5"/>
  <c r="F62" i="5"/>
  <c r="E62" i="5"/>
  <c r="D62" i="5"/>
  <c r="C62" i="5"/>
  <c r="B62" i="5"/>
  <c r="AH61" i="5"/>
  <c r="AF61" i="5"/>
  <c r="AD61" i="5"/>
  <c r="AB61" i="5"/>
  <c r="Z61" i="5"/>
  <c r="X61" i="5"/>
  <c r="V61" i="5"/>
  <c r="T61" i="5"/>
  <c r="R61" i="5"/>
  <c r="P61" i="5"/>
  <c r="N61" i="5"/>
  <c r="L61" i="5"/>
  <c r="J61" i="5"/>
  <c r="H61" i="5"/>
  <c r="G61" i="5"/>
  <c r="F61" i="5"/>
  <c r="E61" i="5"/>
  <c r="D61" i="5"/>
  <c r="C61" i="5"/>
  <c r="B61" i="5"/>
  <c r="AH60" i="5"/>
  <c r="AF60" i="5"/>
  <c r="AD60" i="5"/>
  <c r="AB60" i="5"/>
  <c r="Z60" i="5"/>
  <c r="X60" i="5"/>
  <c r="V60" i="5"/>
  <c r="T60" i="5"/>
  <c r="R60" i="5"/>
  <c r="P60" i="5"/>
  <c r="N60" i="5"/>
  <c r="L60" i="5"/>
  <c r="J60" i="5"/>
  <c r="H60" i="5"/>
  <c r="G60" i="5"/>
  <c r="F60" i="5"/>
  <c r="E60" i="5"/>
  <c r="D60" i="5"/>
  <c r="C60" i="5"/>
  <c r="B60" i="5"/>
  <c r="AH59" i="5"/>
  <c r="AF59" i="5"/>
  <c r="AD59" i="5"/>
  <c r="AB59" i="5"/>
  <c r="Z59" i="5"/>
  <c r="X59" i="5"/>
  <c r="V59" i="5"/>
  <c r="T59" i="5"/>
  <c r="R59" i="5"/>
  <c r="P59" i="5"/>
  <c r="N59" i="5"/>
  <c r="L59" i="5"/>
  <c r="J59" i="5"/>
  <c r="H59" i="5"/>
  <c r="G59" i="5"/>
  <c r="F59" i="5"/>
  <c r="E59" i="5"/>
  <c r="D59" i="5"/>
  <c r="C59" i="5"/>
  <c r="B59" i="5"/>
  <c r="AH58" i="5"/>
  <c r="AF58" i="5"/>
  <c r="AD58" i="5"/>
  <c r="AB58" i="5"/>
  <c r="Z58" i="5"/>
  <c r="X58" i="5"/>
  <c r="V58" i="5"/>
  <c r="T58" i="5"/>
  <c r="R58" i="5"/>
  <c r="P58" i="5"/>
  <c r="N58" i="5"/>
  <c r="L58" i="5"/>
  <c r="J58" i="5"/>
  <c r="H58" i="5"/>
  <c r="G58" i="5"/>
  <c r="F58" i="5"/>
  <c r="E58" i="5"/>
  <c r="D58" i="5"/>
  <c r="B58" i="5"/>
  <c r="AH57" i="5"/>
  <c r="AF57" i="5"/>
  <c r="AD57" i="5"/>
  <c r="AB57" i="5"/>
  <c r="Z57" i="5"/>
  <c r="X57" i="5"/>
  <c r="V57" i="5"/>
  <c r="T57" i="5"/>
  <c r="R57" i="5"/>
  <c r="P57" i="5"/>
  <c r="N57" i="5"/>
  <c r="L57" i="5"/>
  <c r="J57" i="5"/>
  <c r="H57" i="5"/>
  <c r="G57" i="5"/>
  <c r="F57" i="5"/>
  <c r="E57" i="5"/>
  <c r="D57" i="5"/>
  <c r="C57" i="5"/>
  <c r="B57" i="5"/>
  <c r="AH56" i="5"/>
  <c r="AF56" i="5"/>
  <c r="AD56" i="5"/>
  <c r="AB56" i="5"/>
  <c r="Z56" i="5"/>
  <c r="X56" i="5"/>
  <c r="V56" i="5"/>
  <c r="T56" i="5"/>
  <c r="R56" i="5"/>
  <c r="P56" i="5"/>
  <c r="N56" i="5"/>
  <c r="L56" i="5"/>
  <c r="J56" i="5"/>
  <c r="H56" i="5"/>
  <c r="G56" i="5"/>
  <c r="F56" i="5"/>
  <c r="E56" i="5"/>
  <c r="D56" i="5"/>
  <c r="C56" i="5"/>
  <c r="B56" i="5"/>
  <c r="AH55" i="5"/>
  <c r="AF55" i="5"/>
  <c r="AD55" i="5"/>
  <c r="AB55" i="5"/>
  <c r="Z55" i="5"/>
  <c r="X55" i="5"/>
  <c r="V55" i="5"/>
  <c r="T55" i="5"/>
  <c r="R55" i="5"/>
  <c r="P55" i="5"/>
  <c r="N55" i="5"/>
  <c r="L55" i="5"/>
  <c r="J55" i="5"/>
  <c r="H55" i="5"/>
  <c r="G55" i="5"/>
  <c r="F55" i="5"/>
  <c r="E55" i="5"/>
  <c r="D55" i="5"/>
  <c r="C55" i="5"/>
  <c r="B55" i="5"/>
  <c r="AH54" i="5"/>
  <c r="AF54" i="5"/>
  <c r="AD54" i="5"/>
  <c r="AB54" i="5"/>
  <c r="Z54" i="5"/>
  <c r="X54" i="5"/>
  <c r="V54" i="5"/>
  <c r="T54" i="5"/>
  <c r="R54" i="5"/>
  <c r="P54" i="5"/>
  <c r="N54" i="5"/>
  <c r="L54" i="5"/>
  <c r="J54" i="5"/>
  <c r="H54" i="5"/>
  <c r="G54" i="5"/>
  <c r="F54" i="5"/>
  <c r="E54" i="5"/>
  <c r="D54" i="5"/>
  <c r="C54" i="5"/>
  <c r="B54" i="5"/>
  <c r="AH53" i="5"/>
  <c r="AF53" i="5"/>
  <c r="AD53" i="5"/>
  <c r="AB53" i="5"/>
  <c r="Z53" i="5"/>
  <c r="X53" i="5"/>
  <c r="V53" i="5"/>
  <c r="T53" i="5"/>
  <c r="R53" i="5"/>
  <c r="P53" i="5"/>
  <c r="N53" i="5"/>
  <c r="L53" i="5"/>
  <c r="J53" i="5"/>
  <c r="H53" i="5"/>
  <c r="G53" i="5"/>
  <c r="F53" i="5"/>
  <c r="E53" i="5"/>
  <c r="D53" i="5"/>
  <c r="C53" i="5"/>
  <c r="B53" i="5"/>
  <c r="AH52" i="5"/>
  <c r="AF52" i="5"/>
  <c r="AD52" i="5"/>
  <c r="AB52" i="5"/>
  <c r="Z52" i="5"/>
  <c r="X52" i="5"/>
  <c r="V52" i="5"/>
  <c r="T52" i="5"/>
  <c r="R52" i="5"/>
  <c r="P52" i="5"/>
  <c r="N52" i="5"/>
  <c r="L52" i="5"/>
  <c r="J52" i="5"/>
  <c r="H52" i="5"/>
  <c r="G52" i="5"/>
  <c r="F52" i="5"/>
  <c r="E52" i="5"/>
  <c r="D52" i="5"/>
  <c r="C52" i="5"/>
  <c r="B52" i="5"/>
  <c r="AH51" i="5"/>
  <c r="AF51" i="5"/>
  <c r="AD51" i="5"/>
  <c r="AB51" i="5"/>
  <c r="Z51" i="5"/>
  <c r="X51" i="5"/>
  <c r="V51" i="5"/>
  <c r="T51" i="5"/>
  <c r="R51" i="5"/>
  <c r="P51" i="5"/>
  <c r="N51" i="5"/>
  <c r="L51" i="5"/>
  <c r="J51" i="5"/>
  <c r="H51" i="5"/>
  <c r="G51" i="5"/>
  <c r="F51" i="5"/>
  <c r="E51" i="5"/>
  <c r="D51" i="5"/>
  <c r="C51" i="5"/>
  <c r="B51" i="5"/>
  <c r="AH50" i="5"/>
  <c r="AF50" i="5"/>
  <c r="AD50" i="5"/>
  <c r="AB50" i="5"/>
  <c r="Z50" i="5"/>
  <c r="X50" i="5"/>
  <c r="V50" i="5"/>
  <c r="T50" i="5"/>
  <c r="R50" i="5"/>
  <c r="P50" i="5"/>
  <c r="N50" i="5"/>
  <c r="L50" i="5"/>
  <c r="J50" i="5"/>
  <c r="H50" i="5"/>
  <c r="G50" i="5"/>
  <c r="F50" i="5"/>
  <c r="E50" i="5"/>
  <c r="D50" i="5"/>
  <c r="C50" i="5"/>
  <c r="B50" i="5"/>
  <c r="AH49" i="5"/>
  <c r="AF49" i="5"/>
  <c r="AD49" i="5"/>
  <c r="AB49" i="5"/>
  <c r="Z49" i="5"/>
  <c r="X49" i="5"/>
  <c r="V49" i="5"/>
  <c r="T49" i="5"/>
  <c r="R49" i="5"/>
  <c r="P49" i="5"/>
  <c r="N49" i="5"/>
  <c r="L49" i="5"/>
  <c r="J49" i="5"/>
  <c r="H49" i="5"/>
  <c r="G49" i="5"/>
  <c r="F49" i="5"/>
  <c r="E49" i="5"/>
  <c r="D49" i="5"/>
  <c r="C49" i="5"/>
  <c r="B49" i="5"/>
  <c r="AH48" i="5"/>
  <c r="AF48" i="5"/>
  <c r="AD48" i="5"/>
  <c r="AB48" i="5"/>
  <c r="Z48" i="5"/>
  <c r="X48" i="5"/>
  <c r="V48" i="5"/>
  <c r="T48" i="5"/>
  <c r="R48" i="5"/>
  <c r="P48" i="5"/>
  <c r="N48" i="5"/>
  <c r="L48" i="5"/>
  <c r="J48" i="5"/>
  <c r="H48" i="5"/>
  <c r="G48" i="5"/>
  <c r="F48" i="5"/>
  <c r="E48" i="5"/>
  <c r="D48" i="5"/>
  <c r="C48" i="5"/>
  <c r="B48" i="5"/>
  <c r="AH47" i="5"/>
  <c r="AF47" i="5"/>
  <c r="AD47" i="5"/>
  <c r="AB47" i="5"/>
  <c r="Z47" i="5"/>
  <c r="X47" i="5"/>
  <c r="V47" i="5"/>
  <c r="T47" i="5"/>
  <c r="R47" i="5"/>
  <c r="P47" i="5"/>
  <c r="N47" i="5"/>
  <c r="L47" i="5"/>
  <c r="J47" i="5"/>
  <c r="H47" i="5"/>
  <c r="G47" i="5"/>
  <c r="F47" i="5"/>
  <c r="E47" i="5"/>
  <c r="D47" i="5"/>
  <c r="C47" i="5"/>
  <c r="B47" i="5"/>
  <c r="AH46" i="5"/>
  <c r="AF46" i="5"/>
  <c r="AD46" i="5"/>
  <c r="AB46" i="5"/>
  <c r="Z46" i="5"/>
  <c r="X46" i="5"/>
  <c r="V46" i="5"/>
  <c r="T46" i="5"/>
  <c r="R46" i="5"/>
  <c r="P46" i="5"/>
  <c r="N46" i="5"/>
  <c r="L46" i="5"/>
  <c r="J46" i="5"/>
  <c r="H46" i="5"/>
  <c r="G46" i="5"/>
  <c r="F46" i="5"/>
  <c r="E46" i="5"/>
  <c r="D46" i="5"/>
  <c r="C46" i="5"/>
  <c r="B46" i="5"/>
  <c r="AH45" i="5"/>
  <c r="AF45" i="5"/>
  <c r="AD45" i="5"/>
  <c r="AB45" i="5"/>
  <c r="Z45" i="5"/>
  <c r="X45" i="5"/>
  <c r="V45" i="5"/>
  <c r="T45" i="5"/>
  <c r="R45" i="5"/>
  <c r="P45" i="5"/>
  <c r="N45" i="5"/>
  <c r="L45" i="5"/>
  <c r="J45" i="5"/>
  <c r="H45" i="5"/>
  <c r="G45" i="5"/>
  <c r="F45" i="5"/>
  <c r="E45" i="5"/>
  <c r="D45" i="5"/>
  <c r="C45" i="5"/>
  <c r="B45" i="5"/>
  <c r="AH44" i="5"/>
  <c r="AF44" i="5"/>
  <c r="AD44" i="5"/>
  <c r="AB44" i="5"/>
  <c r="Z44" i="5"/>
  <c r="X44" i="5"/>
  <c r="V44" i="5"/>
  <c r="T44" i="5"/>
  <c r="R44" i="5"/>
  <c r="P44" i="5"/>
  <c r="N44" i="5"/>
  <c r="L44" i="5"/>
  <c r="J44" i="5"/>
  <c r="H44" i="5"/>
  <c r="G44" i="5"/>
  <c r="F44" i="5"/>
  <c r="E44" i="5"/>
  <c r="D44" i="5"/>
  <c r="C44" i="5"/>
  <c r="B44" i="5"/>
  <c r="AH43" i="5"/>
  <c r="AF43" i="5"/>
  <c r="AD43" i="5"/>
  <c r="AB43" i="5"/>
  <c r="Z43" i="5"/>
  <c r="X43" i="5"/>
  <c r="V43" i="5"/>
  <c r="T43" i="5"/>
  <c r="R43" i="5"/>
  <c r="P43" i="5"/>
  <c r="N43" i="5"/>
  <c r="L43" i="5"/>
  <c r="J43" i="5"/>
  <c r="H43" i="5"/>
  <c r="G43" i="5"/>
  <c r="F43" i="5"/>
  <c r="E43" i="5"/>
  <c r="D43" i="5"/>
  <c r="C43" i="5"/>
  <c r="B43" i="5"/>
  <c r="AH42" i="5"/>
  <c r="AF42" i="5"/>
  <c r="AD42" i="5"/>
  <c r="AB42" i="5"/>
  <c r="Z42" i="5"/>
  <c r="X42" i="5"/>
  <c r="V42" i="5"/>
  <c r="T42" i="5"/>
  <c r="R42" i="5"/>
  <c r="P42" i="5"/>
  <c r="N42" i="5"/>
  <c r="L42" i="5"/>
  <c r="J42" i="5"/>
  <c r="H42" i="5"/>
  <c r="G42" i="5"/>
  <c r="F42" i="5"/>
  <c r="E42" i="5"/>
  <c r="D42" i="5"/>
  <c r="C42" i="5"/>
  <c r="B42" i="5"/>
  <c r="AH41" i="5"/>
  <c r="AF41" i="5"/>
  <c r="AD41" i="5"/>
  <c r="AB41" i="5"/>
  <c r="Z41" i="5"/>
  <c r="X41" i="5"/>
  <c r="V41" i="5"/>
  <c r="T41" i="5"/>
  <c r="R41" i="5"/>
  <c r="P41" i="5"/>
  <c r="N41" i="5"/>
  <c r="L41" i="5"/>
  <c r="J41" i="5"/>
  <c r="H41" i="5"/>
  <c r="G41" i="5"/>
  <c r="F41" i="5"/>
  <c r="E41" i="5"/>
  <c r="D41" i="5"/>
  <c r="C41" i="5"/>
  <c r="B41" i="5"/>
  <c r="AH40" i="5"/>
  <c r="AF40" i="5"/>
  <c r="AD40" i="5"/>
  <c r="AB40" i="5"/>
  <c r="Z40" i="5"/>
  <c r="X40" i="5"/>
  <c r="V40" i="5"/>
  <c r="T40" i="5"/>
  <c r="R40" i="5"/>
  <c r="P40" i="5"/>
  <c r="N40" i="5"/>
  <c r="L40" i="5"/>
  <c r="J40" i="5"/>
  <c r="H40" i="5"/>
  <c r="G40" i="5"/>
  <c r="F40" i="5"/>
  <c r="E40" i="5"/>
  <c r="D40" i="5"/>
  <c r="C40" i="5"/>
  <c r="B40" i="5"/>
  <c r="AH39" i="5"/>
  <c r="AF39" i="5"/>
  <c r="AD39" i="5"/>
  <c r="AB39" i="5"/>
  <c r="Z39" i="5"/>
  <c r="X39" i="5"/>
  <c r="V39" i="5"/>
  <c r="T39" i="5"/>
  <c r="R39" i="5"/>
  <c r="P39" i="5"/>
  <c r="N39" i="5"/>
  <c r="L39" i="5"/>
  <c r="J39" i="5"/>
  <c r="H39" i="5"/>
  <c r="G39" i="5"/>
  <c r="F39" i="5"/>
  <c r="E39" i="5"/>
  <c r="D39" i="5"/>
  <c r="C39" i="5"/>
  <c r="B39" i="5"/>
  <c r="AH38" i="5"/>
  <c r="AF38" i="5"/>
  <c r="AD38" i="5"/>
  <c r="AB38" i="5"/>
  <c r="Z38" i="5"/>
  <c r="X38" i="5"/>
  <c r="V38" i="5"/>
  <c r="T38" i="5"/>
  <c r="R38" i="5"/>
  <c r="P38" i="5"/>
  <c r="N38" i="5"/>
  <c r="L38" i="5"/>
  <c r="J38" i="5"/>
  <c r="H38" i="5"/>
  <c r="G38" i="5"/>
  <c r="F38" i="5"/>
  <c r="E38" i="5"/>
  <c r="D38" i="5"/>
  <c r="C38" i="5"/>
  <c r="B38" i="5"/>
  <c r="AH37" i="5"/>
  <c r="AF37" i="5"/>
  <c r="AD37" i="5"/>
  <c r="AB37" i="5"/>
  <c r="Z37" i="5"/>
  <c r="X37" i="5"/>
  <c r="V37" i="5"/>
  <c r="T37" i="5"/>
  <c r="R37" i="5"/>
  <c r="P37" i="5"/>
  <c r="N37" i="5"/>
  <c r="L37" i="5"/>
  <c r="J37" i="5"/>
  <c r="H37" i="5"/>
  <c r="G37" i="5"/>
  <c r="F37" i="5"/>
  <c r="E37" i="5"/>
  <c r="D37" i="5"/>
  <c r="C37" i="5"/>
  <c r="B37" i="5"/>
  <c r="AH36" i="5"/>
  <c r="AF36" i="5"/>
  <c r="AD36" i="5"/>
  <c r="AB36" i="5"/>
  <c r="Z36" i="5"/>
  <c r="X36" i="5"/>
  <c r="V36" i="5"/>
  <c r="T36" i="5"/>
  <c r="R36" i="5"/>
  <c r="P36" i="5"/>
  <c r="N36" i="5"/>
  <c r="L36" i="5"/>
  <c r="J36" i="5"/>
  <c r="H36" i="5"/>
  <c r="G36" i="5"/>
  <c r="F36" i="5"/>
  <c r="E36" i="5"/>
  <c r="D36" i="5"/>
  <c r="C36" i="5"/>
  <c r="B36" i="5"/>
  <c r="AH35" i="5"/>
  <c r="AF35" i="5"/>
  <c r="AD35" i="5"/>
  <c r="AB35" i="5"/>
  <c r="Z35" i="5"/>
  <c r="X35" i="5"/>
  <c r="V35" i="5"/>
  <c r="T35" i="5"/>
  <c r="R35" i="5"/>
  <c r="P35" i="5"/>
  <c r="N35" i="5"/>
  <c r="L35" i="5"/>
  <c r="J35" i="5"/>
  <c r="H35" i="5"/>
  <c r="G35" i="5"/>
  <c r="F35" i="5"/>
  <c r="E35" i="5"/>
  <c r="D35" i="5"/>
  <c r="C35" i="5"/>
  <c r="B35" i="5"/>
  <c r="AH34" i="5"/>
  <c r="AF34" i="5"/>
  <c r="AD34" i="5"/>
  <c r="AB34" i="5"/>
  <c r="Z34" i="5"/>
  <c r="X34" i="5"/>
  <c r="V34" i="5"/>
  <c r="T34" i="5"/>
  <c r="R34" i="5"/>
  <c r="P34" i="5"/>
  <c r="N34" i="5"/>
  <c r="L34" i="5"/>
  <c r="J34" i="5"/>
  <c r="H34" i="5"/>
  <c r="G34" i="5"/>
  <c r="F34" i="5"/>
  <c r="E34" i="5"/>
  <c r="D34" i="5"/>
  <c r="C34" i="5"/>
  <c r="B34" i="5"/>
  <c r="AH33" i="5"/>
  <c r="AF33" i="5"/>
  <c r="AD33" i="5"/>
  <c r="AB33" i="5"/>
  <c r="Z33" i="5"/>
  <c r="X33" i="5"/>
  <c r="V33" i="5"/>
  <c r="T33" i="5"/>
  <c r="R33" i="5"/>
  <c r="P33" i="5"/>
  <c r="N33" i="5"/>
  <c r="L33" i="5"/>
  <c r="J33" i="5"/>
  <c r="H33" i="5"/>
  <c r="G33" i="5"/>
  <c r="F33" i="5"/>
  <c r="E33" i="5"/>
  <c r="D33" i="5"/>
  <c r="C33" i="5"/>
  <c r="B33" i="5"/>
  <c r="AH32" i="5"/>
  <c r="AF32" i="5"/>
  <c r="AD32" i="5"/>
  <c r="AB32" i="5"/>
  <c r="Z32" i="5"/>
  <c r="X32" i="5"/>
  <c r="V32" i="5"/>
  <c r="T32" i="5"/>
  <c r="R32" i="5"/>
  <c r="P32" i="5"/>
  <c r="N32" i="5"/>
  <c r="L32" i="5"/>
  <c r="J32" i="5"/>
  <c r="H32" i="5"/>
  <c r="G32" i="5"/>
  <c r="F32" i="5"/>
  <c r="E32" i="5"/>
  <c r="D32" i="5"/>
  <c r="C32" i="5"/>
  <c r="B32" i="5"/>
  <c r="AH31" i="5"/>
  <c r="AF31" i="5"/>
  <c r="AD31" i="5"/>
  <c r="AB31" i="5"/>
  <c r="Z31" i="5"/>
  <c r="X31" i="5"/>
  <c r="V31" i="5"/>
  <c r="T31" i="5"/>
  <c r="R31" i="5"/>
  <c r="P31" i="5"/>
  <c r="N31" i="5"/>
  <c r="L31" i="5"/>
  <c r="J31" i="5"/>
  <c r="H31" i="5"/>
  <c r="G31" i="5"/>
  <c r="F31" i="5"/>
  <c r="E31" i="5"/>
  <c r="D31" i="5"/>
  <c r="C31" i="5"/>
  <c r="B31" i="5"/>
  <c r="AH30" i="5"/>
  <c r="AF30" i="5"/>
  <c r="AD30" i="5"/>
  <c r="AB30" i="5"/>
  <c r="Z30" i="5"/>
  <c r="X30" i="5"/>
  <c r="V30" i="5"/>
  <c r="T30" i="5"/>
  <c r="R30" i="5"/>
  <c r="P30" i="5"/>
  <c r="N30" i="5"/>
  <c r="L30" i="5"/>
  <c r="J30" i="5"/>
  <c r="H30" i="5"/>
  <c r="G30" i="5"/>
  <c r="F30" i="5"/>
  <c r="E30" i="5"/>
  <c r="D30" i="5"/>
  <c r="C30" i="5"/>
  <c r="B30" i="5"/>
  <c r="AH29" i="5"/>
  <c r="AF29" i="5"/>
  <c r="AD29" i="5"/>
  <c r="AB29" i="5"/>
  <c r="Z29" i="5"/>
  <c r="X29" i="5"/>
  <c r="V29" i="5"/>
  <c r="T29" i="5"/>
  <c r="R29" i="5"/>
  <c r="P29" i="5"/>
  <c r="N29" i="5"/>
  <c r="L29" i="5"/>
  <c r="J29" i="5"/>
  <c r="H29" i="5"/>
  <c r="G29" i="5"/>
  <c r="F29" i="5"/>
  <c r="E29" i="5"/>
  <c r="D29" i="5"/>
  <c r="C29" i="5"/>
  <c r="B29" i="5"/>
  <c r="AH28" i="5"/>
  <c r="AF28" i="5"/>
  <c r="AD28" i="5"/>
  <c r="AB28" i="5"/>
  <c r="Z28" i="5"/>
  <c r="X28" i="5"/>
  <c r="V28" i="5"/>
  <c r="T28" i="5"/>
  <c r="R28" i="5"/>
  <c r="P28" i="5"/>
  <c r="N28" i="5"/>
  <c r="L28" i="5"/>
  <c r="J28" i="5"/>
  <c r="H28" i="5"/>
  <c r="G28" i="5"/>
  <c r="F28" i="5"/>
  <c r="E28" i="5"/>
  <c r="D28" i="5"/>
  <c r="C28" i="5"/>
  <c r="B28" i="5"/>
  <c r="AH27" i="5"/>
  <c r="AF27" i="5"/>
  <c r="AD27" i="5"/>
  <c r="AB27" i="5"/>
  <c r="Z27" i="5"/>
  <c r="X27" i="5"/>
  <c r="V27" i="5"/>
  <c r="T27" i="5"/>
  <c r="R27" i="5"/>
  <c r="P27" i="5"/>
  <c r="N27" i="5"/>
  <c r="L27" i="5"/>
  <c r="J27" i="5"/>
  <c r="H27" i="5"/>
  <c r="G27" i="5"/>
  <c r="F27" i="5"/>
  <c r="E27" i="5"/>
  <c r="D27" i="5"/>
  <c r="C27" i="5"/>
  <c r="B27" i="5"/>
  <c r="AH26" i="5"/>
  <c r="AF26" i="5"/>
  <c r="AD26" i="5"/>
  <c r="AB26" i="5"/>
  <c r="Z26" i="5"/>
  <c r="X26" i="5"/>
  <c r="V26" i="5"/>
  <c r="T26" i="5"/>
  <c r="R26" i="5"/>
  <c r="P26" i="5"/>
  <c r="N26" i="5"/>
  <c r="L26" i="5"/>
  <c r="J26" i="5"/>
  <c r="H26" i="5"/>
  <c r="G26" i="5"/>
  <c r="F26" i="5"/>
  <c r="E26" i="5"/>
  <c r="D26" i="5"/>
  <c r="C26" i="5"/>
  <c r="B26" i="5"/>
  <c r="AH25" i="5"/>
  <c r="AF25" i="5"/>
  <c r="AD25" i="5"/>
  <c r="AB25" i="5"/>
  <c r="Z25" i="5"/>
  <c r="X25" i="5"/>
  <c r="V25" i="5"/>
  <c r="T25" i="5"/>
  <c r="R25" i="5"/>
  <c r="P25" i="5"/>
  <c r="N25" i="5"/>
  <c r="L25" i="5"/>
  <c r="J25" i="5"/>
  <c r="H25" i="5"/>
  <c r="G25" i="5"/>
  <c r="F25" i="5"/>
  <c r="E25" i="5"/>
  <c r="D25" i="5"/>
  <c r="C25" i="5"/>
  <c r="B25" i="5"/>
  <c r="AH24" i="5"/>
  <c r="AF24" i="5"/>
  <c r="AD24" i="5"/>
  <c r="AB24" i="5"/>
  <c r="Z24" i="5"/>
  <c r="X24" i="5"/>
  <c r="V24" i="5"/>
  <c r="T24" i="5"/>
  <c r="R24" i="5"/>
  <c r="P24" i="5"/>
  <c r="N24" i="5"/>
  <c r="L24" i="5"/>
  <c r="J24" i="5"/>
  <c r="H24" i="5"/>
  <c r="G24" i="5"/>
  <c r="F24" i="5"/>
  <c r="E24" i="5"/>
  <c r="D24" i="5"/>
  <c r="C24" i="5"/>
  <c r="B24" i="5"/>
  <c r="AH23" i="5"/>
  <c r="AF23" i="5"/>
  <c r="AD23" i="5"/>
  <c r="AB23" i="5"/>
  <c r="Z23" i="5"/>
  <c r="X23" i="5"/>
  <c r="V23" i="5"/>
  <c r="T23" i="5"/>
  <c r="R23" i="5"/>
  <c r="P23" i="5"/>
  <c r="N23" i="5"/>
  <c r="L23" i="5"/>
  <c r="J23" i="5"/>
  <c r="H23" i="5"/>
  <c r="G23" i="5"/>
  <c r="F23" i="5"/>
  <c r="E23" i="5"/>
  <c r="D23" i="5"/>
  <c r="C23" i="5"/>
  <c r="B23" i="5"/>
  <c r="AH22" i="5"/>
  <c r="AF22" i="5"/>
  <c r="AD22" i="5"/>
  <c r="AB22" i="5"/>
  <c r="Z22" i="5"/>
  <c r="X22" i="5"/>
  <c r="V22" i="5"/>
  <c r="T22" i="5"/>
  <c r="R22" i="5"/>
  <c r="P22" i="5"/>
  <c r="N22" i="5"/>
  <c r="L22" i="5"/>
  <c r="J22" i="5"/>
  <c r="H22" i="5"/>
  <c r="G22" i="5"/>
  <c r="F22" i="5"/>
  <c r="E22" i="5"/>
  <c r="D22" i="5"/>
  <c r="C22" i="5"/>
  <c r="B22" i="5"/>
  <c r="AH21" i="5"/>
  <c r="AF21" i="5"/>
  <c r="AD21" i="5"/>
  <c r="AB21" i="5"/>
  <c r="Z21" i="5"/>
  <c r="X21" i="5"/>
  <c r="V21" i="5"/>
  <c r="T21" i="5"/>
  <c r="R21" i="5"/>
  <c r="P21" i="5"/>
  <c r="N21" i="5"/>
  <c r="L21" i="5"/>
  <c r="J21" i="5"/>
  <c r="H21" i="5"/>
  <c r="G21" i="5"/>
  <c r="F21" i="5"/>
  <c r="E21" i="5"/>
  <c r="D21" i="5"/>
  <c r="C21" i="5"/>
  <c r="B21" i="5"/>
  <c r="AH20" i="5"/>
  <c r="AF20" i="5"/>
  <c r="AD20" i="5"/>
  <c r="AB20" i="5"/>
  <c r="Z20" i="5"/>
  <c r="X20" i="5"/>
  <c r="V20" i="5"/>
  <c r="T20" i="5"/>
  <c r="R20" i="5"/>
  <c r="P20" i="5"/>
  <c r="N20" i="5"/>
  <c r="L20" i="5"/>
  <c r="J20" i="5"/>
  <c r="H20" i="5"/>
  <c r="G20" i="5"/>
  <c r="F20" i="5"/>
  <c r="E20" i="5"/>
  <c r="D20" i="5"/>
  <c r="C20" i="5"/>
  <c r="B20" i="5"/>
  <c r="AH19" i="5"/>
  <c r="AF19" i="5"/>
  <c r="AD19" i="5"/>
  <c r="AB19" i="5"/>
  <c r="Z19" i="5"/>
  <c r="X19" i="5"/>
  <c r="V19" i="5"/>
  <c r="T19" i="5"/>
  <c r="R19" i="5"/>
  <c r="P19" i="5"/>
  <c r="N19" i="5"/>
  <c r="L19" i="5"/>
  <c r="J19" i="5"/>
  <c r="H19" i="5"/>
  <c r="G19" i="5"/>
  <c r="F19" i="5"/>
  <c r="E19" i="5"/>
  <c r="D19" i="5"/>
  <c r="C19" i="5"/>
  <c r="B19" i="5"/>
  <c r="AH18" i="5"/>
  <c r="AF18" i="5"/>
  <c r="AD18" i="5"/>
  <c r="AB18" i="5"/>
  <c r="Z18" i="5"/>
  <c r="X18" i="5"/>
  <c r="V18" i="5"/>
  <c r="T18" i="5"/>
  <c r="R18" i="5"/>
  <c r="P18" i="5"/>
  <c r="N18" i="5"/>
  <c r="L18" i="5"/>
  <c r="J18" i="5"/>
  <c r="H18" i="5"/>
  <c r="G18" i="5"/>
  <c r="F18" i="5"/>
  <c r="E18" i="5"/>
  <c r="D18" i="5"/>
  <c r="C18" i="5"/>
  <c r="B18" i="5"/>
  <c r="AH17" i="5"/>
  <c r="AF17" i="5"/>
  <c r="AD17" i="5"/>
  <c r="AB17" i="5"/>
  <c r="Z17" i="5"/>
  <c r="X17" i="5"/>
  <c r="V17" i="5"/>
  <c r="T17" i="5"/>
  <c r="R17" i="5"/>
  <c r="P17" i="5"/>
  <c r="N17" i="5"/>
  <c r="L17" i="5"/>
  <c r="J17" i="5"/>
  <c r="H17" i="5"/>
  <c r="G17" i="5"/>
  <c r="F17" i="5"/>
  <c r="E17" i="5"/>
  <c r="D17" i="5"/>
  <c r="C17" i="5"/>
  <c r="B17" i="5"/>
  <c r="AH16" i="5"/>
  <c r="AF16" i="5"/>
  <c r="AD16" i="5"/>
  <c r="AB16" i="5"/>
  <c r="Z16" i="5"/>
  <c r="X16" i="5"/>
  <c r="V16" i="5"/>
  <c r="T16" i="5"/>
  <c r="R16" i="5"/>
  <c r="P16" i="5"/>
  <c r="N16" i="5"/>
  <c r="L16" i="5"/>
  <c r="J16" i="5"/>
  <c r="H16" i="5"/>
  <c r="G16" i="5"/>
  <c r="F16" i="5"/>
  <c r="E16" i="5"/>
  <c r="D16" i="5"/>
  <c r="C16" i="5"/>
  <c r="B16" i="5"/>
  <c r="AH15" i="5"/>
  <c r="AF15" i="5"/>
  <c r="AD15" i="5"/>
  <c r="AB15" i="5"/>
  <c r="Z15" i="5"/>
  <c r="X15" i="5"/>
  <c r="V15" i="5"/>
  <c r="T15" i="5"/>
  <c r="R15" i="5"/>
  <c r="P15" i="5"/>
  <c r="N15" i="5"/>
  <c r="L15" i="5"/>
  <c r="J15" i="5"/>
  <c r="H15" i="5"/>
  <c r="G15" i="5"/>
  <c r="F15" i="5"/>
  <c r="E15" i="5"/>
  <c r="D15" i="5"/>
  <c r="C15" i="5"/>
  <c r="B15" i="5"/>
  <c r="AH14" i="5"/>
  <c r="AF14" i="5"/>
  <c r="AD14" i="5"/>
  <c r="AB14" i="5"/>
  <c r="Z14" i="5"/>
  <c r="X14" i="5"/>
  <c r="V14" i="5"/>
  <c r="T14" i="5"/>
  <c r="R14" i="5"/>
  <c r="P14" i="5"/>
  <c r="N14" i="5"/>
  <c r="L14" i="5"/>
  <c r="J14" i="5"/>
  <c r="H14" i="5"/>
  <c r="G14" i="5"/>
  <c r="F14" i="5"/>
  <c r="E14" i="5"/>
  <c r="D14" i="5"/>
  <c r="C14" i="5"/>
  <c r="B14" i="5"/>
  <c r="AH13" i="5"/>
  <c r="AF13" i="5"/>
  <c r="AD13" i="5"/>
  <c r="AB13" i="5"/>
  <c r="Z13" i="5"/>
  <c r="X13" i="5"/>
  <c r="V13" i="5"/>
  <c r="T13" i="5"/>
  <c r="R13" i="5"/>
  <c r="P13" i="5"/>
  <c r="N13" i="5"/>
  <c r="J13" i="5"/>
  <c r="H13" i="5"/>
  <c r="G13" i="5"/>
  <c r="F13" i="5"/>
  <c r="E13" i="5"/>
  <c r="D13" i="5"/>
  <c r="B13" i="5"/>
  <c r="AH12" i="5"/>
  <c r="AF12" i="5"/>
  <c r="AD12" i="5"/>
  <c r="AB12" i="5"/>
  <c r="Z12" i="5"/>
  <c r="X12" i="5"/>
  <c r="V12" i="5"/>
  <c r="T12" i="5"/>
  <c r="R12" i="5"/>
  <c r="P12" i="5"/>
  <c r="N12" i="5"/>
  <c r="L12" i="5"/>
  <c r="J12" i="5"/>
  <c r="H12" i="5"/>
  <c r="G12" i="5"/>
  <c r="F12" i="5"/>
  <c r="E12" i="5"/>
  <c r="D12" i="5"/>
  <c r="C12" i="5"/>
  <c r="B12" i="5"/>
  <c r="AH11" i="5"/>
  <c r="AF11" i="5"/>
  <c r="AD11" i="5"/>
  <c r="AB11" i="5"/>
  <c r="Z11" i="5"/>
  <c r="X11" i="5"/>
  <c r="V11" i="5"/>
  <c r="T11" i="5"/>
  <c r="R11" i="5"/>
  <c r="P11" i="5"/>
  <c r="N11" i="5"/>
  <c r="L11" i="5"/>
  <c r="J11" i="5"/>
  <c r="H11" i="5"/>
  <c r="G11" i="5"/>
  <c r="F11" i="5"/>
  <c r="E11" i="5"/>
  <c r="D11" i="5"/>
  <c r="C11" i="5"/>
  <c r="B11" i="5"/>
  <c r="AH10" i="5"/>
  <c r="AF10" i="5"/>
  <c r="AD10" i="5"/>
  <c r="AB10" i="5"/>
  <c r="Z10" i="5"/>
  <c r="X10" i="5"/>
  <c r="V10" i="5"/>
  <c r="T10" i="5"/>
  <c r="R10" i="5"/>
  <c r="P10" i="5"/>
  <c r="N10" i="5"/>
  <c r="L10" i="5"/>
  <c r="J10" i="5"/>
  <c r="H10" i="5"/>
  <c r="G10" i="5"/>
  <c r="F10" i="5"/>
  <c r="E10" i="5"/>
  <c r="D10" i="5"/>
  <c r="C10" i="5"/>
  <c r="B10" i="5"/>
  <c r="AH9" i="5"/>
  <c r="AF9" i="5"/>
  <c r="AD9" i="5"/>
  <c r="AB9" i="5"/>
  <c r="Z9" i="5"/>
  <c r="X9" i="5"/>
  <c r="V9" i="5"/>
  <c r="T9" i="5"/>
  <c r="R9" i="5"/>
  <c r="P9" i="5"/>
  <c r="N9" i="5"/>
  <c r="L9" i="5"/>
  <c r="J9" i="5"/>
  <c r="H9" i="5"/>
  <c r="G9" i="5"/>
  <c r="F9" i="5"/>
  <c r="E9" i="5"/>
  <c r="D9" i="5"/>
  <c r="C9" i="5"/>
  <c r="B9" i="5"/>
  <c r="AH8" i="5"/>
  <c r="AF8" i="5"/>
  <c r="AD8" i="5"/>
  <c r="AB8" i="5"/>
  <c r="Z8" i="5"/>
  <c r="X8" i="5"/>
  <c r="V8" i="5"/>
  <c r="T8" i="5"/>
  <c r="R8" i="5"/>
  <c r="P8" i="5"/>
  <c r="N8" i="5"/>
  <c r="L8" i="5"/>
  <c r="J8" i="5"/>
  <c r="H8" i="5"/>
  <c r="G8" i="5"/>
  <c r="F8" i="5"/>
  <c r="E8" i="5"/>
  <c r="D8" i="5"/>
  <c r="C8" i="5"/>
  <c r="B8" i="5"/>
  <c r="I24" i="4"/>
  <c r="H24" i="4"/>
  <c r="G24" i="4"/>
  <c r="F24" i="4"/>
  <c r="I23" i="4"/>
  <c r="H23" i="4"/>
  <c r="G23" i="4"/>
  <c r="F23" i="4"/>
  <c r="I22" i="4"/>
  <c r="H22" i="4"/>
  <c r="G22" i="4"/>
  <c r="F22" i="4"/>
  <c r="G21" i="4"/>
  <c r="F21" i="4"/>
  <c r="I20" i="4"/>
  <c r="H20" i="4"/>
  <c r="G20" i="4"/>
  <c r="F20" i="4"/>
  <c r="I19" i="4"/>
  <c r="H19" i="4"/>
  <c r="G19" i="4"/>
  <c r="F19" i="4"/>
  <c r="I18" i="4"/>
  <c r="H18" i="4"/>
  <c r="G18" i="4"/>
  <c r="F18" i="4"/>
  <c r="I17" i="4"/>
  <c r="H17" i="4"/>
  <c r="G17" i="4"/>
  <c r="F17" i="4"/>
  <c r="I16" i="4"/>
  <c r="H16" i="4"/>
  <c r="G16" i="4"/>
  <c r="F16" i="4"/>
  <c r="I15" i="4"/>
  <c r="H15" i="4"/>
  <c r="G15" i="4"/>
  <c r="F15" i="4"/>
  <c r="I14" i="4"/>
  <c r="H14" i="4"/>
  <c r="G14" i="4"/>
  <c r="F14" i="4"/>
  <c r="I13" i="4"/>
  <c r="H13" i="4"/>
  <c r="G13" i="4"/>
  <c r="F13" i="4"/>
  <c r="I12" i="4"/>
  <c r="H12" i="4"/>
  <c r="G12" i="4"/>
  <c r="F12" i="4"/>
  <c r="I11" i="4"/>
  <c r="H11" i="4"/>
  <c r="G11" i="4"/>
  <c r="F11" i="4"/>
  <c r="I10" i="4"/>
  <c r="H10" i="4"/>
  <c r="G10" i="4"/>
  <c r="F10" i="4"/>
  <c r="I9" i="4"/>
  <c r="H9" i="4"/>
  <c r="G9" i="4"/>
  <c r="F9" i="4"/>
  <c r="I8" i="4"/>
  <c r="H8" i="4"/>
  <c r="G8" i="4"/>
  <c r="F8" i="4"/>
  <c r="I7" i="4"/>
  <c r="H7" i="4"/>
  <c r="G7" i="4"/>
  <c r="F7" i="4"/>
  <c r="I6" i="4"/>
  <c r="H6" i="4"/>
  <c r="G6" i="4"/>
  <c r="F6" i="4"/>
  <c r="AV91" i="2"/>
  <c r="AV90" i="2"/>
  <c r="AV89" i="2"/>
  <c r="AV88" i="2"/>
  <c r="AV87" i="2"/>
  <c r="AV86" i="2"/>
  <c r="AV85" i="2"/>
  <c r="AV84" i="2"/>
  <c r="AV83" i="2"/>
  <c r="AV82" i="2"/>
  <c r="AV81" i="2"/>
  <c r="AV80" i="2"/>
  <c r="AV79" i="2"/>
  <c r="AV78" i="2"/>
  <c r="AV77" i="2"/>
  <c r="AV76" i="2"/>
  <c r="AV75" i="2"/>
  <c r="AV74" i="2"/>
  <c r="AV73" i="2"/>
  <c r="AV72" i="2"/>
  <c r="AV71" i="2"/>
  <c r="AV70" i="2"/>
  <c r="AV69" i="2"/>
  <c r="AV68" i="2"/>
  <c r="AV67" i="2"/>
  <c r="AV66" i="2"/>
  <c r="AV65" i="2"/>
  <c r="AV64" i="2"/>
  <c r="AV63" i="2"/>
  <c r="AV62" i="2"/>
  <c r="AV61" i="2"/>
  <c r="AV60" i="2"/>
  <c r="AV59" i="2"/>
  <c r="AV58" i="2"/>
  <c r="AV57" i="2"/>
  <c r="AV56" i="2"/>
  <c r="AV55" i="2"/>
  <c r="AV54" i="2"/>
  <c r="AV53" i="2"/>
  <c r="AV52" i="2"/>
  <c r="AV51" i="2"/>
  <c r="AV50" i="2"/>
  <c r="AV49" i="2"/>
  <c r="AV48" i="2"/>
  <c r="AV47" i="2"/>
  <c r="AV46" i="2"/>
  <c r="AV45" i="2"/>
  <c r="AV44" i="2"/>
  <c r="AV43" i="2"/>
  <c r="AV42" i="2"/>
  <c r="AV41" i="2"/>
  <c r="AV40" i="2"/>
  <c r="AV39" i="2"/>
  <c r="AV38" i="2"/>
  <c r="AV37" i="2"/>
  <c r="AV36" i="2"/>
  <c r="AV35" i="2"/>
  <c r="AV34" i="2"/>
  <c r="AV33" i="2"/>
  <c r="AV32" i="2"/>
  <c r="AV31" i="2"/>
  <c r="AV30" i="2"/>
  <c r="AV29" i="2"/>
  <c r="AV28" i="2"/>
  <c r="AV27" i="2"/>
  <c r="AV26" i="2"/>
  <c r="AV25" i="2"/>
  <c r="AV24" i="2"/>
  <c r="AV23" i="2"/>
  <c r="AV22" i="2"/>
  <c r="AV21" i="2"/>
  <c r="AV20" i="2"/>
  <c r="AV19" i="2"/>
  <c r="AV18" i="2"/>
  <c r="AV17" i="2"/>
  <c r="AV16" i="2"/>
  <c r="AV15" i="2"/>
  <c r="AV14" i="2"/>
  <c r="AV13" i="2"/>
  <c r="AV12" i="2"/>
  <c r="AV11" i="2"/>
  <c r="AV10" i="2"/>
  <c r="AV9" i="2"/>
  <c r="AV8" i="2"/>
  <c r="AP95" i="5" l="1"/>
  <c r="AQ95" i="5" s="1"/>
  <c r="AP99" i="5"/>
  <c r="AQ99" i="5" s="1"/>
  <c r="AP103" i="5"/>
  <c r="AQ103" i="5" s="1"/>
  <c r="AP107" i="5"/>
  <c r="AQ107" i="5" s="1"/>
  <c r="AP111" i="5"/>
  <c r="AQ111" i="5" s="1"/>
  <c r="AP115" i="5"/>
  <c r="AQ115" i="5" s="1"/>
  <c r="S3" i="17"/>
  <c r="N3" i="17"/>
  <c r="R33" i="17"/>
  <c r="R25" i="17"/>
  <c r="R17" i="17"/>
  <c r="R9" i="17"/>
  <c r="S39" i="17"/>
  <c r="S31" i="17"/>
  <c r="S23" i="17"/>
  <c r="S15" i="17"/>
  <c r="S7" i="17"/>
  <c r="R19" i="17"/>
  <c r="S33" i="17"/>
  <c r="S17" i="17"/>
  <c r="R39" i="17"/>
  <c r="R31" i="17"/>
  <c r="R23" i="17"/>
  <c r="R15" i="17"/>
  <c r="R7" i="17"/>
  <c r="S37" i="17"/>
  <c r="S29" i="17"/>
  <c r="S21" i="17"/>
  <c r="S13" i="17"/>
  <c r="S5" i="17"/>
  <c r="R27" i="17"/>
  <c r="R3" i="17"/>
  <c r="S9" i="17"/>
  <c r="R37" i="17"/>
  <c r="R29" i="17"/>
  <c r="R21" i="17"/>
  <c r="R13" i="17"/>
  <c r="R5" i="17"/>
  <c r="S35" i="17"/>
  <c r="S27" i="17"/>
  <c r="S19" i="17"/>
  <c r="S11" i="17"/>
  <c r="R35" i="17"/>
  <c r="R11" i="17"/>
  <c r="S25" i="17"/>
  <c r="I23" i="8"/>
  <c r="AP94" i="5"/>
  <c r="AQ94" i="5" s="1"/>
  <c r="AP98" i="5"/>
  <c r="AQ98" i="5" s="1"/>
  <c r="AP102" i="5"/>
  <c r="AQ102" i="5" s="1"/>
  <c r="AP106" i="5"/>
  <c r="AQ106" i="5" s="1"/>
  <c r="AP110" i="5"/>
  <c r="AQ110" i="5" s="1"/>
  <c r="AP114" i="5"/>
  <c r="AQ114" i="5" s="1"/>
  <c r="P5" i="17"/>
  <c r="N9" i="17"/>
  <c r="O11" i="17"/>
  <c r="P13" i="17"/>
  <c r="N17" i="17"/>
  <c r="O19" i="17"/>
  <c r="P21" i="17"/>
  <c r="N25" i="17"/>
  <c r="O27" i="17"/>
  <c r="P29" i="17"/>
  <c r="N33" i="17"/>
  <c r="O35" i="17"/>
  <c r="P37" i="17"/>
  <c r="P3" i="17"/>
  <c r="N7" i="17"/>
  <c r="O9" i="17"/>
  <c r="P11" i="17"/>
  <c r="N15" i="17"/>
  <c r="O17" i="17"/>
  <c r="P19" i="17"/>
  <c r="N23" i="17"/>
  <c r="O25" i="17"/>
  <c r="P27" i="17"/>
  <c r="N31" i="17"/>
  <c r="O33" i="17"/>
  <c r="P35" i="17"/>
  <c r="N39" i="17"/>
  <c r="O3" i="17"/>
  <c r="N5" i="17"/>
  <c r="O7" i="17"/>
  <c r="P9" i="17"/>
  <c r="N13" i="17"/>
  <c r="O15" i="17"/>
  <c r="P17" i="17"/>
  <c r="N21" i="17"/>
  <c r="O23" i="17"/>
  <c r="P25" i="17"/>
  <c r="N29" i="17"/>
  <c r="O31" i="17"/>
  <c r="P33" i="17"/>
  <c r="N37" i="17"/>
  <c r="O39" i="17"/>
  <c r="O5" i="17"/>
  <c r="P7" i="17"/>
  <c r="N11" i="17"/>
  <c r="O13" i="17"/>
  <c r="P15" i="17"/>
  <c r="N19" i="17"/>
  <c r="O21" i="17"/>
  <c r="P23" i="17"/>
  <c r="N27" i="17"/>
  <c r="O29" i="17"/>
  <c r="P31" i="17"/>
  <c r="N35" i="17"/>
  <c r="O37" i="17"/>
  <c r="P39" i="17"/>
  <c r="AP93" i="5"/>
  <c r="AQ93" i="5" s="1"/>
  <c r="AP97" i="5"/>
  <c r="AQ97" i="5" s="1"/>
  <c r="AP101" i="5"/>
  <c r="AQ101" i="5" s="1"/>
  <c r="AP105" i="5"/>
  <c r="AQ105" i="5" s="1"/>
  <c r="AP109" i="5"/>
  <c r="AQ109" i="5" s="1"/>
  <c r="AP113" i="5"/>
  <c r="AQ113" i="5" s="1"/>
  <c r="AP117" i="5"/>
  <c r="AQ117" i="5" s="1"/>
  <c r="AP92" i="5"/>
  <c r="AQ92" i="5" s="1"/>
  <c r="AP96" i="5"/>
  <c r="AQ96" i="5" s="1"/>
  <c r="AP100" i="5"/>
  <c r="AQ100" i="5" s="1"/>
  <c r="AP104" i="5"/>
  <c r="AQ104" i="5" s="1"/>
  <c r="AP108" i="5"/>
  <c r="AQ108" i="5" s="1"/>
  <c r="AP112" i="5"/>
  <c r="AQ112" i="5" s="1"/>
  <c r="AP116" i="5"/>
  <c r="AQ116" i="5" s="1"/>
  <c r="V23" i="11"/>
  <c r="F23" i="8"/>
  <c r="C23" i="11"/>
  <c r="J23" i="8"/>
  <c r="N23" i="8"/>
  <c r="R23" i="8"/>
  <c r="I25" i="4"/>
  <c r="AJ44" i="5"/>
  <c r="AK44" i="5" s="1"/>
  <c r="AO44" i="5" s="1"/>
  <c r="AP44" i="5" s="1"/>
  <c r="AJ68" i="5"/>
  <c r="AK68" i="5" s="1"/>
  <c r="AK68" i="2" s="1"/>
  <c r="AJ9" i="5"/>
  <c r="AK9" i="5" s="1"/>
  <c r="AO9" i="5" s="1"/>
  <c r="AP9" i="5" s="1"/>
  <c r="AQ9" i="5" s="1"/>
  <c r="AJ11" i="5"/>
  <c r="AK11" i="5" s="1"/>
  <c r="AK11" i="2" s="1"/>
  <c r="AJ13" i="5"/>
  <c r="AK13" i="5" s="1"/>
  <c r="AO13" i="5" s="1"/>
  <c r="AP13" i="5" s="1"/>
  <c r="AQ13" i="5" s="1"/>
  <c r="AJ23" i="5"/>
  <c r="AK23" i="5" s="1"/>
  <c r="AO23" i="5" s="1"/>
  <c r="AP23" i="5" s="1"/>
  <c r="AQ23" i="5" s="1"/>
  <c r="AJ39" i="5"/>
  <c r="AK39" i="5" s="1"/>
  <c r="AK39" i="2" s="1"/>
  <c r="AJ51" i="5"/>
  <c r="AK51" i="5" s="1"/>
  <c r="AO51" i="5" s="1"/>
  <c r="AP51" i="5" s="1"/>
  <c r="AQ51" i="5" s="1"/>
  <c r="AJ59" i="5"/>
  <c r="AK59" i="5" s="1"/>
  <c r="AO59" i="5" s="1"/>
  <c r="AP59" i="5" s="1"/>
  <c r="AQ59" i="5" s="1"/>
  <c r="AJ63" i="5"/>
  <c r="AK63" i="5" s="1"/>
  <c r="AO63" i="5" s="1"/>
  <c r="AP63" i="5" s="1"/>
  <c r="AQ63" i="5" s="1"/>
  <c r="AJ69" i="5"/>
  <c r="AK69" i="5" s="1"/>
  <c r="AO69" i="5" s="1"/>
  <c r="AP69" i="5" s="1"/>
  <c r="AQ69" i="5" s="1"/>
  <c r="AJ72" i="5"/>
  <c r="AK72" i="5" s="1"/>
  <c r="AK72" i="2" s="1"/>
  <c r="AJ76" i="5"/>
  <c r="AK76" i="5" s="1"/>
  <c r="AK76" i="2" s="1"/>
  <c r="AJ80" i="5"/>
  <c r="AK80" i="5" s="1"/>
  <c r="AK80" i="2" s="1"/>
  <c r="AJ84" i="5"/>
  <c r="AK84" i="5" s="1"/>
  <c r="AO84" i="5" s="1"/>
  <c r="AP84" i="5" s="1"/>
  <c r="AQ84" i="5" s="1"/>
  <c r="AJ48" i="5"/>
  <c r="AK48" i="5" s="1"/>
  <c r="AK48" i="2" s="1"/>
  <c r="AJ33" i="5"/>
  <c r="AK33" i="5" s="1"/>
  <c r="AO33" i="5" s="1"/>
  <c r="AP33" i="5" s="1"/>
  <c r="AQ33" i="5" s="1"/>
  <c r="AJ15" i="5"/>
  <c r="AK15" i="5" s="1"/>
  <c r="AK15" i="2" s="1"/>
  <c r="AJ19" i="5"/>
  <c r="AK19" i="5" s="1"/>
  <c r="AO19" i="5" s="1"/>
  <c r="AP19" i="5" s="1"/>
  <c r="AQ19" i="5" s="1"/>
  <c r="AJ61" i="5"/>
  <c r="AK61" i="5" s="1"/>
  <c r="AK61" i="2" s="1"/>
  <c r="AJ90" i="5"/>
  <c r="AK90" i="5" s="1"/>
  <c r="AK90" i="2" s="1"/>
  <c r="AJ20" i="5"/>
  <c r="AK20" i="5" s="1"/>
  <c r="AK20" i="2" s="1"/>
  <c r="AJ27" i="5"/>
  <c r="AK27" i="5" s="1"/>
  <c r="AO27" i="5" s="1"/>
  <c r="AP27" i="5" s="1"/>
  <c r="AQ27" i="5" s="1"/>
  <c r="AJ31" i="5"/>
  <c r="AK31" i="5" s="1"/>
  <c r="AO31" i="5" s="1"/>
  <c r="AP31" i="5" s="1"/>
  <c r="AQ31" i="5" s="1"/>
  <c r="AJ35" i="5"/>
  <c r="AK35" i="5" s="1"/>
  <c r="AO35" i="5" s="1"/>
  <c r="AP35" i="5" s="1"/>
  <c r="AQ35" i="5" s="1"/>
  <c r="AJ66" i="5"/>
  <c r="AK66" i="5" s="1"/>
  <c r="AK66" i="2" s="1"/>
  <c r="AJ36" i="5"/>
  <c r="AK36" i="5" s="1"/>
  <c r="AK36" i="2" s="1"/>
  <c r="J6" i="4"/>
  <c r="J7" i="4"/>
  <c r="J8" i="4"/>
  <c r="J9" i="4"/>
  <c r="J10" i="4"/>
  <c r="J11" i="4"/>
  <c r="J12" i="4"/>
  <c r="J13" i="4"/>
  <c r="J14" i="4"/>
  <c r="J15" i="4"/>
  <c r="J16" i="4"/>
  <c r="J18" i="4"/>
  <c r="J19" i="4"/>
  <c r="J20" i="4"/>
  <c r="J21" i="4"/>
  <c r="C23" i="8"/>
  <c r="G23" i="8"/>
  <c r="K23" i="8"/>
  <c r="O23" i="8"/>
  <c r="G25" i="4"/>
  <c r="J24" i="4"/>
  <c r="AJ14" i="5"/>
  <c r="AK14" i="5" s="1"/>
  <c r="AK14" i="2" s="1"/>
  <c r="AJ8" i="5"/>
  <c r="AK8" i="5" s="1"/>
  <c r="AJ25" i="5"/>
  <c r="AK25" i="5" s="1"/>
  <c r="AO25" i="5" s="1"/>
  <c r="AP25" i="5" s="1"/>
  <c r="AJ28" i="5"/>
  <c r="AK28" i="5" s="1"/>
  <c r="AK28" i="2" s="1"/>
  <c r="AJ56" i="5"/>
  <c r="AK56" i="5" s="1"/>
  <c r="AK56" i="2" s="1"/>
  <c r="AJ67" i="5"/>
  <c r="AK67" i="5" s="1"/>
  <c r="AO67" i="5" s="1"/>
  <c r="AP67" i="5" s="1"/>
  <c r="AQ67" i="5" s="1"/>
  <c r="AJ74" i="5"/>
  <c r="AK74" i="5" s="1"/>
  <c r="AJ81" i="5"/>
  <c r="AK81" i="5" s="1"/>
  <c r="AO81" i="5" s="1"/>
  <c r="AP81" i="5" s="1"/>
  <c r="AQ81" i="5" s="1"/>
  <c r="AJ88" i="5"/>
  <c r="AK88" i="5" s="1"/>
  <c r="AO88" i="5" s="1"/>
  <c r="AP88" i="5" s="1"/>
  <c r="AQ88" i="5" s="1"/>
  <c r="AJ64" i="5"/>
  <c r="AK64" i="5" s="1"/>
  <c r="AK64" i="2" s="1"/>
  <c r="AJ21" i="5"/>
  <c r="AK21" i="5" s="1"/>
  <c r="AO21" i="5" s="1"/>
  <c r="AP21" i="5" s="1"/>
  <c r="AJ37" i="5"/>
  <c r="AK37" i="5" s="1"/>
  <c r="AK37" i="2" s="1"/>
  <c r="AJ22" i="5"/>
  <c r="AK22" i="5" s="1"/>
  <c r="AO22" i="5" s="1"/>
  <c r="AP22" i="5" s="1"/>
  <c r="AQ22" i="5" s="1"/>
  <c r="AJ38" i="5"/>
  <c r="AK38" i="5" s="1"/>
  <c r="AO38" i="5" s="1"/>
  <c r="AP38" i="5" s="1"/>
  <c r="AJ41" i="5"/>
  <c r="AK41" i="5" s="1"/>
  <c r="AO41" i="5" s="1"/>
  <c r="AP41" i="5" s="1"/>
  <c r="AQ41" i="5" s="1"/>
  <c r="AJ29" i="5"/>
  <c r="AK29" i="5" s="1"/>
  <c r="AO29" i="5" s="1"/>
  <c r="AP29" i="5" s="1"/>
  <c r="AQ29" i="5" s="1"/>
  <c r="AJ53" i="5"/>
  <c r="AK53" i="5" s="1"/>
  <c r="AK53" i="2" s="1"/>
  <c r="AJ65" i="5"/>
  <c r="AK65" i="5" s="1"/>
  <c r="AK65" i="2" s="1"/>
  <c r="AJ70" i="5"/>
  <c r="AK70" i="5" s="1"/>
  <c r="AO70" i="5" s="1"/>
  <c r="AP70" i="5" s="1"/>
  <c r="AQ70" i="5" s="1"/>
  <c r="AJ82" i="5"/>
  <c r="AK82" i="5" s="1"/>
  <c r="AJ85" i="5"/>
  <c r="AK85" i="5" s="1"/>
  <c r="AJ12" i="5"/>
  <c r="AK12" i="5" s="1"/>
  <c r="AJ26" i="5"/>
  <c r="AK26" i="5" s="1"/>
  <c r="AJ77" i="5"/>
  <c r="AK77" i="5" s="1"/>
  <c r="AJ30" i="5"/>
  <c r="AK30" i="5" s="1"/>
  <c r="AJ18" i="5"/>
  <c r="AK18" i="5" s="1"/>
  <c r="AJ34" i="5"/>
  <c r="AK34" i="5" s="1"/>
  <c r="AJ42" i="5"/>
  <c r="AK42" i="5" s="1"/>
  <c r="AJ45" i="5"/>
  <c r="AK45" i="5" s="1"/>
  <c r="AJ62" i="5"/>
  <c r="AK62" i="5" s="1"/>
  <c r="AJ10" i="5"/>
  <c r="AK10" i="5" s="1"/>
  <c r="AJ16" i="5"/>
  <c r="AK16" i="5" s="1"/>
  <c r="AJ17" i="5"/>
  <c r="AK17" i="5" s="1"/>
  <c r="AO17" i="5" s="1"/>
  <c r="AP17" i="5" s="1"/>
  <c r="AQ17" i="5" s="1"/>
  <c r="AJ24" i="5"/>
  <c r="AK24" i="5" s="1"/>
  <c r="AJ32" i="5"/>
  <c r="AK32" i="5" s="1"/>
  <c r="AJ40" i="5"/>
  <c r="AK40" i="5" s="1"/>
  <c r="AJ49" i="5"/>
  <c r="AK49" i="5" s="1"/>
  <c r="AJ52" i="5"/>
  <c r="AK52" i="5" s="1"/>
  <c r="AJ55" i="5"/>
  <c r="AK55" i="5" s="1"/>
  <c r="AO55" i="5" s="1"/>
  <c r="AJ57" i="5"/>
  <c r="AK57" i="5" s="1"/>
  <c r="AJ60" i="5"/>
  <c r="AK60" i="5" s="1"/>
  <c r="AJ73" i="5"/>
  <c r="AK73" i="5" s="1"/>
  <c r="AJ78" i="5"/>
  <c r="AK78" i="5" s="1"/>
  <c r="AJ86" i="5"/>
  <c r="AK86" i="5" s="1"/>
  <c r="AJ89" i="5"/>
  <c r="AK89" i="5" s="1"/>
  <c r="AJ71" i="5"/>
  <c r="AK71" i="5" s="1"/>
  <c r="F25" i="4"/>
  <c r="H25" i="4"/>
  <c r="J17" i="4"/>
  <c r="J22" i="4"/>
  <c r="J23" i="4"/>
  <c r="AJ43" i="5"/>
  <c r="AK43" i="5" s="1"/>
  <c r="AJ47" i="5"/>
  <c r="AK47" i="5" s="1"/>
  <c r="AJ46" i="5"/>
  <c r="AK46" i="5" s="1"/>
  <c r="AJ50" i="5"/>
  <c r="AK50" i="5" s="1"/>
  <c r="AJ54" i="5"/>
  <c r="AK54" i="5" s="1"/>
  <c r="AJ58" i="5"/>
  <c r="AK58" i="5" s="1"/>
  <c r="D23" i="8"/>
  <c r="H23" i="8"/>
  <c r="L23" i="8"/>
  <c r="P23" i="8"/>
  <c r="AJ75" i="5"/>
  <c r="AK75" i="5" s="1"/>
  <c r="AJ79" i="5"/>
  <c r="AK79" i="5" s="1"/>
  <c r="AJ83" i="5"/>
  <c r="AK83" i="5" s="1"/>
  <c r="AJ87" i="5"/>
  <c r="AK87" i="5" s="1"/>
  <c r="AJ91" i="5"/>
  <c r="AK91" i="5" s="1"/>
  <c r="E23" i="8"/>
  <c r="M23" i="8"/>
  <c r="Q23" i="8"/>
  <c r="AQ44" i="5" l="1"/>
  <c r="N41" i="17"/>
  <c r="AQ38" i="5"/>
  <c r="AQ21" i="5"/>
  <c r="AQ25" i="5"/>
  <c r="T35" i="17"/>
  <c r="R36" i="17" s="1"/>
  <c r="T21" i="17"/>
  <c r="R22" i="17" s="1"/>
  <c r="R41" i="17"/>
  <c r="T3" i="17"/>
  <c r="S4" i="17" s="1"/>
  <c r="T15" i="17"/>
  <c r="S16" i="17" s="1"/>
  <c r="T9" i="17"/>
  <c r="R10" i="17" s="1"/>
  <c r="S41" i="17"/>
  <c r="T29" i="17"/>
  <c r="R30" i="17" s="1"/>
  <c r="T27" i="17"/>
  <c r="R28" i="17" s="1"/>
  <c r="T23" i="17"/>
  <c r="R24" i="17" s="1"/>
  <c r="T17" i="17"/>
  <c r="R18" i="17" s="1"/>
  <c r="T5" i="17"/>
  <c r="R6" i="17" s="1"/>
  <c r="T37" i="17"/>
  <c r="S38" i="17" s="1"/>
  <c r="T31" i="17"/>
  <c r="R32" i="17" s="1"/>
  <c r="T19" i="17"/>
  <c r="R20" i="17" s="1"/>
  <c r="T25" i="17"/>
  <c r="S26" i="17" s="1"/>
  <c r="T11" i="17"/>
  <c r="R12" i="17" s="1"/>
  <c r="T13" i="17"/>
  <c r="R14" i="17" s="1"/>
  <c r="T7" i="17"/>
  <c r="R8" i="17" s="1"/>
  <c r="T39" i="17"/>
  <c r="S40" i="17" s="1"/>
  <c r="T33" i="17"/>
  <c r="S34" i="17" s="1"/>
  <c r="Q11" i="17"/>
  <c r="N12" i="17" s="1"/>
  <c r="Q29" i="17"/>
  <c r="N30" i="17" s="1"/>
  <c r="Q15" i="17"/>
  <c r="O16" i="17" s="1"/>
  <c r="P41" i="17"/>
  <c r="Q9" i="17"/>
  <c r="N10" i="17" s="1"/>
  <c r="Q19" i="17"/>
  <c r="O20" i="17" s="1"/>
  <c r="Q37" i="17"/>
  <c r="P38" i="17" s="1"/>
  <c r="Q5" i="17"/>
  <c r="N6" i="17" s="1"/>
  <c r="Q23" i="17"/>
  <c r="O24" i="17" s="1"/>
  <c r="Q17" i="17"/>
  <c r="P18" i="17" s="1"/>
  <c r="Q27" i="17"/>
  <c r="N28" i="17" s="1"/>
  <c r="Q13" i="17"/>
  <c r="P14" i="17" s="1"/>
  <c r="O41" i="17"/>
  <c r="Q31" i="17"/>
  <c r="P32" i="17" s="1"/>
  <c r="Q25" i="17"/>
  <c r="O26" i="17" s="1"/>
  <c r="Q35" i="17"/>
  <c r="P36" i="17" s="1"/>
  <c r="Q3" i="17"/>
  <c r="O4" i="17" s="1"/>
  <c r="Q21" i="17"/>
  <c r="O22" i="17" s="1"/>
  <c r="Q39" i="17"/>
  <c r="P40" i="17" s="1"/>
  <c r="Q7" i="17"/>
  <c r="P8" i="17" s="1"/>
  <c r="Q33" i="17"/>
  <c r="P34" i="17" s="1"/>
  <c r="AO8" i="5"/>
  <c r="AP8" i="5" s="1"/>
  <c r="AK8" i="2"/>
  <c r="E25" i="8"/>
  <c r="F24" i="8" s="1"/>
  <c r="AK33" i="2"/>
  <c r="AO68" i="5"/>
  <c r="AP68" i="5" s="1"/>
  <c r="AO76" i="5"/>
  <c r="AP76" i="5" s="1"/>
  <c r="AQ76" i="5" s="1"/>
  <c r="AK59" i="2"/>
  <c r="AO61" i="5"/>
  <c r="AP61" i="5" s="1"/>
  <c r="AQ61" i="5" s="1"/>
  <c r="G25" i="8"/>
  <c r="G24" i="8" s="1"/>
  <c r="I25" i="8"/>
  <c r="J24" i="8" s="1"/>
  <c r="AK44" i="2"/>
  <c r="AK27" i="2"/>
  <c r="AO39" i="5"/>
  <c r="AP39" i="5" s="1"/>
  <c r="AQ39" i="5" s="1"/>
  <c r="AK63" i="2"/>
  <c r="AO15" i="5"/>
  <c r="AP15" i="5" s="1"/>
  <c r="AQ15" i="5" s="1"/>
  <c r="AO80" i="5"/>
  <c r="AP80" i="5" s="1"/>
  <c r="AQ80" i="5" s="1"/>
  <c r="Q25" i="8"/>
  <c r="Q24" i="8" s="1"/>
  <c r="M25" i="8"/>
  <c r="N24" i="8" s="1"/>
  <c r="AO72" i="5"/>
  <c r="AP72" i="5" s="1"/>
  <c r="AK9" i="2"/>
  <c r="AK69" i="2"/>
  <c r="F13" i="7" s="1"/>
  <c r="AK84" i="2"/>
  <c r="AO11" i="5"/>
  <c r="AP11" i="5" s="1"/>
  <c r="K25" i="8"/>
  <c r="L24" i="8" s="1"/>
  <c r="AK51" i="2"/>
  <c r="AO48" i="5"/>
  <c r="AP48" i="5" s="1"/>
  <c r="AQ48" i="5" s="1"/>
  <c r="AO36" i="5"/>
  <c r="AP36" i="5" s="1"/>
  <c r="AQ36" i="5" s="1"/>
  <c r="AK81" i="2"/>
  <c r="AK23" i="2"/>
  <c r="AK29" i="2"/>
  <c r="AO28" i="5"/>
  <c r="AP28" i="5" s="1"/>
  <c r="AQ28" i="5" s="1"/>
  <c r="AK19" i="2"/>
  <c r="AO37" i="5"/>
  <c r="AP37" i="5" s="1"/>
  <c r="AQ37" i="5" s="1"/>
  <c r="AK13" i="2"/>
  <c r="AO20" i="5"/>
  <c r="AP20" i="5" s="1"/>
  <c r="AQ20" i="5" s="1"/>
  <c r="AK31" i="2"/>
  <c r="AO66" i="5"/>
  <c r="AP66" i="5" s="1"/>
  <c r="AQ66" i="5" s="1"/>
  <c r="AK21" i="2"/>
  <c r="AO64" i="5"/>
  <c r="AP64" i="5" s="1"/>
  <c r="AQ64" i="5" s="1"/>
  <c r="AK70" i="2"/>
  <c r="AK25" i="2"/>
  <c r="AK67" i="2"/>
  <c r="AO14" i="5"/>
  <c r="AP14" i="5" s="1"/>
  <c r="AQ14" i="5" s="1"/>
  <c r="AO65" i="5"/>
  <c r="AP65" i="5" s="1"/>
  <c r="AQ65" i="5" s="1"/>
  <c r="AO90" i="5"/>
  <c r="AP90" i="5" s="1"/>
  <c r="AQ90" i="5" s="1"/>
  <c r="AO56" i="5"/>
  <c r="AP56" i="5" s="1"/>
  <c r="AQ56" i="5" s="1"/>
  <c r="AK88" i="2"/>
  <c r="AO53" i="5"/>
  <c r="AP53" i="5" s="1"/>
  <c r="AK22" i="2"/>
  <c r="AK35" i="2"/>
  <c r="C25" i="8"/>
  <c r="C24" i="8" s="1"/>
  <c r="O25" i="8"/>
  <c r="O24" i="8" s="1"/>
  <c r="J25" i="4"/>
  <c r="AO74" i="5"/>
  <c r="AP74" i="5" s="1"/>
  <c r="AQ74" i="5" s="1"/>
  <c r="AK74" i="2"/>
  <c r="AK17" i="2"/>
  <c r="AK38" i="2"/>
  <c r="AK41" i="2"/>
  <c r="AO85" i="5"/>
  <c r="AP85" i="5" s="1"/>
  <c r="AQ85" i="5" s="1"/>
  <c r="AK85" i="2"/>
  <c r="AO82" i="5"/>
  <c r="AP82" i="5" s="1"/>
  <c r="AK82" i="2"/>
  <c r="AO71" i="5"/>
  <c r="AP71" i="5" s="1"/>
  <c r="AQ71" i="5" s="1"/>
  <c r="AK71" i="2"/>
  <c r="AO78" i="5"/>
  <c r="AP78" i="5" s="1"/>
  <c r="AQ78" i="5" s="1"/>
  <c r="AK78" i="2"/>
  <c r="AP55" i="5"/>
  <c r="AQ55" i="5" s="1"/>
  <c r="AK55" i="2"/>
  <c r="AO32" i="5"/>
  <c r="AP32" i="5" s="1"/>
  <c r="AQ32" i="5" s="1"/>
  <c r="AK32" i="2"/>
  <c r="AO10" i="5"/>
  <c r="AP10" i="5" s="1"/>
  <c r="AQ10" i="5" s="1"/>
  <c r="AK10" i="2"/>
  <c r="AO42" i="5"/>
  <c r="AP42" i="5" s="1"/>
  <c r="AK42" i="2"/>
  <c r="AO30" i="5"/>
  <c r="AP30" i="5" s="1"/>
  <c r="AQ30" i="5" s="1"/>
  <c r="AK30" i="2"/>
  <c r="AO12" i="5"/>
  <c r="AP12" i="5" s="1"/>
  <c r="AQ12" i="5" s="1"/>
  <c r="AK12" i="2"/>
  <c r="F21" i="7" s="1"/>
  <c r="AO73" i="5"/>
  <c r="AP73" i="5" s="1"/>
  <c r="AQ73" i="5" s="1"/>
  <c r="AK73" i="2"/>
  <c r="AO52" i="5"/>
  <c r="AP52" i="5" s="1"/>
  <c r="AQ52" i="5" s="1"/>
  <c r="AK52" i="2"/>
  <c r="AO24" i="5"/>
  <c r="AP24" i="5" s="1"/>
  <c r="AQ24" i="5" s="1"/>
  <c r="AK24" i="2"/>
  <c r="AO34" i="5"/>
  <c r="AP34" i="5" s="1"/>
  <c r="AK34" i="2"/>
  <c r="AO77" i="5"/>
  <c r="AP77" i="5" s="1"/>
  <c r="AK77" i="2"/>
  <c r="AO89" i="5"/>
  <c r="AP89" i="5" s="1"/>
  <c r="AQ89" i="5" s="1"/>
  <c r="AK89" i="2"/>
  <c r="AO60" i="5"/>
  <c r="AP60" i="5" s="1"/>
  <c r="AQ60" i="5" s="1"/>
  <c r="AK60" i="2"/>
  <c r="AO49" i="5"/>
  <c r="AP49" i="5" s="1"/>
  <c r="AK49" i="2"/>
  <c r="AO62" i="5"/>
  <c r="AP62" i="5" s="1"/>
  <c r="AK62" i="2"/>
  <c r="AO18" i="5"/>
  <c r="AP18" i="5" s="1"/>
  <c r="AQ18" i="5" s="1"/>
  <c r="AK18" i="2"/>
  <c r="AO86" i="5"/>
  <c r="AP86" i="5" s="1"/>
  <c r="AK86" i="2"/>
  <c r="AO57" i="5"/>
  <c r="AP57" i="5" s="1"/>
  <c r="AQ57" i="5" s="1"/>
  <c r="AK57" i="2"/>
  <c r="AO40" i="5"/>
  <c r="AP40" i="5" s="1"/>
  <c r="AK40" i="2"/>
  <c r="AO16" i="5"/>
  <c r="AP16" i="5" s="1"/>
  <c r="AK16" i="2"/>
  <c r="AO45" i="5"/>
  <c r="AP45" i="5" s="1"/>
  <c r="AQ45" i="5" s="1"/>
  <c r="AK45" i="2"/>
  <c r="AO26" i="5"/>
  <c r="AP26" i="5" s="1"/>
  <c r="AQ26" i="5" s="1"/>
  <c r="AK26" i="2"/>
  <c r="AO87" i="5"/>
  <c r="AP87" i="5" s="1"/>
  <c r="AQ87" i="5" s="1"/>
  <c r="AK87" i="2"/>
  <c r="AO50" i="5"/>
  <c r="AP50" i="5" s="1"/>
  <c r="AQ50" i="5" s="1"/>
  <c r="AK50" i="2"/>
  <c r="AO43" i="5"/>
  <c r="AP43" i="5" s="1"/>
  <c r="AQ43" i="5" s="1"/>
  <c r="AK43" i="2"/>
  <c r="AO83" i="5"/>
  <c r="AP83" i="5" s="1"/>
  <c r="AQ83" i="5" s="1"/>
  <c r="AK83" i="2"/>
  <c r="AO46" i="5"/>
  <c r="AP46" i="5" s="1"/>
  <c r="AQ46" i="5" s="1"/>
  <c r="AK46" i="2"/>
  <c r="AO79" i="5"/>
  <c r="AP79" i="5" s="1"/>
  <c r="AQ79" i="5" s="1"/>
  <c r="AK79" i="2"/>
  <c r="AO58" i="5"/>
  <c r="AP58" i="5" s="1"/>
  <c r="AK58" i="2"/>
  <c r="AO91" i="5"/>
  <c r="AP91" i="5" s="1"/>
  <c r="AQ91" i="5" s="1"/>
  <c r="AK91" i="2"/>
  <c r="AO75" i="5"/>
  <c r="AP75" i="5" s="1"/>
  <c r="AQ75" i="5" s="1"/>
  <c r="AK75" i="2"/>
  <c r="AO54" i="5"/>
  <c r="AP54" i="5" s="1"/>
  <c r="AQ54" i="5" s="1"/>
  <c r="AK54" i="2"/>
  <c r="AO47" i="5"/>
  <c r="AP47" i="5" s="1"/>
  <c r="AQ47" i="5" s="1"/>
  <c r="AK47" i="2"/>
  <c r="F24" i="7" l="1"/>
  <c r="F14" i="7"/>
  <c r="E12" i="7"/>
  <c r="F12" i="7"/>
  <c r="D12" i="7"/>
  <c r="D15" i="7"/>
  <c r="E15" i="7"/>
  <c r="F15" i="7"/>
  <c r="E21" i="7"/>
  <c r="E14" i="7"/>
  <c r="E24" i="7"/>
  <c r="D22" i="7"/>
  <c r="E22" i="7"/>
  <c r="F22" i="7"/>
  <c r="D11" i="7"/>
  <c r="E11" i="7"/>
  <c r="F11" i="7"/>
  <c r="F17" i="7"/>
  <c r="D17" i="7"/>
  <c r="E17" i="7"/>
  <c r="D19" i="7"/>
  <c r="E19" i="7"/>
  <c r="F19" i="7"/>
  <c r="F7" i="7"/>
  <c r="E7" i="7"/>
  <c r="D7" i="7"/>
  <c r="D21" i="7"/>
  <c r="D14" i="7"/>
  <c r="E13" i="7"/>
  <c r="D23" i="7"/>
  <c r="E23" i="7"/>
  <c r="F23" i="7"/>
  <c r="D24" i="7"/>
  <c r="D13" i="7"/>
  <c r="E20" i="7"/>
  <c r="F20" i="7"/>
  <c r="D20" i="7"/>
  <c r="D8" i="7"/>
  <c r="E8" i="7"/>
  <c r="F8" i="7"/>
  <c r="E16" i="7"/>
  <c r="F16" i="7"/>
  <c r="D16" i="7"/>
  <c r="D9" i="7"/>
  <c r="F9" i="7"/>
  <c r="E9" i="7"/>
  <c r="D10" i="7"/>
  <c r="E10" i="7"/>
  <c r="F10" i="7"/>
  <c r="D18" i="7"/>
  <c r="E18" i="7"/>
  <c r="F18" i="7"/>
  <c r="F25" i="7"/>
  <c r="D25" i="7"/>
  <c r="E25" i="7"/>
  <c r="S36" i="17"/>
  <c r="T36" i="17" s="1"/>
  <c r="AA19" i="17"/>
  <c r="Y19" i="17"/>
  <c r="Z19" i="17"/>
  <c r="W25" i="17"/>
  <c r="Y13" i="17"/>
  <c r="Z13" i="17"/>
  <c r="AA13" i="17"/>
  <c r="AA25" i="17"/>
  <c r="Z25" i="17"/>
  <c r="Y25" i="17"/>
  <c r="U35" i="17"/>
  <c r="W19" i="17"/>
  <c r="U13" i="17"/>
  <c r="AA35" i="17"/>
  <c r="Y35" i="17"/>
  <c r="Z35" i="17"/>
  <c r="AQ53" i="5"/>
  <c r="W37" i="17"/>
  <c r="V37" i="17"/>
  <c r="U37" i="17"/>
  <c r="AQ58" i="5"/>
  <c r="U33" i="17"/>
  <c r="W33" i="17"/>
  <c r="V33" i="17"/>
  <c r="AQ86" i="5"/>
  <c r="W23" i="17"/>
  <c r="V23" i="17"/>
  <c r="U23" i="17"/>
  <c r="AQ11" i="5"/>
  <c r="W31" i="17"/>
  <c r="V31" i="17"/>
  <c r="U31" i="17"/>
  <c r="AQ72" i="5"/>
  <c r="U17" i="17"/>
  <c r="W17" i="17"/>
  <c r="V17" i="17"/>
  <c r="V19" i="17"/>
  <c r="U25" i="17"/>
  <c r="W13" i="17"/>
  <c r="W35" i="17"/>
  <c r="AQ40" i="5"/>
  <c r="V11" i="17"/>
  <c r="U11" i="17"/>
  <c r="W11" i="17"/>
  <c r="AQ62" i="5"/>
  <c r="V27" i="17"/>
  <c r="W27" i="17"/>
  <c r="U27" i="17"/>
  <c r="AQ77" i="5"/>
  <c r="U3" i="17"/>
  <c r="V3" i="17"/>
  <c r="W3" i="17"/>
  <c r="V35" i="17"/>
  <c r="AQ16" i="5"/>
  <c r="W29" i="17"/>
  <c r="V29" i="17"/>
  <c r="U29" i="17"/>
  <c r="W5" i="17"/>
  <c r="U5" i="17"/>
  <c r="V5" i="17"/>
  <c r="AQ34" i="5"/>
  <c r="W21" i="17"/>
  <c r="U21" i="17"/>
  <c r="V21" i="17"/>
  <c r="AQ42" i="5"/>
  <c r="V7" i="17"/>
  <c r="W7" i="17"/>
  <c r="U7" i="17"/>
  <c r="AQ82" i="5"/>
  <c r="U9" i="17"/>
  <c r="W9" i="17"/>
  <c r="V9" i="17"/>
  <c r="AQ68" i="5"/>
  <c r="V15" i="17"/>
  <c r="U15" i="17"/>
  <c r="W15" i="17"/>
  <c r="AQ8" i="5"/>
  <c r="U39" i="17"/>
  <c r="W39" i="17"/>
  <c r="V39" i="17"/>
  <c r="U19" i="17"/>
  <c r="V25" i="17"/>
  <c r="V13" i="17"/>
  <c r="R34" i="17"/>
  <c r="S18" i="17"/>
  <c r="T18" i="17" s="1"/>
  <c r="S10" i="17"/>
  <c r="T10" i="17" s="1"/>
  <c r="S6" i="17"/>
  <c r="T6" i="17" s="1"/>
  <c r="P24" i="17"/>
  <c r="S20" i="17"/>
  <c r="T20" i="17" s="1"/>
  <c r="S30" i="17"/>
  <c r="T30" i="17" s="1"/>
  <c r="S24" i="17"/>
  <c r="T24" i="17" s="1"/>
  <c r="S8" i="17"/>
  <c r="T8" i="17" s="1"/>
  <c r="R16" i="17"/>
  <c r="T16" i="17" s="1"/>
  <c r="K15" i="17"/>
  <c r="R40" i="17"/>
  <c r="T40" i="17" s="1"/>
  <c r="S32" i="17"/>
  <c r="T32" i="17" s="1"/>
  <c r="R4" i="17"/>
  <c r="T4" i="17" s="1"/>
  <c r="Q41" i="17"/>
  <c r="S14" i="17"/>
  <c r="T14" i="17" s="1"/>
  <c r="R26" i="17"/>
  <c r="T26" i="17" s="1"/>
  <c r="R38" i="17"/>
  <c r="T38" i="17" s="1"/>
  <c r="S12" i="17"/>
  <c r="T12" i="17" s="1"/>
  <c r="S28" i="17"/>
  <c r="T28" i="17" s="1"/>
  <c r="T34" i="17"/>
  <c r="T41" i="17"/>
  <c r="S42" i="17" s="1"/>
  <c r="S22" i="17"/>
  <c r="T22" i="17" s="1"/>
  <c r="P22" i="17"/>
  <c r="J17" i="17"/>
  <c r="L37" i="17"/>
  <c r="P20" i="17"/>
  <c r="O12" i="17"/>
  <c r="O14" i="17"/>
  <c r="P12" i="17"/>
  <c r="N16" i="17"/>
  <c r="N14" i="17"/>
  <c r="P16" i="17"/>
  <c r="N36" i="17"/>
  <c r="N24" i="17"/>
  <c r="N8" i="17"/>
  <c r="N4" i="17"/>
  <c r="P10" i="17"/>
  <c r="O36" i="17"/>
  <c r="N18" i="17"/>
  <c r="N38" i="17"/>
  <c r="P30" i="17"/>
  <c r="O40" i="17"/>
  <c r="O18" i="17"/>
  <c r="O38" i="17"/>
  <c r="P4" i="17"/>
  <c r="O8" i="17"/>
  <c r="N40" i="17"/>
  <c r="N22" i="17"/>
  <c r="P6" i="17"/>
  <c r="O30" i="17"/>
  <c r="N34" i="17"/>
  <c r="P28" i="17"/>
  <c r="N26" i="17"/>
  <c r="N32" i="17"/>
  <c r="O6" i="17"/>
  <c r="O28" i="17"/>
  <c r="O34" i="17"/>
  <c r="P26" i="17"/>
  <c r="O32" i="17"/>
  <c r="O10" i="17"/>
  <c r="N20" i="17"/>
  <c r="K13" i="17"/>
  <c r="J13" i="17"/>
  <c r="L13" i="17"/>
  <c r="J19" i="17"/>
  <c r="K19" i="17"/>
  <c r="L19" i="17"/>
  <c r="L15" i="17"/>
  <c r="L17" i="17"/>
  <c r="K37" i="17"/>
  <c r="L33" i="17"/>
  <c r="J33" i="17"/>
  <c r="K33" i="17"/>
  <c r="J11" i="17"/>
  <c r="K11" i="17"/>
  <c r="L11" i="17"/>
  <c r="L23" i="17"/>
  <c r="K23" i="17"/>
  <c r="J23" i="17"/>
  <c r="J27" i="17"/>
  <c r="K27" i="17"/>
  <c r="L27" i="17"/>
  <c r="J3" i="17"/>
  <c r="L3" i="17"/>
  <c r="K3" i="17"/>
  <c r="J31" i="17"/>
  <c r="J35" i="17"/>
  <c r="K35" i="17"/>
  <c r="L35" i="17"/>
  <c r="J15" i="17"/>
  <c r="K17" i="17"/>
  <c r="J37" i="17"/>
  <c r="K31" i="17"/>
  <c r="K29" i="17"/>
  <c r="L29" i="17"/>
  <c r="J29" i="17"/>
  <c r="K5" i="17"/>
  <c r="L5" i="17"/>
  <c r="J5" i="17"/>
  <c r="K21" i="17"/>
  <c r="L21" i="17"/>
  <c r="J21" i="17"/>
  <c r="L7" i="17"/>
  <c r="K7" i="17"/>
  <c r="J7" i="17"/>
  <c r="J9" i="17"/>
  <c r="K9" i="17"/>
  <c r="L9" i="17"/>
  <c r="J25" i="17"/>
  <c r="K25" i="17"/>
  <c r="L25" i="17"/>
  <c r="L39" i="17"/>
  <c r="J39" i="17"/>
  <c r="K39" i="17"/>
  <c r="L31" i="17"/>
  <c r="AQ49" i="5"/>
  <c r="K24" i="8"/>
  <c r="I24" i="8"/>
  <c r="D24" i="8"/>
  <c r="H24" i="8"/>
  <c r="P24" i="8"/>
  <c r="M24" i="8"/>
  <c r="R24" i="8"/>
  <c r="D7" i="6"/>
  <c r="E24" i="8"/>
  <c r="F17" i="6"/>
  <c r="E17" i="6"/>
  <c r="D17" i="6"/>
  <c r="D21" i="6"/>
  <c r="E21" i="6"/>
  <c r="D25" i="6"/>
  <c r="D18" i="6"/>
  <c r="F21" i="6"/>
  <c r="D16" i="6"/>
  <c r="E16" i="6"/>
  <c r="F16" i="6"/>
  <c r="D13" i="6"/>
  <c r="F13" i="6"/>
  <c r="E13" i="6"/>
  <c r="F15" i="6"/>
  <c r="E15" i="6"/>
  <c r="D15" i="6"/>
  <c r="F20" i="6"/>
  <c r="D20" i="6"/>
  <c r="E20" i="6"/>
  <c r="E18" i="6"/>
  <c r="F18" i="6"/>
  <c r="E25" i="6"/>
  <c r="F11" i="6"/>
  <c r="E11" i="6"/>
  <c r="D11" i="6"/>
  <c r="E19" i="6"/>
  <c r="F19" i="6"/>
  <c r="D19" i="6"/>
  <c r="F25" i="6"/>
  <c r="D8" i="6"/>
  <c r="F8" i="6"/>
  <c r="E8" i="6"/>
  <c r="F14" i="6"/>
  <c r="E14" i="6"/>
  <c r="D14" i="6"/>
  <c r="E22" i="6"/>
  <c r="F22" i="6"/>
  <c r="D22" i="6"/>
  <c r="F23" i="6"/>
  <c r="D23" i="6"/>
  <c r="E23" i="6"/>
  <c r="F24" i="6"/>
  <c r="D24" i="6"/>
  <c r="E24" i="6"/>
  <c r="F12" i="6"/>
  <c r="E12" i="6"/>
  <c r="D12" i="6"/>
  <c r="E7" i="6"/>
  <c r="F7" i="6"/>
  <c r="E10" i="6"/>
  <c r="D10" i="6"/>
  <c r="F10" i="6"/>
  <c r="E9" i="6"/>
  <c r="D9" i="6"/>
  <c r="F9" i="6"/>
  <c r="Q28" i="17" l="1"/>
  <c r="G24" i="7"/>
  <c r="G21" i="7"/>
  <c r="G13" i="7"/>
  <c r="G7" i="7"/>
  <c r="G14" i="7"/>
  <c r="G10" i="7"/>
  <c r="G16" i="7"/>
  <c r="G25" i="7"/>
  <c r="G18" i="7"/>
  <c r="G8" i="7"/>
  <c r="G23" i="7"/>
  <c r="G15" i="7"/>
  <c r="G20" i="7"/>
  <c r="G19" i="7"/>
  <c r="G12" i="7"/>
  <c r="G9" i="7"/>
  <c r="G22" i="7"/>
  <c r="G17" i="7"/>
  <c r="G11" i="7"/>
  <c r="Q24" i="17"/>
  <c r="X35" i="17"/>
  <c r="U36" i="17" s="1"/>
  <c r="Y29" i="17"/>
  <c r="Z29" i="17"/>
  <c r="AA29" i="17"/>
  <c r="AB35" i="17"/>
  <c r="Y36" i="17" s="1"/>
  <c r="Y5" i="17"/>
  <c r="AA5" i="17"/>
  <c r="Z5" i="17"/>
  <c r="Z39" i="17"/>
  <c r="AA39" i="17"/>
  <c r="Y39" i="17"/>
  <c r="Z15" i="17"/>
  <c r="Y15" i="17"/>
  <c r="AA15" i="17"/>
  <c r="AA9" i="17"/>
  <c r="Z9" i="17"/>
  <c r="Y9" i="17"/>
  <c r="Z7" i="17"/>
  <c r="AA7" i="17"/>
  <c r="Y7" i="17"/>
  <c r="Y21" i="17"/>
  <c r="AA21" i="17"/>
  <c r="Z21" i="17"/>
  <c r="AA27" i="17"/>
  <c r="Y27" i="17"/>
  <c r="Z27" i="17"/>
  <c r="AA11" i="17"/>
  <c r="Z11" i="17"/>
  <c r="Y11" i="17"/>
  <c r="AB25" i="17"/>
  <c r="AA26" i="17" s="1"/>
  <c r="AB19" i="17"/>
  <c r="Y20" i="17" s="1"/>
  <c r="AA17" i="17"/>
  <c r="Z17" i="17"/>
  <c r="Y17" i="17"/>
  <c r="Z31" i="17"/>
  <c r="Y31" i="17"/>
  <c r="AA31" i="17"/>
  <c r="Z23" i="17"/>
  <c r="AA23" i="17"/>
  <c r="Y23" i="17"/>
  <c r="AA33" i="17"/>
  <c r="Z33" i="17"/>
  <c r="Y33" i="17"/>
  <c r="Y37" i="17"/>
  <c r="Z37" i="17"/>
  <c r="AA37" i="17"/>
  <c r="AB13" i="17"/>
  <c r="Z14" i="17" s="1"/>
  <c r="X39" i="17"/>
  <c r="V40" i="17" s="1"/>
  <c r="X9" i="17"/>
  <c r="U10" i="17" s="1"/>
  <c r="V41" i="17"/>
  <c r="X11" i="17"/>
  <c r="V12" i="17" s="1"/>
  <c r="X25" i="17"/>
  <c r="W26" i="17" s="1"/>
  <c r="X17" i="17"/>
  <c r="U18" i="17" s="1"/>
  <c r="X33" i="17"/>
  <c r="U34" i="17" s="1"/>
  <c r="X37" i="17"/>
  <c r="U38" i="17" s="1"/>
  <c r="X19" i="17"/>
  <c r="W20" i="17" s="1"/>
  <c r="X29" i="17"/>
  <c r="U30" i="17" s="1"/>
  <c r="U41" i="17"/>
  <c r="X3" i="17"/>
  <c r="W4" i="17" s="1"/>
  <c r="X7" i="17"/>
  <c r="U8" i="17" s="1"/>
  <c r="AA3" i="17"/>
  <c r="Z3" i="17"/>
  <c r="Y3" i="17"/>
  <c r="X31" i="17"/>
  <c r="W32" i="17" s="1"/>
  <c r="X23" i="17"/>
  <c r="W24" i="17" s="1"/>
  <c r="X15" i="17"/>
  <c r="V16" i="17" s="1"/>
  <c r="X21" i="17"/>
  <c r="W22" i="17" s="1"/>
  <c r="X5" i="17"/>
  <c r="W6" i="17" s="1"/>
  <c r="W41" i="17"/>
  <c r="X27" i="17"/>
  <c r="W28" i="17" s="1"/>
  <c r="X13" i="17"/>
  <c r="U14" i="17" s="1"/>
  <c r="R42" i="17"/>
  <c r="T42" i="17" s="1"/>
  <c r="Q22" i="17"/>
  <c r="Q20" i="17"/>
  <c r="Q16" i="17"/>
  <c r="Q4" i="17"/>
  <c r="Q10" i="17"/>
  <c r="Q14" i="17"/>
  <c r="Q26" i="17"/>
  <c r="Q30" i="17"/>
  <c r="Q36" i="17"/>
  <c r="Q12" i="17"/>
  <c r="Q6" i="17"/>
  <c r="Q40" i="17"/>
  <c r="Q38" i="17"/>
  <c r="Q8" i="17"/>
  <c r="Q18" i="17"/>
  <c r="Q34" i="17"/>
  <c r="M5" i="17"/>
  <c r="J6" i="17" s="1"/>
  <c r="M35" i="17"/>
  <c r="J36" i="17" s="1"/>
  <c r="M3" i="17"/>
  <c r="J4" i="17" s="1"/>
  <c r="J41" i="17"/>
  <c r="M23" i="17"/>
  <c r="J24" i="17" s="1"/>
  <c r="M13" i="17"/>
  <c r="K14" i="17" s="1"/>
  <c r="M9" i="17"/>
  <c r="K10" i="17" s="1"/>
  <c r="M21" i="17"/>
  <c r="J22" i="17" s="1"/>
  <c r="M15" i="17"/>
  <c r="K16" i="17" s="1"/>
  <c r="M31" i="17"/>
  <c r="L32" i="17" s="1"/>
  <c r="M11" i="17"/>
  <c r="K12" i="17" s="1"/>
  <c r="M17" i="17"/>
  <c r="J18" i="17" s="1"/>
  <c r="M39" i="17"/>
  <c r="K40" i="17" s="1"/>
  <c r="M25" i="17"/>
  <c r="L26" i="17" s="1"/>
  <c r="M7" i="17"/>
  <c r="J8" i="17" s="1"/>
  <c r="K41" i="17"/>
  <c r="M19" i="17"/>
  <c r="L20" i="17" s="1"/>
  <c r="M29" i="17"/>
  <c r="K30" i="17" s="1"/>
  <c r="M37" i="17"/>
  <c r="L38" i="17" s="1"/>
  <c r="L41" i="17"/>
  <c r="M27" i="17"/>
  <c r="L28" i="17" s="1"/>
  <c r="M33" i="17"/>
  <c r="L34" i="17" s="1"/>
  <c r="Q32" i="17"/>
  <c r="P42" i="17"/>
  <c r="O42" i="17"/>
  <c r="N42" i="17"/>
  <c r="F26" i="7"/>
  <c r="D26" i="7"/>
  <c r="E26" i="7"/>
  <c r="E26" i="6"/>
  <c r="F26" i="6"/>
  <c r="G26" i="7" l="1"/>
  <c r="E27" i="7" s="1"/>
  <c r="W40" i="17"/>
  <c r="AA36" i="17"/>
  <c r="Z36" i="17"/>
  <c r="W36" i="17"/>
  <c r="V36" i="17"/>
  <c r="Z26" i="17"/>
  <c r="AA20" i="17"/>
  <c r="V10" i="17"/>
  <c r="W10" i="17"/>
  <c r="Y14" i="17"/>
  <c r="W38" i="17"/>
  <c r="V30" i="17"/>
  <c r="W18" i="17"/>
  <c r="V18" i="17"/>
  <c r="W12" i="17"/>
  <c r="U6" i="17"/>
  <c r="U16" i="17"/>
  <c r="V38" i="17"/>
  <c r="U12" i="17"/>
  <c r="Z20" i="17"/>
  <c r="U28" i="17"/>
  <c r="U32" i="17"/>
  <c r="U4" i="17"/>
  <c r="U20" i="17"/>
  <c r="W34" i="17"/>
  <c r="V24" i="17"/>
  <c r="V34" i="17"/>
  <c r="V32" i="17"/>
  <c r="U22" i="17"/>
  <c r="U24" i="17"/>
  <c r="AA41" i="17"/>
  <c r="V4" i="17"/>
  <c r="U40" i="17"/>
  <c r="AB37" i="17"/>
  <c r="Y38" i="17" s="1"/>
  <c r="AB23" i="17"/>
  <c r="AA24" i="17" s="1"/>
  <c r="AB31" i="17"/>
  <c r="Y32" i="17" s="1"/>
  <c r="Y26" i="17"/>
  <c r="AB7" i="17"/>
  <c r="AA8" i="17" s="1"/>
  <c r="AB39" i="17"/>
  <c r="AA40" i="17" s="1"/>
  <c r="AB3" i="17"/>
  <c r="Y4" i="17" s="1"/>
  <c r="Y41" i="17"/>
  <c r="AB17" i="17"/>
  <c r="AA18" i="17" s="1"/>
  <c r="AB5" i="17"/>
  <c r="Z6" i="17" s="1"/>
  <c r="AA14" i="17"/>
  <c r="AB33" i="17"/>
  <c r="Z34" i="17" s="1"/>
  <c r="Z41" i="17"/>
  <c r="V6" i="17"/>
  <c r="V20" i="17"/>
  <c r="AB11" i="17"/>
  <c r="AA12" i="17" s="1"/>
  <c r="AB27" i="17"/>
  <c r="Y28" i="17" s="1"/>
  <c r="AB21" i="17"/>
  <c r="AA22" i="17" s="1"/>
  <c r="AB9" i="17"/>
  <c r="AA10" i="17" s="1"/>
  <c r="AB15" i="17"/>
  <c r="AA16" i="17" s="1"/>
  <c r="AB29" i="17"/>
  <c r="AA30" i="17" s="1"/>
  <c r="V22" i="17"/>
  <c r="W16" i="17"/>
  <c r="X41" i="17"/>
  <c r="U42" i="17" s="1"/>
  <c r="V26" i="17"/>
  <c r="V8" i="17"/>
  <c r="W30" i="17"/>
  <c r="W8" i="17"/>
  <c r="W14" i="17"/>
  <c r="V14" i="17"/>
  <c r="V28" i="17"/>
  <c r="U26" i="17"/>
  <c r="Q42" i="17"/>
  <c r="K4" i="17"/>
  <c r="K6" i="17"/>
  <c r="L6" i="17"/>
  <c r="L4" i="17"/>
  <c r="L10" i="17"/>
  <c r="K22" i="17"/>
  <c r="L40" i="17"/>
  <c r="L14" i="17"/>
  <c r="L18" i="17"/>
  <c r="L16" i="17"/>
  <c r="J38" i="17"/>
  <c r="L12" i="17"/>
  <c r="J12" i="17"/>
  <c r="L22" i="17"/>
  <c r="J40" i="17"/>
  <c r="J28" i="17"/>
  <c r="K34" i="17"/>
  <c r="L8" i="17"/>
  <c r="K36" i="17"/>
  <c r="K8" i="17"/>
  <c r="L36" i="17"/>
  <c r="J10" i="17"/>
  <c r="J30" i="17"/>
  <c r="J14" i="17"/>
  <c r="L30" i="17"/>
  <c r="J26" i="17"/>
  <c r="J32" i="17"/>
  <c r="J34" i="17"/>
  <c r="J20" i="17"/>
  <c r="L24" i="17"/>
  <c r="K20" i="17"/>
  <c r="K24" i="17"/>
  <c r="J16" i="17"/>
  <c r="K26" i="17"/>
  <c r="K18" i="17"/>
  <c r="K28" i="17"/>
  <c r="K32" i="17"/>
  <c r="K38" i="17"/>
  <c r="M41" i="17"/>
  <c r="J42" i="17" s="1"/>
  <c r="X12" i="17" l="1"/>
  <c r="X24" i="17"/>
  <c r="AB36" i="17"/>
  <c r="F27" i="7"/>
  <c r="D27" i="7"/>
  <c r="X40" i="17"/>
  <c r="X36" i="17"/>
  <c r="X30" i="17"/>
  <c r="AB14" i="17"/>
  <c r="AB26" i="17"/>
  <c r="AB20" i="17"/>
  <c r="X38" i="17"/>
  <c r="Z38" i="17"/>
  <c r="AA38" i="17"/>
  <c r="X10" i="17"/>
  <c r="AA32" i="17"/>
  <c r="Z32" i="17"/>
  <c r="Z18" i="17"/>
  <c r="Y18" i="17"/>
  <c r="Y24" i="17"/>
  <c r="X32" i="17"/>
  <c r="Z40" i="17"/>
  <c r="X20" i="17"/>
  <c r="X8" i="17"/>
  <c r="Y12" i="17"/>
  <c r="AA34" i="17"/>
  <c r="X6" i="17"/>
  <c r="X34" i="17"/>
  <c r="Z8" i="17"/>
  <c r="Y8" i="17"/>
  <c r="X28" i="17"/>
  <c r="Y6" i="17"/>
  <c r="X16" i="17"/>
  <c r="Y34" i="17"/>
  <c r="Y40" i="17"/>
  <c r="X4" i="17"/>
  <c r="AA28" i="17"/>
  <c r="Y30" i="17"/>
  <c r="Y16" i="17"/>
  <c r="Y22" i="17"/>
  <c r="Z16" i="17"/>
  <c r="AA6" i="17"/>
  <c r="Z28" i="17"/>
  <c r="Z30" i="17"/>
  <c r="X18" i="17"/>
  <c r="X26" i="17"/>
  <c r="X14" i="17"/>
  <c r="X22" i="17"/>
  <c r="Y10" i="17"/>
  <c r="Z24" i="17"/>
  <c r="Z22" i="17"/>
  <c r="Z10" i="17"/>
  <c r="Z12" i="17"/>
  <c r="AB41" i="17"/>
  <c r="Z42" i="17" s="1"/>
  <c r="AA4" i="17"/>
  <c r="Z4" i="17"/>
  <c r="M26" i="17"/>
  <c r="V42" i="17"/>
  <c r="W42" i="17"/>
  <c r="M6" i="17"/>
  <c r="M4" i="17"/>
  <c r="M40" i="17"/>
  <c r="M10" i="17"/>
  <c r="M12" i="17"/>
  <c r="M22" i="17"/>
  <c r="M38" i="17"/>
  <c r="M28" i="17"/>
  <c r="M18" i="17"/>
  <c r="M14" i="17"/>
  <c r="M36" i="17"/>
  <c r="M16" i="17"/>
  <c r="M20" i="17"/>
  <c r="M34" i="17"/>
  <c r="L42" i="17"/>
  <c r="K42" i="17"/>
  <c r="M32" i="17"/>
  <c r="M8" i="17"/>
  <c r="M24" i="17"/>
  <c r="M30" i="17"/>
  <c r="AB34" i="17" l="1"/>
  <c r="G27" i="7"/>
  <c r="AB32" i="17"/>
  <c r="AB38" i="17"/>
  <c r="AB40" i="17"/>
  <c r="AB24" i="17"/>
  <c r="AB18" i="17"/>
  <c r="AB8" i="17"/>
  <c r="AB16" i="17"/>
  <c r="AB6" i="17"/>
  <c r="AA42" i="17"/>
  <c r="AB28" i="17"/>
  <c r="AB4" i="17"/>
  <c r="AB12" i="17"/>
  <c r="Y42" i="17"/>
  <c r="AB22" i="17"/>
  <c r="AB30" i="17"/>
  <c r="X42" i="17"/>
  <c r="AB10" i="17"/>
  <c r="M42" i="17"/>
  <c r="AB42" i="17" l="1"/>
</calcChain>
</file>

<file path=xl/comments1.xml><?xml version="1.0" encoding="utf-8"?>
<comments xmlns="http://schemas.openxmlformats.org/spreadsheetml/2006/main">
  <authors>
    <author/>
  </authors>
  <commentList>
    <comment ref="H7" authorId="0" shapeId="0">
      <text>
        <r>
          <rPr>
            <sz val="11"/>
            <color theme="1"/>
            <rFont val="Arial"/>
          </rPr>
          <t>======
ID#AAAAKkD1Jpg
Control Interno    (2020-10-21 16:25:50)
Debe tener definido un responsable para realizar la actividad (CARGO)</t>
        </r>
      </text>
    </comment>
    <comment ref="L7" authorId="0" shapeId="0">
      <text>
        <r>
          <rPr>
            <sz val="11"/>
            <color theme="1"/>
            <rFont val="Arial"/>
          </rPr>
          <t>======
ID#AAAAKkD1Jpo
Control Interno    (2020-10-21 16:25:50)
Las actividades son debidamente redistribuidas entre diferentes individuos</t>
        </r>
      </text>
    </comment>
    <comment ref="P7" authorId="0" shapeId="0">
      <text>
        <r>
          <rPr>
            <sz val="11"/>
            <color theme="1"/>
            <rFont val="Arial"/>
          </rPr>
          <t>======
ID#AAAAKkD1JpU
Control Interno    (2020-10-21 16:25:50)
El control debe tener una periodicidad específica para su realización, (diario, mensual, trimestral, anual)</t>
        </r>
      </text>
    </comment>
    <comment ref="T7" authorId="0" shapeId="0">
      <text>
        <r>
          <rPr>
            <sz val="11"/>
            <color theme="1"/>
            <rFont val="Arial"/>
          </rPr>
          <t>======
ID#AAAAKkD1Jpc
Control Interno    (2020-10-21 16:25:50)
El propósito conlleva a prevenir o detectar la materialización del riesgo o que se realicen ajustes correctivos sobre el diseño o en su ejecución</t>
        </r>
      </text>
    </comment>
    <comment ref="X7" authorId="0" shapeId="0">
      <text>
        <r>
          <rPr>
            <sz val="11"/>
            <color theme="1"/>
            <rFont val="Arial"/>
          </rPr>
          <t>======
ID#AAAAKkD1Jps
Control Interno    (2020-10-21 16:25:50)
Se debe evaluar si la fuente u origen de la información que sirve para ejecutar el control, es confiable para la mitigación del riesgo</t>
        </r>
      </text>
    </comment>
    <comment ref="AB7" authorId="0" shapeId="0">
      <text>
        <r>
          <rPr>
            <sz val="11"/>
            <color theme="1"/>
            <rFont val="Arial"/>
          </rPr>
          <t>======
ID#AAAAKkD1JpY
Control Interno    (2020-10-21 16:25:50)
Debe indicar qué pasa con las observaciones o desviaciones (Si se presentan) como resultado de ejecutar el control.</t>
        </r>
      </text>
    </comment>
    <comment ref="AF7" authorId="0" shapeId="0">
      <text>
        <r>
          <rPr>
            <sz val="11"/>
            <color theme="1"/>
            <rFont val="Arial"/>
          </rPr>
          <t>======
ID#AAAAKkD1Jpk
Control Interno    (2020-10-21 16:25:50)
Se debe dejar evidencia de la ejecución del control y que al revisarla se demuestre que fue ejecutado conforme los parámetros establecidos</t>
        </r>
      </text>
    </comment>
  </commentList>
</comments>
</file>

<file path=xl/sharedStrings.xml><?xml version="1.0" encoding="utf-8"?>
<sst xmlns="http://schemas.openxmlformats.org/spreadsheetml/2006/main" count="5103" uniqueCount="1211">
  <si>
    <t>PROCESO
ANALISIS Y MEJORA CONTINUA</t>
  </si>
  <si>
    <t>Código:                          FO-MC-MN-01</t>
  </si>
  <si>
    <t>Versión:                                             2</t>
  </si>
  <si>
    <t>MAPA CONSOLIDADO DE RIESGOS DE LA DNBC</t>
  </si>
  <si>
    <t xml:space="preserve">Vigente desde: </t>
  </si>
  <si>
    <t>¿Qué puede suceder...?</t>
  </si>
  <si>
    <t>¿Qué me genera la materialización de  esa situación?</t>
  </si>
  <si>
    <t>Tenga en cuenta: El riesgo de Corrupción "No se acepta"</t>
  </si>
  <si>
    <t>Autoevaluación</t>
  </si>
  <si>
    <t>Seguimiento</t>
  </si>
  <si>
    <t>¿Qué paso despues de aplicar controles?
Riesgo residual</t>
  </si>
  <si>
    <t>Nro*</t>
  </si>
  <si>
    <t>Proceso</t>
  </si>
  <si>
    <t>Objetivo</t>
  </si>
  <si>
    <t>Nombre del Riesgo</t>
  </si>
  <si>
    <t>Descripción del Riesgo</t>
  </si>
  <si>
    <t>Tipo de Riesgo</t>
  </si>
  <si>
    <t>Causas (&gt;=7)*</t>
  </si>
  <si>
    <t>Consecuencias *</t>
  </si>
  <si>
    <t>Probabilidad</t>
  </si>
  <si>
    <t>Impacto</t>
  </si>
  <si>
    <t>Evaluación del Riesgo</t>
  </si>
  <si>
    <t>Tratamiento*</t>
  </si>
  <si>
    <t>Nombre y descripción del Control*</t>
  </si>
  <si>
    <t>Responsable*</t>
  </si>
  <si>
    <t>Otros responsables que particpan en su ejecución*</t>
  </si>
  <si>
    <t>Periodicidad *</t>
  </si>
  <si>
    <t>Proposito *</t>
  </si>
  <si>
    <t>Indicador*</t>
  </si>
  <si>
    <t>Evidencia*</t>
  </si>
  <si>
    <t>Fecha / Descripción del resultado obtenido</t>
  </si>
  <si>
    <t>Fecha / Descripción del seguimiento</t>
  </si>
  <si>
    <t>Contingencia</t>
  </si>
  <si>
    <t>Observaciones Control Interno</t>
  </si>
  <si>
    <t xml:space="preserve">Identificaciòn del riesgo
Nombre del Riesgo y descripciòn </t>
  </si>
  <si>
    <t>Causas</t>
  </si>
  <si>
    <t>Consecuencias</t>
  </si>
  <si>
    <t>Tratamiento</t>
  </si>
  <si>
    <t>Indicador</t>
  </si>
  <si>
    <t>Contigencia</t>
  </si>
  <si>
    <t>Evaluación Riesgo residual</t>
  </si>
  <si>
    <t>Educación Nacional para Bomberos</t>
  </si>
  <si>
    <t xml:space="preserve">Estructurar e implementar los lineamientos para los Cuerpos de Bomberos del País, en pro de diseñar e instrumentar globalmente planes y programas de formación para bomberos.  </t>
  </si>
  <si>
    <t>Emitir certificados de aprobación de cursos avalados por la DNBC, sin el debido cumplimiento de los requisitos definidos para este fin</t>
  </si>
  <si>
    <t>Generar certificados de aprobaciòn de los cursos que se encuentran avalados por parte de la DNBC, sin que estos cumplan con los requisitos necesarios para esta expediciòn</t>
  </si>
  <si>
    <t>Operativo</t>
  </si>
  <si>
    <t>1.1</t>
  </si>
  <si>
    <t>Deficiente análisis a los requisitos de solicitud de firma de cursos avalados por la DNBC</t>
  </si>
  <si>
    <t>Nombramientos o ascenso de personal en los cuerpos de bomberos no apropiado
Daño reputacional</t>
  </si>
  <si>
    <t>Posible</t>
  </si>
  <si>
    <t>Moderado</t>
  </si>
  <si>
    <t>Alto</t>
  </si>
  <si>
    <t>Reducir</t>
  </si>
  <si>
    <t>Se asigna un responsable directo para el análisis y revisión de las solicitudes de firmas de certificados de los cursos avalados por la DNBC, centralizando de esta manera la gestión de revisión.</t>
  </si>
  <si>
    <t>Gestores de Proceso</t>
  </si>
  <si>
    <t>Líder del Proceso</t>
  </si>
  <si>
    <t>Mensual</t>
  </si>
  <si>
    <t>Prevenir</t>
  </si>
  <si>
    <t>Solicitudes de firmas de certificados de cursos revisados  /  Solicitudes de firmas de certificados de cursos allegadas a la DNBC</t>
  </si>
  <si>
    <t>Base de datos de registro de los tramites (formato en Excel - BASE DE DATOS CERTIFICADOS (DIPLOMAS DE CAPACITACIÓN BOOMERIL (CURSOS)))</t>
  </si>
  <si>
    <t>JULIO 2020.   10/20
AGOSTO 2020.    30/30
SEPTIEMBRE 2020. 20/35</t>
  </si>
  <si>
    <t>JULIO 2020.   Se recibieron 20 solicitudes de las cuales 10 se entregaron satisfactoriamente, las otras 10 restantes presentaron inconsistencias que fueron reportadas a los respectivos CB
AGOSTO 2020.    Se recibieron 30 solicitudes de las cuales 30 se entregaron satisfactoriamente.
SEPTIEMBRE 2020. Se recibieron 35 solicitudes de las cuales 20 se entregaron satisfactoriamente, las otras 15 restantes presentaron inconsistencias que fueron reportadas a los respectivos CB</t>
  </si>
  <si>
    <t xml:space="preserve">Se deberá generar comunicación con el cuerpo de Bomberos correspondiente donde se referencia al que se genera el certificado, informando de manera escrita (correo o comunicado físico) que el certificado se invalida por no cumplir con el total de los requisitos necesarios. Y se le solicita hacer llegar el certificado en caso de ser posible, no obstante de registra como invalidado </t>
  </si>
  <si>
    <t>Improbable</t>
  </si>
  <si>
    <t>No cumple</t>
  </si>
  <si>
    <t>Cumple</t>
  </si>
  <si>
    <t>1.2</t>
  </si>
  <si>
    <t>Falta de actualización al procedimiento definido dentro del proceso</t>
  </si>
  <si>
    <t>Daño reputacional de la entidad
Reproceso
Nombramientos o ascenso de personal en los cuerpos de bomberos no apropiado</t>
  </si>
  <si>
    <t>Actualizar y socializar el procedimiento "Procedimiento para registro de cursos de formación bomberil y firma de certificados", con el propósito de incluir los instructivos y formatos que están involucrados dentro del proceso.</t>
  </si>
  <si>
    <t>Semestral</t>
  </si>
  <si>
    <t>1 Procedimiento actualizado y socializado</t>
  </si>
  <si>
    <t>Procedimiento cargado en el SIGEC 
Listas de participación ó pantallas de asistencia a la reunión</t>
  </si>
  <si>
    <t>NO SE CUMPLE EL TIEMPO DE LA MEDICIÓN</t>
  </si>
  <si>
    <t>SEPIEMBRE 2020. Aunque no se ha cumplido el tiempo del indicador del control, se informa del avance que a la fecha se ha desarrollado en cuanto a la base documental del proceso. Se trabajo con el proceso de Análisis y Mejora Continua para poder tener la línea metodológica de los documentos, se cuenta con los siguientes documentos proyectados y que están a la fecha en ajuste por parte del nuestro proceso: 1 Manual, 2 Procedimientos, 8 formatos, 5 instructivos y 1 lineamiento.</t>
  </si>
  <si>
    <t>1.3</t>
  </si>
  <si>
    <t>Bajo conocimiento por parte de los cuerpos de bomberos del tramite respectivo</t>
  </si>
  <si>
    <t>Reprocesos
Daño reputacional para la entidad</t>
  </si>
  <si>
    <t>Participar de manera activa en encuentros organizados por la DNBC para socializar el tramite de firma de certificados por parte de la entidad hacia los cuerpos de bomberos.
Realzar reuniones virtuales con los cuerpos de bomberos y delegaciones con el propósito de socializar las actividades definidas para los tramites de firma de certificados por parte de la DNBC.
Difundir piezas graficas que logren llegar a los cuerpos de bomberos con la información pertinente de tramite de firma de certificados de aprobación de cursos</t>
  </si>
  <si>
    <t>Numero de participaciones en actividades y difusión de piezas graficas</t>
  </si>
  <si>
    <t>Listas de asistencia  y/ó  socialización de piezas graficas</t>
  </si>
  <si>
    <t>SEPTIEMBRE 2020. Se esta trabajando de manera activa para poder ser participes en las actividades bomberiles a las cuales se espera poder participar con la documentación del proceso debidamente aprobada, con el propósito de garantizar la transparencia en la gestión de difusión de información.</t>
  </si>
  <si>
    <t>Gestión Financiera</t>
  </si>
  <si>
    <t>Gestionar los recursos apropiados a la DNBC, con el fin de ejecutar oportunamente las necesidades de inversión y funcionamiento de la Entidad, mediante el registro de operaciones contables a través de la emisión de Informes financieros, en cumplimiento de su misión institucional.</t>
  </si>
  <si>
    <t>Financiero</t>
  </si>
  <si>
    <t xml:space="preserve">Planeación inadecuada en cuanto a las actividades a desarrollar durante la vigencia </t>
  </si>
  <si>
    <t>Recortes o bloqueos al presupuesto de la entidad por la no ejecución "presupuestal" dentro de las vigencias
Reprocesos
Sanciones legales
Sanciones disciplinarias</t>
  </si>
  <si>
    <t>Mayor</t>
  </si>
  <si>
    <t>Extremo</t>
  </si>
  <si>
    <t>Evaluar y enviar los saldos del presupuesto ejecutado por rubro de gastos.
Informar los saldos del presupuesto ejecutado por rubro de gastos, ante el comité directivo (cuando sea citado)</t>
  </si>
  <si>
    <t xml:space="preserve">Lider y Gestor del procesos </t>
  </si>
  <si>
    <t>Planeación Estrategica
Comité Directivo</t>
  </si>
  <si>
    <t>Número de informes de ejecución presupuestal enviados a los lideres responsables /  Número de informes de ejecución presupuestal a enviar durante el periodo a los lideres responsables</t>
  </si>
  <si>
    <t>Acta de comité directivo (Trimestral)
Correo Electronico de envio para los lideres y responsables de ejecución presupuestal</t>
  </si>
  <si>
    <t xml:space="preserve">ENERO 2020.  1/1
FEBRERO 2020.  1/1
MARZO 2020. 1/1
ABRIL 2020. 1/1
MAYO 2020. 1/1
JUNIO 2020. 1/1
JULIO 2020. 1/1
AGOSTO 2020. 1/1
</t>
  </si>
  <si>
    <t>ENERO 2020.  Se envio el informe de ejecucion presupuestal desagregada con corte Enero de 2020:
FEBRERO 2020.  Se envio el informe de ejecucion presupuestal desagregada con corte Febrero de 2020:
MARZO 2020.  Se envio el informe de ejecucion presupuestal desagregada con corte Marzo de 2020:
ABRIL 2020. Se envio el informe de ejecucion presupuestal desagregada con corte Abril de 2020:
MAYO 2020. Se envio el informe de ejecucion presupuestal desagregada con corte Mayo de 2020:
JUNIO 2020. Se envio el informe de ejecucion presupuestal desagregada con corte Junio de 2020:
JULIO 2020. Se envio el informe de ejecucion presupuestal desagregada con corte Julio de 2020:
AGOSTO 2020. Se envio el informe de ejecucion presupuestal desagregada con corte Agosto de 2020:
SEPTIEMBRE 2020. Una vez se efectué el cierre mensual de Septiembre 2020, se generará la ejecución presupuestal desagregada para su publicación.</t>
  </si>
  <si>
    <t>Solicitar ante el la Direccion Nacional de Presupuesto del MHCP  y el ordenador del gasto la solicitud de traslado presupuestal</t>
  </si>
  <si>
    <t>Ausencia de personal idoneo</t>
  </si>
  <si>
    <t>Reprocesos
Demoras en los tiempos de ejecución</t>
  </si>
  <si>
    <t>Cada vez que se presente una modificación o actualización de los procedimientos o que se presente el ingreso al area financiera de un nuevo servidor publico y/o  contratista, se realizara capacitación ó sensibilización a los mismos</t>
  </si>
  <si>
    <t xml:space="preserve">Gestor del procesos </t>
  </si>
  <si>
    <t xml:space="preserve">Trimestral </t>
  </si>
  <si>
    <t>1 Capacitación en los casos que se presenten los eventos descritos en el control</t>
  </si>
  <si>
    <t>Lista de asistencia ó pantallas de participación del control</t>
  </si>
  <si>
    <t>MARZO 2020.  1 CAPACITACION</t>
  </si>
  <si>
    <t>MARZO 2020.  Ingreso al Area Financiera el Apoyo de Wberley Cardona y se dío una primera inducción de la labor que se desarrolla en los perfiles de Presupuesto, Contabilidad y Tesoreria.</t>
  </si>
  <si>
    <t>Ejecutar de manera inapropiada las necesidades de inversión y funcionamiento de la DNBC</t>
  </si>
  <si>
    <t xml:space="preserve">Realizar la ejecución presupuestal de la entidad, sin seguir los paramentros establecidos en la ley organica de presupuesto, </t>
  </si>
  <si>
    <t xml:space="preserve">Expedición errónea de Certificados de Disponibilidad y Registros Presupuestales </t>
  </si>
  <si>
    <t>Sanciones disciplinarias
Reprocesos</t>
  </si>
  <si>
    <t>Validar el cumplimiento de los requisitos relacionados en el procedimiento PC-GF-01, garantizando que estos la correcta expedición de los Certificados Disponibilidad Presupuestal</t>
  </si>
  <si>
    <t>CDP expedidos</t>
  </si>
  <si>
    <t>Listado de CDP expedidos</t>
  </si>
  <si>
    <t>ENERO 2020.  31
FEBRERO 2020.  17
MARZO 2020. 49
ABRIL 2020. 35
MAYO 2020. 15
JUNIO 2020. 25
JULIO 2020. 10
AGOSTO 2020. 12
SEPTIEMBRE 2020. 21</t>
  </si>
  <si>
    <t>ENERO 2020.  SE EXPIDIERON CDP ASI: DNBC 31 Y FNB 0 TOTAL MES: 31
FEBRERO 2020.  SE EXPIDIERON CDP ASI: DNBC 17 Y FNB 0 TOTAL MES: 17
MARZO 2020. SE EXPIDIERON CDP ASI: DNBC 7 Y FNB 42 TOTAL MES: 49
ABRIL 2020. SE EXPIDIERON CDP ASI: DNBC 1 Y FNB 34 TOTAL MES: 35
MAYO 2020. SE EXPIDIERON CDP ASI: DNBC 0 Y FNB 15 TOTAL MES: 15
JUNIO 2020. SE EXPIDIERON CDP ASI: DNBC 3 Y FNB 22 TOTAL MES: 25
JULIO 2020. SE EXPIDIERON CDP ASI: DNBC 7 Y FNB 3 TOTAL MES: 10
AGOSTO 2020. SE EXPIDIERON CDP ASI: DNBC 2 Y FNB 10 TOTAL MES: 12
SEPTIEMBRE 2020. SE EXPIDIERON CDP ASI: DNBC 2 Y FNB 19 TOTAL MES: 21</t>
  </si>
  <si>
    <t>Entrega de informes contables a los entes internos y externos con una mala afectación contable que no reflejen la realidad economica de la entidad</t>
  </si>
  <si>
    <t>Se emitan informes contables con subestimación o sobrevaloración en la información cotable de la entidad</t>
  </si>
  <si>
    <t>2.1</t>
  </si>
  <si>
    <t>Entrega extemporanea o no entrega de  la información por parte de los proceso de la entidad para la afectación contable</t>
  </si>
  <si>
    <t>Incumplimiento en la entrega a los entes de control
Reprocesos
Sanciones Disciplinarias
Sanciones Legales</t>
  </si>
  <si>
    <t>Generar correo electronico a los miembros del Comiité de Sostenibilidad Contable para la revision de los saldos contables a transmitir a la Contaduria General de la Nacion a traves del CHIP.</t>
  </si>
  <si>
    <t>Todos los Procesos</t>
  </si>
  <si>
    <t>1 (Uno) Correo</t>
  </si>
  <si>
    <t>Correo Electronico</t>
  </si>
  <si>
    <t xml:space="preserve">FEBRERO 2020.  1/1
MAYO 2020.  1/1
JULIO 2020. 1/1
</t>
  </si>
  <si>
    <t xml:space="preserve">FEBRERO 2020.  Se envio correo electronico solicitando informacion para el cierre contable a Diciembre 2019. 
MAYO 2020 Se envio correo electronico solicitando informacion para el cierre contable a Marzo 2020.
JULIO 2020.  Se envio correo electronico solicitando informacion para el cierre contable a Junio 2020.
</t>
  </si>
  <si>
    <t>Solicitar a la Contaduria General de la Nacion CGN la apertura del sistema SIIF y CHIP para el reenvio de los nuevos informes financieros corregidos</t>
  </si>
  <si>
    <t>Rara vez</t>
  </si>
  <si>
    <t>2.2</t>
  </si>
  <si>
    <t>Falta de verificación o conciliación de las partidas o cuentas contables para su entrega final</t>
  </si>
  <si>
    <t>Reprocesos
Inoportunidad en los cierres contables</t>
  </si>
  <si>
    <t>Gestión Documental</t>
  </si>
  <si>
    <t>Establecer lineamientos dentro de la DNBC que permitan la adecuada organización de los documentos recibidos y producidos por la entidad, con el fin de asegurar la preservación de la memoria institucional, la transparencia y el acceso a la información, mediante la implementación de políticas y lineamientos archivísticos conforme a las disposiciones legales vigentes.</t>
  </si>
  <si>
    <t>La planeación y la ejecución de la función archivística no se mantiene en el tiempo, debido a la carencia de las TRD al interior de la entidad</t>
  </si>
  <si>
    <t>La entidad no cuenta con las Tablas de Retención Documental, generando que no se cuente con la planeación adecuada para realizar las actividades enmarcadas para una buena práctica en la gestión documental de la Entidad.</t>
  </si>
  <si>
    <t>No contar con las Tablas de Retención Documental de la entidad</t>
  </si>
  <si>
    <t>Inadecuada Planeación para transferencias documentales
Daño reputacional de la entidad
Reporte de actividades deficiente
Incumplimiento en los planes
Sanciones disiplinarias</t>
  </si>
  <si>
    <t>Probable</t>
  </si>
  <si>
    <t>Proyección de las TRD de la entidad: Listado de series, subseries y tipos documentales. Se trabajara con cada proceso en la elaboración de de las TRD</t>
  </si>
  <si>
    <t>Líder del Proceso
Gestor del Proceso
Cogestor</t>
  </si>
  <si>
    <t>Detectar</t>
  </si>
  <si>
    <t>Número de TRD proyectadas</t>
  </si>
  <si>
    <t>* Formato TRD
* Listados de asistencia</t>
  </si>
  <si>
    <t>Marzo  2020 - 3 TRD proyectadas
Junio 2020 - 3 TRD proyectadas
Septiembre 2020 - 18 TRD proyectadas</t>
  </si>
  <si>
    <t>Marzo  2020 - Dado que en la oficina de Getión Documental no hubo personal sino hasta mediados de marzo del año 2020 se realizó una revisión de la información que habían dejado los contratistas anteriores acerca de las TRD y se encontraron proyectadas la TRD de la Dirección General, la de la Subdirección Estratégica y de Cooordinación Bomberil y la de la Subdirección Administrativa y Financiera.
Junio 2020 - Después de realizar un análisis de las 3 TRD que se tenían, se realizó el cronograma de entrevistas para la actualización y el levantamiento de las TRD 2020 con todos los procesos.
Septiembre 2020 - Se levantaron 18 Tablas de Retención Documental (De los 22 procesos de la entidad)</t>
  </si>
  <si>
    <t>Si no se tiene la TRD del proceso, reunirse con el proceso para empezar a definir como se va llevar a cabo la proyección de la misma</t>
  </si>
  <si>
    <t>Carencia de personal idoneo</t>
  </si>
  <si>
    <t>Incumplimiento a la normatividad 
Gestión deficiente
Reprocesos</t>
  </si>
  <si>
    <t>Realizar Sensibilización con el personal de la entidad en temas de normatividad archivística vigente (organización documental): Material informativo acerca del proceso de la gestión documental de la DNBC, , evaluando el resultado de entendimiento fruto de la capacitación</t>
  </si>
  <si>
    <t>Comunicaciones</t>
  </si>
  <si>
    <t>Número de Capacitaciones realizadas / Número de capacitaciones proyectadas</t>
  </si>
  <si>
    <t>* Correos Electrónicos
* Actas o listas de asistencia
Encuesta o evaluación</t>
  </si>
  <si>
    <t>Marzo 2020 - 0 Capacitaciones
Junio 2020 - 3 Capacitaciones
Septiembre 2020 - 3 Capacitaciones</t>
  </si>
  <si>
    <t>Marzo 2020 - Dado que en la oficina de Getión Documental no hubo personal sino hasta mediados de marzo del año 2020, el equipo se dedicó a organizar la información que se tenía para poder proceder a realizar capacitaciones a partir del siguiente trimestre.
Junio 2020 - Se tenían proyectadas tres capacitaciones; una para el equipo de Gestión Documental, otra para Atención al Ciudadano y una última para Educación Bomberil.
Septiembre 2020 - Se tenían proyectadas tres capacitaciones para toda la entidad y se realizaron a satisfacción.</t>
  </si>
  <si>
    <t>En caso de no poder realizar capacitaciones a toda la entidad, realizar las capacitaciones personalizadas con cada proceso</t>
  </si>
  <si>
    <t>Aplicación inadecuada de la normatividad archivística en materia de organización documental</t>
  </si>
  <si>
    <t>El desconocimiento y uso inadecuado de normatividad a través de quienes ejecutan el proceso de gestión documental puede repercutir de manera negativa en los procesos de organización de archivos de la entidad.  </t>
  </si>
  <si>
    <t>Inadecuada organización documental</t>
  </si>
  <si>
    <t>Perdidas de documentos y expedientes
Perdida de la memoria de la entidad
Daño reputacional</t>
  </si>
  <si>
    <t>Levantar y/o actualizar los Procedimientos, instructivos y formatos del proceso Gestión Documental de acuerdo a la normatividad vigente y socializar los mismos</t>
  </si>
  <si>
    <t>Número de procedimientos, instructivos y/o formatos publicados</t>
  </si>
  <si>
    <t>* Procedimientos, instructivos y/o formatos levantados o actualizados</t>
  </si>
  <si>
    <t>Abril 2020 - 0 Procedimientos
Agosto 2020 - 1 Procedimiento
Septiembre - 0 Procedimientos</t>
  </si>
  <si>
    <t>Abril 2020 - Dado que en la oficina de Getión Documental no hubo personal sino hasta mediados de marzo del año 2020, el proceso no proyectó la publicación de ningún documento hasta el cuatrimestre siguiente.
Agosto 2020 - Para este cuatrimestre se tenía proyectado el levantamiento del procedimiento de "Consulta y Préstamo de Documentos" y dos formatos
Septiembre - Se tiene proyectos expedir en este cuatrimestre dos procedimientos (Organización de Archivos y Transferencia Documental) y un instructivo (Diligenciamiento del FUID)</t>
  </si>
  <si>
    <t>En caso de no lograr tener publicación en el SIGEC los procedimientos, instructivos y/o formatos del proceso, levantar un anteproyecto de dicho documento</t>
  </si>
  <si>
    <t>2.3</t>
  </si>
  <si>
    <t>Desconocimiento de la normatividad archivística vigente</t>
  </si>
  <si>
    <t>Cuatrimestral</t>
  </si>
  <si>
    <t>Número de procedimientos y/o instructivos publicados</t>
  </si>
  <si>
    <t>* Procedimientos y/o instructivos levantados o actualizados</t>
  </si>
  <si>
    <t>En caso de no lograr tener publicación en el SIGEC los procedimientos y/o instructivos del proceso, levantar un anteproyecto de dicho documento</t>
  </si>
  <si>
    <t>Gestión de Tecnologia Informática</t>
  </si>
  <si>
    <t>Administrar y mantener la infraestructura tecnológica y los sistemas de información, para soportar los procesos de la DNBC, mediante el soporte y mantenimiento de los servicios de TI, brindando atención oportuna a los requerimientos de soporte tecnológico de los usuarios.</t>
  </si>
  <si>
    <t>La infraestructura tecnológica y los sistemas de información no cuentan con la capacidades suficientes para garantizar su disponibilidad</t>
  </si>
  <si>
    <t>Los usuarios de la infraestructura tecnológica y los sistemas de información, no puedan tener acceso a los servicios de manera oportuna por falta de disponibilidad</t>
  </si>
  <si>
    <t>Tecnológico</t>
  </si>
  <si>
    <t>No se cuenta con un soporte técnico a los sistemas de información</t>
  </si>
  <si>
    <t>Que no se pueda dar solución a los problemas y requerimientos que pueda presentar el sistema de información en determinado momento
Incumplimiento en las actividades definidas o programadas
Reprocesos
Perdida de información
Acceso indebido a la información de la entidad</t>
  </si>
  <si>
    <t>Verificar que los sistemas de información cuenten con el servicio de soporte, mantenimiento y actualización requeridas por la entidad encargada ORFEO.</t>
  </si>
  <si>
    <t>Gestión TI</t>
  </si>
  <si>
    <t>Subdirector Administrativo y Financiero
Gestión Contractual</t>
  </si>
  <si>
    <t>Como minimo (1) verificación semestral</t>
  </si>
  <si>
    <t>Formato de Atención de Soporte Tecnico</t>
  </si>
  <si>
    <t>Enero 2020- 1  - Se realizo una revision a los sistemas con que cuenta la entida para este caso ORFEO.
Septiembre 2020. 1 Contrataciòn de apoyo al soporte</t>
  </si>
  <si>
    <t>Enero 2020. Se valida con ORFEO el estado del sistema,donde informan el funcionamiento optimo del mismo
Septiembre 2020 Se logro la contratación de personal para brindar, soporte y actualización del sistema ORFEO.</t>
  </si>
  <si>
    <t>Presentar las necesidades, ficha tecnica y cotizaciones para la contratación del servicio de soporte tecnico, mantenimiento y actualización de los sistemas de información.</t>
  </si>
  <si>
    <t>Fallas técnicas de los servidores donde están instalados los sistemas de información</t>
  </si>
  <si>
    <t>No se puede tener acceso a los sistemas de información que se encuentren instalados en los servidores
Perdida de información
Reprocesos
Afectación en el cumplimiento de la gestión de los demás procesos</t>
  </si>
  <si>
    <t>Verificar que se cuente con el servicio de mantenimiento preventivo y o correctivo de los servidores de la entidad.</t>
  </si>
  <si>
    <t>Como minimo (1) verificación al mes</t>
  </si>
  <si>
    <t>Marzo 2020, 1
Junio 2020. 1
Septiembre 2020 - 1 .</t>
  </si>
  <si>
    <t>Marzo 2020, Se verifico que los servidores no cuentas con  servicio de mantenimiento preventivo y o correctivo, ni con licencias de soporte.
Junio 2020. Se verifico que los servidores no cuentas con  servicio de mantenimiento preventivo y o correctivo, ni con licencias de soporte.
Septiembre 2020 - 1 Se verifico que los servidores no cuentas con  servicio de mantenimiento preventivo y o correctivo, ni con licencias de soporte.  Se esta adelantando el proceso para dar soporte y mantenimiento, con servidores en la nube.</t>
  </si>
  <si>
    <t>De acuerdo a la falla presentada se determina si se debe restablecer las copias de seguridad del servidor y de los sistemas de información instalados verificando si se debe adquirir los componentes de hadware que resulten instalados</t>
  </si>
  <si>
    <t>Soporte técnico inoportuno a los usuarios de la infraestructura tecnológica y sistemas de información</t>
  </si>
  <si>
    <t>Los usuarios podrían dejar de realizar sus actividades por falta de operación de la infraestructura tecnológica o los sistemas de información</t>
  </si>
  <si>
    <t>No se cuenta con personal para atender los niveles de atención de soporte técnico</t>
  </si>
  <si>
    <t>No se atienden los casos solicitados por los usuarios
Incumplimiento en las actividades definidas o programadas
Reprocesos
Perdida de información</t>
  </si>
  <si>
    <t>Validar y solicitar el recurso humano que permita prestar de manera oportuna los tres niveles de atención</t>
  </si>
  <si>
    <t xml:space="preserve">Recurso humano contratado para los niveles de ateción / Recurso humano necesario para cubrir los niveles de anteción de cada nivel  </t>
  </si>
  <si>
    <t xml:space="preserve">Correo electrónico </t>
  </si>
  <si>
    <t>Marzo 2020, 100%
Junio 2020. 100%
Septiembre 2020 - 100%</t>
  </si>
  <si>
    <t xml:space="preserve">Marzo 2020, Se cuenta con personal contratado para temas realacionados con soporte 
Junio 2020. Se cuenta con personal contratado para temas realacionados con soporte 
Septiembre 2020 - Se cuenta con personal contratado para temas realacionados con soporte </t>
  </si>
  <si>
    <t>Solicitud de contratación de recurso humano requerido para la atencion del soporte</t>
  </si>
  <si>
    <t>No se cuenta con un software de mesa de ayuda para que los usuarios registren los casos</t>
  </si>
  <si>
    <t>No se puede hacer seguimiento a los casos reportados
Reprocesos
Demoras en la gestión de los procesos</t>
  </si>
  <si>
    <t xml:space="preserve">Validar y solicitar el recurso que permita adquirir e implementar un software de mesa de ayuda </t>
  </si>
  <si>
    <t>Software de mesa de ayuda adquirido/ Software de mesa de ayuda solicitado</t>
  </si>
  <si>
    <t>Correo electrónico</t>
  </si>
  <si>
    <t>Junio 2020. 0</t>
  </si>
  <si>
    <t xml:space="preserve">Junio 2020. Se estan adelantando las acciones para adquisicion de mesa de ayuda, o se pedira dentro de la contratación de las herramientas cuenten con la mesa de ayuda respectiva. </t>
  </si>
  <si>
    <t>Solicitud de adquisición del software de mesa de ayuda</t>
  </si>
  <si>
    <t>Gestión de Comunicaciones</t>
  </si>
  <si>
    <t>Difusión e intercambio oportuno y eficaz de la información con los grupos de interés y grupos de valor de la DNBC, por medio del impacto de las estrategias de comunicación organizacional e informativa a través de los canales oficiales definidos para posicionar la imagen de la entidad.</t>
  </si>
  <si>
    <t>Informaciòn que no cumple con todos estandares definidos de publicaciòn dados por la entidad</t>
  </si>
  <si>
    <t>Información compartida por cualquier canal oficial de la entidad que no posea los líneamientos especificados en el procedimiento de creación y publicación de contenidos  o información para el público interno o externo.</t>
  </si>
  <si>
    <t>Estratégico</t>
  </si>
  <si>
    <t>No se ejecuta el procedimiento para la publicación de contenidos en los medios de comunciación de la entidad.</t>
  </si>
  <si>
    <t>Sanciones disciplinarias
Reporte inoportuno de resultados del proceso</t>
  </si>
  <si>
    <t>El Gestor del proceso de comunicaciones o quien delegue, diariamente deberá verificar la aplicación del Procedimiento de  creación y publicación de contenidos  o información para el público interno o externo, a través de una lista de chequeo práctica donde están los pasos claves de la aplicación del procedimiento. En caso de hallar incumplimientos, modificar inmediatamente y continuar con el proceso. 
Actualización y socialización del Procedimiento de  creación y publicación de contenidos  o información para el público interno o externo.  En relación alos objetivos misionales.</t>
  </si>
  <si>
    <t>Líder y Gestor del proceso.</t>
  </si>
  <si>
    <t>Planeación  
Gestión de Contratación</t>
  </si>
  <si>
    <t>Anual</t>
  </si>
  <si>
    <t>1. actualización y socializació del procedimiento.</t>
  </si>
  <si>
    <t>Evidencia: Lista de chequeo, aprobación explícita del gestor sobre el contenido por el canal escogido o cambios de la publicación (si aplica).</t>
  </si>
  <si>
    <t>SEPTIEMBRE 2020. 1</t>
  </si>
  <si>
    <t>SEPTIEMBRE 2020. Se realizó la pertinene actualización del Procedimiento de Creación y Publicación de Contenidos Internos y Externos de la DNBC, el cual fue enviado al área de Planeación desde el trimestre pasado y este fue aprobado el  15 de septiembre. Dicho seguimiento se reliza a diario, pero semanalmente se diligencia la lista de chequeo con los contenidos aprobados. Así mismo, se realizó la socialización del procedimiento con el equipo de comunicaciones, el cual fue compartido a través del coreo electrónico con los integrantes.</t>
  </si>
  <si>
    <t>El líder o gestor del proceso debe definir las prioridades de las actividades correspondientes a los estándares de información que deberá publicar el proceso.
Evaluar la pertinencia de el ajuste de actividades que no se puedan realizar de acuerdo a los recurso humano.</t>
  </si>
  <si>
    <t>Solicitud inmediata de publicación de información por parte de Directivas omitiendo la revisión por parte del encargado designado.</t>
  </si>
  <si>
    <t>Sanciones disciplinarias
Reporte inoportuno de resultados del proceso
Sanciones legales
Incumplimiento estratégico del procedimiento.</t>
  </si>
  <si>
    <t>El Gestor del proceso de comunicaciones o quien delegue, diariamente deberá verificar la aplicación del Procedimiento de  creación y publicación de contenidos  o información para el público interno o externo, a través de una lista de chequeo práctica donde están los pasos claves de la aplicación del procedimiento. En caso de hallar incumplimientos, modificar inmediatamente y continuar con el proceso. 
Socializar el procedimiento de creaciòn y publicación de información DNBC con las Directivas de la entidad.</t>
  </si>
  <si>
    <t>Planeación 
 Gestión de Contratación</t>
  </si>
  <si>
    <t>cuatrimestral</t>
  </si>
  <si>
    <t>1. actualización del procedimiento.
1 socializació del procedimiento</t>
  </si>
  <si>
    <t>Aprobación de la Lista de chequeo, aprobación explícita del gestor sobre el contenido por el canal escogido o cambios de la publicación (si aplica).</t>
  </si>
  <si>
    <t xml:space="preserve">ABRIL 2020. 0
AGOSTO 2020. 1 </t>
  </si>
  <si>
    <t>ABRIL 2020. 
AGOSTO 2020. El procedimiento y lista de chequeo, antes de ser aprobados metodológicamente por el área de planeación, estos fueron revisaos por el Director Nacional de Bomberos, quien con su fima aprobó el la actualización y aplicación de dichos documentos.</t>
  </si>
  <si>
    <t>El líder o gestor del proceso, deberá evaluar la ejecución de  las actividades acorde con los  recursos físicos que se cuente.  
Evaluar la pertinencia de el ajuste de actividades que no se puedan realizar de acuerdo a los recursos físicos.</t>
  </si>
  <si>
    <t>Omiten a GECO como los primeros conocedores y voceros de la información. Y de forma extemporánea se concoce de actividades, reuniones, proyectos, etc.</t>
  </si>
  <si>
    <t xml:space="preserve">Daño reputacional
Reprocesos
</t>
  </si>
  <si>
    <t>El Gestor del Proceso de Comunicaciones o quien delegue, deberá estar constatemente vinculado con los demás gestores de los procesos de la entidad para que la información de gestión y demás que sea de potencial comunicacional, pueda ser transformada bajo los criterios del Procedimiento de  creación y publicación de contenidos  o información para el público interno o externo, cumpliendo la lista de chequeo práctica donde están los pasos claves de la aplicación del mismo. En caso de hallar incumplimientos, modificar inmediatamente y continuar con el proceso.
La actividad se desarrolla mendiante Socialización de la importancia de la creación y difusión de contenidos institucionales. En cabeza del líder del proceso.</t>
  </si>
  <si>
    <t>Gestor del Proceso</t>
  </si>
  <si>
    <t>1 Seguimiento de la actuaización  de la  información correspondiente a la Ley 1712 del 2014</t>
  </si>
  <si>
    <t>Socialización de la importancia de la creación y difusión de contenidos institucionales. En cabeza del líder del proceso.</t>
  </si>
  <si>
    <t>JUNIO 2020. 0
SEPTIEMBRE 2020. 1</t>
  </si>
  <si>
    <t>JUNIO 2020. Se trabajo de manera integral todoas las actividades de transparencia, se evalua la socialiación y se definr programar capacitacion para el segundo semestre 
SEPTIEMBRE 2020. Durante el mes de Agosto y septiembre, se socializó con los gestores de los procesos la importancia de la publicación y actualización de información a tiempo corresponiendo a la Ley de Transparencia, así mismo se les retroalimentó en la importancia de dar a conocer las actividades que poseen potencial en el nivel de gestión de la entidad; para que estas sena compartidas y publicadas si es el caso con el público externo o interno DNBC.</t>
  </si>
  <si>
    <t>Socialización del procedimiento de publicación y creación de información interna y externa de la DNBC. En cuanto a la validación de cumplimiento y criterios de la información.</t>
  </si>
  <si>
    <t>1.4</t>
  </si>
  <si>
    <t>No está calsificada la infomación generada y allegada al proceso GECO de modo que permita priorizar su difusión.</t>
  </si>
  <si>
    <t>Falta de imagen institucional definida
Daño reputacional
Desinformación a los grupos de valor</t>
  </si>
  <si>
    <t>El Gestor del Proceso de Comunicaciones o quien delegue, deberá revisar diaramente los productos generados en relación a la clasificación de la información en los contenidos, según en el Procedimiento de  creación y publicación de contenidos  o información para el público interno o externo y su lista de chequeo. En caso de hallar falencias este no se publicará, deberá modificarse inmediatamente y continuar con el proceso
Clasificación del tipo de información de publicación que converge en la entidad.</t>
  </si>
  <si>
    <t>Medición respectiva cuente con la listade chequeo de las publicaciones realizadas</t>
  </si>
  <si>
    <t>Lista de chequeo, aprobación explícita del gestor sobre el contenido por el canal escogido o cambios de la publicación (si aplica).</t>
  </si>
  <si>
    <t>ENERO 2020. 
FEBRRERO 2020.
MARZO 2020.
ABRIL 2020.
MAYO 2020.
JUNIO 2020.
JULIO 2020. 
AGOSTO 2020. 
SEPTIEMBRE 2020.</t>
  </si>
  <si>
    <t>Una vez ha sido aprobada la actualización del proceso y de la lista de chequeo, esta ha siido apliocada por el gestor de Comunicaciones, evidencia digital  que reposa en el drive de Comunicaciones, donde se evidencian  la clasificación de la información (interna/externa)</t>
  </si>
  <si>
    <t>Incluir dentro del informe de gestión anual el número de publicaciones realizadas dentro de la entidad que no pasaron por validación del proceso de Comunicaciones.</t>
  </si>
  <si>
    <t>Ejecutar las estrategias definidas para la publicaciòn de informaciòn de manera inoportuna e ineficaz hacia los grupos de valor e interes de la entidad</t>
  </si>
  <si>
    <t>Las estrategias de comunicación que no estén acordes con la misionalidad y objetivos estratégicos de la entidad, lo cual debetía relacionarse directamente con la visibilización de la gestión insititucional a favor del valor de la transparencia.</t>
  </si>
  <si>
    <t>Cumplimiento</t>
  </si>
  <si>
    <t xml:space="preserve">Falta de articulación de los proceso de la entidad con el EQUIPO GECO  a las actividades relacionadas con la labor bomberil </t>
  </si>
  <si>
    <t>Daño reputacional
Pérdida de la oportundiad de fortalecer la imagen institucional.</t>
  </si>
  <si>
    <t>El Gestor del proceso de Comunicaciones o quien delegue, deberá revisar y hacer seguimiento mensualmente del cumplimiento a las actividades del  plan de comunicaciones. En caso de hallar incumplimientos evaluar  la pertinencia del producto, hacer cambios (si aplica en variación de metas y tiempo de ejecución) y continuar con el proceso.
Presentación del plan de comunicaciones a Dirección para crear nuevos productos o estrategias que nos permitan mejorar y vincularnos con los demás procesos.</t>
  </si>
  <si>
    <t xml:space="preserve">Minimo una reunión para evaluar los productos propuestos o generados </t>
  </si>
  <si>
    <t>Acta de asistencia y acuerdos de la reunión GECO, matriz con los avances que condensa al mes de seguimiento y productos realizados.</t>
  </si>
  <si>
    <t>MAYO 2020. 1</t>
  </si>
  <si>
    <t>MAYO 2020. El formato crrespondiente al Plan de Comunciaciones fue enviado  al área de planeación,  actualizando con este la caracterización del proceso, sin embargo aún no se ha recibido respuesta de este documento aprobado. En este plan de incluye la definición de nuevos productos a preentar ante Dirección</t>
  </si>
  <si>
    <t>Socialización del procedimiento de publicación y creación de información interna y externa de la DNBC. En cuanto a la remisión o envío de  información al proceso.</t>
  </si>
  <si>
    <t>Carencia de confianza  en el alcance comunicacional más allá de la divulgación de información.</t>
  </si>
  <si>
    <t>Sanciones disciplinarias
Reprocesos
Falta de difución de información para los cuerpos de bomberos</t>
  </si>
  <si>
    <t xml:space="preserve">El líder o gestor del proceso debe re-definir las estrategias de publicación, teniendo en cuenta los recursos humanos y físicos con los que cuenta. </t>
  </si>
  <si>
    <t>Falta de disposición de los recursos humanos y alianzas institucionales (en medios de comunicación) para el fortalecimiento del  proceso</t>
  </si>
  <si>
    <t xml:space="preserve">Falta de posicionamiento de la entidad
Reprocesos
</t>
  </si>
  <si>
    <t>El Gestor de Comunicaciones o quien delegue, deberá recibir y analizar cuatrimestralmente las necesidades y debilidades que posee el proceso para la consecución o generación de contenidos. Estos deben ser expuestos por el equipo en reuniones de trabajo que permitan visibilizar las necesidades a mejorar.
Formular las necesidades del proceso en pro del fortalecimiento.</t>
  </si>
  <si>
    <t xml:space="preserve"># reuniones de trabajo realizadas </t>
  </si>
  <si>
    <t>acta de asistencia, novedades halladas y socialización con el líder del proceso para posibles soluciones.</t>
  </si>
  <si>
    <t>JUNIO 2020. 0
SEPTIEMBRE 2020. 0</t>
  </si>
  <si>
    <t>JUNIO 2020. No se lo logro concretar la renión se espera desarrollarla en el segundos semestre de la vigencia.
SEPTIEMBRE 2020. Dicha reunión no se ha podido ejecutar ya que el equipo de comunicaciones tuvo un alto flujo de trabajo y eventos virtuales, como el Foro Internacional de Incendios Forestales, entre otros, los cuales no le permitieron ejecutar dicha actividad, sin embargo esta queda programada para el mes de octubre.</t>
  </si>
  <si>
    <t>El líder o gestor del proceso, deberá evaluar la ejecución de  las actividades relacionadas con las estrategias de publicación acorde con los  recursos físicos y humanos que se cuente.  
Evaluar la pertinencia de el ajuste de actividades que no se puedan realizar de acuerdo a los recursos físicos.</t>
  </si>
  <si>
    <t>2.4</t>
  </si>
  <si>
    <t>Ausencia del relacionamiento intrínseco del EQUIPO DE COMUNICACIONES con la DIRECIÓN en cuanto a la vinculación y realización de estrategias de Comunicación  que nos generen cercanía con los públicos.</t>
  </si>
  <si>
    <t xml:space="preserve">Daño reputacional
Reprocesos
Incumplimiento en las publicaciones requeridas </t>
  </si>
  <si>
    <t xml:space="preserve">El Gestor del Proceso de Comunicaciones o quien delegue, deberá   revisar diaramente los productos generados haciéndo énfasis en el cumplimiento a la clasificación de la información en los contenidos; según en el Procedimiento de creación y publicación de contenidos  o información para el público interno o externo y su lista de chequeo. En caso de hallar falencias este no se publicará, deberá modificarse inmediatamente y continuar con el proceso.
Procedimiento actualizado y socializado. </t>
  </si>
  <si>
    <t>Un Procedimiento actualizado y una socialización del procedimiento.</t>
  </si>
  <si>
    <t>Lista de chequeo, aprobación explícita del gestor sobre el contenido por el canal escogido o cambios de la publicación (si aplica),</t>
  </si>
  <si>
    <t xml:space="preserve"> "El líder o gestor del proceso debe definir las prioridades de las actividades correspondientes a los estándares de información que deberá publicar el proceso.
Evaluar la pertinencia de el ajuste de actividades que no se puedan realizar de acuerdo a los recurso humano."</t>
  </si>
  <si>
    <t>2.5</t>
  </si>
  <si>
    <t>Publicación extemporánea de la información correspondiente a la Ley 1712 de 2014 en la página web de la entidad.</t>
  </si>
  <si>
    <t>Sanciones legales
Desinformación a los grupos de valor e intrés</t>
  </si>
  <si>
    <t xml:space="preserve">El Gestor de Comunicaciones o quien delegue, trimestralmente deberá generar un correo de recordación a todos los gestores de los procesos de la entidad en cuanto a la actualización y cumplimiento de tiempos de la información a publicar en la web por parte de los demás procesos DNBC. En caso de registrar incumplimientos, este deberá ser reportado con los líderes de procesos quienes realizarán el pertienente llamado de atención y continuar con el proceso.
Recordar a los procesos de la entidad la actulización y publicación de  de información en la página web.  </t>
  </si>
  <si>
    <t>1 correo de recordación.</t>
  </si>
  <si>
    <t>Correo enviado a gestores, lista de información actualizada en la página web.</t>
  </si>
  <si>
    <t>SEPTIEMBRE 2020. Durante el mes de Agosto y septiembre, se socializó con los gestores de los procesos la importancia de la publicación y actualización de información a tiempo corresponiendo a la Ley de Transparencia, así mismo se les retroalimentó en la importancia de dar a conocer las actividades que poseen potencial en el nivel de gestión de la entidad; para que estas sena compartidas y publicadas si es el caso con el público externo o interno DNBC.</t>
  </si>
  <si>
    <t>Gestión de Contratación</t>
  </si>
  <si>
    <t xml:space="preserve">Gestionar las necesidades contractuales de la DNBC, a fin de lograr el equipamiento y fortalecimiento de los Cuerpos de Bomberos del País, mediante el cumplimiento y ejecución del Plan Anual de Adquisiciones y los proyectos aprobados por la Junta Nacional de Bomberos, dando estricto cumplimiento a la normatividad vigente. </t>
  </si>
  <si>
    <t>Suministrar bienes y servicios para desarrollar las actividades de la DNBC que no se ajusten a las disposiciones legales establecidas.</t>
  </si>
  <si>
    <t>Elaborar contratos a destiempo o que no cumplen con las disposiciones  legales que aplican lo cual genera inconsistencias en la contratacion de los bienes y servicios de la entidad</t>
  </si>
  <si>
    <t>Deficiencias en la planeación de las áreas usuarias para la programación de solicitudes de bienes y /o servicios definidos en el PAA</t>
  </si>
  <si>
    <t>Incumplimiento de los Planes Institucionales formulados por la DNBC.
Reprocesos
Sanciones legales
Sanciones disciplinarias</t>
  </si>
  <si>
    <t>Realizar seguimiento al PAA, registrando en el formato de control de adquisiciones y modificaciones al PAA las novedades que se surtan en su desarrollo</t>
  </si>
  <si>
    <t>Líder y gestor del proceso</t>
  </si>
  <si>
    <t>Todos los procesos con necesidades de contratación</t>
  </si>
  <si>
    <t>No. De modificaciones al PAA aprobadas y realizadas/No. De modificaciones al PAA solicitadas</t>
  </si>
  <si>
    <t>Formato Control Adquisiciones y Modificaciones al PAA</t>
  </si>
  <si>
    <t xml:space="preserve">ABRIL 2020.  1/1 No se presentaron modificaciones al PAAC
AGOSTO 2020. 6/6 Se aprobaron el 100% de las modificaciones solicitadas </t>
  </si>
  <si>
    <t>ABRIL 2020. en el primer cuatrimestre del año fue realizada una modificacion al PAA.
AGOSTO 2020. Segundo cuatrimestre del año/ se han realizado seis (06) modificaciones al plan anual de adquisiciones según la necesidad, en las siguientes fechas; 15/05/2020, 01/06/2020, 27/07/2020, 28/07/2020, 27/08/2020 y 28/08/2020.</t>
  </si>
  <si>
    <t>Reprogramación de la actividad a contratar para otro período posterior</t>
  </si>
  <si>
    <t>No aplicar los estándares definidos en la normatividad vigentes y en la caracterización del proceso de Gestión Contractual.</t>
  </si>
  <si>
    <t>Hallazgos de auditorías internas y entes de control, Investigaciones, sanciones por Entes de control a la Entidad.
Sanciones legales
Sanciones disciplinarias
Perdidas economicas
Daño reputacional</t>
  </si>
  <si>
    <t>Verificar que toda la documentación de los expedientes contractuales cumpla con lineamientos legales vigentes y lo dispuesto en la caracterización del proceso</t>
  </si>
  <si>
    <t>N.A.</t>
  </si>
  <si>
    <t>No de expedientes contractuales que cumplan con los lineamientos legales/No de solicitudes de contratación</t>
  </si>
  <si>
    <t>Cuadro de Contratos y Expedientes Contractuales</t>
  </si>
  <si>
    <t xml:space="preserve">ABRIL 2020. 176/176  
AGOSTO 2020. 62/62 </t>
  </si>
  <si>
    <t xml:space="preserve">ABRIL 2020. se tramitarion en el primer cuatrimestre del año 176 expedientes contractuales que fueron debidamente verificados y cumplen con los lineamientos legales vigentes y se encuentran en concordancia con la caracterizacion del proceso.   
AGOSTO 2020. segundo cuatrimestre del año, se suscribieorn 62 contratos cuya documentacion cumple con los lineamientos legales vigentes y en concordancia con la caracterizacion del proceso </t>
  </si>
  <si>
    <t>Terminación Anormal del Contrato</t>
  </si>
  <si>
    <t>Deficiencias en las solicitudes de contratación reportadas  por parte de las áreas usuarias</t>
  </si>
  <si>
    <t>Contratos con deficiencias técnicas, jurídicas, económicas y financieras
Reprocesos
Perdidas economicas</t>
  </si>
  <si>
    <t>Identificar las inconsistencias en los estudios previos radicados en gestión contractual de acuerdo a lo establecido en la Ley 1082 de 2015.</t>
  </si>
  <si>
    <t>Estudio previos con inconsistencias/ Estudios Previos Radicados</t>
  </si>
  <si>
    <t>Correo electrónico ó Memorando soportando la devolución del estudio previo para ajuste</t>
  </si>
  <si>
    <t xml:space="preserve">ABRIL 2020.  0/176 ESTUDIOS PREVIOS                                                                 
AGOSTO 2020.   0/62 ESTUDIOS PREVIOS </t>
  </si>
  <si>
    <t>ABRIL, en el primer cuatrimestre dle año fueron recibidos revisados y tramitados 176 estudios previos de lkos cuales cuatro fueron devulevos para solicitud de documentacion faltante, las demas observaciones fueron dadas de forma personal.             MAYO-AGOSTO, segundo cuatrimestre del año, se recibieorn 62 cestudio previos por parte de las diferentes areas de la entidad, de los cuales fueron devuelvos 4 de ellos para solicitar la documentacion completa que logre evidenciar y verificar que el contratista cuenta con el perfil que se requiere, demas devoluciones para modificaciones que se hayan presentando se realizaron de forma personal con el funcionario competente.</t>
  </si>
  <si>
    <t>Reprogramación del calendario del proceso contractual hasta que surtan las correcciones de los estudios previos</t>
  </si>
  <si>
    <t>Publicación inoportuna de actividades contractuales en el SECOP II</t>
  </si>
  <si>
    <t>Demoras representativas en los tiempos de respuesta a los cargues de información realizados por los colaboradores de Gestión Contactual en el SECOP I y II</t>
  </si>
  <si>
    <t>Fallas de conectividad en la DNBC ó en el acceso a la plataforma del Secop I y II</t>
  </si>
  <si>
    <t>Hallazgos de auditorías internas y entes de control, Investigaciones, sanciones por Entes de control a la Entidad.
Sanciones discplinarias
Sanciones legales</t>
  </si>
  <si>
    <t>Compartir</t>
  </si>
  <si>
    <t>Reporte al Área de T.I. de la DNBC o a Colombia Compra Eficiente sobre las fallas de conectividad y/o acceso a las herramientas tecnológicas del SECOP.</t>
  </si>
  <si>
    <t>Cuando se requiera</t>
  </si>
  <si>
    <t>Reporte de fallas generadas durante el período</t>
  </si>
  <si>
    <t xml:space="preserve">SEPTIEMBRE 2020. Durante el periodo corrido de la vigencia 2020 no se realizaron reportes de fallas que se hayan presentado que limiten el desarrollo de la labor </t>
  </si>
  <si>
    <t>Reprogramación de la firma del contrato para una fecha futura</t>
  </si>
  <si>
    <t>Gestión Administrativa</t>
  </si>
  <si>
    <t>Proveer soluciones administrativas adecuadas, para apoyar el desarrollo y gestión de las dependencias de la DNBC, a través de la administración, custodia y control de los mismos.</t>
  </si>
  <si>
    <t>Proveer soluciones administrativas inadecuadas para el apoyo de la gestión de los procesos de la DNBC</t>
  </si>
  <si>
    <t>Suministrar soluciones que no cumplen con las necesidades o requerimientos de los diferentes proceso de la entidad.</t>
  </si>
  <si>
    <t>Falta de planeación de las necesidades administrativas de la entidad</t>
  </si>
  <si>
    <t>Saciones legales
Incumplimiento en el plan de accion de la entidad</t>
  </si>
  <si>
    <t xml:space="preserve">Evaluar y gestionar de manera oportuna las necesidades de contratación reportadas por los procesos.  </t>
  </si>
  <si>
    <t>Lider y Gestor del Proceso</t>
  </si>
  <si>
    <t>Todos los procesos</t>
  </si>
  <si>
    <t>(Numero de solicitudes atendidas / Numero de solicitudes radicadas al proceso)*100</t>
  </si>
  <si>
    <t>Formatos o lista de seguimiento de las necesidades reportadas en cada proceso</t>
  </si>
  <si>
    <t>MARZO 2020. 55/55
JUNIO 2020.  193 /193 
SEPTIEMBRE  2020. 49/49</t>
  </si>
  <si>
    <t>MARZO 2020. Se realizaron 55 solicitudes de las cuales se hicieron entrega del total delas mismas cumpliendo asi con el 100% del requerimiento.                
JUNIO 2020. Se realizaron 193 solicitudes de las cuales se hicieron entrega del total delas mismas cumpliendo asi con el 100% del requerimiento.               
SEPTIEMBRE 2020. Se realizaron 49 solicitudes de las cuales se hicieron entrega del total delas mismas cumpliendo asi con el 100% del requerimiento.</t>
  </si>
  <si>
    <t>Recibir necesidades que no esten dentro de los requerimientos presupuestales y  de manera extemporanea; y que sean para su aprobacion inmediata.</t>
  </si>
  <si>
    <t>Falta de claridad y especificaciones en los requerimientos por parte de los procesos</t>
  </si>
  <si>
    <t>Costos o gastos adicionales
Perdida patrimonial
Sanciones legales</t>
  </si>
  <si>
    <t>MARZO 2020. Se realizaron 55 solicitudes de las cuales se hicieron entrega del total delas mismas cumpliendo asi con el 100% del requerimiento.     
JUNIO 2020. Se realizaron 193 solicitudes de las cuales se hicieron entrega del total delas mismas cumpliendo asi con el 100% del requerimiento.         
SEPTIEMBRE 2020. Se realizaron 49 solicitudes de las cuales se hicieron entrega del total delas mismas cumpliendo asi con el 100% del requerimiento.</t>
  </si>
  <si>
    <t>Fortalecimiento Bomberil para la Respuesta</t>
  </si>
  <si>
    <t xml:space="preserve">Fortalecer técnica y operativamente a los cuerpos de bomberos del País, para la prestación del servicio público esencial, el cual contempla la gestión integral del riesgo contra incendios, los preparativos y atención de rescates en todas sus modalidades y la atención de incidentes con materiales peligrosos, mediante el análisis y evaluación de necesidades de los proyectos de inversión, registro, certificación y capacitación bomberil.
</t>
  </si>
  <si>
    <t>Aprobación y adquisicion inoportuna de los HEAS y vehículos de bomberos</t>
  </si>
  <si>
    <t xml:space="preserve">Que el comité tecnico no se reuna a tiempo para dar la priorizacion de los proyectos que se presentan a junta nacional. </t>
  </si>
  <si>
    <t>Que no se secione la Junta Nacional de Bomberos</t>
  </si>
  <si>
    <t>No se da aprobación y ejecucion de las lineas de inversión para la adquisicion de HEAS y vehiculos de bomberos.
Falta de cumplimiento en el plan de acción 
Daño reputacional</t>
  </si>
  <si>
    <t>Solicitud de convocatoria a la Dirección  para  que solicite la sesión de la Junta Nacional de Bomberos</t>
  </si>
  <si>
    <t xml:space="preserve">Subdirector de Estrategia y Coordinación Bomberil
Gestor del proceso
</t>
  </si>
  <si>
    <t xml:space="preserve">Dirección </t>
  </si>
  <si>
    <t>No de solicitudes  de convocatoria de Junta</t>
  </si>
  <si>
    <t xml:space="preserve">Correos electrónicos , oficios y/o actas de reunión. </t>
  </si>
  <si>
    <t>MARZO 2020.  1. Convocatoria
JUNIO 2020. 0
SEPTIEMBRE   1. Convocatoria</t>
  </si>
  <si>
    <t xml:space="preserve">MARZO 2020. 1 convocatoria, sesion de JNB el dia 3 de marzo de 2020
JUNIO 2020. No se realizaron convocatoorias 
SEPTIEMBRE   1. ConvocatoriaCitación a los comandantes de bomberos que son miembros de la Junta Nacional de Bomberos para asistir a la primera mesa del comité Técnico Asesor de Incendios Forestales de los Bomberos de Colombia
Correo electrónico para Bomberos miembros de la Junta Nacional:
• Bomberos Voluntarios Puerto Rico – Meta
• Bomberos Voluntarios Espinal – Tolima
• Bomberos Voluntarios Pasto – Nariño
• Bomberos Voluntarios Cali – Valle del Cauca 
• Bomberos Oficiales Bogotá 
</t>
  </si>
  <si>
    <t>Solicitar de manera formal la reunión con los miembros que forman el Comité Técnico, para priorizar los proyectos que se presentan a Junta Nacional</t>
  </si>
  <si>
    <t>Los documentos para entrega del bien aprobado para comodato, no cumplen con los requisitos solicitados por el area contractual de la entidad.</t>
  </si>
  <si>
    <t>No se diligencia de manera correcta  el formato de  Lista de Chequeo por Comodato</t>
  </si>
  <si>
    <t xml:space="preserve">Presentacion de documentos que no cumplen los requisitos establecidos. </t>
  </si>
  <si>
    <t>No se pueden elaborar los comodatos . 
Reprocesos
Daño reputacional</t>
  </si>
  <si>
    <t>Diligenciamiento y seguimiento de la Lista de Chequeo por Comodato</t>
  </si>
  <si>
    <t>Personal Apoyo a Proyectos</t>
  </si>
  <si>
    <t>No de Proyectos  Revisados para elaboración de comodatos/ No de Proyectos Aprobados por Junta Nacional  de Bomberos</t>
  </si>
  <si>
    <t>Lista de Chequeo por Comodato</t>
  </si>
  <si>
    <t>JULIO 2020.  24 / 24
SEPTIEMBRE 2020. 6/6</t>
  </si>
  <si>
    <t>JULIO 2020. Se recibieron 24 vehiculos cisternas.
SEPTIEMBRE 2020. En septiembre se recibieron 6 vehículos cisternas para los Cuerpos de Bomberos Voluntarios de: 
• Cartago – Valle del Cauca
• Alcalá – Valle del Cauca
• Gómez Plata – Antioquia
• Valledupar – Cesar
• Chachagüí – Nariño
• Piedecuesta - Santander 
Desde el Proceso de contratación este año no se manejan comodatos, se realizan actas de transferencia del bien hacia el Cuerpo de Bomberos, quedando estos últimos como propietarios.</t>
  </si>
  <si>
    <t>Gestionar reunión con los responsables de recolectar y revisar la información que envían los cuerpos de bomberos en la presentación de proyectos.</t>
  </si>
  <si>
    <t>Evaluación y Seguimiento</t>
  </si>
  <si>
    <t xml:space="preserve">Evaluar el cumplimiento y la efectividad del Sistema Integrado de Gestión y Control, para apoyar a la Alta Dirección en la toma de decisiones y generación de acciones, orientadas al cumplimiento de objetivos y metas institucionales, mediante la ejecución del Programa Anual de Auditorias. </t>
  </si>
  <si>
    <t>Inadecuada evaluación del Sistema de Control Interno</t>
  </si>
  <si>
    <t>No lograr efectuar una evaluación independiente del Sistema de Control Interno debido a la ocurrencia de situaciones que  puedan afectar la planeación y ejecución del programa de auditorias.</t>
  </si>
  <si>
    <t>No contar oportunamente con el equipo multidisciplinario con las competencias requeridas para la ejecución del Programa de auditorías.</t>
  </si>
  <si>
    <t>Que no se logre desarrollar la totalidad de los roles de la oficina de control interno, limitando el ejercicio de auditoria en en cuanto a la cobertura de los procesos y por ende la información aportada a la entidad para la toma de decisiones.</t>
  </si>
  <si>
    <t>Evitar</t>
  </si>
  <si>
    <t xml:space="preserve">Presentar oportunamente las necesidades de contratación a la alta dirección para su aprobación y gestión de los recursos, alienado con el plan de acción y el programa de auditoria </t>
  </si>
  <si>
    <t>Asesor(a) con funciones de Control Interno</t>
  </si>
  <si>
    <t>Comité Institucional de Coordinación de Control Interno</t>
  </si>
  <si>
    <t>Una solicitud de necesidades de contratación remitida a Planeación</t>
  </si>
  <si>
    <t>Remisión de las necesidades de contratación del proceso de acuerdo con los parámetros establecidos por Planeación</t>
  </si>
  <si>
    <t>28/09/2020
Una (1) solicitud de necesidades de contratación remitida a Planeación</t>
  </si>
  <si>
    <t xml:space="preserve">El nueve (9) de septiembre se remitió a Planeación Estratégica las necesidades para 2021 del proceso Evaluación y Seguimiento en el marco del Plan Estratégico Institucional DNBC "Unidos Somos Más Fuertes" 2020-2030", dichas necesidades fueron sustentadas a Planeación Estratégica el día dieciséis (16) de septiembre.
Los días 17 y 18 de septiembre, se participó en la jornada de planeación estratégica "Unidos Somos Más Fuertes 2020 - 2030" en donde se identificó la planeación del proceso a corto, mediano y largo plazo.
</t>
  </si>
  <si>
    <t>Dar cumplimiento prioritario a la presentación y/o rendición de los informes de ley de competencia del proceso</t>
  </si>
  <si>
    <t>Al realizar la formulación del Programa de Auditoria no se incluyan los procesos críticos de la entidad.</t>
  </si>
  <si>
    <t>Al no contar con evaluación independiente, no se contribuye al mejoramiento continuo de los procesos críticos de la entidad.</t>
  </si>
  <si>
    <t>Presentar oportunamente el programa de auditorias al comité de coordinación de control interno para su aprobación y ejecución oportuna, garantizando que sean evaluados todos los procesos en el ciclo de auditoría</t>
  </si>
  <si>
    <t>Un Programa de Auditoria de la vigencia aprobado</t>
  </si>
  <si>
    <t>Acta del Comité Institucional de Coordinación de Control Interno donde se aprueba el programa de auditoria de la vigencia</t>
  </si>
  <si>
    <t>28/09/2020
Un (1) Programa de Auditoria de la vigencia aprobado</t>
  </si>
  <si>
    <t>El programa de auditoría para la vigencia 2020 fue aprobado por el Comité Institucional de Coordinación de Control Interno en la sesión del 29 de enero de 2020.</t>
  </si>
  <si>
    <t>Solicitar al comité institucional de coordinación de control interno la modificación del programa de auditoria para su ejecución de acuerdo con los recursos asignados</t>
  </si>
  <si>
    <t>Inspección Vigilancia y Control</t>
  </si>
  <si>
    <t xml:space="preserve">Velar para que los Cuerpos de Bomberos del País cumplan con las condiciones mínimas de capacidad legal, operativa, técnica, financiera y administrativa para la prestación del servicio público esencial de gestión integral de riesgo contra incendio, los preparativos y atención de rescates en todas sus modalidades y la respuesta a incidentes con materiales peligrosos, mediante la construcción, definición y debida aplicación de los estándares mínimos para la prestación del servicio. </t>
  </si>
  <si>
    <t xml:space="preserve">Conceptos errados sobre los cuerpo de bomberos </t>
  </si>
  <si>
    <t xml:space="preserve">Emitir un concepto errado frente al cumplimiento de los estándares mínimos definidos por la DNBC que genere diferencias entre las capacidades real del cuerpo de bomberos y la oferta del servicio público esencial. </t>
  </si>
  <si>
    <t>Fallas en el procedimiento definido por la DNBC para la verificación de los estándares mínimos.</t>
  </si>
  <si>
    <t>Demoras y/o reprocesos en la emisión de conceptos.
Reprocesos
Daño Reputacional
Sanciones Disciplinarios</t>
  </si>
  <si>
    <t xml:space="preserve">Verificación de los procedimientos definidos para la IVC.
El Subdirector de Estrategia y Coordinación Bomberil previamente a la emisión del informe al Cuerpo de Bomberos, verifica que este  refleje los resultados de la visita realizada de acuerdo a los programas de inspección definidos para tal fin. 
Para ello se evalua que el informe de verificación este diligenciado por los responsables, tengan la evidencia adecuada, refleje las conclusiones y sean acordes a lo indicado en el informe. </t>
  </si>
  <si>
    <t>Gestor del proceso</t>
  </si>
  <si>
    <t xml:space="preserve">Subdirector de Estrategia y Coordinación Bomberil </t>
  </si>
  <si>
    <t>Inconsistencias frente al concepto en los informes emitidos/ informes emitidos en el periodo</t>
  </si>
  <si>
    <t>Aprobación del informe por parte del  Subdirector de Estrategia y Coordinación Bomberil 
ó
Lista de Asistencia y grabacion de la reunión</t>
  </si>
  <si>
    <t xml:space="preserve">ABRIL 2020. 0
SEPTIEMBRE 2020. 0/3. </t>
  </si>
  <si>
    <t>ABRIL 2020. No se generaron informes por programación del ejercicio, el proceso de inspección vigilancia y control inició actividades con nuestro equipo desde mayo del 2020.
SEPTIEMBRE 2020. Se han realizado 3 informes de verificaciones y/o planes de mejoramiento y no se ha reportado ninguna inconsistencia.
Estos se han basado en la información enviada por cada uno de los cuerpos de bomberos verificados y por la evidencia registrada por el equipo de inspección vigilancia y control en las visitas realizada. La información se ha validado con todo lo anterior y tanto el gestor del proceso como el subdirector estratégico y de coordinación bomberil han hecho las revisiones correspondientes para evitar entregar dictámenes que no sean correctos.</t>
  </si>
  <si>
    <t>Redefinir los procedimientos que no se ajusten a las necesidades del sector o de la entidad</t>
  </si>
  <si>
    <t xml:space="preserve">Emisión de conceptos errados sobre los cuerpo de bomberos </t>
  </si>
  <si>
    <t xml:space="preserve">Emitir un concepto errado frente al cumplimiento de los estándares mínimos definidos por la DNBC que genere diferencias entre las capacidades real del cuerpo de bombero y la oferta del servicio público esencial. </t>
  </si>
  <si>
    <t>Descononimeinto Ausencia de la revisión de los estándares mínimos definidos frente a los cambios externos o internos que cambien las condiciones del cuerpo de bomberos.</t>
  </si>
  <si>
    <t>Quejas y reclamos por parte de los Cuerpos de Bomberos y/o el ente municipal.
Daño reputacional
Sanciones disciplinarias
Sanciones legales</t>
  </si>
  <si>
    <t xml:space="preserve">ABRIL 2020. 0
SEPTIEMBRE 2020. 0/3 </t>
  </si>
  <si>
    <t>ABRIL 2020. No se generaron informes por programación del ejercicio, el proceso de inspección vigilancia y control inició actividades con nuestro equipo desde mayo del 2020.
SEPTIEMBRE 2020. Se han realizado 3 informes de verificaciones y / planes de mejoramiento y no se ha reportado ninguna inconsistencia.
Estos se han basado en la información enviada por cada uno de los cuerpos de bomberos verificados y por la evidencia registrada por el equipo de inspección vigilancia y control en las visitas realizada. La información se ha validado con todo lo anterior y tanto el gestor del proceso como el subdirector estratégico y de coordinación bomberil han hecho las revisiones correspondientes para evitar entregar dictámenes que no sean correctos.</t>
  </si>
  <si>
    <t>Requerir información a los cuerpos de bomberos, que no corresponda al alcance de inspección, vigilancia y control.</t>
  </si>
  <si>
    <t>Solicitar información a los cuerpos de bomberos que salga del alcance de inspeccion, vigilancia y control.</t>
  </si>
  <si>
    <t>Desconocimiento de los requerimientos mínimos definidos por la DNBC por parte de los encargados de la verificación.</t>
  </si>
  <si>
    <t>Incrementos en quejas y reclamos por parte de los Cuerpos de Bomberos por la extralimitación del la DNBC en su proceso de inspección, vigilancia y control.
Daño reputacional</t>
  </si>
  <si>
    <t>Insignificante</t>
  </si>
  <si>
    <t>Bajo</t>
  </si>
  <si>
    <t>Procesos de formación y capacitación externa
Anualmente el equipo de Inspección, Vigilancia y Control, realiza la programación de capacitaciones para los encargados de la verificación de los requisitos mínimos y durante el periodo de ejecución realiza el seguimiento del cumplimiento de dicha programación.</t>
  </si>
  <si>
    <t>El Subdirector de Estrategia y Coordinación Bomberil</t>
  </si>
  <si>
    <t xml:space="preserve">Actividades ejecutadas/Actividades de capacitación programada </t>
  </si>
  <si>
    <t>- Cronograma de capacitación anual aprobado por el Subdirector de ECB
y 
-Lista de Asistencia</t>
  </si>
  <si>
    <t>SEPTIEMBRE 2020. 20/4</t>
  </si>
  <si>
    <t>SEPTIEMBRE 2020. Se han realizado 20 actividades de capacitación frente a las 16 programadas.
Las actividaes de Capacitación se han realizado con el acompañamiento de todo el equipo del proceso de inspección vigilancia y control lo que hapermitido cubrir los criterios operativos, técnicos, administrativos, financieros y legales dentro del propósito de trasmitir a los coordinadores y delegados departametales la información necesaria para la realización de verificaciones adecuadas a los Cuerpos de &lt;bomberos sin que se extralimite.  Para la solicitud de la información se ha diseñado una lista de chqueo revisada y autorizada tanto por el gestor del proceso como por el Subdirector estratégico y de Coordinación Bomberil.</t>
  </si>
  <si>
    <t>Redefinir el programa de capacitación de tal manera que se pueda cumplir con las visitas mas prioritarias acorde al impacto que estas puedan generar</t>
  </si>
  <si>
    <t>Definición de estándares mínimos a los cuerpos de bomberos de manera imprecisa.</t>
  </si>
  <si>
    <t>Establecer de forma imprecisa los estándares mínimos de cumplimiento para el servicio público escencial que prestan los cuerpos de bombero en el trerritorio nacional.</t>
  </si>
  <si>
    <t>3.1</t>
  </si>
  <si>
    <t xml:space="preserve">Falta de conocimiento del sector bomberil y su contexto normativo, por parte del equipo de inspección, vigilancia y control. </t>
  </si>
  <si>
    <t>Afectación en la imagen de la DNBC por el deconcimiento de la situación de los Cuerpos de Bomberos y su normatividad.</t>
  </si>
  <si>
    <t>Menor</t>
  </si>
  <si>
    <t>Comité interno
De manera cuatrimestral el equipo de Inspección, Viginacia y control, realiza una reunión interna en donde se evalúa las gestiones realizadas en el procesos, se identifica las debilidades del equipo y se hace seguimiento de decisiones tomadas en reuniones enteriores, de tal manera que se definan capacitaciones y/o autoestudio que permita la adecuada formación del equipo de Inspección . Vigilandia y Control para la consecución del trabajo.</t>
  </si>
  <si>
    <t xml:space="preserve">Actividades ejecutadas/Actividades de capacitación programada para IVC </t>
  </si>
  <si>
    <t>Lista de Asistencia y/o Grabación de la Reunión</t>
  </si>
  <si>
    <t xml:space="preserve">ABRIL 2020. 0
SEPTIEMBRE 2020. 4/4. </t>
  </si>
  <si>
    <t>ABRIL 2020. No se generaron informes por programación del ejercicio, el proceso de inspección vigilancia y control inició actividades con nuestro equipo desde mayo del 2020.
SEPTIEMBRE 2020. Se han realizado 4 actividades de 4  planteadas.
El equipo de inspección vigilancia y control se reunió para generar directrices con respecto a los procesos para respuestas de PQRs, relización de informes, visitas de verificación y seguimiento a los planes de mejoramiento, para responsabilizar a cada elemento del equipode una gestón en especial. Toda esta organizacón esta dirigida por el lider del proceso y con conocimiento y control del Subdirector estratégico y de coordinación Bomberil.</t>
  </si>
  <si>
    <t>Validar los conocimientos o temas tratados dentro de los comites del proceso con el proposito de validar los conocimientos o entendimiento de los temas</t>
  </si>
  <si>
    <t xml:space="preserve">Atención inoportuna de requerimientos de verificación a los cuerpo de bomberos. </t>
  </si>
  <si>
    <t>4.1</t>
  </si>
  <si>
    <t>Falta de capacidad operativa y financiera por parte de la DNBC para realizar la verificación de los requerimientos a los Cuerpos de Bomberos en el territorio nacional.</t>
  </si>
  <si>
    <t>Afectación en la imagen de la DNBC por las demoras en la atención a los requerimientos.
Sanciones legales
Sanciones Disciplinarios</t>
  </si>
  <si>
    <t xml:space="preserve">Improbable
</t>
  </si>
  <si>
    <t>Priorización de operaciones de verificación a los cuerpos de Bomberos
Una vez aprobadas las verificaciones a los Cuerpos de Bomberos, el Subdirector de Estrategia y Coordinación Bomberil junto con el Gestor de Inspección Vigilancia y Control, establece el orden de las operaciones de verificación de acuerdo a los antecedentes de los Cuerpos de Bomberos (solicitudes de entes de control y/o del cuerpo de bomberos) y lo establecen en un cronograma para su seguimiento.</t>
  </si>
  <si>
    <t>Verificación de Cuerpos de Bomberos realizadas / Numero total de inspección de Cuerpos de Bomberos programadas en el cronograma</t>
  </si>
  <si>
    <t>Cronograma de verificaciones 
y/o
Fomato Unico de Verificación</t>
  </si>
  <si>
    <t xml:space="preserve">ABRIL 2020. 0
SEPTIEMBRE 2020. 2/1. </t>
  </si>
  <si>
    <t>ABRIL 2020. No se generaron verificaciones por programación del ejercicio, el proceso de inspección vigilancia y control inició actividades con nuestro equipo desde mayo del 2020.
SEPTIEMBRE 2020. se han realizado dos verificaciones de una programada.
En cumplimiento de nuestro cronograma se realizo una verificación  dando cumplimiento a la meta, pero además por requerimiento de un cuerpo de bomberos que necesitaba de una verificación urgente el equipo realizo otra más. El equipo de IVC se desplazo hasta los municipios de Ansermanuevo en el Valle del Cauca y de Cóedoba en Nariño para realizar verificaciones.</t>
  </si>
  <si>
    <t>Redefinir el plan de trabajo de tal manera que se pueda cumplir con las visitas mas prioritarias acorde al impacto que estas puedan generar</t>
  </si>
  <si>
    <t>Coordinación Operativa</t>
  </si>
  <si>
    <t xml:space="preserve">Apoyar técnica y operativamente a los cuerpos de bomberos del país, para garantizar una adecuada gestión en la prestación del servicio publico esencial en la atención de emergencias y eventos que se presentan relacionados con la gestión integral del riesgo contra incendio, los preparativos y atención de rescate en todas sus modalidades y la atención de incidentes con materiales peligrosos, mediante el monitoreo y seguimiento a los eventos o emergencias en materia bomberil. </t>
  </si>
  <si>
    <t>Brindar soporte tecnico y operativo inadecuado a los Cuerpos de Bomberos en los eventos o emergencias presentados</t>
  </si>
  <si>
    <t>Generar apoyo incompleto o erroneo en los eventos o emergencias presentadas en materia bomberil</t>
  </si>
  <si>
    <t>Desconocimiento de los protocolos de operación técnica y operativa bomberil</t>
  </si>
  <si>
    <t>Daño reputacional de la entidad. 
Incumplimiento en los objetivos propuestos.
Reprocesos</t>
  </si>
  <si>
    <t>Realizar jornada de capacitación relacionadas con el proceso de coordinación operativa, dependiendo de que se generen nuevas contrataciones . Actas o listas de asistencia y Evaluación de las mismas , evaluando el resultado de entendimiento fruto de la capacitación o socialización.</t>
  </si>
  <si>
    <t>Líder y Gestor del Proceso</t>
  </si>
  <si>
    <t>Una capacitación como mínima en el año (si se dan estas dos características: Cambios de protocolo o nuevas contrataciones)</t>
  </si>
  <si>
    <t>Listado de asistencia y soporte de socialización y evacuación Actas o listas de asistencia y Evaluación de las mismas</t>
  </si>
  <si>
    <t>AGOSTO 2020. 1  Capacitación
SEPTIEMBRE 2020. 1  Capacitación</t>
  </si>
  <si>
    <t>AGOSTO 2020:  Dada la contratacion de personal nuevo se realizó capacitación dando a conocer el proceso de coordinación operativa ( evidencias 1.2 y 3 )
Septiembre 28 de 2020: Se realizó capacitación sobre seguridad y salud en el trabajo (evidencias 4, 5 y 6 )</t>
  </si>
  <si>
    <t>Recapacitacitación y evaluación para identificar el grado de apropiación o entendimiento del tema</t>
  </si>
  <si>
    <t>Fallas tecnológicas que dificulten el funcionamiento de la plataforma RUE.</t>
  </si>
  <si>
    <t>Perdida de la información o disponibilidad de la misma
Daño reputacional 
Quejas y reclamos por parte de los cuerpos de bomberos</t>
  </si>
  <si>
    <t xml:space="preserve">         
Solicitar  el soporte técnico preventivo o correctivo al proveedor del servicio  nube pública II ( ORACLE ) la a fin de garantizar el buen  funcionamiento de la plataforma RUE.  
Generar tickes de soporte técnico en la plataforma  (ORACLE) en los casos de requerir soporte 
Gestionar la contratación de un profesional (ingeniero mantenimiento evolutivo RUE).</t>
  </si>
  <si>
    <t>Proceso de Tecnología Informática</t>
  </si>
  <si>
    <t>Cada vez que ocurra</t>
  </si>
  <si>
    <t>Numero de Ticket generados 
ó
1 Contratación de profesional</t>
  </si>
  <si>
    <t>Bitácora de falla y/o ficha de soporte técnico a la pltaforma RUE. 
Ó
Contrato de profesional</t>
  </si>
  <si>
    <t>AGOSTO 2020. 1 Contratación de profesional</t>
  </si>
  <si>
    <t>AGOSTO 2020: Se contrato  los servicios de un profesional( Evidencia 1 contrato,  evidencia 2 revision de proyectos, evidencia 3 manuel de gestion de usuarios )</t>
  </si>
  <si>
    <t>Analizar y definir en conjunto con TI algún plan de contingencia</t>
  </si>
  <si>
    <t xml:space="preserve">Ausencia de personal idóneo. </t>
  </si>
  <si>
    <t xml:space="preserve">Evaluar la necesidad de personal de acuerdo a las actividades que se esten desarrollando en el proceso de coordinación operativa.                                                      Solicitud correos institucionales.                      </t>
  </si>
  <si>
    <t>Financiera - Planeación y Contratación</t>
  </si>
  <si>
    <t>Numero de personal contratado / Total de personal solicitado</t>
  </si>
  <si>
    <t xml:space="preserve">Proyección de necesidades por proceso para la vigencia </t>
  </si>
  <si>
    <t>AGOSTO 2020. 9/10</t>
  </si>
  <si>
    <t>AGOSTO 2020:  Oficio con la solicitud de Apoyo de un Radioperador para el Proceso de Coordinación Operativa. ( Evidencia 1 correo electronico ) y evidencias 2,3,4,5,6, 7 y 8 contratos y correos electronicos.
Actualmente se cuenta con tres raidioperadores, una persona de sala situacional, un apoyo de sala sistucional, tres profesionales de apoyo para el proceso de Corrdinación  Operativa  y el lider del proceso. Ademas por medio e correo electronico se realizó la solicitud de otra persona que se requiere, de diez personas requeridas se cuenta a la fecha con 9.</t>
  </si>
  <si>
    <t xml:space="preserve">Capacitar al personal misional disponible dentro de la entidad en temas de apoyo en los temas propios del proceso </t>
  </si>
  <si>
    <t xml:space="preserve">No ejecutar los protocolos para la atención de emergencias </t>
  </si>
  <si>
    <t>Movilización inadecuada de recursos. 
Reprocesos
Sanciones disciplinarias</t>
  </si>
  <si>
    <t xml:space="preserve">Listado de asistencia y soporte de socialización y evaluaciones realizadas
</t>
  </si>
  <si>
    <t>JULIO 2020. 1  Capacitación
SEPTIEMBRE 2020. 1   Capacitación</t>
  </si>
  <si>
    <t xml:space="preserve">JULIO 2020: Se envia correo electronico con el instructivo para participación del curso.   ( Evidencia 1 )                                                                                                          
SEPTIEMBRE 2020:  Se envia correo electronico con el instructivo para participación del curso.     (Evidencia  2 )                                                                                                                                                                                                                                                                Certificados  participación curso introduccción a la metrología (Evidencia 3,4,5 y 6)
Se realizó curso  "Introducción a la Metrología", dictado por el Instituto Nacional de Metrología de Colombia, de manera virtual, dirigido al personal encargado del proceso de coordinación operativa.                                                                                                                                                                            </t>
  </si>
  <si>
    <t>Planeción Estratégica</t>
  </si>
  <si>
    <t xml:space="preserve">Orientar a la DNBC, en la definición de estrategias y lineamientos que estructuren los planes, programas y proyectos de la Entidad,  con el fin de impactar positivamente el servicio entregado a los grupos de valor, mediante los lineamientos definidos en el marco del Plan Nacional de Desarrollo, el Plan Estratégico Sectorial y el Sistema Integrado de Gestión y Control. </t>
  </si>
  <si>
    <t>Formulación Inadecuada de estrategias y lineamientos que estructuren los planes y programas de la entidad</t>
  </si>
  <si>
    <t>Inadecuada formulación de estrategias, lineamientos y politicas para la ejecución de los Planes, proyectos y/o programas</t>
  </si>
  <si>
    <t>Cambios de escenarios politicos, economicos, sociales.</t>
  </si>
  <si>
    <t>Incumplimiento a las metas de los planes de acción
Reprocesos
Cambios en la asignación de presupuesto y recursos para los proyectos
Daño reputacional</t>
  </si>
  <si>
    <t>Seguimiento y evaluación de la ejecución presupuestal por lineas de inversión acorde al avance de de  cada linea</t>
  </si>
  <si>
    <t>Lider y gestor del proceso</t>
  </si>
  <si>
    <t>Lideres o responsables de proyectos de inversión</t>
  </si>
  <si>
    <t>Total de lineas de inversión analizadas en el periodo / Total de lineas de inversión para la vigencia</t>
  </si>
  <si>
    <t>Actas o listas de asistencia y Evaluación de las mismas
Socializacion a los comites directivos (Acta o informe)</t>
  </si>
  <si>
    <t xml:space="preserve">ABRIL 2020. (25/25)*100. 100% de las lineas de inversión analizadas
AGOSTO 2020. (25/25)*100. 100% de las lineas de inversión analizadas
</t>
  </si>
  <si>
    <t>1. El 28 de abril de 2020, en Comité Directivo Sigec se presenta el nivel presupuestal de ejecución de acuerdo con los cdp's viabilizados por el área de planeación acorde con la cadena de valor del Proyecto de Inversión, en el que se analizaron en tres objetivos 25 líneas de inversión. Con un estado dejecución del 11% .
2. El 31 de agosto, de igual forma en Comié Directivo Sigec se presentan los saldos disponibles por cada una de las líneas de inversión (25) en sus tres objetivos, así como el estado de ejecución analizado frente a CDP's emitidos 50%.</t>
  </si>
  <si>
    <t>Presentar los reportes del Sistema SPI del DNP con la información registrada de avance presupuestal y de avance de indicadores</t>
  </si>
  <si>
    <t>Asignación de nuevas responsabilidades a traves de Leyes, Decretos y otras disposiciones sin los ajustes institucionales necesarios.</t>
  </si>
  <si>
    <t>Deficiente prestación del servicio 
Daño reputacional de la entidad</t>
  </si>
  <si>
    <t>Informar de las nuevas responsabilidades dadas por Leyes, Decretos y otras disposiciones, dentro de los procesos de la entidad, mediante capacitaciones, charlas, mesas de trabajo, difusión de correos o publicación de piezas graficas que comuniquen las responsabilidades para la entidad , evaluando el resultado de entendimiento fruto de la capacitación o socialización</t>
  </si>
  <si>
    <t>Numero de nuevas responsabilidades dadas por Leyes, Decretos y otras disposiciones generadas en el periodo evaluado que fueron comunicadas / Numero de nuevas responsabilidades dadas por Leyes, Decretos y otras disposiciones generadas en el periodo evaluado que debe adoptar la entidad</t>
  </si>
  <si>
    <t>Actas o listas de asistencia y Evaluación de las mismas
Correo electrónico</t>
  </si>
  <si>
    <t>30/09/2020. A la fecha no se han emitido leyes y / o Decretos que den nuevas responsabilidades a la entidad para ser atendidas por el Proyecto de inversión u otro programa que este relacionado con los compromisos institucionales que impacten en metas del plan nacional de desarrollo, así como de las que estan formuladas a nivel de sector.</t>
  </si>
  <si>
    <t>Convocar reuniones extraordinarias que permitan socializar con los colaboradores la necesidad de conocer las nuevas Leyes, Decretos y otras disposiciones, dentro de los procesos de la entidad</t>
  </si>
  <si>
    <t>Insuficiencia de recursos para atender la demanda de obligaciones impuestas</t>
  </si>
  <si>
    <t>Incumplimiento en los tiempos de ejecución de los planes definidos 
Reporte de indicadores de cumplimiento deficientes</t>
  </si>
  <si>
    <t>Solicitar de manera oportuna las necesidades de personal para la vigencia 
Si se presenta la ausencia de personal a pesar de presentar de manera oportuna las necesidades para la vigencia, se deberá mencionar dentro del comité primario del proceso de Planeación Estratégica, el seguimiento realizado con la Dirección de la necesidad de personal .</t>
  </si>
  <si>
    <t>Dirección de la DNBC</t>
  </si>
  <si>
    <t xml:space="preserve">Necesidades de personal para el proceso cubiertos / Necesidades de personal de proceso </t>
  </si>
  <si>
    <t xml:space="preserve">Actas o listas de asistencia </t>
  </si>
  <si>
    <t>MARZO 2020. 2/2*100. El 100% del personal solicitado fue asignado.</t>
  </si>
  <si>
    <t>El proceso de Planeación estratégica cuenta a partir del mes de marzo con el número de personal solicitado a la alta Dirección para apoyar la gestión del mismo.
En el primer trimestre las actividades fueron cubiertas por la profesional con funciones de planeación de planta de la entidad.
Las actividades de responsabilidad del proceso se cumplieron acorde con los requerimientos realizados.</t>
  </si>
  <si>
    <t xml:space="preserve">Priorizar las actividades a ejecutar dentro del proceso, con el propósito de cubrir aquellas que son normativas </t>
  </si>
  <si>
    <t xml:space="preserve">Ejecución presupuestal incompleta dentro de las vigencias definidas </t>
  </si>
  <si>
    <t>No se logra cumplimiento de las metas presupuestales pactadas dentro de la DNBC</t>
  </si>
  <si>
    <t>Inadecuada planeación y monitoreo de los procesos de contratación para la ejecución de recursos asignados</t>
  </si>
  <si>
    <t>Incumplimiento en los tiempos de ejecución de los planes de inversión definidos
Incumplimiento de metas
Bajos nivelesd egestión institucional
Pérdda de credibilidad</t>
  </si>
  <si>
    <t>Identificación detallada en la cadena de valor del proyecto de inversión de los item para ejecutar los recursos asignados y avalados por la Junta Nacional de Bomberos para cumplir con los objetivos y metas propuestas</t>
  </si>
  <si>
    <t>Desagregación de la cadena de valor por Objetivo; Producto, Actividades e Item con recursos asignados</t>
  </si>
  <si>
    <t>Cadena de valor formulada y actualizada</t>
  </si>
  <si>
    <t>MARZO 2020. 1 Cadena de Valor formulada y actualizada.</t>
  </si>
  <si>
    <t>MARZO 2020. De acuerdo con la Junta Nacional de Bomberos realizada en el mes de marzo, se formulo y actualizó la cadena de valor del proyecto de inversión, identificando por Objetivo, Productos, actividad e item, los recursos avalados en el Proyecto por la Junta para cada actividad. De esta forma se describe la programación para la ejecución adecuada de recursos que responda al cumplimiento de metas y claridad para su ejecución.</t>
  </si>
  <si>
    <t xml:space="preserve">Realizar reuniones periódicas de seguimiento a la contratación </t>
  </si>
  <si>
    <t>Incumplimiento en los tiempos de ejecución de los planes de inversión definidos
Incumplimiento de metas
Bajos niveles de gestión institucional
Pérdda de credibilidad</t>
  </si>
  <si>
    <t>Monitoreo periódico a los recursos de inversión asignados de acuerdo con la cadena de valor</t>
  </si>
  <si>
    <t>1 Monitoreo a la ejecución de recursos</t>
  </si>
  <si>
    <t>Informes de Monitoreo presentados</t>
  </si>
  <si>
    <t xml:space="preserve">ENERO 2020. No ha secionado la junta 
FEBRERO 2020. No ha secionado la junta
MARZO 2020. No ha secionado la junta
ABRIL 2020. 1 Monitoreo de ejecución de recursos
MAYO 2020. 1 Monitoreo de ejecución de recursos
JUNIO 2020. 1 Monitoreo de ejecución de recursos
JULIO 2020. 1 Monitoreo de ejecución de recursos
AGOSTO 2020. 1 Monitoreo de ejecución de recursos
SEPTIEMBRE 2020. 1 Monitoreo de ejecución de recursos
</t>
  </si>
  <si>
    <t xml:space="preserve">ENERO 2020. No ha secionado la junta 
FEBRERO 2020. No ha secionado la junta
MARZO 2020. No ha secionado la junta
ABRIL 2020. Se realizo 1 informe con la ejecución presupuestal de inversión y funcionamiento presentados a la alta Dirección. 
MAYO 2020. Se realizo 1 informe con la ejecución presupuestal de inversión y funcionamiento presentados a la alta Dirección. 
JUNIO 2020. Se realizo 1 informe con la ejecución presupuestal de inversión y funcionamiento presentados a la alta Dirección. 
JULIO 2020. Se realizo 1 informe con la ejecución presupuestal de inversión y funcionamiento presentados a la alta Dirección. 
AGOSTO 2020. Se realizo 1 informe con la ejecución presupuestal de inversión y funcionamiento presentados a la alta Dirección. 
SEPTIEMBRE 2020. Se realizo 1 informe con la ejecución presupuestal de inversión y funcionamiento presentados a la alta Dirección. 
</t>
  </si>
  <si>
    <t>Gestión Jurídica</t>
  </si>
  <si>
    <t>Atender las necesidades de carácter legal y de representación judicial de la DNBC, con el propósito de defender los intereses de la entidad, mediante el acompañamiento y asesoría en carácter legal de sus procesos dando estricto cumplimiento a las leyes vigentes.</t>
  </si>
  <si>
    <t>Atender de manera inoportuna los proceso judiciales allegados a la entidad.</t>
  </si>
  <si>
    <t xml:space="preserve">Gestionar los procesos que llegan a la entidad fuera de los tiempos legalmente establecidos </t>
  </si>
  <si>
    <t>Falta de personal idoneo.</t>
  </si>
  <si>
    <t>Perdida de proceso judicial
Daño reputacional
Sanciones disciplinarias 
Sanciones legales</t>
  </si>
  <si>
    <t>Se validara en cada uno de los comites de conciliaciòn que se cuente con el apoderado de los procesos en donde es parte la entidad. Validando que cada proceso en donde es demandada la entidad cuente con su respectivo apoderado.</t>
  </si>
  <si>
    <t>Lider del Proceso</t>
  </si>
  <si>
    <t xml:space="preserve">Verificaciòn del apoderado de los procesos allegados a la entidad / Relaciòn total de procesos en donde esta involucrada la entidad </t>
  </si>
  <si>
    <t xml:space="preserve">Acta de comité de conciliaciòn </t>
  </si>
  <si>
    <t xml:space="preserve">ENERO 2020.  9/9
FEBRERO 2020. 10/10
MARZO 2020. 10/10
ABRIL 2020. 10/10
MAYO 2020. 10/10
JUNIO 2020. 10/10
JULIO 2020. 10/10
AGOSTO 2020. 10/10
SEPTIEMBRE 2020. 10/10
</t>
  </si>
  <si>
    <t>ENERO 2020.  Dentro del acta de comité de conciliación se evidencia el apoderado de los 9 procesos vigentes a esa fecha de la entidad
FEBRERO 2020.  Dentro del acta de comité de conciliación se evidencia el apoderado de los 10 procesos vigentes a esa fecha de la entidad
MARZO 2020. Dentro del acta de comité de conciliación se evidencia el apoderado de los 10 procesos vigentes a esa fecha de la entidad
ABRIL 2020. Dentro del acta de comité de conciliación se evidencia el apoderado de los 10 procesos vigentes a esa fecha de la entidad
MAYO 2020. Dentro del acta de comité de conciliación se evidencia el apoderado de los 10 procesos vigentes a esa fecha de la entidad
JUNIO 2020. Dentro del acta de comité de conciliación se evidencia el apoderado de los 10 procesos vigentes a esa fecha de la entidad
JULIO 2020. Dentro del acta de comité de conciliación se evidencia el apoderado de los 10 procesos vigentes a esa fecha de la entidad
AGOSTO 2020. Dentro del acta de comité de conciliación se evidencia el apoderado de los 10 procesos vigentes a esa fecha de la entidad
SEPTIEMBRE 2020. Dentro del acta de comité de conciliación se evidencia el apoderado de los 10 procesos vigentes a esa fecha de la entidad</t>
  </si>
  <si>
    <t>Por parte del despacho del director se solicita que se designa otro abogado que asuma la defensa de la entidad</t>
  </si>
  <si>
    <t>Sobrecarga laboral.</t>
  </si>
  <si>
    <t>Sanciones disciplinarias
Incumplimiento en el plan de acción</t>
  </si>
  <si>
    <t xml:space="preserve">En los casos que la sobrecarga laboral no permita la defensa judicial de la entidad se procedera a designar otro abogado que la desarrolle. </t>
  </si>
  <si>
    <t>Procesos desigandos a otro abogado que tengan como causa sobrecarga laboral</t>
  </si>
  <si>
    <t>Poder otorgado al nuevo abogado (en los casos que se presente el evento)</t>
  </si>
  <si>
    <t xml:space="preserve">ENERO 2020.  0
FEBRERO 2020. 0
MARZO 2020. 0
ABRIL 2020. 0
MAYO 2020. 0
JUNIO 2020. 0
JULIO 2020. 0
AGOSTO 2020. 0
SEPTIEMBRE 2020. 0
</t>
  </si>
  <si>
    <t>ENERO 2020. No se presentó ninguna sustitución de poder por sobrecarga laboral
FEBRERO 2020.  No se presentó ninguna sustitución de poder por sobrecarga laboral
MARZO 2020. No se presentó ninguna sustitución de poder por sobrecarga laboral
ABRIL 2020. No se presentó ninguna sustitución de poder por sobrecarga laboral
MAYO 2020. No se presentó ninguna sustitución de poder por sobrecarga laboral
JUNIO 2020. No se presentó ninguna sustitución de poder por sobrecarga laboral
JULIO 2020. No se presentó ninguna sustitución de poder por sobrecarga laboral
AGOSTO 2020. No se presentó ninguna sustitución de poder por sobrecarga laboral
SEPTIEMBRE 2020.No se presentó ninguna sustitución de poder por sobrecarga laboral</t>
  </si>
  <si>
    <t>Desatender las citaciones de carácter judicial y extrajudicial.</t>
  </si>
  <si>
    <t xml:space="preserve">Siendo vinculados a un proceso judicial o extrajudicial, no asistir a las citaciones de conciliaciones. </t>
  </si>
  <si>
    <t>Falta de seguimiento a los procesos</t>
  </si>
  <si>
    <t>Inicio de proceso judicial por la no asistencia a la citacion
Sanciones legales
Sanciones disciplinarias</t>
  </si>
  <si>
    <t>Revision judicial de los procesos donde es parte la entidad. 
En cada uno de los comites de conciliacion de hace seguimiento a los procesos donde es parte la entidad, verificando la fecha de audiencias para confirmar asistencias</t>
  </si>
  <si>
    <t>Procesos revisados para identificar fechas de actuacion judicial  /  Procesos en contra de la entidad</t>
  </si>
  <si>
    <t xml:space="preserve">ENERO 2020.  Dentro del acta de comité de conciliación se hace seguimiento a los procesos donde es parte la entidad.
FEBRERO 2020. Dentro del acta de comité de conciliación se hace seguimiento a los procesos donde es parte la entidad.
MARZO 2020. Dentro del acta de comité de conciliación se hace seguimiento a los procesos donde es parte la entidad.
ABRIL 2020. Dentro del acta de comité de conciliación se hace seguimiento a los procesos donde es parte la entidad.
MAYO 2020. Dentro del acta de comité de conciliación se hace seguimiento a los procesos donde es parte la entidad.
JUNIO 2020. Dentro del acta de comité de conciliación se hace seguimiento a los procesos donde es parte la entidad.
JULIO 2020. Dentro del acta de comité de conciliación se hace seguimiento a los procesos donde es parte la entidad.
AGOSTO 2020. Dentro del acta de comité de conciliación se hace seguimiento a los procesos donde es parte la entidad.
SEPTIEMBRE 2020. Dentro del acta de comité de conciliación se hace seguimiento a los procesos donde es parte la entidad.
</t>
  </si>
  <si>
    <t xml:space="preserve">Presentar una solicitud de aplazamiento de la diligencia judicial </t>
  </si>
  <si>
    <t>Gestión del Talento Humano</t>
  </si>
  <si>
    <t xml:space="preserve">Seleccionar, mantener y atraer el mejor talento humano, que satisfaga las competencias y habilidades requeridas por  DNBC, impulsando un óptimo ambiente laboral seguro, que promueva ambientes de participación y crecimiento, servidores felices y comprometidos para el cumplimiento de las metas de la entidad además de definir los lineamientos de desvinculación requeridos en ámbitos de legalidad e integridad.
</t>
  </si>
  <si>
    <t xml:space="preserve">Liquidación incorrecta de la nomina de los servidores públicos </t>
  </si>
  <si>
    <t>Elaboración inadecuada de la liquidación de la nomina y parafiscales, que se puedan presentar por errores humano o tecnológicos</t>
  </si>
  <si>
    <t>Falla humana en el ingreso de información</t>
  </si>
  <si>
    <t>Reprocesos
Sanciones disciplinarias
Sanciones legales</t>
  </si>
  <si>
    <t>Revisión detallada de la sabana de nomina antes de ser cargada en el aplicativo del tesoro nacional</t>
  </si>
  <si>
    <t>Numero de sabanas de nomina revisadas / Numero de sabanas de nomina elaboradas</t>
  </si>
  <si>
    <t>Carpeta en DRIVE de las sabanas de nomina firmadas</t>
  </si>
  <si>
    <t>ENERO 2020. 1/1
FEBRERO 2020. 1/1
MARZO. 1/1
ABRIL 2020. 1/1
MAYO 2020. 1/1
JUNIO 2020. 1/1
JULIO 2020. 1/1
AGOSTO 2020. 1/1
SEPTIEMBRE 2020. 1/1</t>
  </si>
  <si>
    <t>ENERO 2020. Se elaboran y revisan una sabana de nomina en el periodo
FEBRERO 2020. Se elaboran y revisan una sabana de nomina en el periodo
MARZO. Se elaboran y revisan una sabana de nomina en el periodo
ABRIL 2020. Se elaboran y revisan una sabana de nomina en el periodo
MAYO 2020. Se elaboran y revisan una sabana de nomina en el periodo
JUNIO 2020. Se elaboran y revisan una sabana de nomina en el periodo
JULIO 2020. Se elaboran y revisan una sabana de nomina en el periodo
AGOSTO 2020. Se elaboran y revisan una sabana de nomina en el periodo
SEPTIEMBRE 2020. Se elaboran y revisan una sabana de nomina en el periodo</t>
  </si>
  <si>
    <t>Informar a la subdirección administrativa y a la coordinación financiera sobre la falla presentada en la liquidación de la nomina e iniciar con las correcciones a que de lugar</t>
  </si>
  <si>
    <t>Fallas tecnológicas</t>
  </si>
  <si>
    <t>Demoras en los tiempos de pago
Reprocesos</t>
  </si>
  <si>
    <t>Validar las actualizaciones previstas por el proveedor con el propósito de garantizar el correcto funcionamiento del Software de nomina</t>
  </si>
  <si>
    <t>Gestión de Tecnología Informática</t>
  </si>
  <si>
    <t xml:space="preserve">Novedades o daños reportados del sofware por falta de actualización  </t>
  </si>
  <si>
    <t>Correo Electrónico</t>
  </si>
  <si>
    <t xml:space="preserve">ABRIL 2020. 0
AGOSTO 2020. 0 </t>
  </si>
  <si>
    <t>ABRIL 2020. El sofware no presenta novedades, ni daños, con lo cual se valida que cuenta con las actualiaciones requeridas para su funcionamiento.
AGOSTO  2020. El sofware no presenta novedades, ni daños, con lo cual se valida que cuenta con las actualiaciones requeridas para su funcionamiento.
De todos modos está en proceso de evaluación para su adquisición.  Al espera que sea adjudicado a mediados del mes de  octubre.</t>
  </si>
  <si>
    <t>Se liquida la nomina en Excel, con el propósito de cumplir con los pagos en los tiempos previstos</t>
  </si>
  <si>
    <t xml:space="preserve">Manejo inadecuado de la información de las historias laborales </t>
  </si>
  <si>
    <t>Carencia de seguridad en la custodia de las historias laborales</t>
  </si>
  <si>
    <t>No tener un manejo  adecuado para la custodia de las historias laborales</t>
  </si>
  <si>
    <t>Perdida de información de las historias laborales 
Sanciones legales</t>
  </si>
  <si>
    <t xml:space="preserve">Escanear la información de las historias laborales que se encuentran en custodia del proceso y validar con el proceso documental la posibilidad de transferir dicha información </t>
  </si>
  <si>
    <t>Proceso Gestión Documental</t>
  </si>
  <si>
    <t>Documentos Escaneados de las historias laborales de los servidores de la entidad</t>
  </si>
  <si>
    <t xml:space="preserve">ABRIL 2020. 29 funcionarios  y 3 ex funcionarios
AGOSTO 2020. 29 funcionarios </t>
  </si>
  <si>
    <t>ABRIL 2020. En el periodo en cuestion se realiza en el google drive del proceso recurso.humano@dnbc.gov.co el scaner de todos los documentos que hacen parte de la historia laboral de los funcionarios y exfuncionarios. Se adjunta pantallazo del drive donde se encuentran ubicadas las historias laborales, no se puede adjuntar uno a uno por motivos de proteccion a la informacion 
AGOSTO 2020. En el periodo en cuestion se realiza en el google drive del proceso recurso.humano@dnbc.gov.co el scaner de todos los documentos que hacen parte de la historia laboral de los funcionarios y exfuncionarios. Se adjunta pantallazo del drive donde se encuentran ubicadas las historias laborales, no se puede adjuntar uno a uno por motivos de proteccion a la informacion
 Se realizo trasferencia de las historias laborales de los exfuncionarios o inactivas al proceso de gestión documental para la custodia, con sus respectivos formatos de trasferencias  correo enviado.</t>
  </si>
  <si>
    <t>Enviar las historias laborales a Gestión Documental para su custodia</t>
  </si>
  <si>
    <t>Legalización extemporánea de viáticos y gastos de viaje</t>
  </si>
  <si>
    <t>Legalización extemporánea por parte de funcionarios y contratistas de los viáticos y gastos de viaje</t>
  </si>
  <si>
    <t>Por no acatar el procedimiento establecido para la legalización de viáticos y gastos de viaje</t>
  </si>
  <si>
    <t>Retraso en el cumplimiento de las actividades propias de la entidad
Reprocesos</t>
  </si>
  <si>
    <t>Socializar o generar recordaciones del procedimiento de tramite de viáticos, gastos de viaje y desplazamientos</t>
  </si>
  <si>
    <t>Acciones de recordación o socialización realizadas en el periodo</t>
  </si>
  <si>
    <t xml:space="preserve">ABRIL 2020. 32 correos
AGOSTO 2020. 95 correos
</t>
  </si>
  <si>
    <t>Reportar los retrasos al implicado e informar al líder del procesos para que defina las acciones a tomar</t>
  </si>
  <si>
    <t>Ambiente laboral sin las recomendaciones que garanticen el bienestar de los colaboradores</t>
  </si>
  <si>
    <t>Intervención inoportuna para los servidores públicos de la DNBC lo cual puede generar accidentes labores o enfermedades laborales</t>
  </si>
  <si>
    <t>No contemplar dentro cronograma del plan de trabajo de SST la elaboración de los exámenes.</t>
  </si>
  <si>
    <t>Enfermedades laborales
Sanciones legales</t>
  </si>
  <si>
    <t xml:space="preserve">Hacer seguimiento al cumplimiento de la actividad de los  exámenes para los servidores, dentro del plan de trabajo del SST </t>
  </si>
  <si>
    <t>Gestion Contractual</t>
  </si>
  <si>
    <t>Número de exámenes solicitados a los servidores públicos acorde a las necesidades de la entidad</t>
  </si>
  <si>
    <t>Reporte de la realización del examen</t>
  </si>
  <si>
    <t>No se ha cumplido el tiempo del control</t>
  </si>
  <si>
    <t>Se asignó presupuesto en la vigencia 2019 para la realización de exámenes ocupacionales, los cuales se realizaron en el mes de diciembre de 2019 y los informes de condiciones de salud los recibimos en enero de 2020, de acuerdo a ellos se planteó el plan de trabajo del SG-SST para el 2020.</t>
  </si>
  <si>
    <t>Programar la ejecución de las recomendaciones emitidas por la IPS en los casos que así corresponda</t>
  </si>
  <si>
    <t>4.2</t>
  </si>
  <si>
    <t>Por no tener aprobado el presupuesto para la elaboración de los exámenes médicos laborales</t>
  </si>
  <si>
    <t>Incumplimiento a la Resolución 2346 - 2007 del Ministerio de Salud
Perdidas economicas
Sanciones legales</t>
  </si>
  <si>
    <t>Solicitar la priorización del presupuesto para los exámenes médicos ocupacionales</t>
  </si>
  <si>
    <t>Comité Directivo</t>
  </si>
  <si>
    <t>Seguimientos realizados a la aprobación del presupuesto</t>
  </si>
  <si>
    <t>Acta de reunión
Lista de Asistencia
Correo Electrónico</t>
  </si>
  <si>
    <t>SEPTIEMBRE 2020. Para la vigencia presupuestal 2020 del SG-SST se asignó $5.000.000 para la realización de los exámenes médicos ocupacionales de los 29 funcionarios, se estima en el mes de octubre noviembre se realicen los examenes medicos de la vigencia 2020.</t>
  </si>
  <si>
    <t>Solicitar a la ARP la intervención en las ultimas recomendaciones emitidas por la IPS</t>
  </si>
  <si>
    <t>-</t>
  </si>
  <si>
    <t>Gestión de Asuntos Disciplinarios</t>
  </si>
  <si>
    <t>Realizar las investigaciones en materia disciplinaria a los funcionarios y exfuncionarios de la Dirección Nacional de Bomberos, para la imposición de sanciones, absolución o auto de archivo definitivo, de acuerdo con los resultados
de dichas investigaciones, mediante la aplicación de la normatividad vigente</t>
  </si>
  <si>
    <t>Desarrollo inoportuno e incumplimiento de   las etapas requeridas en las investigaciones disciplinarias</t>
  </si>
  <si>
    <t>Afectacion en el cumplimiento de las etapas de los proceos disciplinarios que pueden alterar el curso y el resultado  de las investigaciones disciplinarias</t>
  </si>
  <si>
    <t>Demoras en la radicación de los documentos por los afectados</t>
  </si>
  <si>
    <t>Incumplimiento de plazos de los procesos disciplinarios
Reprocesos</t>
  </si>
  <si>
    <t xml:space="preserve">Revisión de la oportunidad de respuesta en las etapas de los procesos radicados, revisando en el aplicativo ORFEO de cada una de los casos. 
Esto con el proposito de generar alertas en los casos que se evidencien radicados que no han allegado los documentos pertinentes. </t>
  </si>
  <si>
    <t>LIDER DEL PROCESO</t>
  </si>
  <si>
    <t>Numero de radicados sin el "radicado" total de soportes  /  Numero de radicados evaluados</t>
  </si>
  <si>
    <t>sistema de informacion orfeo</t>
  </si>
  <si>
    <t>MARZO 2020. no se ha presentado solicitud de investigaciones disciplinarias
JUNIO 2020. no se ha presentado solicitud de investigaciones disciplinarias
SEPTIEMBRE 2020. no se ha presentado solicitud de investigaciones disciplinarias</t>
  </si>
  <si>
    <t>Notificar al responsable que aunque se recibio el radicado, no se ha tramitado por tener incompleta la documentación respectiva y solicitar la radicacion de los mismos en el menor tiempo posible</t>
  </si>
  <si>
    <t>Prescripción de
la acción
disciplinaria</t>
  </si>
  <si>
    <t xml:space="preserve">Daño reputacional de la entidad
Sanciones legales </t>
  </si>
  <si>
    <t>Dar celeridad a los procesos a punto de prescribir. Seguimiento continúo al Mapa de Riesgo. Revisión periódica del proceso. Empoderamiento por parte del funcionario encargado</t>
  </si>
  <si>
    <t>No. De procesos abiertos / No de procesos finalizados dentro del término legal) * 100</t>
  </si>
  <si>
    <t>mapa de riesgos , cuadro de relacion de procesos con los tiempos de inicio</t>
  </si>
  <si>
    <t>ENERO 2020. no se ha realizado solicitud de investigaciones disciplinarias
FEBRERO 2020. no se ha realizado solicitud de investigaciones disciplinarias
MARZO 2020. no se ha realizado solicitud de investigaciones disciplinarias
ABRIL 2020. no se ha realizado solicitud de investigaciones disciplinarias
MAYO 2020. no se ha realizado solicitud de investigaciones disciplinarias
JUNIO 2020.se realiza auto inhibitorio 3 de junio de 2020
JULIO 2020.no se ha realizado solicitud de investigaciones disciplinarias
AGOSTO 2020.no se ha realizado solicitud de investigaciones disciplinarias
SEPTIEMBRE 2020.no se ha realizado solicitud de investigaciones disciplinarias</t>
  </si>
  <si>
    <t>ENERO 2020. no se ha presentado solicitud de iniciar investigacion del lider del proceso
FEBRERO 2020.no se ha presentado solicitud de iniciar investigacion del lider del proceso
MARZO 2020.no se ha presentado solicitud de iniciar investigacion del lider del proceso
ABRIL 2020.no se ha presentado solicitud de iniciar investigacion del lider del proceso
MAYO 2020.no se ha presentado solicitud de iniciar investigacion del lider del proceso
JUNIO 2020.no se ha presentado solicitud de iniciar investigacion del lider del proceso
JULIO 2020.no se ha presentado solicitud de iniciar investigacion del lider del proceso
AGOSTO 2020.no se ha presentado solicitud de iniciar investigacion del lider del proceso
SEPTIEMBRE 2020.no se ha presentado solicitud de iniciar investigacion del lider del proceso</t>
  </si>
  <si>
    <t xml:space="preserve">Realizar una priorización de los casos radicados, validando los tiempos en cada una de las etapas </t>
  </si>
  <si>
    <t>Perdida de expedientes o piezas procesales</t>
  </si>
  <si>
    <t>Falta de investigacion, errores procesales, veracidad de la informacion</t>
  </si>
  <si>
    <t>Aumento de los mecanismos de seguridad. Ubicación del archivo y documentos, en lugar adecuado y seguro. Reporte de los expedientes que salen del Despacho. 
Inventario de expedientes mensual</t>
  </si>
  <si>
    <t>(No de Expedientes perdidos/ No de expedientes inventariados)* 100</t>
  </si>
  <si>
    <t>revision y diligitalizacion de los procesos activos</t>
  </si>
  <si>
    <t>MARZO 2020. no hay a la fecha procesos activos
JUNIO 2020.no hay a la fecha procesos activos
SEPTIEMBRE 2020.no hay a la fecha procesos activos</t>
  </si>
  <si>
    <t>MARZO 2020.no hay a la fecha procesos activos
JUNIO 2020.no hay a la fecha procesos activos
SEPTIEMBRE 2020.no hay a la fecha procesos activos</t>
  </si>
  <si>
    <t>Escanar todos los documentos correspondientes a los procesos allegados al proceso, y solicitar al area de sistemas la creacion de una carpeta con seguridad y restriccion de acceso que garantice la seguridad de la información</t>
  </si>
  <si>
    <t>Prescripción de los terminos de las acciones disciplinarias allegadas al proceso</t>
  </si>
  <si>
    <t>Vencimiento de los tiempos de los términos procesales por negligencia de los funcionarios a cargo de los procesos</t>
  </si>
  <si>
    <t>Quejas injustificadas por parte de los funcionario o usuarios de la entidad</t>
  </si>
  <si>
    <t>Daño reputacional de la entidad- Reprocesos</t>
  </si>
  <si>
    <t>Campañas de Autocontrol y socialización del código de ética, Reglamento Interno de Trabajo y demás normatividad en materia disciplinaria.</t>
  </si>
  <si>
    <t>Numero de campañas y socializaciones realizadas</t>
  </si>
  <si>
    <t>Listas de asistencia y/o pantallazos de participación</t>
  </si>
  <si>
    <t>Programar la sensibilizaciones de manera timestral y solicitar a los ideres de los proceso la obligatoria la participación a las sensibilizaciones por parte de ellos y sus colaboradores</t>
  </si>
  <si>
    <t>Gestión de Atención al Usuario</t>
  </si>
  <si>
    <t>Brindar atención oportuna a los ciudadanos, grupos de interes y grupos de valor, en  el marco de trámites, servicios, peticiones, quejas, reclamos y sugerencias a través de canales de atención dispuestos para este fin, mediante la identificacion de las experiencias con la DNBC.</t>
  </si>
  <si>
    <t>Capacidad insuficiente de personal para la atención de tramites y servicios a los usuarios de manera oportuna</t>
  </si>
  <si>
    <t xml:space="preserve">La entidad no cuenta con el personal idoneo de manera permanente, lo cual no garantiza la atención a los tramites y servicios en oportunidad </t>
  </si>
  <si>
    <t>Ausencia de personal idóneo</t>
  </si>
  <si>
    <t>Inoportunidad en la atención a los usuarios</t>
  </si>
  <si>
    <t>Validar los periodos de contratación del personal idóneo que genera la atención de tramites y servicios a los usuarios de la DNBC, para garantizar la continuidad del servicio.</t>
  </si>
  <si>
    <t>Subdirector Administrativo y Financiero 
Lider o Gestor de Proceso</t>
  </si>
  <si>
    <t>N/A</t>
  </si>
  <si>
    <t>Numero de Reuniones de seguimiento a la gestión realizada del proceso</t>
  </si>
  <si>
    <t>Acta de seguimiento de las reuniones internas de gestión</t>
  </si>
  <si>
    <t>ENERO 2020.0_ No se realizo reunion de seguimiento
FEBRERO 2020. 0_No se realizo reunion de seguimiento
MARZO 2020. 0_No se realizo reunion de seguimiento
ABRIL 2020. 1_Se realiza reunion de seguiento
MAYO 2020.1_Se realiza reunion de seguiento
JUNIO 2020.1_Se realiza reunion de seguiento
JULIO 2020.1_Se realiza reunion de seguiento
AGOSTO 2020.1_Se realiza reunion de seguiento</t>
  </si>
  <si>
    <t xml:space="preserve">ENERO 2020. No se realizo reunion de seguimiento
FEBRERO 2020.No se realizo reunion de seguimiento
MARZO 2020. No se realizo reunion de seguimiento
ABRIL 2020. Se realiza reunion de seguiento en la cual aunque no se logro tener la presencia del Subdireccion administrativa y financiera, en la cual se validan las fechas de contratacion del personal a cargo
MAYO: Nuevamente se confirma el equipo junto a sus vigencias
JUNIO: El mismo equipo de atencion sigue con sus funciones a la fecha
JULIO: Nuevamente se reune equio para confirmar sus vigencias de contratos y funciones
AGOSTO: El equipo de atencion sigue a la fecha segun contratos vigentes </t>
  </si>
  <si>
    <t>Capacitar al personal provisional o de carrera en las actividades correspondientes a los servicios de atención al usuario requeridos para mantener la atención oportunamente</t>
  </si>
  <si>
    <t xml:space="preserve">Planeación inadecuada </t>
  </si>
  <si>
    <t>Incumplimiento en las actividades del proceso</t>
  </si>
  <si>
    <t>Incluir dentro de la planeación capacitación al personal provisional o de carrera en las actividades correspondientes a los servicios de atención al usuario requeridos para mantener la atención oportunamente</t>
  </si>
  <si>
    <t>Desatender los requerimientos de PQRSD recibidos por la entidad y radicados en ORFEO, durante algunos periodos de la vigencia</t>
  </si>
  <si>
    <t>Que no se respondan en oportunidad las PQRSD debido a que no se realiza el debido cierre en el aplicativo ORFEO por parte del personal responsable, al momento de terminar su contrato</t>
  </si>
  <si>
    <t>Que el personal responsable de la atención  de tramites y/o servicios de la entidad, no realice adecuadamente el cierre del aplicativo de Gestión Documental ORFEO asignado a su cargo</t>
  </si>
  <si>
    <t>Respuestas inoportunas a las peticiones, tramites y/o servicios de la entidad solicitados y radicados en ORFEO</t>
  </si>
  <si>
    <t>Presentar al supervisor del contrato el reporte generado  del sistema de gestión documental de los radicados en estado abierto por cada usuario, con el propósito de remitir a los responsables para su seguimiento</t>
  </si>
  <si>
    <t>Gestión de Tecnología Informática
Supervisores de Contrato 
Lideres de Proceso</t>
  </si>
  <si>
    <t xml:space="preserve">Numero de repoortes generados del sistema de gestion documental en estado abierto por usuario, enviados a los lideres de proceso </t>
  </si>
  <si>
    <t>Acta de seguimiento reuniones internas de gestión
Correo electrónico de envió de reporte a los lideres y/o supervisores</t>
  </si>
  <si>
    <t>Marzo 2020. 0
Junio 2020. 0
Septiembre 2020. 0</t>
  </si>
  <si>
    <t>Marzo 2020.  No se realizo seguimiento
Junio 2020. Dado que se esta realizando una actualización de version del sistema ORFEO, no ha sido posible tener el informe de los reportes en estado abierto, aunque se genero un correo al area de sistemas para obtener este informe no se tiene  respuesta a la fecha.
Septiembre 2020. Dado que se esta realizando una actualización de version del sistema ORFEO, no ha sido posible tener el informe de los reportes en estado abierto</t>
  </si>
  <si>
    <t>Validar todos los casos abiertos al cierre de la vigencia mediante un usuario de administrador y buscar tramitarlas</t>
  </si>
  <si>
    <t>Los canales dispuestos para la recepción de tramites y servicios de la entidad, no cumplen con la cobertura y accesibilidad necesarias para garantizar la identificación de las experiencias de los usuarios de manera apropiada</t>
  </si>
  <si>
    <t xml:space="preserve">No se cuentan con canales que garanticen la apropiada gestión de los tramites reportados por los usuarios </t>
  </si>
  <si>
    <t>Incumplimiento en los tiempos de recepción y respuesta para los Usuarios</t>
  </si>
  <si>
    <t>Consolidar y reportar los casos de fallas de los sistemas o canales de atención para la ciudanía mediante una comunicación interna (Correo Electrónico) dirigida al área de Tecnología e Informática</t>
  </si>
  <si>
    <t>Gestión Administrativa
Gestión de Tecnología Informática</t>
  </si>
  <si>
    <t>Numero de fallas presentadas en los sistemas</t>
  </si>
  <si>
    <t>Número de comunicaciones internas generadas informando fallas tecnológicas</t>
  </si>
  <si>
    <t>ABRIL 2020. 0 No se reportarón
AGOSTO 2020. 5 novedades de fallas a gestión TI. Se han generado comunicaciones internas mediante se daban errores en el sistema de gestion documental Orfeo</t>
  </si>
  <si>
    <t>ABRIL 2020. No se reportarón
AGOSTO 2020.  Se han generado comunicaciones internas mediante se daban errores en el sistema de gestion documental Orfeo</t>
  </si>
  <si>
    <t>Solicitar algún plan de continencia al proceso de TI, con el fin de garantizar el servicio</t>
  </si>
  <si>
    <t>3.2</t>
  </si>
  <si>
    <t>Recursos fisicos insuficientes para la prestación del servicio para el registro de PQRSD</t>
  </si>
  <si>
    <t>Reprocesos</t>
  </si>
  <si>
    <t>Se mantendra registo de todas las PQRSD allegadas mediante el canal telefonico de la DNBC, mediante el formato telefonico PQRSD, ante la insuficiencia de la planta telefonica de grabar las llamadas.</t>
  </si>
  <si>
    <t>Subdirector Administrativo y Financiero 
Gestor de Proceso</t>
  </si>
  <si>
    <t xml:space="preserve">Numero de formatos Telefonicos PQRDS diligenciados </t>
  </si>
  <si>
    <t xml:space="preserve">Formatos Telefonico PQRSD diligenciados </t>
  </si>
  <si>
    <t>ABRIL 2020. 0 
AGOSTO 2020. 9</t>
  </si>
  <si>
    <t>ABRIL 2020. 0 
AGOSTO 2020. Se diligenciarón en total 9 formatos correspondientes a los registros telefonicos recibidos en la entidad, los cuales fueron solicitudes o peticiones de interes general y particular, razon por la que se convirtieron en PQRSD</t>
  </si>
  <si>
    <t>Registrar las llamadas en la planilla con la mayor información posible de las PPQRSD</t>
  </si>
  <si>
    <t xml:space="preserve">Análisis y Mejora Continua </t>
  </si>
  <si>
    <t xml:space="preserve">Administrar el Sistema Integrado de Gestión y Control – SIGEC, mediante acciones coordinadas con los procesos de la entidad, a través del seguimiento y control del desempeño de los procesos para contribuir al cumplimiento de los objetivos de la DNBC. </t>
  </si>
  <si>
    <t>Asesorar en la implementación del Sistema Integrado de Gestión y Control SIGEC sin cumplir los lineamientos establecidos.</t>
  </si>
  <si>
    <t xml:space="preserve">Que el equipo de trabajo no oriente en la conformación del SIGEC a los procesos de la entidad, bajo los lineamientos establecidos </t>
  </si>
  <si>
    <t>Falta de conocimiento de la normatividad, metodología y lineamientos establecidos para la conformación del SIGEC</t>
  </si>
  <si>
    <t>Bajo nivel de apropiación, lo que genera aumento de los tiempos de implementación</t>
  </si>
  <si>
    <t>Aceptar</t>
  </si>
  <si>
    <t>Realizar reuniones mensuales "Comité Primario MIPG" con el equipo de trabajo del proceso de Gestión de Análisis y Mejora Continua, con el fin de alinear criterios de asesoría y validar el avance de las mismas.</t>
  </si>
  <si>
    <t>Abril 2020. 0 No se realizaron comites en este periodo
Septiembre 2020 -  3 Comites</t>
  </si>
  <si>
    <t>Abril 2020. Dado que no se contaba con el equipo del proceso de manera completa no se generaron cesiones de comité MIPG durante este periodo
Septiembre 2020 -  Se realizaron 3 Comites durante este trimestre correspondientes a los meses de Julio, Agosto y Septiembre de 2020.</t>
  </si>
  <si>
    <t>Buscar validación con el DAFP de los temas de normatividad, metodología y lineamientos establecidos para la conformación del SIGEC</t>
  </si>
  <si>
    <t>Carencia de personal idóneo</t>
  </si>
  <si>
    <t>Incumplimiento en los planes definidos</t>
  </si>
  <si>
    <t>Solicitar de manera oportuna las necesidades de personal para la vigencia 
Si se presenta la ausencia de personal a pesar de presentar de manera oportuna las necesidades para la vigencia, se deberá mencionar dentro del comité primario del proceso de Gestión de Análisis y Mejora Continua, el seguimiento realizado con la Dirección de la necesidad de personal .</t>
  </si>
  <si>
    <t>Enero 2020 - No se presenta necesidades de personal
Febrero 2020 - No se presenta necesidades de personal
Marzo 2020 - 3/3
Abril 2020 - No se presenta necesidades de personal
Mayo 2020 - No se presenta necesidades de personal
Junio 2020 - No se presenta necesidades de personal
Julio 2020 - 1/1
Agosto 2020 - No se presenta necesidades de personal
Septiembre 2020 - No se presenta necesidades de personal</t>
  </si>
  <si>
    <t>Enero 2020 - No se presenta necesidades de personal
Febrero 2020 - No se presenta necesidades de personal
Marzo 2020 - Se solicita la contratación de 3 contratistas en el proceso y se efectua la misma
Abril 2020 - No se presenta necesidades de personal
Mayo 2020 - No se presenta necesidades de personal
Junio 2020 - No se presenta necesidades de personal
Julio 2020 - Se solicita la contratación de un contratista con experiencia en riesgos para el proceso y se efectua la misma
Agosto 2020 - No se presenta necesidades de personal
Septiembre 2020 - No se presenta necesidades de personal</t>
  </si>
  <si>
    <t xml:space="preserve">Uso de metodología y tiempos de ejecución inadecuados </t>
  </si>
  <si>
    <t>Resistencia a los lineamientos impartidos por el área de Planeación</t>
  </si>
  <si>
    <t>Fortalecer los lineamientos para la implementación de MIPG y SIGEC con los lideres, gestores y cogestores de cada proceso, mediante charlas o capacitaciones de las metodologías aplicadas, evaluando el resultado de entendimiento fruto de la capacitación</t>
  </si>
  <si>
    <t>Total de actividades de fortalecimiento en temas de la implementación de MIPG y SIGEC realizadas /  Total de actividades de fortalecimiento en temas de la implementación de MIPG y SIGEC programadas</t>
  </si>
  <si>
    <t>Actas o listas de asistencia
Encuesta o evaluación de conocimientos básicos de los lineamientos</t>
  </si>
  <si>
    <t>ABRIL 2020. 0
Agosto 2020 -  5/5</t>
  </si>
  <si>
    <t>ABRIL 2020. No se realizaron actividades por falta de personal y curva de adaptación del mismo
Agosto 2020 - Se realizan actividades de fortalecimiento en las siguientes actividades:
*Plan Anticorrupción 2020 segundo cuatrimeste
*Pan de Mejoramiento
*Actualización de riesgos institucionales
*Actualización de indicadores instituionales
*Capacitacion MIPG</t>
  </si>
  <si>
    <t xml:space="preserve">Fortalecimiento de lineamientos para la implementación de MIPG y SIGEC con los lideres, gestores y cogestores de cada proceso, mediante charlas o capacitaciones de las metodologías aplicadas de manera obligatoria para los colaboradores de carrera o provisionales de la entidad </t>
  </si>
  <si>
    <t xml:space="preserve">Acciones de implementación del SIGEC no efectivas </t>
  </si>
  <si>
    <t>Diseñar un plan de implementación que no se ajuste con las necesidades y la realidad misional de la entidad</t>
  </si>
  <si>
    <t>Priorización temas diferentes a los que contempla la implementación del SIGEC</t>
  </si>
  <si>
    <t>Incumplimiento en la implementación del SIGEC</t>
  </si>
  <si>
    <t>Socializar las actualizaciones que se presenten dentro de las políticas o lineamientos asociados a la implementación de MIPG o SIGEC, evaluando el resultado de entendimiento fruto de la capacitación</t>
  </si>
  <si>
    <t>Total de actividades de actualización realizadas a los colaboradores de la entidad / Total de actividades de actualización programadas a los colaboradores de la entidad</t>
  </si>
  <si>
    <t>Actas o listas de asistencia
Evaluacion o encuesta de conocimiento de la evaluación</t>
  </si>
  <si>
    <t>ABRIL 2020. 0
Septiembre 2020 - 5/5</t>
  </si>
  <si>
    <t>ABRIL 2020. No se realizaron actividades por falta de personal y curva de adaptación del mismo
Septiembre 2020 - Se realizan actividades de fortalecimiento en las siguientes actividades:
*Plan Anticorrupción 2020 segundo cuatrimeste
*Pan de Mejoramiento
*Actualización de riesgos institucionales
*Actualización de indicadores instituionales
*Capacitacion MIPG</t>
  </si>
  <si>
    <t>Convocar a los gestores y cogestores de cada proceso para socializar los cambios o actualizaciones presentadas en el SIGEC evaluando el entendimiento del tema mediante una evaluación</t>
  </si>
  <si>
    <t>Se generan reprocesos en la implementación del SIGEC</t>
  </si>
  <si>
    <t>Formulación, actualización y acompañamiento normativo y operativo</t>
  </si>
  <si>
    <t>Asesorar el desarrollo de la gestión de los Cuerpos de Bomberos del País y grupos de Interés, mediante la proyección y socialización de  directrices jurídicas, técnicas y operativas en materia bomberil.</t>
  </si>
  <si>
    <t>Asesorias en terminos no oportunos conforme a lo establecido en la ley respecto al acompañamiento jurídico, técnico y operativo en materia bomberil</t>
  </si>
  <si>
    <t xml:space="preserve">El no acompañamiento oportuno juridico, hacia los grupos de valor o grupos de interes de la DNBC </t>
  </si>
  <si>
    <t>Fallas tecnológicas en sistema de gestión documental, internet y correo electrónico</t>
  </si>
  <si>
    <t>Afectación a terceros
Reprocesos
Daño reputacional</t>
  </si>
  <si>
    <t>Reportar las fallas presentadas de manera oportuna al área encargada, detallando el tipo de falla y el sistema en el cual de presenta</t>
  </si>
  <si>
    <t>Líder del proceso y Gestor del Proceso</t>
  </si>
  <si>
    <t>Numero de fallas presentadas y reportadas en el periodo</t>
  </si>
  <si>
    <t>Correo electrónico
Relaciòn de casos (Bitacora)</t>
  </si>
  <si>
    <t>MARZO 2020. 0, FALLAS REPORTADAS
JUNIO 2020. 10, FALLAS REPORTADAS
SEPTIEMBRE 2020. 0, FALLAS REPORTADAS</t>
  </si>
  <si>
    <t xml:space="preserve">MARZO 2020. No se presentaron fallas en los sistemas que limitaran o impidieran la respuesta a las asesorias en terminos no oportunos conforme a lo establecido en la ley respecto al acompañamiento jurídico, técnico y operativo en materia bomberil
JUNIO 2020. se presetaron 10 casos, los cuales fueron reportados al area de sistemas informaticos con el proposito de darle solucion. 
SEPTIEMBRE 2020. No se presentaron fallas en los sistemas que limitaran o impidieran la respuesta a las asesorias en terminos no oportunos conforme a lo establecido en la ley respecto al acompañamiento jurídico, técnico y operativo en materia bomberil
</t>
  </si>
  <si>
    <t>Solicitar aplicar una solución alternativa a TI para poder desarrollar las asesorías requeridas</t>
  </si>
  <si>
    <t>Asesorar el desarrollo de la gestión de los Cuerpos de Bomberos del País y grupos de Interés, mediante la proyección y socialización de directrices jurídicas, técnicas y operativas en materia bomberil.</t>
  </si>
  <si>
    <t>El no acompañamiento oportuno juridico, hacia los grupos de valor o grupos de interes de la DNBC</t>
  </si>
  <si>
    <t>Sanciones Legales
 Sanciones diciplinarias
 Daño reputacional</t>
  </si>
  <si>
    <t>Asignar a los abogados todos las PQRSD de conformidad con las necesidades que se reciban, por parte de los grupos de valor y/o interés en materia jurídica, operativa y técnica bomberil acorde a cada caso. 
 En caso de que el personal no sea suficiente, se reportará al subdirector misional la ausencia del personal que pueda dar cumplimiento de manera oportuna, a las asesorias en terminos establecido en la ley respecto al acompañamiento jurídico, técnico y operativo en materia bomberil</t>
  </si>
  <si>
    <t>Subdirector Estratégico y de Coordinación Bomberil</t>
  </si>
  <si>
    <t>Atención al Ciudadano</t>
  </si>
  <si>
    <t>No. de PQRSD asignadas a los abogados / No. de PQRSD recibidas en el periodo</t>
  </si>
  <si>
    <t>Formato PQRD</t>
  </si>
  <si>
    <t>ENERO 2020. 9/9 Se asigno el 100% de los requerimientos recibidos
 FEBRERO 2020. 15/15 Se asigno el 100% de los requerimientos recibidos
 MARZO 2020. 30/30 Se asigno el 100% de los requerimientos recibidos
 ABRIL 2020. 105/105 Se asigno el 100% de los requerimientos recibidos
 MAYO 2020. 165/165 Se asigno el 100% de los requerimientos recibidos
 JUNIO 2020 110/110 Se asigno el 100% de los requerimientos recibidos
 JULIO 2020. 49/49 Se asigno el 100% de los requerimientos recibidos
 AGOSTO 2020. 100/100 Se asigno el 100% de los requerimientos recibidos
 SEPTIEMBRE 2020. 126/126 Se asigno el 100% de los requerimientos recibidos</t>
  </si>
  <si>
    <t>ENERO 2020. Dentro del perido se realizo la asignacion de todos las pqrsd recibidas, a los abogados cotratados del area dentro de la entidad, sinedo estos suficientes para el promedio de asignacoin de pqrsd.
 FEBRERO 2020. Dentro del perido se realizo la asignacion de todos las pqrsd recibidas, a los abogados cotratados del area dentro de la entidad, sinedo estos suficientes para el promedio de asignacoin de pqrsd.
 MARZO 2020.Dentro del perido se realizo la asignacion de todos las pqrsd recibidas, a los abogados cotratados del area dentro de la entidad, sinedo estos suficientes para el promedio de asignacoin de pqrsd.
 ABRIL 2020.Dentro del perido se realizo la asignacion de todos las pqrsd recibidas, a los abogados cotratados del area dentro de la entidad, sinedo estos suficientes para el promedio de asignacoin de pqrsd.
 MAYO 2020. Dentro del perido se realizo la asignacion de todos las pqrsd recibidas, a los abogados cotratados del area dentro de la entidad, sinedo estos suficientes para el promedio de asignacoin de pqrsd.
 JUNIO 2020 Dentro del perido se realizo la asignacion de todos las pqrsd recibidas, a los abogados cotratados del area dentro de la entidad, sinedo estos suficientes para el promedio de asignacoin de pqrsd.
 JULIO 2020. Dentro del perido se realizo la asignacion de todos las pqrsd recibidas, a los abogados cotratados del area dentro de la entidad, sinedo estos suficientes para el promedio de asignacoin de pqrsd.
 AGOSTO 2020. Dentro del perido se realizo la asignacion de todos las pqrsd recibidas, a los abogados cotratados del area dentro de la entidad, sinedo estos suficientes para el promedio de asignacoin de pqrsd.
 SEPTIEMBRE 2020. Dentro del perido se realizo la asignacion de todos las pqrsd recibidas, a los abogados cotratados del area dentro de la entidad, sinedo estos suficientes para el promedio de asignacoin de pqrsd.</t>
  </si>
  <si>
    <t>Responder todas las solicitudes independiente de los tiempos establecidos</t>
  </si>
  <si>
    <t>Negligencia por parte del personal</t>
  </si>
  <si>
    <t>Sanciones Legales
Sanciones diciplinarias
Daño reputacional</t>
  </si>
  <si>
    <t>Validar el cumplimiento de las actividades e informar al supervisor del contrato, para que se tomen los correctivos necesarios por parte del personal</t>
  </si>
  <si>
    <t>no aplica</t>
  </si>
  <si>
    <t>Numero de informes realizados detallando los incumplimientos encontrados</t>
  </si>
  <si>
    <t>Correo electrónico
Formato de atención de soporte técnico</t>
  </si>
  <si>
    <t>MARZO 2020. 0, No se presentaron casos de inconsistencias en las respuestas
JUNIO 2020.  0, No se presentaron casos de inconsistencias en las respuestas
SEPTIEMBRE 0, No se presentaron casos de inconsistencias en las respuestas</t>
  </si>
  <si>
    <t xml:space="preserve">MARZO 2020. De acuerdo a la asignacion realizada a sus abogados realizaron su labor en el periodo, no se constato Negligencia por parte del personal al momento de generar las respuestas a las pqrsd
JUNIO 2020.  De acuerdo a la asignacion realizada a sus abogados realizaron su labor en el periodo, no se constato Negligencia por parte del personal al momento de generar las respuestas a las pqrsd
SEPTIEMBRE 2020. De acuerdo a la asignacion realizada a sus abogados realizaron su labor en el periodo, no se constato Negligencia por parte del personal al momento de generar las respuestas a las pqrsd
</t>
  </si>
  <si>
    <t>informar al director del contrato, para que se tomen los correctivos necesarios por parte del personal</t>
  </si>
  <si>
    <t>Errores humanos</t>
  </si>
  <si>
    <t>Reprocesos
Daño reputaciónal
Sancionales disciplinarias</t>
  </si>
  <si>
    <t>Solicitar de manera oportuna las necesidades del personal idóneo que permita dar respuesta oportuna a la cantidad de asesorías requeridas al proceso</t>
  </si>
  <si>
    <t xml:space="preserve">Líder del proceso </t>
  </si>
  <si>
    <t>oficina de contratación y dirección general</t>
  </si>
  <si>
    <t>Numero personal requerido</t>
  </si>
  <si>
    <t>contratos de prestación de servicio</t>
  </si>
  <si>
    <t>SEPTIEMBRE 2020. 6 personas (PEDIR ADRIANA EL FORMULARIO DILGENCIA)</t>
  </si>
  <si>
    <t>SEPTIEMBRE 2020. 6 personas (PEDIR ADRIANA EL FORMULARIO DILGENCIADO EXPLICAR EL FORMULARIO)</t>
  </si>
  <si>
    <t>asignar personal provisional para la respuesta y acompañamiento oportuno a los cuerpos de bomberos y grupos de interés</t>
  </si>
  <si>
    <t>Gestión de Coperación Internacional y Alianzas Estratégicas</t>
  </si>
  <si>
    <t>Coordinar las acciones que permitan la gestión de consecución de recursos financieros, físicos, humanos o técnicos para el Fortalecimiento de los Bomberos de Colombia, por intermedio de entidades del Gobierno y Cooperantes Nacionales o Internacionales, con el fin de complementar las acciones que realiza el Gobierno Nacional a través de la DNBC.</t>
  </si>
  <si>
    <t>Acuerdos o alianzas que no llegan hacer concretadas y pactadas entre los cooperantes y la DNBC.</t>
  </si>
  <si>
    <t>Factores internos y externos que impiden la formalización de acuerdos o alianzas para el fortalecimiento de los cuerpos de bomberos de Colombia.</t>
  </si>
  <si>
    <t>Los cooperantes no realicen ofrecimientos en el campo bomberil</t>
  </si>
  <si>
    <t>Disminución de acuerdos y alianzas con cooperantes o aliados desde la DNBC 
Bajos resultados en los productos de cooperación</t>
  </si>
  <si>
    <t xml:space="preserve">Revisión periódica de los acuerdos o alianzas que se hayan generado en la DNBC. </t>
  </si>
  <si>
    <t>Líder del proceso y gestor del proceso</t>
  </si>
  <si>
    <t>Cooperantes externos a la DNBC</t>
  </si>
  <si>
    <t>#Novedades presentadas</t>
  </si>
  <si>
    <t>Base de datos de los acuerdos a o alianzas realizadas, o  correo eléctrico o acta de  reunión</t>
  </si>
  <si>
    <t>MARZO 2020: 0  
JUNIO 2020:  Cod causa 1.2 Indicador (2)
                          Cod causa 1.3 Indicador (15)
SEPTIEMBRE 2020.  Cod causa 1.2 Indicador (5)
                                   Cod causa 1.3 Indicador (18)</t>
  </si>
  <si>
    <t>MARZO 2020: No se evidenciaron novedades                                                                                                                                                                                                                                                                                                                                           JUNIO 2020: Se hizo revision periodica y se mantienen los acuerdos establecieron acuerdos de asistencia tecnica con USAID/OFDA se hara seguimiento en el tercer trimestre del año.                                                                                                                                                                                                                                                                                                                                        SEPTIEMBRE 2020:                                                                                                                                                                                                                                                                                                                               1- USAID/OFD, se reviso el proceso con el cooperante, en el marco de las asistencias tecnicas, no hay novedades en los compromisos o requisitos adicionales. Evidencias (matriz de asistencia tecnica, acta de reunion ).                                                                                                                                                                                                                                                                                                                                                   2- Republica Checa;  se comienza a explorar eventuales alianzas estrategicas.  Evidencia (acta de reunión)                                                                                                                                                                                                        3- Gobierno de España,  se comienza a explorar eventuales alianzas estrategicas. Evidencias (acta de reunión)                                                                                                                                               4- Se gestión  15 cupos con Bomberos Bogotá para el curso tecnico básico en Gestión Integral del Riesgo, la selección de la personas vinculadas correspode a los criterios del proceso educativo. Evidencias (correo electronico)                                                                                                                                                                                                                                                             5- Gestión del "Curso básico online sobre principios de protección personal frente a CAW y TIC para socorristas de los Estados Partes del GRULAC"  Evidencia correo enviado a los cuerpos de Bomberos. Evidencias (correo enviado al Grupo de Bomberos , hojas de vida).                                                                                                                                                                                                                            Ruta  del total de las evidencias : https://drive.google.com/drive/folders/1w-dc3qdNjCNTQgScynK-bJQp102nFmD6</t>
  </si>
  <si>
    <t xml:space="preserve">Generar un cronograma de actividades de contacto con los cooperantes o aliados, donde se pueda hacer seguimiento a las obsevaciones y/o novedades que puedan reportar cada uno de ellos, </t>
  </si>
  <si>
    <t>Falta de personal idoneo</t>
  </si>
  <si>
    <t xml:space="preserve">Reprocesos 
Daño reputacional
Sanciones legales </t>
  </si>
  <si>
    <t xml:space="preserve">Solicitud de personal idoneo para el procesos que cumplan con experiencia y perfil acorde a la misionalidad del proceso. </t>
  </si>
  <si>
    <t>Líder del proceso y Gesto del proceso</t>
  </si>
  <si>
    <t>Proceso de Gestión de Contratación</t>
  </si>
  <si>
    <t>Identificación de necesidad de personal  /  Personal asignaado</t>
  </si>
  <si>
    <t xml:space="preserve">Hojas de vida evaluadas </t>
  </si>
  <si>
    <t>SEPTIMBRE 2020. 1/1</t>
  </si>
  <si>
    <t>SEPTIEMBRE 2020. Se hace el ingreso a contratista con el cargo "Apoyo al Programa Cooperacion Internacional y Alianzas estrategicas . Ruta  del total de las evidencias : https://drive.google.com/drive/folders/1_5SONdMlUnXwVmuhJVBP8s7m213mG32Y</t>
  </si>
  <si>
    <t xml:space="preserve">Solicitar de manera oportuna y clara en las necesidades de personal para la futuras vigencias: los perfiles requeridos para el desarrollo de la gestión necesarias en el proceso </t>
  </si>
  <si>
    <t>Administación inapropiada de los bienes de propiedad de la DNBC</t>
  </si>
  <si>
    <t>Custodiar y/o administrar de manera inapropiada los bienes de cargo de la DNBC</t>
  </si>
  <si>
    <t>El inventario individual en uso presenta diferencias con la información registrada</t>
  </si>
  <si>
    <t>Inventarios desactualizados
Pérdida de bienes de consumo, consumo controlado y devolutivo</t>
  </si>
  <si>
    <t xml:space="preserve">Validar el inventario de activos de la entidad, verificando fisicamente vs el inventario registrado de los activos </t>
  </si>
  <si>
    <t>(No. de verificaciones al inventario/No de verificaciones planeadas)*100</t>
  </si>
  <si>
    <t>Informe de verificación o lista de chqueo</t>
  </si>
  <si>
    <t xml:space="preserve">ENERO 2020. 1/1
JUNIO 2020.  1/1
</t>
  </si>
  <si>
    <t xml:space="preserve">ENERO 2020. Se realizó un inventario   cumpliendo asi con el 100% del requerimiento.    
JUNIO 2020. Se realizó un inventario   cumpliendo asi con el 100% del requerimiento.                                  
</t>
  </si>
  <si>
    <t>Realizar el inventario una vez allegue a la entidad, con la empresa contratista, el gestor del proceso y la persona encargada del inventario de la entidad. 
Verificar trimestralmente el inventario individual con la informacion registrada y actualizarla para que  sea veridica</t>
  </si>
  <si>
    <t>Incumplimiento en el reporte de novedades de traslado, desvinculación o liquidación de contratos</t>
  </si>
  <si>
    <t>Reproceso de actividades y aumento de carga operativa
Sanciones disciplinarias</t>
  </si>
  <si>
    <t>Revisar las causas del incumplimiento en el reporte y gestionar de forma inmediata la actualización de estos</t>
  </si>
  <si>
    <t>(No. de novedades reportadas/No. total de novedades)*100</t>
  </si>
  <si>
    <t>Informe de reporte de novedades</t>
  </si>
  <si>
    <t xml:space="preserve">A 31 de Enero del 2020 se realizó un inventario   cumpliendo asi con el 100% del requerimiento.    
 A 30 de junio del  2020 se realizó un inventario   cumpliendo asi con el 100% del requerimiento.                                  
</t>
  </si>
  <si>
    <t>Actualizar los reportes de novedades, traslados y liquidaciones de contratos, en los periodos establecidos, verificacndo la existencia de los bienes a cargo de cada funcionario de acuerdo al inventario realizado semestralmente</t>
  </si>
  <si>
    <t>Formulación del PIGA y su plan de acción con actividades erróneas o no acertadas para la DNBC</t>
  </si>
  <si>
    <t>Incumplimiento o atraso en los programas, proyectos y gestión ambiental desarrollados dentro de la entidad ademas de generar acciones o actividades que no den cumplimiento a la normatividad vigente</t>
  </si>
  <si>
    <t>Ambiental</t>
  </si>
  <si>
    <t xml:space="preserve">Falta de seguimiento y control en los planes de gestión ambiental </t>
  </si>
  <si>
    <t>Pérdida o mala utilización de recursos
Pérdida de imagen institucional por mal manejo ambiental en los puntos de atención a la ciudadanía
Pérdida de información</t>
  </si>
  <si>
    <t>Realizar seguimiento y control a los planes de gestión ambiental implementados en la entidad, de forma oportuna.</t>
  </si>
  <si>
    <t>Gestión ambiental</t>
  </si>
  <si>
    <t>(No. de informes de control y seguimiento realizados/No. de informes de seguimiento y control planeados)*100</t>
  </si>
  <si>
    <t>Informes trimestrales de seguimiento y control</t>
  </si>
  <si>
    <t xml:space="preserve">MARZO 2020. 0/0
JUNIO 2020. 0/2
SEPTIEMBRE 2020. 4/2
</t>
  </si>
  <si>
    <t>MARZO 2020. No se contaba con personal para temas ambientales
JUNIO 2020. No se contaba con personal para temas ambientales
SEPTIEMBRE 2020. Se realizo la evaluación y control del PIGA y el Plan de Eficiencia Administrativa y Cero Papel.</t>
  </si>
  <si>
    <t xml:space="preserve">Realizar el seguimiento y control, en la menor brevedad para quedar al día con la evaluación de cada plan. </t>
  </si>
  <si>
    <t>Carencia de personal para la implementación del Sistema de Gestión Ambiental</t>
  </si>
  <si>
    <t>Posibles hallazgos por parte de las autoridades ambientales, los entes o instancias de control
Dificultad en la apropiación de políticas ambientales
Interrupción de las operaciones o pérdida de cobertura en la prestación de los servicios de la Entidad ocasinados por mal manejo de las condiciones ambientales</t>
  </si>
  <si>
    <t xml:space="preserve">
Solicitar la vinculación de dos o más personas relacionadas con el tema ambiental, las cuales serán las encargadas de realizar y ejecutar el sistema de gestión ambiental de forma eficaz.</t>
  </si>
  <si>
    <t>Gestor ambiental</t>
  </si>
  <si>
    <t>No. de personas contratadas para el tema ambiental</t>
  </si>
  <si>
    <t>Contratos de vinculación y documento de solicitud de personal</t>
  </si>
  <si>
    <t>AGOSTO 2020.1</t>
  </si>
  <si>
    <t>AGOSTO 2020. Se realizó la contratación de (01) Ingeniera Ambiental para actualizar, gestionar y llevar a cabo la implementación del Sistema de Gestión Ambiental en la entidad.</t>
  </si>
  <si>
    <t>Solicitar la vinculación de más personas para reforzar la gestión ambiental de la entidad.
Capacitar al personal encargado de la gestión ambiental, en los temas que se requiera.</t>
  </si>
  <si>
    <t>Análisis del Riesgo</t>
  </si>
  <si>
    <t>Total Riesgos</t>
  </si>
  <si>
    <t>TOTAL</t>
  </si>
  <si>
    <t>PROCESO DE EVALUACIÓN Y CONTROL</t>
  </si>
  <si>
    <t xml:space="preserve">Código: </t>
  </si>
  <si>
    <t>EVALUACIÓN Y SEGUIMIENTO CONTROLES DNBC</t>
  </si>
  <si>
    <t>Versión: 01</t>
  </si>
  <si>
    <t xml:space="preserve">Fecha: </t>
  </si>
  <si>
    <t>IDENTIFICACIÓN DE RIESGOS</t>
  </si>
  <si>
    <t>IDENTIFICACIÓN DE CONTROLES</t>
  </si>
  <si>
    <t>EVALUACIÓN DEL DISEÑO DE CONTROLES</t>
  </si>
  <si>
    <t>EVALUACIÓN DE LA EJECUCIÓN DE CONTROLES</t>
  </si>
  <si>
    <t>RESULTADO DE LA EVALUACIÓN</t>
  </si>
  <si>
    <t>Aplica plan de acción para fortalecer el control?</t>
  </si>
  <si>
    <t>Numero del Riesgo</t>
  </si>
  <si>
    <t>Código del control</t>
  </si>
  <si>
    <t>Descripción del control</t>
  </si>
  <si>
    <t>PASO 1.1 Asignación del responsable</t>
  </si>
  <si>
    <t>Evaluación paso 1.1</t>
  </si>
  <si>
    <t>OBS. PASO 1.1</t>
  </si>
  <si>
    <t>PASO 1.2 Segregación y autoridad del responsable</t>
  </si>
  <si>
    <t>Evaluación paso 1.2</t>
  </si>
  <si>
    <t>OBS. PASO 1.2</t>
  </si>
  <si>
    <t>PASO 2.
¿Tiene periodicidad definida?</t>
  </si>
  <si>
    <t>Evaluación paso 2</t>
  </si>
  <si>
    <t>OBS. PASO 2</t>
  </si>
  <si>
    <t>PASO 3. ¿Cuál es el propósito del control?</t>
  </si>
  <si>
    <t>Evaluación paso 3</t>
  </si>
  <si>
    <t>OBS. PASO 3</t>
  </si>
  <si>
    <t>PASO 4. ¿Cómo se realiza la actividad de control?</t>
  </si>
  <si>
    <t>Evaluación paso 4</t>
  </si>
  <si>
    <t>OBS. PASO 4</t>
  </si>
  <si>
    <t>PASO 5. ¿Qué pasa con las observaciones o desviaciones?</t>
  </si>
  <si>
    <t>Evaluación paso 5</t>
  </si>
  <si>
    <t>OBS. PASO 5</t>
  </si>
  <si>
    <t>PASO 6. ¿Evidencia de la ejecución del control?</t>
  </si>
  <si>
    <t>Evaluación paso 6</t>
  </si>
  <si>
    <t>OBS. PASO 6</t>
  </si>
  <si>
    <t>VALOR TOTAL DISEÑO</t>
  </si>
  <si>
    <t>RESULTADO DE DISEÑO</t>
  </si>
  <si>
    <t>¿CADA CUANTO SE EJECUTA?</t>
  </si>
  <si>
    <t>OBS. DE LA EJECUCIÓN</t>
  </si>
  <si>
    <t>RESULTADO DE EJECUCIÓN</t>
  </si>
  <si>
    <t>CONCATENADOS</t>
  </si>
  <si>
    <t>Asignado</t>
  </si>
  <si>
    <t>Adecuado</t>
  </si>
  <si>
    <t>Oportuna</t>
  </si>
  <si>
    <t>Preventivo</t>
  </si>
  <si>
    <t>No Confiable</t>
  </si>
  <si>
    <t>No se investigan y resuelven oportunamente</t>
  </si>
  <si>
    <t>Completa</t>
  </si>
  <si>
    <t>Siempre se ejecuta</t>
  </si>
  <si>
    <t>El control que se estableció es "Se asigna un responsable directo para el análisis y revisión de las solicitudes de firmas de certificados de los cursos avalados por la DNBC, centralizando de esta manera la gestión de revisión", sin embargo, en la base de datos de certificados, cargada en el drive, no se relaciona al funcionario responsable de la revisión de las solicitudes, adicional a esto el formato no se encuentra formalizado en el SIGEC, a pesar de ser una salida en la caracterización del proceso.
En los controles conforme al numeral 8,3 del Manual de Gestión del Riesgo, no se identificó el paso 5 que trata de: Indicar qué pasa con las observaciones o desviaciones resultantes de ejecutar el control, quedando asi:  No se investigan y resuelven oportunamente.</t>
  </si>
  <si>
    <t>No existe</t>
  </si>
  <si>
    <t>No se ejecuta</t>
  </si>
  <si>
    <t>Confiable</t>
  </si>
  <si>
    <t>No se cuenta con la evidencia de  Participar de manera activa en encuentros organizados por la DNBC para socializar el tramite de firma de certificados por parte de la entidad hacia los cuerpos de bomberos...,el cual es el control establecido.
En los controles conforme al numeral 8,3 del Manual de Gestión del Riesgo, no se identificó el paso 5 que trata de: Indicar qué pasa con las observaciones o desviaciones resultantes de ejecutar el control, quedando asi:  No se investigan y resuelven oportunamente.
Existen tres  controles asociados a un misma causa; por lo tanto, se deben separar conforme a los determinado en el numeral 8,1 del Manual del Gestión del riesgo de la DNBC, para realizar la evaluación de controles de manera individual.</t>
  </si>
  <si>
    <t>Detectivo</t>
  </si>
  <si>
    <t>Los controles generados no aplican al riesdo Identificado. El control "Evaluar y enviar los saldos del presupuesto ejecutado por rubro de gastos",  está incompleto por cuanto no se indica el destinatario del envio de los saldos
Existen dos controles asociados a una misma causa, por lo tanto se deben separar conforme a los determinado en el numeral 8,1 del Manual del Gestión del riesgo de la DNBC.
En los controles conforme al numeral 8,3 del Manual de Gestión del Riesgo, no se identificó el paso 5 que trata de: Indicar qué pasa con las observaciones o desviaciones resultantes de ejecutar el control, quedando asi:  No se investigan y resuelven oportunamente</t>
  </si>
  <si>
    <t>Inadecuado</t>
  </si>
  <si>
    <t>Algunas veces</t>
  </si>
  <si>
    <t xml:space="preserve">Los controles generados no aplican al riesdo Identificado. En la evaluación de los controles se evidenció que no se le estableció Segregación y autoridad del responsable, quedando INADECUADO 
En los controles conforme al numeral 8,3 del Manual de Gestión del Riesgo, no se identificó el paso 5 que trata de: Indicar qué pasa con las observaciones o desviaciones resultantes de ejecutar el control, quedando asi:  No se investigan y resuelven oportunamente
</t>
  </si>
  <si>
    <t>Se investigan y resuelven oportunamente</t>
  </si>
  <si>
    <t xml:space="preserve">El control "Validar el cumplimiento de los requisitos relacionados en el procedimiento PC-GF-01, garantizando que estos la correcta expedición de los Certificados Disponibilidad Presupuestal" solo esta definido para los CDP haciendo falta conforme al riesgo identificado los Compromisos Presupuestales (ejecución presupuestal)
En la evaluación de los controles se evidenció que no se le estableció Segregación y autoridad del responsable, quedando INADECUADO. 
</t>
  </si>
  <si>
    <t>El control "generar correo electrónico a los miembros del comité…. No minimiza la materialización del riesgo por lo tanto es NO CONFIABLE. 
En los controles conforme al numeral 8,3 del Manual de Gestión del Riesgo, no se identificó el paso 5 que trata de: Indicar qué pasa con las observaciones o desviaciones resultantes de ejecutar el control, quedando asi:  No se investigan y resuelven oportunamente</t>
  </si>
  <si>
    <t>El control establecido "Verificar que los sistemas de información cuenten con el servicio de soporte, mantenimiento y actualización requeridas por la entidad encargada ORFEO" no minimiza la ocurrencia del riesgo, ya que el control es verificar  y no asegurar, implementar, garantizar, desarrollar..... De igual forma, deja por fuera otros sistemas de información como el RUE, incumplimiendo lo indicado en el numerla 8,3 del Manual de Gestión del riesgo.
Aunque el control tiene una periodicidad semestral, solo hasta septiembre se realizó la contratación de soporte y actualización del sistema ORFEO.
En los controles conforme al numeral 8,3 del Manual de Gestión del Riesgo, no se identificó el paso 5 que trata de: Indicar qué pasa con las observaciones o desviaciones resultantes de ejecutar el control, quedando asi:  No se investigan y resuelven oportunamente.</t>
  </si>
  <si>
    <t xml:space="preserve"> El control establecido "Verificar que se cuente con el servicio de mantenimiento preventivo y o correctivo de los servidores de la entidad" y no minimiza la ocurrencia del riesgo, ya que el control es verificar y no  asegurar, implementar, garantizar, desarrollar.....  incumpliendo lo indicado en el numeral 8,3 del Manual de Gestión del riesgo. De igual forma,  no ha sido aplicado en lo corrido del año, lo cual deja expuesta a la entidad a perdida de información y posible, disponbilidad de los equipos e incluso perdida de confidencialidad de la información. 
En los controles conforme al numeral 8,3 del Manual de Gestión del Riesgo, no se identificó el paso 5 que trata de: Indicar qué pasa con las observaciones o desviaciones resultantes de ejecutar el control, quedando asi:  No se investigan y resuelven oportunamente.</t>
  </si>
  <si>
    <t>La entidad cuenta con personal del proceso de Gestión TI: Edwin Zamora, Alexander González y German Méndez.
En los controles conforme al numeral 8,3 del Manual de Gestión del Riesgo, no se identificó el paso 5 que trata de: Indicar qué pasa con las observaciones o desviaciones resultantes de ejecutar el control, quedando asi:  No se investigan y resuelven oportunamente.</t>
  </si>
  <si>
    <t>La entidad a la fecha no cuenta con la mesa de ayuda, como control establecido.
En los controles conforme al numeral 8,3 del Manual de Gestión del Riesgo, no se identificó el paso 5 que trata de: Indicar qué pasa con las observaciones o desviaciones resultantes de ejecutar el control, quedando asi:  No se investigan y resuelven oportunamente.</t>
  </si>
  <si>
    <t>Inoportuna</t>
  </si>
  <si>
    <t xml:space="preserve">La periodicidad establecida no concuerda con lo definido en la descripción del control.
Existen dos controles asociados a un misma causa, por lo tanto se deben separar conforme a los determinado en el numeral 8,1 del Manual del Gestión del riesgo de la DNBC.
</t>
  </si>
  <si>
    <t>Sin observación</t>
  </si>
  <si>
    <t>En los controles conforme al numeral 8,3 del Manual de Gestión del Riesgo, no se identificó el paso 5 que trata de: Indicar qué pasa con las observaciones o desviaciones resultantes de ejecutar el control, quedando asi:  No se investigan y resuelven oportunamente</t>
  </si>
  <si>
    <t>No es un control</t>
  </si>
  <si>
    <t>Se evidenció invitación a los Miembros de la  Junta Nacional de Bomberos a participar en el comité técnico, sin embargo el control no aplica para el riesgo del proceso.
En los controles conforme al numeral 8,3 del Manual de Gestión del Riesgo, no se identificó el paso 5 que trata de: Indicar qué pasa con las observaciones o desviaciones resultantes de ejecutar el control, quedando asi:  No se investigan y resuelven oportunamente.
El control esta establecido no está identificado para minimizar la materialización del riesgo conforme a lo enunciado en el numeral 8,3 del Manual de Gestión del Riesgo.</t>
  </si>
  <si>
    <t>En los controles conforme al numeral 8,3 del Manual de Gestión del Riesgo, no se identificó el paso 5 que trata de: Indicar qué pasa con las observaciones o desviaciones resultantes de ejecutar el control, quedando asi:  No se investigan y resuelven oportunamente.
El control establecido solo aplica a personal contratista y no contempla al personal de planta. De igual forma Aunque se aplicó el control establecido para contratistas , la capacitación se realizó solo hasta el mes de agosto, lo cual no es oportuno, dado que el personal ingreso al inicio de la vigencia, incumplimiento lo establecido en el numeral 8,3 del Manual de Gestión del Riesgo de la DNBC.</t>
  </si>
  <si>
    <t>Evaluar la necesidad de personal de acuerdo a las actividades que se estén desarrollando en el proceso de coordinación operativa, no se constituye en un control adecuado por cuanto ataca directamente la causa para reducir la probabilidad de que se materialice.
De acuerdo con el reporte del proceso, se evidencia que no se cuenta con el total del personal requerido para el proceso (9/10).
En los controles conforme al numeral 8,3 del Manual de Gestión del Riesgo, no se identificó el paso 5 que trata de: Indicar qué pasa con las observaciones o desviaciones resultantes de ejecutar el control, quedando asi:  No se investigan y resuelven oportunamente.</t>
  </si>
  <si>
    <t>En los controles conforme al numeral 8,3 del Manual de Gestión del Riesgo, no se identificó el paso 5 que trata de: Indicar qué pasa con las observaciones o desviaciones resultantes de ejecutar el control, quedando asi:  No se investigan y resuelven oportunamente.</t>
  </si>
  <si>
    <t>Incompleta</t>
  </si>
  <si>
    <t xml:space="preserve">Control: Este debe tener un propósito que conlleve  a prevenir las causas, como puede ser:  Control de las actuaciones procesales , conforme a lo enunciado en el numerl 8,3 del Manual de Gestión del riesgo de la DNBC.
En los controles conforme al numeral 8,3 del Manual de Gestión del Riesgo, no se identificó el paso 5 que trata de: Indicar qué pasa con las observaciones o desviaciones resultantes de ejecutar el control, quedando asi:  No se investigan y resuelven oportunamente
</t>
  </si>
  <si>
    <t>Control: No es una actividad que se realice para prevenir el riesgo, como es la de  Controlar y hacer seguimiento a las etapas procesales.
El control aplica a la clasificación  de  preventivo y no detectiv  conforme a lo estipulado en el numeral 8,3 del Manual de Gestión del riesgo de la DNBC.
Los controles no están individualizados conforme a lo enunciado en la Guia de Administración del Riesgo numeral 3,2, idenditificando para cada causa un control</t>
  </si>
  <si>
    <t>Control: No se ajusta a una acción que tenga un propósito que evite la materialización del riesgo, pues el control de la acción disciplinable esta en cabeza del líder del proceso, conforme a lo enunciado en el numerl 8,3 del Manual de Gestión del riesgo de la DNBC.
ajustar.
La implementación  del control no redujo   la materialización del riesgo ya que El riesgo residual mantuvo la evaluación el riesgo en Moderado
En los controles conforme al numeral 8,3 del Manual de Gestión del Riesgo, no se identificó el paso 5 que trata de: Indicar qué pasa con las observaciones o desviaciones resultantes de ejecutar el control, quedando asi:  No se investigan y resuelven oportunamente</t>
  </si>
  <si>
    <t>Control: La actividad de generar un reporte de las PQRSD abiertos, no va a garantizar que se respondan en oportunidad las solicitudes que ingresan por el orfeo, se debe es generar el reporte de cuáles están en términos proximos a vencer para que supervisor o líder del proceso prioricen su respuesta, conforme a lo descrito en el Manual de Gestión del Riesgo numeral 8,3</t>
  </si>
  <si>
    <t>Control: El control no se puede aplicar cuando haya un cúmulo de fallas para Consolidar y reportar, sino se debe realizar tan pronto se presente la falla</t>
  </si>
  <si>
    <t>Control: Aplica de manera parcial para el riesgo identificado únicamente en cuanto al canal telefónico.</t>
  </si>
  <si>
    <t>No se cargaron las evidencias de ejecución del control en el drive.
En los controles conforme al numeral 8,3 del Manual de Gestión del Riesgo, no se identificó el paso 5 que trata de: Indicar qué pasa con las observaciones o desviaciones resultantes de ejecutar el control, quedando asi:  No se investigan y resuelven oportunamente.
El control aplica a la clasificación  de  preventivo y no detectivo conforme a lo estipulado en el numeral 8,3 del Manual de Gestión del riesgo de la DNBC.</t>
  </si>
  <si>
    <t>Enfocar el control en fortalecer los lineamientos para la implementación de MIPG y SIGEC en los profesionales de Gestión Análisis y Mejora Continua en primera instancia, ya que son ellos los que asesoran al personal de los demás procesos de la entidad
Se cargaron evidencias de capacitación MIPG y solicitud de reporte de indicadores en el cual no se relaciona ningún lineamiento.
En los controles conforme al numeral 8,3 del Manual de Gestión del Riesgo, no se identificó el paso 5 que trata de: Indicar qué pasa con las observaciones o desviaciones resultantes de ejecutar el control, quedando asi:  No se investigan y resuelven oportunamente.</t>
  </si>
  <si>
    <t xml:space="preserve">La socialización de las actualizaciones que se presenten, no implica que no se implementen acciones no efectivas.
Se presentó formulario de evaluación de la capacitación realizada sobre MIPG.
En los controles conforme al numeral 8,3 del Manual de Gestión del Riesgo, no se identificó el paso 5 que trata de: Indicar qué pasa con las observaciones o desviaciones resultantes de ejecutar el control, quedando asi:  No se investigan y resuelven oportunamente.
</t>
  </si>
  <si>
    <t xml:space="preserve">No se aportaron las evidencias de la solicitud de necesidades de personal.
El control aplica a la clasificación  de  preventivo y no detectivo conforme a lo estipulado en el numeral 8,3 del Manual de Gestión del riesgo de la DNBC.
</t>
  </si>
  <si>
    <t>ESTADO DE DISEÑO CONTROLES</t>
  </si>
  <si>
    <t>PROCESO</t>
  </si>
  <si>
    <t>FUERTE</t>
  </si>
  <si>
    <t>MODERADO</t>
  </si>
  <si>
    <t>DÉBIL O INEXISTENTES</t>
  </si>
  <si>
    <t>CUMPLE</t>
  </si>
  <si>
    <t>NO CUMPLE</t>
  </si>
  <si>
    <t>2.1 ¿Tiene responsable definido?</t>
  </si>
  <si>
    <t>4.1 ¿Está documentado y socializado?</t>
  </si>
  <si>
    <t>SI</t>
  </si>
  <si>
    <t>NO</t>
  </si>
  <si>
    <t>1.1 Asignación del responsable</t>
  </si>
  <si>
    <t>1.2 Segregación y autoridad del responsable</t>
  </si>
  <si>
    <t>2.
¿Tiene periodicidad definida?</t>
  </si>
  <si>
    <t>3. Propósito</t>
  </si>
  <si>
    <t>4. ¿Cómo se realiza la actividad de control?</t>
  </si>
  <si>
    <t>5. ¿Qué pasa con las observaciones o desviaciones?</t>
  </si>
  <si>
    <t>6. ¿Evidencia de la ejecución del control?</t>
  </si>
  <si>
    <t>Ejecución</t>
  </si>
  <si>
    <t>Evaluación del Diseño del Control</t>
  </si>
  <si>
    <t>No Asignado</t>
  </si>
  <si>
    <t>Mitiga el riesgo y no presenta desviaciones</t>
  </si>
  <si>
    <t>Parcialmente adecuado</t>
  </si>
  <si>
    <t>DÉBIL</t>
  </si>
  <si>
    <t>1.
El control realmente es utilizado</t>
  </si>
  <si>
    <t>2.
El control previene/mitiga el riesgo.</t>
  </si>
  <si>
    <t>3.
Se determinaron hallazgos sobre el control?</t>
  </si>
  <si>
    <t xml:space="preserve">4. 
Eventos de riesgo reportados </t>
  </si>
  <si>
    <t>5. 
Soportes de ejecución</t>
  </si>
  <si>
    <t>6.
¿Se ejecuta la periodicidad definida?</t>
  </si>
  <si>
    <t>7. Forma de ejecución</t>
  </si>
  <si>
    <t>Evaluación de la Efectividad del Control</t>
  </si>
  <si>
    <t>Siempre</t>
  </si>
  <si>
    <t>En su totalidad</t>
  </si>
  <si>
    <t>No se presentaron eventos de riesgo en la vigencia</t>
  </si>
  <si>
    <t>Se generan y se conservan los soportes</t>
  </si>
  <si>
    <t>Continuo</t>
  </si>
  <si>
    <t>Automático</t>
  </si>
  <si>
    <t>Efectivo
Con deficiencias
Inefectivo</t>
  </si>
  <si>
    <t>Casi Siempre</t>
  </si>
  <si>
    <t>Parcialmente</t>
  </si>
  <si>
    <t xml:space="preserve">
Se presentaron eventos de riesgo y el control fue efectivo</t>
  </si>
  <si>
    <t xml:space="preserve">
Se generan y no se conservan los soportes</t>
  </si>
  <si>
    <t>Periódico</t>
  </si>
  <si>
    <t xml:space="preserve">
Semi automático</t>
  </si>
  <si>
    <t>Nunca</t>
  </si>
  <si>
    <t>Se presentaron eventos de riesgo y el control no fue efectivo</t>
  </si>
  <si>
    <t>No se generan soportes</t>
  </si>
  <si>
    <t>Esporádico</t>
  </si>
  <si>
    <t>Manual / Visual</t>
  </si>
  <si>
    <t>DISEÑO</t>
  </si>
  <si>
    <t>EJECUCIÓN</t>
  </si>
  <si>
    <t>RESULTADO</t>
  </si>
  <si>
    <t>EFICIENTE</t>
  </si>
  <si>
    <t>&gt;=4</t>
  </si>
  <si>
    <t>CON DEFICIENCIAS</t>
  </si>
  <si>
    <t>2,5 &lt; 4</t>
  </si>
  <si>
    <t>INEFECTIVO</t>
  </si>
  <si>
    <t>&lt;2,5</t>
  </si>
  <si>
    <t>Se debe mantener el control</t>
  </si>
  <si>
    <t>El control requiere ajustes de diseño o de ejecución</t>
  </si>
  <si>
    <t>El control requiere rediseño</t>
  </si>
  <si>
    <t>Inefectivo</t>
  </si>
  <si>
    <t>Con deficiencias</t>
  </si>
  <si>
    <t>Eficiente</t>
  </si>
  <si>
    <t>De corrupción</t>
  </si>
  <si>
    <t>La evaluación independiente realizada por la Asesoría de Control Interno da como resultado una  eficacia del control del 52.7% debido a que el Informe de la Revisión por la Dirección del Sistema de Gestión de Calidad del segundo semestre de 2014 presentó debilidades en el análisis de datos de los temas del desempeño de los procesos y conformidad del producto, situación que refleja la ausencia de conclusiones y presentación de acciones relacionadas con la mejora de la eficacia, eficiencia y efectividad del Sistema de Gestión de la Calidad y sus procesos, así como la mejora del producto y/o servicio.  Por último, no se evidencia en el informe el análisis realizado a los resultados de la gestión realizada sobre los riesgos identificados</t>
  </si>
  <si>
    <t>evaluación del diseño</t>
  </si>
  <si>
    <t>evaluación de la efectividad</t>
  </si>
  <si>
    <t xml:space="preserve">La evaluación independiente realizada por la Asesoría de Control Interno en el marco de la auditoría </t>
  </si>
  <si>
    <t>xxxx</t>
  </si>
  <si>
    <t>da como resultado para la evaluación del diseño de los controles seleccionados</t>
  </si>
  <si>
    <t>texto alterno</t>
  </si>
  <si>
    <t>un valor de</t>
  </si>
  <si>
    <t>por lo que se debe analizar las debiliades detectadas por el auditor</t>
  </si>
  <si>
    <t>inefectivo</t>
  </si>
  <si>
    <t xml:space="preserve">La evaluación independiente realizada por la Asesoría de Control Interno en el marco de la auditoría da como resultado para la evaluación del diseño de los controles seleccionados una INEFECTIVIDAD de los controles del riesgo  </t>
  </si>
  <si>
    <t>.  Es necesario analizar las debilidades detectadas por el auditor y complementar o identificar controles que mitiguen el riesgo</t>
  </si>
  <si>
    <t>con deficiencias</t>
  </si>
  <si>
    <t>eficiente</t>
  </si>
  <si>
    <t>Cuestionarios utilizados para obtener información acerca del auditado, donde se incluyan
objetivos, riesgos, actividades de control, entre otros aspectos. PAG.32
2.3.5 Diseño de las Pruebas de Auditoría</t>
  </si>
  <si>
    <t>Contraloría PAG 35
El modelo adoptado por la CGR para la evaluación del Control Interno, es un instrumento que permite a los auditores determinar durante el desarrollo del proceso auditor, el grado de confianza que éstos puedan depositar en los controles implementados por el ente objeto de control fiscal, establecer la profundidad de las pruebas de auditoría y soportar el concepto que se emita por parte de la CGR, sobre la calidad y eficiencia de los controles.</t>
  </si>
  <si>
    <t>SEGUIMIENTO CONTROL INTERNO 
Identificación de Riesgos DNBC 2020
Corte a 30 de Septiembre</t>
  </si>
  <si>
    <t>Riesgos Identificados</t>
  </si>
  <si>
    <t>Diseño del Riesgo</t>
  </si>
  <si>
    <t>Controles</t>
  </si>
  <si>
    <t xml:space="preserve">Diseño Adecuado </t>
  </si>
  <si>
    <t>Diseño Inadecuado</t>
  </si>
  <si>
    <t>Evaluación Riesgos</t>
  </si>
  <si>
    <t>Evaluación Controles</t>
  </si>
  <si>
    <t>Adecuados</t>
  </si>
  <si>
    <t>Inadecuados</t>
  </si>
  <si>
    <t>Identificadas</t>
  </si>
  <si>
    <t>Priorizadas</t>
  </si>
  <si>
    <t>Responsable</t>
  </si>
  <si>
    <t>Periodicidad</t>
  </si>
  <si>
    <t>Proposito</t>
  </si>
  <si>
    <t xml:space="preserve">Descripción </t>
  </si>
  <si>
    <t>Desviaciones</t>
  </si>
  <si>
    <t>Evidencia</t>
  </si>
  <si>
    <t>Total Riesgos Cumplen</t>
  </si>
  <si>
    <t>Total Riesgos Incumplen</t>
  </si>
  <si>
    <t>Total Controles Cumplen</t>
  </si>
  <si>
    <t>Total Controles Incumplen</t>
  </si>
  <si>
    <t>Análisis y Mejor a Continua</t>
  </si>
  <si>
    <t>Asuntos Disciplinarios</t>
  </si>
  <si>
    <t>Atención al Usuario</t>
  </si>
  <si>
    <t>Cooperación Internacional y Alianzas estratétigcas</t>
  </si>
  <si>
    <t>Fortalecimiento Bomberil para la Repuesta</t>
  </si>
  <si>
    <t>Gestión Contractual</t>
  </si>
  <si>
    <t>Gestión Talento Humano</t>
  </si>
  <si>
    <t>Jurídica</t>
  </si>
  <si>
    <t>Planeación Estratégica</t>
  </si>
  <si>
    <t>Tecnología Informatica</t>
  </si>
  <si>
    <t>TOTALES</t>
  </si>
  <si>
    <t>Estado de Indentificación de Riesgos 2019</t>
  </si>
  <si>
    <t>Procesos que identificaron riesgos</t>
  </si>
  <si>
    <t>Procesos que faltan por identificar riesgos</t>
  </si>
  <si>
    <t>Diseño de Controles</t>
  </si>
  <si>
    <t xml:space="preserve">Pendientes por formular </t>
  </si>
  <si>
    <t xml:space="preserve">El riesgo y su descripción no están identificados conforme a lo enunciado en el numeral 2,2 Identificación del Riesgo de la Guia para la Administración del Riesgos emitidad por el DAFP,  ya que el proceso no emite conceptos sobre los diferentes CB,  por el contrario lo que realiza inspecciones y/o informes sobre el cumplimiento de estantares mínimos. Ej Emisión de inspecciones y/o informes s errados....
Hace falta la inclusión de otras causas que podrían generar que el riesgo se materialice como es  Desconocimiento de la normatividad bomberil  por parte del Personal que realice las inspecciones.
La consecuencia "Demoras y/o reprocesos en la emisión de conceptos.", debe hacer referencia a la emisión de inspecciones e informes.
El control implementado está muy extenso. De igual forma, no se evidenció la ejecución de los controles; por cuanto, los informes de Cordona y Ansemanuevo no han sido firmados por la entidad.
La contingencia no es un tratamiento para mitigar los efectos de la materialización del riesgo. Ej Emisión de la inspección e informe con base en los estándares mínimos para la prestación del servicio
La implementación  del control no redujo   la materialización del riesgo ya que El riesgo residual mantuvo la evaluación el riesgo en Extremo.
                                                                                                    </t>
  </si>
  <si>
    <t>El riesgo y su descripción no están  identificados conforme a lo enunciado en el numeral 2,2 Identificación del Riesgo de la Guia para la Administración del Riesgos emitidad por el DAFP ya que el nombre y su descripción no se diferencian. Asismimo, está incompleto ya que "Requerir información a los cuerpos de bomberos, que no corresponda al alcance de inspección, vigilancia y control" no solo aplica para los funcionarios y contratistas de las DNBC, sino también para los Delegados y Coordinadores que aportan insumos al proceso IVC
El control "Procesos de formación y capacitación, aplica  a los empleados  y contratistas del proceso de IVC, asi como a a los Delegados y Coordinadores Departamentales.
El control "Anualmente el equipo de Inspección, Vigilancia y Control, realiza la programación de capacitaciones para los encargados ...." es muy extenso y no se realizó.
Existen dos controles asociados a un misma causa, por lo tanto se deben separar conforme a los determinado en el numeral 8,1 del Manual del Gestión del riesgo de la DNBC.
La periodicidad anual es Inoportuna para la ejecución de procesos de formación y capacitación.
El tratamiento debe ser ACEPTAR y no Reducir conforme a lo establecido en el Manual de Gestión del Riesgo de la DNBC numeral 3,1.
El indicador establecido no mide la ejecución  del control ej Capacitaciones realizadas/capacitaciones programadas
La contingencia no es un tratamiento para mitigar los efectos de la materialización del riesgo. Ej Enviar comunicación resarciendo el error de la solicitud de información por fuera del alcance de la inspección del proceso de IVC
La implementación  del control no redujo   la materialización del riesgo ya que El riesgo residual mantuvo la evaluación el riesgo en BAJO.</t>
  </si>
  <si>
    <t xml:space="preserve">El riesgo y su descripción no están identificados conforme a lo enunciado en el numeral 2,2 Identificación del Riesgo de la Guia para la Administración del Riesgos emitidad por el DAFP,  ya que el proceso no emite conceptos sobre los diferentes CB,  por el contrario lo que realiza inspecciones y/o informes sobre el cumplimiento de estantares mínimos. Ej Emisión de inspecciones y/o informes s errados....
Hace falta la inclusión de otras causas que podrían generar que el riesgo se materialice como es  Desconocimiento de la normatividad bomberil  por parte del Personal que realice las inspecciones, conforme a lo enunciado en el Manual de Gestión del riesgo de la DNBC Numeral 7,1,1.
La consecuencia "Demoras y/o reprocesos en la emisión de conceptos.", debe hacer referencia a la emisión de inspecciones e informes.
El tipo de riesgo no está conforme a lo señalado en la guia de Administración del Riesgo emitida por el DAFP 2,2,2 y el Manual de Gestión  del riesgo de la DNBC, numeral 4, por cuanto es de Cumplimiento                      
El control implementado está muy extenso. De igual forma, no se evidenció la ejecución de los controles; por cuanto, los informes de Cordona y Ansemanuevo no han sido firmados por la entidad. conforme a lo enunciado en el Manual de Gestión del Riesgo numeral 8,3
La contingencia no es un tratamiento para mitigar los efectos de la materialización del riesgo. Ej Emisión de la inspección e informe con base en los estándares mínimos para la prestación del servicio
La implementación  del control no redujo   la materialización del riesgo ya que El riesgo residual mantuvo la evaluación el riesgo en Extremo.
En los controles conforme al numeral 8,3 del Manual de Gestión del Riesgo, no se identificó el paso 5 que trata de: Indicar qué pasa con las observaciones o desviaciones resultantes de ejecutar el control, quedando asi:  No se investigan y resuelven oportunamente
El tipo de riesgo no está conforme a lo señalado en la guia de Administración del Riesgo emitida por el DAFP 2,2,2 y el Manual de Gestión  del riesgo de la DNBC, numeral 4, por cuanto es de Cumplimiento                      </t>
  </si>
  <si>
    <t>Cuenta de Evaluación del Riesgo</t>
  </si>
  <si>
    <t>Total general</t>
  </si>
  <si>
    <t xml:space="preserve">La periodicidad establecida no concuerda con lo definido en la descripción del control.
No se presentó evidencia de la ejecución del control
Existen dos controles asociados a un misma causa, por lo tanto se deben separar conforme a los determinado en el numeral 8,1 del Manual del Gestión del riesgo de la DNBC.
En los controles conforme al numeral 8,3 del Manual de Gestión del Riesgo, no se identificó el paso 5 que trata de: Indicar qué pasa con las observaciones o desviaciones resultantes de ejecutar el control, quedando asi:  No se investigan y resuelven oportunamente.
</t>
  </si>
  <si>
    <t>La periodicidad establecida no concuerda con lo definido en la descripción del control.
No se presentó evidencia de la ejecución del control
Existen dos controles asociados a un misma causa, por lo tanto se deben separar conforme a los determinado en el numeral 8,1 del Manual del Gestión del riesgo de la DNBC.</t>
  </si>
  <si>
    <t>La periodicidad establecida no concuerda con lo definido en la descripción del control.
Existen dos controles asociados a un misma causa, por lo tanto se deben separar conforme a los determinado en el numeral 8,1 del Manual del Gestión del riesgo de la DNBC.</t>
  </si>
  <si>
    <t xml:space="preserve">La periodicidad establecida no concuerda con lo definido en la descripción del control.
El control aplica a la clasificación  de  preventivo y no detectivo conforme a lo estipulado en el numeral 8,3 del Manual de Gestión del riesgo de la DNBC.
Existen dos controles asociados a un misma causa, por lo tanto se deben separar conforme a los determinado en el numeral 8,1 del Manual del Gestión del riesgo de la DNBC.
</t>
  </si>
  <si>
    <t xml:space="preserve">No se presentó evidencia de la ejecución de las TRD de los 18 procesos.
No es claro como a través del control, se asegurar el conta con las TRD.
El control aplica a la clasificación  de  preventivo y no detectivo conforme a lo estipulado en el numeral 8,3 del Manual de Gestión del riesgo de la DNBC.
En los controles conforme al numeral 8,3 del Manual de Gestión del Riesgo, no se identificó el paso 5 que trata de: Indicar qué pasa con las observaciones o desviaciones resultantes de ejecutar el control, quedando asi:  No se investigan y resuelven oportunamente.
El control no está diseñado conforme a lo enunciado en el numeral 8,3 del Manual de Gestión del Riesgo.
</t>
  </si>
  <si>
    <t>El riesgo y su descripción no están  identificados conforme a lo enunciado en el numeral 2,2 Identificación del Riesgo de la Guia para la Administración del Riesgos emitidad por el DAFP ya que el nombre y su descripción no se diferencian. Asimismo, está incompleto ya que "Requerir información a los cuerpos de bomberos, que no corresponda al alcance de inspección, vigilancia y control" no solo aplica para los funcionarios y contratistas de las DNBC, sino también para los Delegados y Coordinadores que aportan insumos al proceso IVC
El control "Procesos de formación y capacitación, aplica  a los empleados  y contratistas del proceso de IVC, asi como a a los Delegados y Coordinadores Departamentales.
El control "Anualmente el equipo de Inspección, Vigilancia y Control, realiza la programación de capacitaciones para los encargados ...." es muy extenso y no se realizó.
Existen dos controles asociados a un misma causa, por lo tanto se deben separar conforme a los determinado en el numeral 8,1 del Manual del Gestión del riesgo de la DNBC.
La evaluación del riesgo en cuanto a la probabilidad e impacto, debe ser revisado conforme al numeral 7,1 del Manual de Gestión del Riesgo de la DNBC.
El control aplica a la clasificación  de  preventivo y no detectivo conforme a lo estipulado en el numeral 8,3 del Manual de Gestión del riesgo de la DNBC.
La periodicidad anual es Inoportuna para la ejecución de procesos de formación y capacitación.
El tratamiento debe ser ACEPTAR y no Reducir conforme a lo establecido en el Manual de Gestión del Riesgo de la DNBC numeral 3,1.
El indicador establecido no mide la ejecución  del control ej Capacitaciones realizadas/capacitaciones programadas
La contingencia no es un tratamiento para mitigar los efectos de la materialización del riesgo. Ej Enviar comunicación resarciendo el error de la solicitud de información por fuera del alcance de la inspección del proceso de IVC
La implementación  del control no redujo   la materialización del riesgo ya que El riesgo residual mantuvo la evaluación el riesgo en BAJO.</t>
  </si>
  <si>
    <t>El control no está diseñado conforme a lo enunciado en el numeral 8,3 del Manual de Gestión del Riesgo, por cuanto debe estar enfocado en capacitación al personal resposable del proceso.
En los controles conforme al numeral 8,3 del Manual de Gestión del Riesgo, no se identificó el paso 5 que trata de: Indicar qué pasa con las observaciones o desviaciones resultantes de ejecutar el control, quedando asi:  No se investigan y resuelven oportunamente</t>
  </si>
  <si>
    <t>Se ejecutó el control con la formalización del procedimiento de "Consulta y Préstamo de Documentos. 
El control no es confiable por cuanto, hace falta la revisión por parte de Gestión Documental de la adecuada organización de los archivos
En los controles conforme al numeral 8,3 del Manual de Gestión del Riesgo, no se identificó el paso 5 que trata de: Indicar qué pasa con las observaciones o desviaciones resultantes de ejecutar el control, quedando asi:  No se investigan y resuelven oportunamente
El control no se identifico conforme a los lineamiento de la Manual de Gestión del Riesgo numeral 8,3.</t>
  </si>
  <si>
    <t>El control implementado no está conforme a las condiciones establecidas en el  Manual de Gestión del Riesgo numeral 8,3 
En el control conforme al numeral 8,3 del Manual de Gestión del Riesgo, no se identificó el paso 5 que trata de: Indicar qué pasa con las observaciones o desviaciones resultantes de ejecutar el control, quedando asi:  No se investigan y resuelven oportunamente</t>
  </si>
  <si>
    <t xml:space="preserve">En los controles conforme al numeral 8,3 del Manual de Gestión del Riesgo, no se identificó el paso 5 que trata de: Indicar qué pasa con las observaciones o desviaciones resultantes de ejecutar el control, quedando asi:  No se investigan y resuelven oportunamente
</t>
  </si>
  <si>
    <t xml:space="preserve">En los controles conforme al numeral 8,3 del Manual de Gestión del Riesgo, no se identificó el paso 5 que trata de: Indicar qué pasa con las observaciones o desviaciones resultantes de ejecutar el control, quedando asi:  No se investigan y resuelven oportunamente
EL control definido no está directamente relacionado con la causa, por tanto no aplica, no es adecuado ni se ejecuta
</t>
  </si>
  <si>
    <t>El control implementado solo aplicaria para la ejecución y no para la formulación del Piga.
En los controles conforme al numeral 8,3 del Manual de Gestión del Riesgo, no se identificó el paso 5 que trata de: Indicar qué pasa con las observaciones o desviaciones resultantes de ejecutar el control, quedando asi:  No se investigan y resuelven oportunamente</t>
  </si>
  <si>
    <t xml:space="preserve">El control implementado "Solicitar la vinculación de dos o más personas relacionadas con el tema ambiental, las cuales serán las encargadas de realizar y ejecutar el sistema de gestión ambiental de forma eficaz, no minimiza la materialización del riesgo por cuanto no es la cantidad sino la idoneidad del personal
En los controles conforme al numeral 8,3 del Manual de Gestión del Riesgo, no se identificó el paso 5 que trata de: Indicar qué pasa con las observaciones o desviaciones resultantes de ejecutar el control, quedando asi:  No se investigan y resuelven oportunamente
</t>
  </si>
  <si>
    <t>No se evidenció la ejecución de los controles; por cuanto, los informes de Cordona y Ansemanuevo no han sido firmados por la entidad.
En los controles conforme al numeral 8,3 del Manual de Gestión del Riesgo, no se identificó el paso 5 que trata de: Indicar qué pasa con las observaciones o desviaciones resultantes de ejecutar el control, quedando asi:  No se investigan y resuelven oportunamente</t>
  </si>
  <si>
    <t>El control "Procesos de formación y capacitación, aplica  a los empleados  y contratistas del proceso de IVC, asi como a a los Delegados y Coordinadores Departamentales.
El control "Anualmente el equipo de Inspección, Vigilancia y Control, realiza la programación de capacitaciones para los encargados ...." no se realizó.
Existen dos controles asociados a un misma causa, por lo tanto se deben separar conforme a los determinado en el numeral 8,1 del Manual del Gestión del riesgo de la DNBC.
El control "Anualmente el equipo de Inspección, Vigilancia y Control, realiza la programación de capacitaciones para los encargados ...." no se realizó.
En los controles conforme al numeral 8,3 del Manual de Gestión del Riesgo, no se identificó el paso 5 que trata de: Indicar qué pasa con las observaciones o desviaciones resultantes de ejecutar el control, quedando asi:  No se investigan y resuelven oportunamente</t>
  </si>
  <si>
    <t>El control establecido  no se realizó conforme a lo enunciado en el numeral 8,3 del Manual de Gestión del Riesgo de la DNBC.
En los controles conforme al numeral 8,3 del Manual de Gestión del Riesgo, no se identificó el paso 5 que trata de: Indicar qué pasa con las observaciones o desviaciones resultantes de ejecutar el control, quedando asi:  No se investigan y resuelven oportunamente</t>
  </si>
  <si>
    <t>El control establecido hay que puntualizar el metodo para la comunicar a la alta dirección las necesidades de recursos, conforme a lo enunciado en el numeral 8,3 del Manual de Gestión del Riesgo de la DNBC.</t>
  </si>
  <si>
    <t xml:space="preserve">En los controles conforme al numeral 8,3 del Manual de Gestión del Riesgo, no se identificó el paso 5 que trata de: Indicar qué pasa con las observaciones o desviaciones resultantes de ejecutar el control, quedando asi:  No se investigan y resuelven oportunamente
El control  reduce la materialización del riesgo unicamente en los recursos de  inversión dejando a un lado los recursos de funcionamiento, los cuales si están identificados en el riesgo "Ejecución presupuestal incompleta.. 
</t>
  </si>
  <si>
    <t xml:space="preserve">El control " ...." Una vez aprobadas las verificaciones a los Cuerpos de Bomberos, el Subdirector de Estrategia y Coordinación Bomberil junto con el ...., no se realizó.
En los controles conforme al numeral 8,3 del Manual de Gestión del Riesgo, no se identificó el paso 5 que trata de: Indicar qué pasa con las observaciones o desviaciones resultantes de ejecutar el control, quedando asi:  No se investigan y resuelven oportunamente.
</t>
  </si>
  <si>
    <t>Control: No se refiere a una actividad que tenga un propósito dirigido evitar que personal no idóneo lleve la representación judicial d la Entidad, pues validar cada proceso que se cuente con un apoderado desginado en comité de conciliación, no va a prevenir que se materialice el riesgo, conforme a  lo enunciado en el numeral 8,3 del Manual de Gestión del Riesgo de la DNBC
En los controles conforme al numeral 8,3 del Manual de Gestión del Riesgo, no se identificó el paso 5 que trata de: Indicar qué pasa con las observaciones o desviaciones resultantes de ejecutar el control, quedando asi:  No se investigan y resuelven oportunamente</t>
  </si>
  <si>
    <t>Control: es importante determinarlo en términos de prevenir o detectar las causas que dan origen para llevar a cabo los ajustes y correctivos para que no se materialice, y no actuar una vez este se materialice como es el caso de designar otro abogado, la idea es revisar las cargas antes de dar la representación judicial, para no tener que sustituir en el camino, ya que esto sería la contingencia, incumpliendo lo señalado en el numerla 8,3 del Manual de Gestión del Riesgos DNBC
En los controles conforme al numeral 8,3 del Manual de Gestión del Riesgo, no se identificó el paso 5 que trata de: Indicar qué pasa con las observaciones o desviaciones resultantes de ejecutar el control, quedando asi:  No se investigan y resuelven oportunamente</t>
  </si>
  <si>
    <t>Control: es importante determinarlo en términos de prevenir o detectar las causas que dan origen para llevar a cabo los ajustes y correctivos para que no se materialice, y no actuar una vez este se materialice como es el caso de designar otro abogado, la idea es revisar el perfil de los profesionales encargados de la representación judicial, incumpliendo lo señalado en el numerla 8,3 del Manual de Gestión del Riesgos DNBC
En los controles conforme al numeral 8,3 del Manual de Gestión del Riesgo, no se identificó el paso 5 que trata de: Indicar qué pasa con las observaciones o desviaciones resultantes de ejecutar el control, quedando asi:  No se investigan y resuelven oportunamente</t>
  </si>
  <si>
    <t>Control: Se debe ajustar entrando a especificar que actividad se haría para que se tenga un seguimiento a los procesos judiciales, como y diligencias programadas a los abogados, una especie de programador, que recuerde las audiencias, se debe hacer mas que una revisión un seguimiento, incumplimiendo el numeral 8,3 del Manual de Gestíón del Riesgo DNBC
Existen dos controles asociados a un misma causa, por lo tanto se deben separar conforme a los determinado en el numeral 8,1 del Manual del Gestión del riesgo de la DNBC.
En los controles conforme al numeral 8,3 del Manual de Gestión del Riesgo, no se identificó el paso 5 que trata de: Indicar qué pasa con las observaciones o desviaciones resultantes de ejecutar el control, quedando asi:  No se investigan y resuelven oportunamente</t>
  </si>
  <si>
    <t>Se cargaron listas de asistencia de los meses julio - septiembre, pero no se especifican los temas tratados en el comité primario.
Se considera que el control apunta de manera parcial a atacar la causa identificada, con la alineación de los criterios de asesoría, pero no ataca directamente la cusa "falta de conocimiento.."
En los controles conforme al numeral 8,3 del Manual de Gestión del Riesgo, no se identificó el paso 5 que trata de: Indicar qué pasa con las observaciones o desviaciones resultantes de ejecutar el control, quedando asi:  No se investigan y resuelven oportunamente.</t>
  </si>
  <si>
    <t>No se presentó evidencia del soporte técnico por parte del proveedor.
Existen tres controles asociados a un misma causa, por lo tanto se deben separar conforme a los determinado en el numeral 8,1 del Manual del Gestión del riesgo de la DNBC, para realizar la evaluación de los controles de manera independiente
El control aplica a la clasificación  de  preventivo y no detectivo conforme a lo estipulado en el numeral 8,3 del Manual de Gestión del riesgo de la DNBC.
En los controles conforme al numeral 8,3 del Manual de Gestión del Riesgo, no se identificó el paso 5 que trata de: Indicar qué pasa con las observaciones o desviaciones resultantes de ejecutar el control, quedando asi:  No se investigan y resuelven oportunamente.</t>
  </si>
  <si>
    <t>El control aplica a la clasificación  de detectivo y no preventivo conforme a lo estipulado en el numeral 8,3 del Manual de Gestión del riesgo de la DNBC.</t>
  </si>
  <si>
    <t xml:space="preserve">El control aplica a la clasificación detectivo  y no preventivo conforme a lo estipulado en el numeral 8,3 del Manual de Gestión del riesgo de la DNBC.
En los controles conforme al numeral 8,3 del Manual de Gestión del Riesgo, no se identificó el paso 5 que trata de: Indicar qué pasa con las observaciones o desviaciones resultantes de ejecutar el control, quedando asi:  No se investigan y resuelven oportunamente
El control está enmarcardo en la validación (avalar) y no en la revisión (sometiendo a una prueba o examen para hacer correcciones), conforme a lo indicado en el numeral 8,3 del Manual de Gestión del Riesgo de la DNBC.
</t>
  </si>
  <si>
    <t xml:space="preserve">En los controles conforme al numeral 8,3 del Manual de Gestión del Riesgo, no se identificó el paso 5 que trata de: Indicar qué pasa con las observaciones o desviaciones resultantes de ejecutar el control, quedando asi:  No se investigan y resuelven oportunamente
El control está enmarcardo en la validación (avalar) y no en la revisión (sometiendo a una prueba o examen para hacer correcciones), conforme a lo indicado en el numeral 8,3 del Manual de Gestión del Riesgo de la DNBC.
</t>
  </si>
  <si>
    <t xml:space="preserve">No se identificó los  controles conforme a lo enunciado en el numeral  8,3 del Manual de Gestión de la DNBC
En los controles conforme al numeral 8,3 del Manual de Gestión del Riesgo, no se identificó el paso 5 que trata de: Indicar qué pasa con las observaciones o desviaciones resultantes de ejecutar el control, quedando asi:  No se investigan y resuelven oportunamente
</t>
  </si>
  <si>
    <t>En los controles conforme al numeral 8,3 del Manual de Gestión del Riesgo, no se identificó el paso 5 que trata de: Indicar qué pasa con las observaciones o desviaciones resultantes de ejecutar el control, quedando asi:  No se investigan y resuelven oportunamente
No se identificó los  controles conforme a lo enunciado en el numeral  8,3 del Manual de Gestión de la DNBC</t>
  </si>
  <si>
    <r>
      <rPr>
        <b/>
        <u/>
        <sz val="9"/>
        <color rgb="FFFFFFFF"/>
        <rFont val="Arial"/>
        <family val="2"/>
      </rPr>
      <t>Cód Causa</t>
    </r>
    <r>
      <rPr>
        <b/>
        <sz val="9"/>
        <color rgb="FFFFFFFF"/>
        <rFont val="Arial"/>
        <family val="2"/>
      </rPr>
      <t xml:space="preserve"> *</t>
    </r>
  </si>
  <si>
    <r>
      <t xml:space="preserve">ABRIL 2020. En el periodo en cuestion se enviaron </t>
    </r>
    <r>
      <rPr>
        <u/>
        <sz val="10"/>
        <color rgb="FF000000"/>
        <rFont val="Arial"/>
        <family val="2"/>
      </rPr>
      <t>32 correos</t>
    </r>
    <r>
      <rPr>
        <sz val="10"/>
        <color rgb="FF000000"/>
        <rFont val="Arial"/>
        <family val="2"/>
      </rPr>
      <t xml:space="preserve">  "legalizacion de comision y/o legalización gastos de viaje y desplazamiento" una vez terminada la comisión o gastos de viaje y desplazamiento para recordar la fecha maxima de legalización
ABRIL 2020. En el periodo en cuestion se enviaron </t>
    </r>
    <r>
      <rPr>
        <u/>
        <sz val="10"/>
        <color rgb="FF000000"/>
        <rFont val="Arial"/>
        <family val="2"/>
      </rPr>
      <t>95 correos</t>
    </r>
    <r>
      <rPr>
        <sz val="10"/>
        <color rgb="FF000000"/>
        <rFont val="Arial"/>
        <family val="2"/>
      </rPr>
      <t xml:space="preserve">  "legalizacion de comision y/o legalización gastos de viaje y desplazamiento" una vez terminada la comisión o gastos de viaje y desplazamiento para recordar la fecha maxima de legalización</t>
    </r>
  </si>
  <si>
    <t>Etiquetas de fila</t>
  </si>
  <si>
    <t>Etiquetas de columna</t>
  </si>
  <si>
    <t>Cuenta de Nombre y descripción del Control*</t>
  </si>
  <si>
    <t>estado</t>
  </si>
  <si>
    <t>Cuenta de estado</t>
  </si>
  <si>
    <t>(Todas)</t>
  </si>
  <si>
    <t>(Varios elementos)</t>
  </si>
  <si>
    <t>% Cumplimiento</t>
  </si>
  <si>
    <t>CONSECUTIVO</t>
  </si>
  <si>
    <t xml:space="preserve">Cuenta de Identificaciòn del riesgo
Nombre del Riesgo y descripciòn </t>
  </si>
  <si>
    <t>4 Sesiones del comité primario por el cuatrimestre</t>
  </si>
  <si>
    <r>
      <rPr>
        <sz val="11"/>
        <color rgb="FFFF0000"/>
        <rFont val="Arial"/>
        <family val="2"/>
      </rPr>
      <t xml:space="preserve">Imposibilidad para movilización de recursos.
</t>
    </r>
    <r>
      <rPr>
        <sz val="11"/>
        <color rgb="FF000000"/>
        <rFont val="Arial"/>
        <family val="2"/>
      </rPr>
      <t xml:space="preserve">
Reprocesos
Incumplimiento en el plan de acción del proceso</t>
    </r>
  </si>
  <si>
    <r>
      <t>Fortalecer técnica y operativamente a los cuerpos de bomberos del País, para la prestación del servicio público esencial, el cual contempla la gestión integral del riesgo contra incendios, los preparativos y atención de rescates en todas sus modalidades y la atención de incidentes con materiales peligrosos, mediante el análisis y evaluación de necesidades de los proyectos de inversión, registro,</t>
    </r>
    <r>
      <rPr>
        <sz val="11"/>
        <color rgb="FFFF0000"/>
        <rFont val="Arial"/>
        <family val="2"/>
      </rPr>
      <t xml:space="preserve"> certificación y capacitación bomberil.
</t>
    </r>
  </si>
  <si>
    <r>
      <t xml:space="preserve">Entrega de informes contables a los entes internos y externos con una </t>
    </r>
    <r>
      <rPr>
        <sz val="11"/>
        <color rgb="FFFF0000"/>
        <rFont val="Arial"/>
        <family val="2"/>
      </rPr>
      <t xml:space="preserve">mala </t>
    </r>
    <r>
      <rPr>
        <sz val="11"/>
        <color rgb="FF000000"/>
        <rFont val="Arial"/>
        <family val="2"/>
      </rPr>
      <t>afectación contable que no reflejen la realidad economica de la entidad</t>
    </r>
  </si>
  <si>
    <t>IDENTIFICACIÓN DEL RIESGO</t>
  </si>
  <si>
    <t>DISEÑO DE CONTROLES</t>
  </si>
  <si>
    <t>EJECUCIÓN DE CONTROLES</t>
  </si>
  <si>
    <t>MATERIALIZACIÓN DEL RIESGO</t>
  </si>
  <si>
    <t xml:space="preserve">SI </t>
  </si>
  <si>
    <t xml:space="preserve">MATERIALIZACIÓN DEL RIESGO </t>
  </si>
  <si>
    <t>OBSERVACION</t>
  </si>
  <si>
    <t>SE HA MATERIALIZADO
(SI/NO)</t>
  </si>
  <si>
    <t>Materialización</t>
  </si>
  <si>
    <t xml:space="preserve">Hace falta contemplar otras consecuencias asociadas al riesgo tales como sanciones legales y disciplinarias
El tratamiento debe ser ACEPTAR y no Reducir conforme a lo establecido en el Manual de Gestión del Riesgo de la DNBC numeral 3,1.
El indicador establecido no mide la ejecución  del control ej. Capacitaciones realizadas/capacitaciones programadas
La contingencia no es un tratamiento para mitigar los efectos de la materialización del riesgo. Ej. Redefinir lo estándares mínimos a los CB
En los controles conforme al numeral 8,3 del Manual de Gestión del Riesgo, no se identificó el paso 5 que trata de: Indicar qué pasa con las observaciones o desviaciones resultantes de ejecutar el control, quedando así:  No se investigan y resuelven oportunamente, por lo tanto el control requiere rediseño.                                                            </t>
  </si>
  <si>
    <t>Atención inoportuna de requerimientos de verificación a los cuerpos de bomberos frente a la prestación inadecuada del servicio público escencial o falta de capacidad legal, operativa, técnica, financiera y/o administrativa.</t>
  </si>
  <si>
    <t>La  descripción del riesgo  no está identificada conforme a lo enunciado en el numeral 2,2 Identificación del Riesgo de la Guía para la Administración del Riesgos emitida por el DAFP,  ya que se  da inició con una negación.
Hace falta la inclusión de otras consecuencias como Hallazgos por parte de los Órganos de Control.
La evaluación del riesgo no se realizó conforme al numeral 7,1, ya que el impacto definido es  Moderado, sin embargo al no desarrollar la totalidad de los roles podría tener un impacto MAYOR.
El tratamiento debe ser REDUCIR  y no evitar conforme a lo establecido en el Manual de Gestión del Riesgo de la DNBC numeral 3,1.
La periodicidad establecida es muy lapso para prevenir la materialización del riesgo
En el control no es confiable,  la periodicidad definida no es adecuada y no se investigan y resuelven oportunamente las desviaciones, por lo tanto el control requiere rediseño.
La implementación  del control no redujo   la materialización del riesgo ya que El riesgo residual mantuvo la evaluación el riesgo en Alto</t>
  </si>
  <si>
    <t>Nombre del riesgo y descripción del riesgo: Respecto a la construcción e identificación del riesgo, la Oficina de Control Interno, observa que: 1. No se tuvieron en cuenta la totalidad de los insumos  de que trata el Numeral 2.2. de la Guía de Riesgos del DAFP, ni lo preceptuado en el Numeral 6.1.1. del Manual de Gestión de Riesgo de la DNBC, para determinar y priorizar todos aquellos eventos o situaciones críticas potenciales y reales que imposibiliten el cumplimiento del objetivo estratégicos del proceso, el cual esta enmarcado en la gestión de consecución de recursos  para el Fortalecimiento de los Bomberos de Colombia. De ahí, que el  riesgo o riesgos  se deben determinar en términos de que puede pasar  y no permitir su logro y no en términos de que no se cumpla con una formalidad establecida para su concreción. Ej. Ineficacia en la coordinación recursos…; incumplimiento en la ejecución de los planes. De igual forma  descripción del riesgo no define claramente el nombre del mismo.
La causa si identifica un factor interno  que solo o en combinación con otros, pueden producir la materialización del riesgo.
La consecuencia: Relaciona los efectos o situaciones resultantes de la materialización del riesgo que impactan el fortalecimiento de los bomberos.
 El control requiere ajustes de diseño o de ejecución
El indicador establecido mide la ejecución del control;
La contingencia: No mitiga los efectos de la materialización del riesgo, pues si no se concretan los acuerdos o alianzas internacionales, se deben  fortalecer los cuerpos de bomberos, con otro tipo de acciones
Evaluación del riesgo, no obstante el diseño del control este no modifica su probabilidad ni impacto ya que el nivel de riesgo permanece en alto.</t>
  </si>
  <si>
    <t>Causa:  la casusa definida es el mismo riesgo. Hace falta la inclusión  de causas que podrían generar que el riesgo se materialice  conforme a lo enunciado en el Manual de Gestión del riesgo de la DNBC Numeral 7,1,1.
Consecuencia: Esta bien definida hace relación a un efecto o situación resultante de la materialización del riesgo
Indicador: No mide la ejecución  del control.
Contingencia: Mitiga  los efectos de la materialización del mismo .
En los controles conforme al numeral 8,3 del Manual de Gestión del Riesgo, no se identificó el paso 5 que trata de: Indicar qué pasa con las observaciones o desviaciones resultantes de ejecutar el control, quedando así:  No se investigan y resuelven oportunamente. El control requiere ajustes de diseño o de ejecución
Evaluación del riesgo: El riesgo residual continua en alto,  no obstante el diseño del control  
La implementación  del control no redujo   la materialización del riesgo ya que El riesgo residual mantuvo la evaluación el riesgo en Alto</t>
  </si>
  <si>
    <t>Causa: Hace falta puntualizar la causa que genera el riesgo. 
Consecuencia: Se deben ampliar a acciones legales en contra de la Entidad como acciones de tutela, sanciones disciplinarias, etc.
Indicador: No mide la ejecución del control. 
Contingencia: Mitiga los efectos de la materialización del mismo . 
Tratamiento. No es evitar sino reducir 
En los controles conforme al numeral 8,3 del Manual de Gestión del Riesgo, no se identificó el paso 5 que trata de: Indicar qué pasa con las observaciones o desviaciones resultantes de ejecutar el control, quedando así:  No se investigan y resuelven oportunamente. El control requiere ajustes de diseño o de ejecución
Evaluación del riesgo: El riesgo residual continua en alto, no obstante el diseño del contra
La implementación  del control no redujo   la materialización del riesgo ya que El riesgo residual mantuvo la evaluación el riesgo en Alto</t>
  </si>
  <si>
    <t xml:space="preserve">Nombre del riesgo: revisar la redacción del riesgo, en términos de describir ese evento que pueda tener un impacto sobre el cumplimiento del objetivo, es decir  qué puede ocurrir y sus consecuencias, determinando si el riesgo es por el no uso adecuado del ORFEO, fallas del mismo, o porque los contratistas no cumplen con una obligación especifica, ya que la descripción del riesgo, no da cuenta al riesgo determinado por no ser claro el evento identificado; toda vez, que no se puede atribuir a que por no haber realizado un cierre de ORFEO, se de trámite inoportuno a una PQRSD, que ingreso por ese canal.
El tipo de riesgo no está conforme a lo señalado en la guía de Administración del Riesgo emitida por el DAFP 2,2,2 y el Manual de Gestión  del riesgo de la DNBC, numeral 4, por cuanto es de Cumplimiento                      
Causa: No responde a un factor interno que responda a la materialización del riesgo, como desconocimiento de los términos, falta de alertas y de controles.
Consecuencia: Igualmente no hace relación al efecto o situación resultante de la materialización del riesgo. Igualmente puede para  la entidad generar acciones legales como tutelas, procesos disciplinarios.
Control: La actividad de generar un reporte de las PQRSD abiertos, no va a garantizar que se respondan en oportunidad las solicitudes que ingresan por el Orfeo, se debe es generar el reporte de cuáles están en términos próximos a vencer para que supervisor o líder del proceso prioricen su respuesta, conforme a lo descrito en el Manual de Gestión del Riesgo numeral 8,3. El control  requiere rediseño.
Indicador: Mide la ejecución  del control, pero como el control no se ajusta pues tampoco se puede aceptar el indicador
Contingencia:  Igualmente debe ser objeto de revisión, para que se diseñe una medida para esas PQRSD, que ingresaron por ORFEO y están próximas a vencerse. Como puede ser redistribuir en todo el personal del proceso.
Riesgo residual: observamos que  no obstante el diseño del control este no modifica su probabilidad ni impacto ya que el nivel de riesgo residual permanece en alto. </t>
  </si>
  <si>
    <t>El riesgo y su descripción no están identificados conforme a lo enunciado en el numeral 2,2 Identificación del Riesgo de la Guía para la Administración del Riesgos emitida por el DAFP,  ya que el riesgo no esta construido en términos de dar a  conocer los eventos potenciales, que pueden estar  o no bajo el control de la Entidad, y que pueden poner en riesgo el logro del objetivo, estableciendo los agentes generadores, causas y los efectos de su ocurrencia; el riesgo identificado, se debe entender como aquello que podría suceder, por qué sucedería y de qué manera se llevaría a cabo, pues como esta definido como su estuviera materializado el riesgo, entendiéndose  que los canales dispuestos para la recepción de tramites y servicios de la entidad, no cumplen con la cobertura y accesibilidad necesarias para garantizar la identificación de las experiencias de los usuarios de manera apropiada. De igual forma la descripción del mismo comienza con una palabra negativa.
Causa: La limita a la prestación del servicio para el registro de PQRSD, por falta  de recursos físicos insuficientes y no toma la razón del riesgo que es medir las experiencias de los usuarios(Podemos entender que se refiere a la encuesta de satisfacción del usuario); no obstante ello en la descripción se habla de canales que no garantizan la apropiada gestión de los trámites reportados y en la causa se habla de recursos físicos insuficientes para el registro de PQRSD, por lo tanto faltaría incluir la satisfacción de la experiencia 
Consecuencias: Esta no aplica para el riesgo ej. Daño reputacionales, denuncias ante los organismos de control y vigilancia
Control: Aplica de manera parcial para el riesgo identificado únicamente en cuanto al canal telefónico. El control requiere ajustes de diseño o de ejecución
Contingencia: Con tener un registro en una planilla de toda la información posible de las PQRSD no  permite obtener la cobertura y accesibilidad de los usuarios para identificar sus experiencias.
Indicador: No es procedente, pues no mide el control
Tratamiento:  No es evitar es reducir, conforme a lo establecido en el Manual de Gestión del Riesgo de la DNBC numeral 3,1.
Evaluación del riesgo residual : La implementación  del control no redujo   la materialización del riesgo ya que El riesgo residual mantuvo la evaluación el riesgo en ALTO</t>
  </si>
  <si>
    <t xml:space="preserve">Atendiendo a esta nueva causa del riesgo, ya analizado y verificado que se ajusta a los parámetros  del Numeral 2.2. de la Guía de Riesgos del DAFP, y lo preceptuado en el Numeral 6.1.1. del Manual de Gestión de Riesgo de la DNBC, para determinar y priorizar todos aquellos eventos o situaciones críticas potenciales y reales que imposibiliten el cumplimiento del objetivo estratégicos del proceso,  donde igualmente se valida la descripción del riesgo, la causa , consecuencia, indicador  y la contingencia.
El control implementado no minimiza la materialización del riesgo en el proceso de Gestión del Talento Humano, dado que el control está previsto para ejecutarse por Gestión de Tecnología, incumpliendo lo enunciado en el Manual de Gestión del Riesgo numeral 8,3 . El control requiere rediseño
En los controles conforme al numeral 8,3 del Manual de Gestión del Riesgo, no se identificó el paso 5 que trata de: Indicar qué pasa con las observaciones o desviaciones resultantes de ejecutar el control, quedando así:  No se investigan y resuelven oportunamente
La contingencia no es un tratamiento para mitigar los efectos de la materialización del riesgo.
Evaluación del riesgo residual, se debe revisar toda vez que el control  no modifica su probabilidad ni impacto ya que el nivel de riesgo permanece en alto. </t>
  </si>
  <si>
    <t>La construcción e identificación del riesgo,  es ajustada a los preceptos legales que debe cumplir; no obstante, se puede ampliar el riesgo a la imprecisión, inoportunidad, pérdida o filtración de información confidencialidad y reservada de los funcionarios; y la Descripción del riesgo define claramente el nombre del mismo; 
Causa  no  identifica el factor  interno  que  produce la materialización del riesgo, conforme a lo enunciado en el Manual de Gestión del riesgo de la DNBC Numeral 7,1,1, ya está descrita como el mismo riesgo.
Consecuencia definida  hace relación a los efectos o situaciones resultantes de la materialización del riesgo que impactan en el proceso; 
El indicador establecido mide la ejecución  del control; sin embargo podría redactarse Número Total de las Historias....
En los controles conforme al numeral 8,3 del Manual de Gestión del Riesgo, no se identificó el paso 5 que trata de: Indicar qué pasa con las observaciones o desviaciones resultantes de ejecutar el control, quedando así:  No se investigan y resuelven oportunamente.  El control requiere rediseño
La contingencia no es un tratamiento para mitigar los efectos de la materialización del riesgo.
Evaluación del riesgo residual, se debe revisar, toda vez que el control no modifica su probabilidad ni impacto ya que el nivel de riesgo permanece en alto.</t>
  </si>
  <si>
    <t>El riesgo,  describe el evento que puede generar impacto al objetivo del proceso es ajustado a los preceptos legales que debe cumplir; Así mismo,  la causa, descripción, consecuencia , indicador y contingencia se validan; no obstante, se debe entrar a revisar  la evaluación del riesgo residual,  toda vez que el control no modifica su probabilidad ni impacto ya que el nivel de riesgo permanece en alto.
La consecuencia definida aunque aplica es muy amplia y no especifica el impacto del riesgo ej.: Sanciones disciplinarias
En los controles conforme al numeral 8,3 del Manual de Gestión del Riesgo, no se identificó el paso 5 que trata de: Indicar qué pasa con las observaciones o desviaciones resultantes de ejecutar el control, quedando así:  No se investigan y resuelven oportunamente
El control implementado aunque ayuda a la minimización de  la materialización del riesgo no reduce sustancialmente la probabilidad de ocurrencia del riesgo  incumpliendo lo enunciado en el Manual de Gestión del Riesgo numeral 8,3.   El control requiere rediseño
Evaluación del riesgo residual, se debe revisar, toda vez que el control no modifica su probabilidad ni impacto ya que el nivel de riesgo permanece en alto.</t>
  </si>
  <si>
    <t>El nombre y descripción del riesgo no tienen relación ya que el Ambiente Laboral abarca un sin número  de aspectos y no puntualiza en lo que hace relación a la SST con respecto a enfermedades laborales y accidentes laborales,  como si se enuncia en la  descripción, incumpliendo el numeral 2,2 Identificación del Riesgo de la Guía para la Administración del Riesgos emitida por el DAFP.
La Causa únicamente está contemplando la elaboración de exámenes y no la intervención requerida para prevenir la ocurrencia de accidentes de trabajo y accidente
La consecuencia definida  hace relación únicamente a enfermedades laborales
El indicador está limitado únicamente a exámenes
La contingencia no es un tratamiento para mitigar los efectos de la materialización del riesgo es una obligatoriedad de la norma 
El control implementado está incompleto en lo referente a las enfermedades laborales  quedando pendiente la de prevención de accidentes laborales,  incumpliendo lo enunciado en el Manual de Gestión del Riesgo numeral 8,3
En los controles conforme al numeral 8,3 del Manual de Gestión del Riesgo, no se identificó el paso 5 que trata de: Indicar qué pasa con las observaciones o desviaciones resultantes de ejecutar el control, quedando así:  No se investigan y resuelven oportunamente.   El control requiere rediseño
Evaluación del riesgo residual, también se debe revisar, toda vez que el control no modifica su probabilidad ni impacto ya que el nivel de riesgo permanece en alto.</t>
  </si>
  <si>
    <t>El nombre y descripción del riesgo no tienen relación ya que el Ambiente Laboral abarca un sin número  de aspectos y no puntualiza en lo que hace relación a la SST con respecto a enfermedades laborales y accidentes laborales,  como si se enuncia en la  descripción, incumpliendo el numeral 2,2 Identificación del Riesgo de la Guía para la Administración del Riesgos 
En los controles conforme al numeral 8,3 del Manual de Gestión del Riesgo, no se identificó el paso 5 que trata de: Indicar qué pasa con las observaciones o desviaciones resultantes de ejecutar el control, quedando así:  No se investigan y resuelven oportunamente. El control requiere ajustes de dseño o de ejecución 
La contingencia no es un tratamiento para mitigar los efectos de la materialización del riesgo es una obligatoriedad de la norma 
Evaluación del riesgo residual, también se debe revisar, toda vez que el control no modifica su probabilidad ni impacto ya que el nivel de riesgo permanece en alto.</t>
  </si>
  <si>
    <t xml:space="preserve">Nombre y descripción del riesgo: De acuerdo a lo preceptuado en el  Numeral 2.2. de la Guía de Riesgos del DAFP, así como  lo establecido en el Numeral 6.1.1. del Manual de Gestión de Riesgo de la DNBC, estos no se ajustan a la metodología para su construcción, se debe revisar el riesgo, toda vez que su objeto es claro en que su razón es hacer investigaciones ... para la imposición de sanciones, o absolución, entonces establecer un evento como es el desarrollo inoportuno e incumplimiento de las etapas(teniendo claramente definidas cada una de las etapas y sus tiempos), no resulta efectivo, diferente sería que dijéramos que el riesgo, puede ser Dilación en las actuaciones procesales atribuibles a los disciplinados.
Causa: Se debe precisar ese factor o factores que permiten desarrollo inoportuno e incumplimiento de las etapas requeridas en las investigaciones, disciplinarias, ya que no solo puede ser atribuible a que los disciplinados que demoren la radicación de documentos, ya que esto daría lugar a que no tuviesen una defensa técnica, pero no afecta para que se incumplan las etapas requeridas ej.: Seguimiento inoportuno de las etapas del .... conforme a lo enunciado en el Manual de Gestión del riesgo de la DNBC NUMERAL 7,1,1.
Consecuencia: El incumplimiento  de los plazos y reprocesos no hacen relación al efecto o situación resultante de su materialización y que impacta al proceso, Entidad,  grupos de valor y demás partes interesadas; ya que la materialización genera igualmente faltas legales y sancionatorias, extinción de la acción disciplinaria, conforme a lo enunciado en la Guía de Administración del Riesgo  Numeral  3,1,3.
Control: Este debe tener un propósito que conlleve  a prevenir las causas, como puede ser:  Control de las actuaciones procesales , conforme a lo enunciado en el numeral 8,3 del Manual de Gestión del riesgo de la DNBC.
Igualmente, en los controles conforme al numeral 8,3 del Manual de Gestión del Riesgo, no se identificó el paso 5 que trata de: Indicar qué pasa con las observaciones o desviaciones resultantes de ejecutar el control, quedando así:  No se investigan y resuelven oportunamente. El control  requiere rediseño.
Indicador. Se debe ajustar de acuerdo a l control.
Evaluación del riesgo residual:  aplicado el control modifica el nivel del riesgo de alto a moderado conforme al Manual de Gestión de Riesgo de la DNBC                                                                                    </t>
  </si>
  <si>
    <t xml:space="preserve">Nombre y descripción del riesgo: De acuerdo a lo preceptuado en el  Numeral 2.2. de la Guía de Riesgos del DAFP, así como  lo establecido en el Numeral 6.1.1. del Manual de Gestión de Riesgo de la DNBC, estos no se ajustan a la metodología para su construcción, se debe revisar el riesgo, toda vez que su objeto es claro en que su razón es hacer investigaciones ... para la imposición de sanciones, o absolución, entonces establecer un evento como es el desarrollo inoportuno e incumplimiento de las etapas(teniendo claramente definidas cada una de las etapas y sus tiempos), no resulta efectivo, diferente sería que dijéramos que el riesgo, puede ser Prescripción de la acción disciplinaria.
Causa: No es un factor que determine la materialización del riesgo, ya que las quejas injustificadas por si no influyen para que prescriba los términos de las acciones, conforme a lo enunciado en el Manual de Gestión del riesgo de la DNBC NUMERAL 7,1,1.
Consecuencias: No solo son daños reputacionales, sino también genera, acciones disciplinarias , penales y fiscales
Control: No se ajusta a una acción que tenga un propósito que evite la materialización del riesgo, pues el control de la acción disciplinable esta en cabeza del líder del proceso, conforme a lo enunciado en el numeral 8,3 del Manual de Gestión del riesgo de la DNBC. El control requiere rediseño
Indicador: Aunque mide el control diseñado, igualmente no opera para el riesgo, se debe ajustar.
Contingencia:  Si la idea es evitar que se tramiten quejas injustificadas, si se capacita a los funcionarios en el tema, resulta acertado, pero esto no va a permitir que se produzcan vencimiento de términos o que una vez vencidos estos se puedan revivir.
Tratamiento del riesgo no es reducir  es evitar 
La implementación  del control no redujo   la materialización del riesgo ya que El riesgo residual mantuvo la evaluación el riesgo en Moderado
En los controles conforme al numeral 8,3 del Manual de Gestión del Riesgo, no se identificó el paso 5 que trata de: Indicar qué pasa con las observaciones o desviaciones resultantes de ejecutar el control, quedando así:  No se investigan y resuelven oportunamente
         </t>
  </si>
  <si>
    <t>Nombre del riesgo: En revisión de la construcción del riesgo del proceso, en su redacción es importante establecer  que este identifique un evento a la vez, ya que en el que nos ocupa, se refiere de una parte  a contratos realizados a destiempo o que no cumplen con las disposiciones legales; y de otra parte,  a bienes y servicios que no se ajustan a las disposiciones legales establecidas, en donde sea oportuno aclarar,  que este se debe precisar en términos de bienes y servicios que no se ajustan a las necesidades o al cumplimiento de los objetivos  de la   DNBC; conforme a lo enunciado en el numeral 2,2 Identificación del Riesgo de la Guía para la Administración del Riesgos entidad por el DAFP,  
El tipo de riesgo no está conforme a lo señalado en la guía de Administración del Riesgo emitida por el DAFP 2,2,2 y el Manual de Gestión  del riesgo de la DNBC, numeral 4, por cuanto es de Cumplimiento    
Consecuencias:  hacen relación a efectos o situaciones resultantes de la materialización del riesgo que impactan en el proceso, la entidad, sus grupos de valor y demás partes interesadas.
El control requiere ajustes de diseño o de ejecución, de acuerdo a su evaluación</t>
  </si>
  <si>
    <t>Nombre del riesgo: En revisión de la construcción del riesgo del proceso, en su redacción es importante establecer  que este identifique un evento a la vez, ya que en el que nos ocupa, se refiere de una parte  a contratos realizados a destiempo o que no cumplen con las disposiciones legales; y de otra parte,  a bienes y servicios que no se ajustan a las disposiciones legales establecidas, en donde sea oportuno aclarar,  que este se debe precisar en términos de bienes y servicios que no se ajustan a las necesidades o al cumplimiento de los objetivos  de la   DNBC; conforme a lo enunciado en el numeral 2,2 Identificación del Riesgo de la Guía para la Administración del Riesgos entidad por el DAFP.  
Control: Se refiere a una actividad con un propósito, pero no determina cómo se va hacer, quién lo va aplicar y cómo, para que de una vez se lleven a cabo los ajustes y correctivos respectivos. Por lo cual  el control requiere rediseño
El tipo de riesgo no está conforme a lo señalado en la guía de Administración del Riesgo emitida por el DAFP 2,2,2 y el Manual de Gestión  del riesgo de la DNBC, numeral 4, por cuanto es de Cumplimiento  
Indicador:  mide el control que ataca la causa
En los controles conforme al numeral 8,3 del Manual de Gestión del Riesgo, no se identificó el paso 5 que trata de: Indicar qué pasa con las observaciones o desviaciones resultantes de ejecutar el control, quedando así:  No se investigan y resuelven oportunamente
Contingencia: mitiga la materialización del riesgo. 
 Evaluación del riesgo inherente y residual es ajustada.</t>
  </si>
  <si>
    <t>Nombre del riesgo: En revisión de la construcción del riesgo del proceso, en su redacción es importante establecer  que este identifique un evento a la vez, ya que en el que nos ocupa, se refiere de una parte  a contratos realizados a destiempo o que no cumplen con las disposiciones legales; y de otra parte,  a bienes y servicios que no se ajustan a las disposiciones legales establecidas, en donde sea oportuno aclarar,  que este se debe precisar en términos de bienes y servicios que no se ajustan a las necesidades o al cumplimiento de los objetivos  de la   DNBC; conforme a lo enunciado en el numeral 2,2 Identificación del Riesgo de la Guía para la Administración del Riesgos entidad por el DAFP.  
Consecuencias: efectivamente estas afectan al proceso.
El tipo de riesgo no está conforme a lo señalado en la guía de Administración del Riesgo emitida por el DAFP 2,2,2 y el Manual de Gestión  del riesgo de la DNBC, numeral 4, por cuanto es de Cumplimiento  
Control aunque es ajustado para atacar la causa, es importante aclarar que no hace relación a la Ley 1082 de 2015, sino al Decreto 1082 de 2015, y ampliarlo a definir quién lo hará y cómo. Con lo anterior, determinando que el control requiere redieño
Indicador: mide las actividades del control.
En los controles conforme al numeral 8,3 del Manual de Gestión del Riesgo, no se identificó el paso 5 que trata de: Indicar qué pasa con las observaciones o desviaciones resultantes de ejecutar el control, quedando así:  No se investigan y resuelven oportunamente. El control requiere de rediseño
Contingencia:  Terminación Anormal del Contrato
Evaluación del riesgo: es ajustada.  
La contingencia no es un tratamiento para mitigar los efectos de la materialización del riesgo. ej. Terminación anormal del contrato</t>
  </si>
  <si>
    <t>Nombre del riesgo: se ajusta a su objetivo, es realmente una situación potencial que lo puede afectar, así como a la Entidad y partes interesadas y grupo de valor 
Causa: igualmente determina un factor interno, que puede generar su materialización;
Consecuencia: es acertada; 
Control: No se refiere a una actividad que tenga un propósito dirigido evitar que personal no idóneo lleve la representación judicial d la Entidad, pues validar cada proceso que se cuente con un apoderado designado en comité de conciliación, no va a prevenir que se materialice el riesgo, conforme a  lo enunciado en el numeral 8,3 del Manual de Gestión del Riesgo de la DNBC. El control requiere rediseño
Indicador: Se debe medir es en términos del  personal idóneo.
Contingencia: puede evitar la materialización del riesgo.
En los controles conforme al numeral 8,3 del Manual de Gestión del Riesgo, no se identificó el paso 5 que trata de: Indicar qué pasa con las observaciones o desviaciones resultantes de ejecutar el control, quedando así:  No se investigan y resuelven oportunamente
La implementación  del control no redujo   la materialización del riesgo ya que El riesgo residual mantuvo la evaluación el riesgo en ALTO.</t>
  </si>
  <si>
    <t>Nombre del riesgo: Atendiendo al riesgo estructurado  gestionar los procesos fuera de los tiempos legalmente establecidos, es ajustado a los criterios legales que rigen la materia
Causa: Es acertada define ese factor interno que genera la materialización (sobrecarga laboral) 
Consecuencia:  sanciones disciplinarias, incumplimiento del plan de acción; resultaría igualmente importante, determinar las consecuencia que podría traer a la Entidad como:  fallos en contra, e incremente del contingente judicial, multas, etc. 
Control: es importante determinarlo en términos de prevenir o detectar las causas que dan origen para llevar a cabo los ajustes y correctivos para que no se materialice, y no actuar una vez este se materialice como es el caso de designar otro abogado, la idea es revisar las cargas antes de dar la representación judicial, para no tener que sustituir en el camino, ya que esto sería la contingencia, incumpliendo lo señalado en el numeral 8,3 del Manual de Gestión del Riesgos DNBC. El control requiere rediseño
En los controles conforme al numeral 8,3 del Manual de Gestión del Riesgo, no se identificó el paso 5 que trata de: Indicar qué pasa con las observaciones o desviaciones resultantes de ejecutar el control, quedando así:  No se investigan y resuelven oportunamente
Indicador:  No mide el control 
La implementación  del control no redujo   la materialización del riesgo ya que El riesgo residual mantuvo la evaluación el riesgo en ALTO.</t>
  </si>
  <si>
    <t xml:space="preserve">Nombre del riesgo: Es importante respecto a este riesgo,  proceder a verificar si se trata de un nuevo evento que pueda afectar el proceso, o si se puede unificar  con el de Gestionar los procesos que llegan a la entidad fuera de los tiempos legalmente establecidos, teniendo en cuenta que es la misma causa que lo produce, el control es el mismo, al igual que el indicador y contingencia.
Nombre del riesgo: Atendiendo al riesgo estructurado  gestionar los procesos fuera de los tiempos legalmente establecidos, es ajustado a los criterios legales que rigen la materia
Causa: Es acertada define ese factor interno que genera la materialización (falta de personal idóneo)
Consecuencia:  sanciones disciplinarias, incumplimiento del plan de acción; resultaría igualmente importante, determinar las consecuencia que podría traer a la Entidad como:  fallos en contra, e incremente del contingente judicial, . 
Control: es importante determinarlo en términos de prevenir o detectar las causas que dan origen para llevar a cabo los ajustes y correctivos para que no se materialice, y no actuar una vez este se materialice como es el caso de designar otro abogado, la idea es revisar el perfil de los profesionales encargados de la representación judicial, incumpliendo lo señalado en el numeral 8,3 del Manual de Gestión del Riesgos DNBC. El control requiere rediseño
En los controles conforme al numeral 8,3 del Manual de Gestión del Riesgo, no se identificó el paso 5 que trata de: Indicar qué pasa con las observaciones o desviaciones resultantes de ejecutar el control, quedando así:  No se investigan y resuelven oportunamente
Indicador:  No mide el control 
</t>
  </si>
  <si>
    <t>Nombre del riesgo: Ajustado a los criterios legales. 
Consecuencias: Sería importante incluir Perder la oportunidad de controvertir pruebas. 
Control: Se debe ajustar entrando a especificar que actividad se haría para que se tenga un seguimiento a los procesos judiciales, como y diligencias programadas a los abogados, una especie de programador, que recuerde las audiencias, se debe hacer mas que una revisión un seguimiento, incumplimiendo el numeral 8,3 del Manual de Gestión del Riesgo DNBC.El control requiere rediseño
Existen dos controles asociados a un misma causa, por lo tanto se deben separar conforme a los determinado en el numeral 8,1 del Manual del Gestión del riesgo de la DNBC.
Indicador: No mide las actividades del control 
La contingencia no es un tratamiento para mitigar los efectos de la materialización del riesgo.
En los controles conforme al numeral 8,3 del Manual de Gestión del Riesgo, no se identificó el paso 5 que trata de: Indicar qué pasa con las observaciones o desviaciones resultantes de ejecutar el control, quedando así:  No se investigan y resuelven oportunamente</t>
  </si>
  <si>
    <t>El control identificado "Diligenciamiento y seguimiento de la Lista de Chequeo por Comodato" no reduce la probabilidad de materialización del riesgo, máxime si ya no se  suscriben comodatos, sino actas de transferencia del bien hacia el Cuerpo de Bomberos
Se evidenció resolución 182 del 29 de Julio de 2020, Por la cual se adjudica Vehículo tipo Maquina Cisterna al “CUERPO DE BOMBEROS VOLUNTARIOS DE EL AGRADO HUILA”
En los controles conforme al numeral 8,3 del Manual de Gestión del Riesgo, no se identificó el paso 5 que trata de: Indicar qué pasa con las observaciones o desviaciones resultantes de ejecutar el control, quedando asi:  No se investigan y resuelven oportunamente.</t>
  </si>
  <si>
    <t>Respecto a la construcción e identificación del riesgo, la Oficina de Control Interno, observa que: 1. Se tuvieron en cuenta la totalidad de los insumos  de que trata el Numeral 2.2. de la Guía de Riesgos del DAFP, y lo preceptuado en el Numeral 6.1.1. del Manual de Gestión de Riesgo de la DNBC, para determinar y priorizar todos aquellos eventos o situaciones críticas potenciales y reales que imposibiliten el cumplimiento del objetivo estratégicos del proceso, el cual esta enmarca en "...un óptimo ambiente laboral seguro, que promueva ambientes de participación y crecimiento, servidores felices y comprometidos para el cumplimiento de las metas de la entidad..",  Igualmente, se evidencia en esta revisión  que la descripción del riesgo  define claramente el nombre del mismo; 
La causa  aunque identifica el  factor  interno  aun falta puntualización ej.: Fallas  en el ingreso de información al aplicativo.....
La consecuencia definida  hace relación a los efectos o situaciones resultantes de la materialización del riesgo que impactan en el proceso, la entidad, sus grupos de valor y demás partes interesadas;
El control implementado no minimiza la materialización del riesgo en el proceso de Gestión del Talento Humano, dado que el control está previsto para ejecutarse por Gestión Financiera, incumpliendo lo enunciado en el Manual de Gestión del Riesgo numeral 8,3. El control requiere rediseño
En los controles conforme al numeral 8,3 del Manual de Gestión del Riesgo, no se identificó el paso 5 que trata de: Indicar qué pasa con las observaciones o desviaciones resultantes de ejecutar el control, quedando así:  No se investigan y resuelven oportunamente
El indicador establecido mide la ejecución  del control 
La implementación  del control no redujo   la materialización del riesgo ya que El riesgo residual mantuvo la evaluación el riesgo en ALTO</t>
  </si>
  <si>
    <t>Se identificó el riesgo de forma adecuada, sin embargo se debe revisar si realmente es un riesgo operativo o de corrupción (Definición de riesgo de corrupción: Es la posibilidad de que, por acción u omisión, se use el poder para desviar la gestión de lo público hacia un beneficio privado). mas aún cuando puede generar "Nombramientos o ascenso de personal en los cuerpos de bomberos no apropiado"
La causa identificada  "Bajo conocimiento por parte de los cuerpos de bomberos del tramite respectivo", no esta directamente relacionada con el riesgo, por cuanto la emision de los certificados de aprobación de los cursos es propia de la DNBC.
No se cuenta con la evidencia de  la participación de manera activa en encuentros organizados por la DNBC para socializar el trámite de firma de certificados por parte de la entidad hacia los cuerpos de bomberos...,el cual es el control establecido, , dado lo anterior,  el control no es confiable, no se ejecuta,  por lo tanto requiere rediseño. Aunque es importante que los Cuerpos de bomberos conozcan el trámite para la firma de certificados, éste control no minimiza la posible la materialización del riesgo,  por lo tanto requiere rediseño.
En los controles conforme al numeral 8.3 del Manual de Gestión del Riesgo, no se identificó el paso 5 que trata de: Indicar qué pasa con las observaciones o desviaciones resultantes de ejecutar el control, quedando así:  No se investigan y resuelven oportunamente.
Existen tres  controles asociados a un misma causa; por lo tanto, se deben separar conforme a los determinado en el numeral 8,1 del Manual del Gestión del riesgo de la DNBC, para realizar la evaluación de controles de manera individual.
El indicador está direccionado dos  controles faltando el indicador del control Realzar reuniones virtuales ....</t>
  </si>
  <si>
    <t>El riesgo y su descripción no están  identificados adecuadamente,conforme a lo enunciado en el numeral 2,2 Identificación del Riesgo de la Guía para la Administración del Riesgos entidad por el DAFP, en ese sentido, además queno es claro, lleva inmerso en su identificación una de las causas que lo podrian generar. Asimismo, el no contar con tablas de retención documental no tendría un impacto mayor, en la labor archivística de la entidad, por lo tanto, se deberá analizar su pertinencia.
El control aplica a la clasificación  de  preventivo y no detectivo conforme a lo estipulado en el numeral 8,3 del Manual de Gestión del riesgo de la DNBC.
El control no está diseñado conforme a lo enunciado en el numeral 8,3 del Manual de Gestión del Riesgo.
En los controles conforme al numeral 8,3 del Manual de Gestión del Riesgo, no se identificó el paso 5 que trata de: Indicar qué pasa con las observaciones o desviaciones resultantes de ejecutar el control, quedando así:  No se investigan y resuelven oportunamente, el control requiere rediseño.
La implementación  del control no redujo   la materialización del riesgo ya que El riesgo residual mantuvo la evaluación el riesgo en ALTO</t>
  </si>
  <si>
    <t xml:space="preserve">El riesgo y su descripción no están  identificados conforme a lo enunciado en el numeral 2,2 Identificación del Riesgo de la Guía para la Administración del Riesgos entidad por el DAFP. 
El control no está diseñado conforme a lo enunciado en el numeral 8,3 del Manual de Gestión del Riesgo, por cuanto debe estar enfocado en capacitación al personal responsable del proceso.
Se realizó de forma inadecuada la definición del tratamiento del riego, ya que de acuerdo con el Manual de Gestión del Riesgo para una evaluación del riesgo "Moderada" el tratamiento debe ser "evitar" y no " Reducir"
En los controles conforme al numeral 8,3 del Manual de Gestión del Riesgo, no se identificó el paso 5 que trata de: Indicar qué pasa con las observaciones o desviaciones resultantes de ejecutar el control, quedando así:  No se investigan y resuelven oportunamente, el control requiere rediseño.
El control no se identifico conforme a los lineamiento de la Manual de Gestión del Riesgo numeral 8,3.
El indicador no mide el control
La evaluación del riesgo en cuanto a la probabilidad e impacto, debe ser revisado conforme al numeral 7,1 del Manual de Gestión del Riesgo de la DNBC.
La contingencia no es un tratamiento para mitigar los efectos de la materialización del riesgo
La implementación  del control no redujo   la materialización del riesgo ya que El riesgo residual mantuvo la evaluación el riesgo en MODERADO
</t>
  </si>
  <si>
    <t xml:space="preserve">El riesgo y su descripción no están  identificados conforme a lo enunciado en el numeral 2,2 Identificación del Riesgo de la Guía para la Administración del Riesgos entidad por el DAFP. 
La causa identificada no es adecuada, ya que se asimila a la descripción del riesgo, por tanto afecta la generación del control, que debe atacar la causa generadora del riesgo.
El control no está diseñado conforme a lo enunciado en el numeral 8,3 del Manual de Gestión del Riesgo, por cuanto debe estar enfocado en capacitación al personal responsable del proceso.
Se realizó de forma inadecuada la definición del tratamiento del riego, ya que de acuerdo con el Manual de Gestión del Riesgo para una evaluación del riesgo "Moderada" el tratamiento debe ser "evitar" y no " Reducir"
En los controles conforme al numeral 8,3 del Manual de Gestión del Riesgo, no se identificó el paso 5 que trata de: Indicar qué pasa con las observaciones o desviaciones resultantes de ejecutar el control, quedando así:  No se investigan y resuelven oportunamente, el control requiere rediseño.
El control no se identifico conforme a los lineamiento de la Manual de Gestión del Riesgo numeral 8,3.
El indicador no mide el control
La evaluación del riesgo en cuanto a la probabilidad e impacto, debe ser revisado conforme al numeral 7,1 del Manual de Gestión del Riesgo de la DNBC.
La contingencia no es un tratamiento para mitigar los efectos de la materialización del riesgo
La implementación  del control no redujo   la materialización del riesgo ya que El riesgo residual mantuvo la evaluación el riesgo en MODERADO
</t>
  </si>
  <si>
    <t>El tipo de riesgo no está conforme a lo señalado en la guía de Administración del Riesgo emitida por el DAFP 2,2,2 y el Manual de Gestión  del riesgo de la DNBC, numeral 4, por cuanto es Operativo                      
El indicador definido, mide la actualización del procedimiento  de Creación y Publicación de Contenidos Internos y Externos, sin embargo no contempla la revisión diaria de los contenidos  a publicar.
Existen dos controles asociados a un misma causa, por lo tanto se deben separar conforme a los determinado en el numeral 8,1 del Manual del Gestión del riesgo de la DNBC, el control requiere ajustes de diseño o de ejecución.
La contingencia no es un tratamiento para mitigar los efectos de la materialización del riesgo. 
No se realizó una adecuada evaluación del riesgo residual,de acuerdo con los criterios establecidos, puesto que no hubo reducción con la aplicación de los controles, manteniéndose en ALTO</t>
  </si>
  <si>
    <t>El tipo de riesgo no está conforme a lo señalado en la guía de Administración del Riesgo emitida por el DAFP 2,2,2 y el Manual de Gestión  del riesgo de la DNBC, numeral 4, por cuanto es Operativo        
El indicador definido, mide la actualización del procedimiento  de Creación y Publicación de Contenidos Internos y Externos, sin embargo no contempla la revisión diaria de los contenidos  a publicar.
Existen dos controles asociados a un misma causa, por lo tanto se deben separar conforme a los determinado en el numeral 8,1 del Manual del Gestión del riesgo de la DNBC, el control requiere ajustes de diseño o de ejecución.
La contingencia no es un tratamiento para mitigar los efectos de la materialización del riesgo. 
No se realizó una adecuada evaluación del riesgo residual, puesto que no hubo reducción con la aplicación de los controles y se mantiene en ALTO</t>
  </si>
  <si>
    <t>El tipo de riesgo no está conforme a lo señalado en la guía de Administración del Riesgo emitida por el DAFP 2,2,2 y el Manual de Gestión  del riesgo de la DNBC, numeral 4, por cuanto es Operativo        
La causa no se entiende sin contemplar lo enunciado en el Manual de Gestión del riesgo de la DNBC Numeral 7,1,1.
El indicador definido, mide la actualización del procedimiento  de Creación y Publicación de Contenidos Internos y Externos, sin embargo no contempla la revisión diaria de los contenidos  a publicar.
El control no aplica para la causa identificada conforme a lo enunciado en el numeral 8.3
Existen dos controles asociados a un misma causa, por lo tanto se deben separar conforme a los determinado en el numeral 8,1 del Manual del Gestión del riesgo de la DNBC, el control requiere ajustes de diseño o de ejecución.
El control no determina el cómo se realizará la actividad conforme a lo enunciado en el numeral 8.3 del Manual de Gestión del Riesgo.
La contingencia no es un tratamiento para mitigar los efectos de la materialización del riesgo. 
No se realizó una adecuada evaluación del riesgo residual, puesto que no hubo reducción con la aplicación de los controles y se mantiene en ALTO</t>
  </si>
  <si>
    <t>El riesgo es confuso y su descripción no es coherente con el riesgo identificado; no están  identificados conforme a lo enunciado en el numeral 2,2 Identificación del Riesgo de la Guía para la Administración del Riesgos entidad por el DAFP
El tipo de riesgo no está conforme a lo señalado en la guía de Administración del Riesgo emitida por el DAFP 2,2,2 y el Manual de Gestión  del riesgo de la DNBC, numeral 4, por cuanto es Operativo        
La causa establecida no tiene una redacción adecuada.
Existen dos controles asociados a un misma causa, por lo tanto se deben separar conforme a los determinado en el numeral 8,1 del Manual del Gestión del riesgo de la DNBC, el control requiere rediseño.
El indicador definido, no  mide la ejecución de los controles
No se presentó evidencia de la ejecución del control
La contingencia no es un tratamiento para mitigar los efectos de la materialización del riesgo., se asocia más con un control del proceso que una actividad para ejecutar en caso que se materialice el riesgo.
No se realizó una adecuada evaluación del riesgo residual, puesto que no hubo reducción con la aplicación de los controles, quedando en ALTO</t>
  </si>
  <si>
    <t>El tipo de riesgo no está conforme a lo señalado en la guía de Administración del Riesgo emitida por el DAFP 2,2,2 y el Manual de Gestión  del riesgo de la DNBC, numeral 4, por cuanto es Operativo.
 La causa no es clara ni adecuada como generadora del riesgo.
El control establecido no es coherente con la causa identificada para su eliminación, el control requiere ajustes de diseño o de ejecución.
El indicador definido, mide la actualización del procedimiento  de Creación y Publicación de Contenidos Internos y Externos, per no mide la ejecución de un control adecuado, ya que el control nestablecido no ataca la causa..
Existen dos controles asociados a un misma causa, por lo tanto se deben separar conforme a los determinado en el numeral 8,1 del Manual del Gestión del riesgo de la DNBC.
La contingencia no es un tratamiento para mitigar los efectos de la materialización del riesgo. 
No se realizó una adecuada evaluación del riesgo residual, puesto que no hubo reducción con la aplicación de los controles, quedando en ALTO</t>
  </si>
  <si>
    <t>El tipo de riesgo no está conforme a lo señalado en la guía de Administración del Riesgo emitida por el DAFP 2,2,2 y el Manual de Gestión  del riesgo de la DNBC, numeral 4, por cuanto es Operativo.
La causa identificada no es adecuada, puesto que se asocia a una consecuencia de la publicación inoportuna de información, en ese sentido, tanto los controles como el indicador  no son adecuados    
El control requiere ajustes de diseño o de ejecución.
La contingencia no es un tratamiento para mitigar los efectos de la materialización del riesgo.
No se realizó una adecuada evaluación del riesgo residual, puesto que no hubo reducción con la aplicación de los controles, quedando en ALTA</t>
  </si>
  <si>
    <t>El tipo de riesgo no está conforme a lo señalado en la guía de Administración del Riesgo emitida por el DAFP 2,2,2 y el Manual de Gestión  del riesgo de la DNBC, numeral 4, por cuanto es Operativo                     
El control establecido solo aplica a personal contratista y no contempla al personal de planta. De igual forma Aunque se aplicó el control establecido para contratistas , la capacitación se realizó solo hasta el mes de agosto, lo cual no es oportuno, dado que el personal ingreso al inicio de la vigencia, incumplimiento lo establecido en el numeral 8,3 del Manual de Gestión del Riesgo de la DNBC.
El tratamiento del riesgo no es coherente con lo establecido en el Manual de Gestión del Riesgo, ya que para un riego en zona de riesgo alta se debe reducir no "evitar".
En los controles conforme al numeral 8,3 del Manual de Gestión del Riesgo, no se identificó el paso 5 que trata de: Indicar qué pasa con las observaciones o desviaciones resultantes de ejecutar el control, quedando así:  No se investigan y resuelven oportunamente. Se requiere rediseño del control.
El indicador  no mide el cumplimiento del control establecido 
La contingencia no es un tratamiento para mitigar los efectos de la materialización del riesgo.
No se realizó una adecuada evaluación del riesgo residual, puesto que no hubo reducción con la aplicación de los controles, quedando en ALTO.</t>
  </si>
  <si>
    <t xml:space="preserve"># DE 
CONTROLES </t>
  </si>
  <si>
    <t>RESULTADO DE LA EVALUACIÓN DE LOS CONTROLES</t>
  </si>
  <si>
    <t>ACCIÓN PARA FORTALECER EL CONTROL</t>
  </si>
  <si>
    <t>El tipo de riesgo no está conforme a lo señalado en la guía de Administración del Riesgo emitida por el DAFP 2,2,2 y el Manual de Gestión  del riesgo de la DNBC, numeral 4, por cuanto es Operativo.
No es clara la consecuencia: Imposibilidad para la movilización de recursos.
Evaluar la necesidad de personal de acuerdo a las actividades que se estén desarrollando en el proceso de coordinación operativa, no se constituye en un control adecuado por cuanto no minimiza directamente la causa para reducir la probabilidad de que se materialice.
El indicador no es coherente con el proposito del control, que es contar con personal idoneo, por tanto se sugiere medir: Personal Idoneo contratado/ personal contratado        
De acuerdo con el reporte del proceso, se evidencia que no se cuenta con el total del personal requerido para el proceso (9/10).
En los controles conforme al numeral 8,3 del Manual de Gestión del Riesgo, no se identificó el paso 5 que trata de: Indicar qué pasa con las observaciones o desviaciones resultantes de ejecutar el control, quedando así:  No se investigan y resuelven oportunamente, por lo tanto requiere rediseño.
La actividad establecida en la contingencia (capacitación de personal)se asocia más a otra control preventivo que debe tener el proceso ante la ausencia de personal asignado y como Contigencia si seria la asignación de personal de planta para la ejecución de las actividades del proceso ante la falta de personal en el proceso.
No se realizó una adecuada evaluación del riesgo residual, puesto que no hubo reducción con la aplicación de los controles, quedando en ALTO</t>
  </si>
  <si>
    <t>El tipo de riesgo no está conforme a lo señalado en la guía de Administración del Riesgo emitida por el DAFP 2,2,2 y el Manual de Gestión  del riesgo de la DNBC, numeral 4, por cuanto es Operativo 
Aunque se estableció un control para eliminar la causa, se considera insuficiente para atacar la causa raiz de   "No ejecución de los protocolos", es decir se deben implementar controles que garanticen la ejecución de los protocolos, porque no necesariamente es por falta de capacitación           
El control establecido solo aplica a personal contratista y no contempla al personal de planta. De igual forma Aunque se aplicó el control establecido para contratistas , la capacitación se realizó solo hasta el mes de agosto, lo cual no es oportuno, dado que el personal ingreso al inicio de la vigencia, incumplimiento lo establecido en el numeral 8,3 del Manual de Gestión del Riesgo de la DNBC. Aunque se aplicó el control establecido, la capacitación se realizó solo hasta el segundo semestre del año, lo cual no es oportuno, dado que el personal ingreso al inicio de  la vigencia, adicional a esto, se debería priorizar la capacitación sobre los protocolos de atención de emergencias,, por lo tanto requiere rediseño.
El tratamiento del riesgo no es coherente con lo establecido en el Manual de Gestión del Riesgo, ya que para un riego en zona de riesgo alta se debe reducir no "evitar".
En los controles conforme al numeral 8,3 del Manual de Gestión del Riesgo, no se identificó el paso 5 que trata de: Indicar qué pasa con las observaciones o desviaciones resultantes de ejecutar el control, quedando así:  No se investigan y resuelven oportunamente.
La contingencia no es un tratamiento para mitigar los efectos de la materialización del riesgo.
No se realizó una adecuada evaluación del riesgo residual, puesto que no hubo reducción con la aplicación de los controles, quedando en ALTO</t>
  </si>
  <si>
    <t xml:space="preserve">De acuerdo con la caracterización del proceso GESTIÓN ANÁLISIS Y MEJORA CONTINUA, código: CT-MC, Versión 2, vigente desde el 19/11/2019, el objetivo del proceso es "Implementar el Sistema Integrado de Gestión y Control – SIGEC, con el propósito de articular y mejorar la gestión de la DNBC, a través del diseño de directrices, socialización y acompañamiento para la implementación de acciones coordinadas con sus procesos", por tanto el objetivo del proceso descrito en el mapa de riesgos se encuentra desactualizado .
Aunque el riesgo y la descripción del riesgo son adecuados frente al objetivo del proceso establecido en la caracterización, se debe incluir en el objetivo el diseño, implementación y sostenibilidad del SIGEC. 
La consecuencia establecida no es coherente con la causa identificada, ya que la falta de conocimiento conlleva directamente a deficiencias en el diseño del SIGEC, y no al  Bajo nivel de apropiación, lo que genera aumento de los tiempos....
Se considera que el control apunta de manera parcial a atacar la causa identificada, con la alineación de los criterios de asesoría, pero no ataca directamente la cauusa "falta de conocimiento.."
En los controles conforme al numeral 8,3 del Manual de Gestión del Riesgo, no se identificó el paso 5 que trata de: Indicar qué pasa con las observaciones o desviaciones resultantes de ejecutar el control, quedando así:  No se investigan y resuelven oportunamente. El control requiere rediseño.
El tratamiento del riesgo no es coherente con lo establecido en el Manual de Gestión del Riesgo, ya que para un riesgo en zona de riesgo alta se deben tomar acciones para  reducir  y no "aceptar".
La acción contemplada en la Contigencia no es coherente frente a la materialización del riesgo.
El indicador esta acorde con el control definido, sin embargo se puede simplificar en cuanto a su redacción en línea con el control "reuniones mensuales del comité primario"
No se realizó una adecuada evaluación del riesgo residual, puesto que no hubo reducción con la aplicación de los controles, manteniéndose en ALTO
</t>
  </si>
  <si>
    <t xml:space="preserve">De acuerdo con la caracterización del proceso GESTIÓN ANÁLISIS Y MEJORA CONTINUA, código: CT-MC, Versión 2, vigente desde el 19/11/2019, el objetivo del proceso es "Implementar el Sistema Integrado de Gestión y Control – SIGEC, con el propósito de articular y mejorar la gestión de la DNBC, a través del diseño de directrices, socialización y acompañamiento para la implementación de acciones coordinadas con sus procesos", por tanto el objetivo del proceso descrito en el mapa de riesgos se encuentra desactualizado .
Aunque el riesgo y la descripción del riesgo afectan el proceso, se debe incluir el diseño, implementación y sostenibilidad del SIGEC, conforme a lo enunciado en el numeral 2,2 Identificación del Riesgo de la Guía para la Administración del Riesgos emitida por el DAFP.
En los controles conforme al numeral 8,3 del Manual de Gestión del Riesgo, no se identificó el paso 5 que trata de: Indicar qué pasa con las observaciones o desviaciones resultantes de ejecutar el control, quedando así:  No se investigan y resuelven oportunamente. El control requiere ajustes de diseño o de ejecución
El control aplica a la clasificación  de  preventivo y no detectivo conforme a lo estipulado en el numeral 8,3 del Manual de Gestión del riesgo de la DNBC. 
De acuerdo con el reporte del proceso solo realizó la contratación del personal hasta el mes de marzo, por lo tanto se debió aplicar la contingencia, no se cargo evidencia de su ejecución.
No se realizó una adecuada evaluación del riesgo residual, puesto que no hubo reducción con la aplicación de los controles, manteniéndose en ALTO
</t>
  </si>
  <si>
    <t xml:space="preserve">De acuerdo con la caracterización del proceso GESTIÓN ANÁLISIS Y MEJORA CONTINUA, código: CT-MC, Versión 2, vigente desde el 19/11/2019, el objetivo del proceso es "Implementar el Sistema Integrado de Gestión y Control – SIGEC, con el propósito de articular y mejorar la gestión de la DNBC, a través del diseño de directrices, socialización y acompañamiento para la implementación de acciones coordinadas con sus procesos", por tanto el objetivo del proceso descrito en el mapa de riesgos se encuentra desactualizado .
La descripción del riesgo no está alineada con el riesgo identificado, por cuanto habla del diseño de un plan mientras que el riesgo determina acciones de implementación no efectivas., por lo tanto son diferentes, incumplimiento lo enunciado en el numeral 2,2 Identificación del Riesgo de la Guía para la Administración del Riesgos emitida por el DAFP.
En cuanto a la causa: la priorización de temas diferentes a los establecidos en SIGEC, no implica que las acciones del SIGEC sean no efectivas.
Además de la consecuencia "Incumplimiento en la implementación del SIGEC", también se puede generar incumplimiento de los compromisos del sector, tal como mejorar 10 puntos la calificación del FURAG.
El tratamiento del riesgo no es coherente con lo establecido en el Manual de Gestión del Riesgo, ya que para un riego en zona de riesgo alta se debe reducir no "aceptar".
En cuanto al control, la socialización de los lineamientos no asegura que las acciones de implementación del SIGEC sean eficaces
En los controles conforme al numeral 8,3 del Manual de Gestión del Riesgo, no se identificó el paso 5 que trata de: Indicar qué pasa con las observaciones o desviaciones resultantes de ejecutar el control, quedando así:  No se investigan y resuelven oportunamente. El control requiere rediseño.
El indicador formulado esta acorde al control formulado, sin embargo, sea hace necesario revisar el control.
Frente a la contingencia, de presentarse acciones de implementación del SIGEC no efectivas, no se subsana la materialización del riesgo, por cuanto no se corrige las acciones que no fueron efectivas
No se realizó una adecuada evaluación del riesgo residual, puesto que no hubo reducción con la aplicación de los controles, manteniéndose en ALTO
</t>
  </si>
  <si>
    <t>De acuerdo con la caracterización del proceso GESTIÓN ANÁLISIS Y MEJORA CONTINUA, código: CT-MC, Versión 2, vigente desde el 19/11/2019, el objetivo del proceso es "Implementar el Sistema Integrado de Gestión y Control – SIGEC, con el propósito de articular y mejorar la gestión de la DNBC, a través del diseño de directrices, socialización y acompañamiento para la implementación de acciones coordinadas con sus procesos", por tanto el objetivo del proceso descrito en el mapa de riesgos se encuentra desactualizado .
La descripción del riesgo no está alineada con el riesgo identificado, por cuanto habla de del diseño de un plan mientras que el riesgo determina acciones de implementación no efectivas., por lo tanto son diferentes, incumplimiento lo enunciado en el numeral 2,2 Identificación del Riesgo de la Guía para la Administración del Riesgos emitida por el DAFP.
De acuerdo con el reporte del proceso solo realizó la contratación del personal hasta el mes de marzo, por lo tanto se debió aplicar la contingencia, no se cargo evidencia de su ejecución.
El tratamiento del riesgo no es coherente con lo establecido en el Manual de Gestión del Riesgo, ya que para un riego en zona de riesgo alta se debe reducir no "evitar".
El control aplica a la clasificación  de  preventivo y no detectivo conforme a lo estipulado en el numeral 8,3 del Manual de Gestión del riesgo de la DNBC.  El control requiere  ajustes de diseño o de ejecución.
No se realizó una adecuada evaluación del riesgo residual, puesto que no hubo reducción con la aplicación de los controles, quedando en ALTO</t>
  </si>
  <si>
    <t xml:space="preserve">El control "Validar el cumplimiento de los requisitos relacionados en el procedimiento PC-GF-01, garantizando que estos la correcta expedición de los Certificados Disponibilidad Presupuestal" solo esta definido para los CDP haciendo falta conforme al riesgo identificado los Compromisos Presupuestales (ejecución presupuestal), El control requiere ajustes de diseño o de ejecución.
En la evaluación de los controles se evidenció que no se le estableció Segregación y autoridad del responsable, quedando INADECUADO. 
El indicador establecido no mide la ejecución  del control ej. No cdp y compromisos errados/total de cdp y compromisos emitidos                                                                                                     
</t>
  </si>
  <si>
    <r>
      <rPr>
        <b/>
        <sz val="11"/>
        <rFont val="Arial"/>
        <family val="2"/>
      </rPr>
      <t xml:space="preserve">
</t>
    </r>
    <r>
      <rPr>
        <sz val="11"/>
        <rFont val="Arial"/>
        <family val="2"/>
      </rPr>
      <t>El Riesgo y su descripción son adecuados, sin embargo la causa identificada es parte de los elementos a considerar en el establecimiento del contexto externo, por tanto si se va a considerar como causa, seria necesario ajustarla como tal,  por ej. desconocimiento de los cambios de escenarios... etc.
El control establecido no es adecuado para atacar la causa del desconocimiento de cambios de escenarios,..etc que conlleven a la inadecuada formulación de estrategias...(riesgo), por lo tanto el indicador no es adecuado para medir la ejecución de un control que mitigue el riesgo y por ende la actividad de contigencia tampoco es apropiada en caso de materialización del riesgo</t>
    </r>
    <r>
      <rPr>
        <b/>
        <sz val="11"/>
        <rFont val="Arial"/>
        <family val="2"/>
      </rPr>
      <t xml:space="preserve">.
</t>
    </r>
    <r>
      <rPr>
        <sz val="11"/>
        <rFont val="Arial"/>
        <family val="2"/>
      </rPr>
      <t xml:space="preserve">
El tratamiento debe ser REDUCIR y no Evitar conforme a lo establecido en el Manual de Gestión del Riesgo de la DNBC numeral 3,1.
En los controles conforme al numeral 8,3 del Manual de Gestión del Riesgo, no se identificó el paso 5 que trata de: Indicar qué pasa con las observaciones o desviaciones resultantes de ejecutar el control, quedando así:  No se investigan y resuelven oportunamente. El control requiere rediseño</t>
    </r>
  </si>
  <si>
    <t># RIESGOS 
IDENTIFICADOS</t>
  </si>
  <si>
    <t>Se identificó el riesgo de forma adecuada, sin embargo es un riesgo de corrupción, por cuanto cumple con los componentes enunciados en el numeral 6,1,2 Identificación de riesgos técnicos para identificar riesgos de corrupción del manual de Gestión de Riesgo de la DNBC, ya que se pueden generar "Nombramientos o ascenso del personal sin el cumplimiento de los requisitos.
Se sugiere identificar riesgos de gestión asociados al Objetivo del proceso, tal como formulación de inadecuados planes y programas de formación que no satisfacen las necesidades para el ejercicio adecuado de la actividad bomberil, etc.
En cuanto al indicador, se debe ajustar el denominador por cuanto la base de medición no sería ser "Solicitudes de firmas de certificados de cursos allegadas a la DNBC" sino "Solicitudes de firmas de certificados de cursos que cumplen los requisitos", de otra forma se estaría castigando la revisión exhaustiva y adecuada de las solicitudes de firma de certificados de capacitación, tal como se observa en los reportes de Julio y Septiembre  10/20= 50% y  20/35= 57% respectivamente.
El control que se estableció es "Se asigna un responsable directo para el análisis y revisión de las solicitudes de firmas de certificados de los cursos avalados por la DNBC, centralizando de esta manera la gestión de revisión", sin embargo, en la base de datos de certificados, cargada en el drive, no se relaciona al funcionario responsable de la revisión de las solicitudes, adicional a esto el formato no se encuentra formalizado en el SIGEC, a pesar de ser una salida en la caracterización del proceso, por lo tanto el control requiere requiere rediseño.
En los controles conforme al numeral 8,3 del Manual de Gestión del Riesgo, no se identificó el paso 5 que trata de: Indicar qué pasa con las observaciones o desviaciones resultantes de ejecutar el control, quedando así:  No se investigan y resuelven oportunamente.</t>
  </si>
  <si>
    <r>
      <t xml:space="preserve">Se sugiere modificar en la redacción del riesgo las palabra "mala afectación contable" por errada o inadecuda afectación contable.
Hace falta la inclusión de otras causas que podrían generar que el riesgo se materialice ej.: Inoportunidad en la solicitud de la información a incluir en los estados contables
La probabilidad determinada Improbable no está conforme debido a que durante  el ultimo año se ha presentado al  menos 1 vez por lo tanto, conforme el Manual de Gestión de Riesgo de la DNBC, Numeral 7,1,2 debería ser PROBABLE.
El control identificado es inadecuado, ya que no ataca la causa, es así como que el proceso de gestion financiera debe tener control y verificación que los saldos sean veraces, así como de la integralidad de la información,como responsable primario y no el Comité de Sostenibilidad contable, por tanto el indicador, y contingencia no son adecuados.
En los controles conforme al numeral 8,3 del Manual de Gestión del Riesgo, no se identificó el paso 5 que trata de: Indicar qué pasa con las observaciones o desviaciones resultantes de ejecutar el control, quedando así:  </t>
    </r>
    <r>
      <rPr>
        <b/>
        <sz val="11"/>
        <rFont val="Arial"/>
        <family val="2"/>
      </rPr>
      <t xml:space="preserve">No se investigan y resuelven oportunamente, </t>
    </r>
    <r>
      <rPr>
        <sz val="11"/>
        <rFont val="Arial"/>
        <family val="2"/>
      </rPr>
      <t>el control requiere rediseño.</t>
    </r>
    <r>
      <rPr>
        <b/>
        <sz val="11"/>
        <rFont val="Arial"/>
        <family val="2"/>
      </rPr>
      <t xml:space="preserve">
</t>
    </r>
    <r>
      <rPr>
        <sz val="11"/>
        <rFont val="Arial"/>
        <family val="2"/>
      </rPr>
      <t xml:space="preserve">
El tratamiento debe ser EVITAR y no Reducir conforme a lo establecido en el Manual de Gestión del Riesgo de la DNBC numeral 3,1.
El indicador establecido no mide la ejecución  del control ej. Conciliaciones con los procesos/ total de Procesos que emiten información para incorporar a los Estados Financieros
La implementación  del control no redujo   la materialización del riesgo ya que El riesgo residual mantuvo la evaluación el riesgo en MODERADO</t>
    </r>
  </si>
  <si>
    <r>
      <t xml:space="preserve">Se sugiere modificar en la redacción del riesgo las palabra "mala afectación contable" por errada o inadecuda afectación contable.
Hace falta la inclusión de otras causas que podrían generar que el riesgo se materialice ej.: Inoportunidad en la solicitud de la información a incluir en los estados contables
La probabilidad determinada Improbable no está conforme debido a que durante  el ultimo año se ha presentado al  menos 1 vez por lo tanto, conforme el Manual de Gestión de Riesgo de la DNBC, Numeral 7,1,2 debería ser PROBABLE.
El control identificado es inadecuado, ya que no ataca la causa, es así como que el proceso de gestion financiera debe tener control y verificación que los saldos sean veraces, así como de la integralidad de la información,como responsable primario y no el Comité de Sostenibilidad contable, por tanto el indicador, y contingencia no son adecuados.
En los controles conforme al numeral 8,3 del Manual de Gestión del Riesgo, no se identificó el paso 5 que trata de: Indicar qué pasa con las observaciones o desviaciones resultantes de ejecutar el control, quedando así:  </t>
    </r>
    <r>
      <rPr>
        <b/>
        <sz val="11"/>
        <rFont val="Arial"/>
        <family val="2"/>
      </rPr>
      <t>No se investigan y resuelven oportunamente</t>
    </r>
    <r>
      <rPr>
        <sz val="11"/>
        <rFont val="Arial"/>
        <family val="2"/>
      </rPr>
      <t>, el control requiere rediseño.</t>
    </r>
    <r>
      <rPr>
        <b/>
        <sz val="11"/>
        <rFont val="Arial"/>
        <family val="2"/>
      </rPr>
      <t xml:space="preserve">
</t>
    </r>
    <r>
      <rPr>
        <sz val="11"/>
        <rFont val="Arial"/>
        <family val="2"/>
      </rPr>
      <t xml:space="preserve">
El tratamiento debe ser EVITAR y no Reducir conforme a lo establecido en el Manual de Gestión del Riesgo de la DNBC numeral 3,1.
El indicador establecido no mide la ejecución  del control ej. Conciliaciones con los procesos/ total de Procesos que emiten información para incorporar a los Estados Financieros
La implementación  del control no redujo   la materialización del riesgo ya que El riesgo residual mantuvo la evaluación el riesgo en MODERADO</t>
    </r>
  </si>
  <si>
    <t xml:space="preserve">Se realizó una adecuada identificación del riesgo.
El control establecido "Verificar que se cuente con el servicio de mantenimiento preventivo y o correctivo de los servidores de la entidad" y no minimiza la ocurrencia del riesgo, ya que el control es verificar y no  asegurar, implementar, garantizar, desarrollar.....  incumpliendo lo indicado en el numeral 8,3 del Manual de Gestión del riesgo. De igual forma,  no ha sido aplicado en lo corrido del año, lo cual deja expuesta a la entidad a perdida de información y posible, disponibilidad de los equipos e incluso perdida de confidencialidad de la información. 
En los controles conforme al numeral 8,3 del Manual de Gestión del Riesgo, no se identificó el paso 5 que trata de: Indicar qué pasa con las observaciones o desviaciones resultantes de ejecutar el control, quedando así:  No se investigan y resuelven oportunamente, el control requiere rediseño.
El indicador no es adecuado para medir la ejecución del control, ni la periodicidad de la medición es coherente con la frecuencia del control.
No se realizó una adecuada evaluación del riesgo residual, puesto que no hubo reducción con la aplicación de los controles, quedando en EXTREMO.
</t>
  </si>
  <si>
    <t>Se realizó una adecuada identificación del riesgo.
La entidad cuenta con personal del proceso de Gestión TI: Edwin Zamora, Alexander González y German Méndez.
Es necesario precisar el Control, ya que validar y solicitar es un medio para contar con un control, pero no son control en si mismos.
En los controles conforme al numeral 8,3 del Manual de Gestión del Riesgo, no se identificó el paso 5 que trata de: Indicar qué pasa con las observaciones o desviaciones resultantes de ejecutar el control, quedando así:  No se investigan y resuelven oportunamente, el control requiere rediseño.
La contingencia no es un tratamiento para mitigar los efectos de la materialización del riesgo. 
No se realizó una adecuada evaluación del riesgo residual, puesto que no hubo reducción con la aplicación de los controles, quedando en EXTREMO</t>
  </si>
  <si>
    <t>Se realizó una adecuada identificación del riesgo.
La entidad a la fecha no cuenta con la mesa de ayuda, como control establecido.
Es necesario precisar el Control, ya que validar y solicitar es un medio para contar con un control, pero no son control en si mismos.
En los controles conforme al numeral 8,3 del Manual de Gestión del Riesgo, no se identificó el paso 5 que trata de: Indicar qué pasa con las observaciones o desviaciones resultantes de ejecutar el control, quedando así:  No se investigan y resuelven oportunamente, el control requiere rediseño.
No se realizó una adecuada evaluación del riesgo residual, puesto que no hubo reducción con la aplicación de los controles, quedando en EXTREMO</t>
  </si>
  <si>
    <t>El tipo de riesgo no está conforme a lo señalado en la guía de Administración del Riesgo emitida por el DAFP 2,2,2 y el Manual de Gestión  del riesgo de la DNBC, numeral 4, por cuanto es Operativo        
Existen dos controles asociados a un misma causa, por lo tanto se deben separar conforme a los determinado en el numeral 8,1 del Manual del Gestión del riesgo de la DNBC, el control requiere ajustes de diseño o de ejecución.
El indicador está mal redactado, no permite medir la ejecución del control
El control aplica a la clasificación  de  preventivo y no detectivo conforme a lo estipulado en el numeral 8,3 del Manual de Gestión del riesgo de la DNBC.
La contingencia no es un tratamiento para mitigar los efectos de la materialización del riesgo. Tiene una periodicidad  (Anual), muy extensa por lo que no permite una acción oportuna ante la materialización del riesgo.
No se realizó una adecuada evaluación del riesgo residual, puesto que no hubo reducción con la aplicación de los controles, quedando en ALTO  
La causa identificada no es adecuada para el riesgo, ya que no apunta directamente a minimizar la materialización del riesgo.</t>
  </si>
  <si>
    <t>El tipo de riesgo no está conforme a lo señalado en la guía de Administración del Riesgo emitida por el DAFP 2,2,2 y el Manual de Gestión  del riesgo de la DNBC, numeral 4, por cuanto es Operativo, el control requiere rediseño.        
No se presentó evidencia de la ejecución del control.
Existen dos controles asociados a un misma causa, por lo tanto se deben separar conforme a los determinado en el numeral 8,1 del Manual del Gestión del riesgo de la DNBC.
La acción de Contigencia no es adecuada para mitigiar el riesgo en caso de su materialización.
No se realizó una adecuada evaluación del riesgo residual, puesto que no hubo reducción con la aplicación de los controles, quedando en ALTO .
El indicador no permite medir la ejecución del control</t>
  </si>
  <si>
    <r>
      <t xml:space="preserve">Se sugiere revisar y ajustar el objetivo del proceso, puesto que no es claro que tipo de soluciones administrativas provee, o cual es su alcance desde el punto de vista estrategico, tactico y operativo, asi mismo, no se visualiza el tema ambiental, entre otros..lo cual limita  la identificación de los riesgos que afecten su cumplimiento. Sin embargo, al analizar la información suministrada en el mapa de riesgos se evidencia que :
El tipo de riesgo no está conforme a lo señalado en la guía de Administración del Riesgo emitida por el DAFP 2,2,2 y el Manual de Gestión  del riesgo de la DNBC, numeral 4, por cuanto es Operativo                 
Aunque el control "Evaluar y gestionar de manera oportuna las necesidades de contratación....." , minimiza la materialización del riesgo, hace falta la identificación de otros controles que estén directamente relacionados con el objetivo del proceso  ej.: Gestionar los procesos de contratación de papelería, vigilancia, aseo y cafetería, internet, etc de manera inmediata.
En los controles conforme al numeral 8,3 del Manual de Gestión del Riesgo, no se identificó el paso 5 que trata de: Indicar qué pasa con las observaciones o desviaciones resultantes de ejecutar el control, quedando así:  </t>
    </r>
    <r>
      <rPr>
        <b/>
        <sz val="11"/>
        <rFont val="Arial"/>
        <family val="2"/>
      </rPr>
      <t>No se investigan y resuelven oportunamente.</t>
    </r>
    <r>
      <rPr>
        <sz val="11"/>
        <rFont val="Arial"/>
        <family val="2"/>
      </rPr>
      <t>El control requiere ajustes de diseño o de ejecución
La contingencia no es un tratamiento para mitigar los efectos de la materialización del riesgo. Ej. Realizar una revisión inmediata del inadecuado proceso para gestionar las necesidades de los procesos.
La implementación  del control no redujo   la materialización del riesgo ya que El riesgo residual mantuvo la evaluación el riesgo en ALTO.</t>
    </r>
  </si>
  <si>
    <r>
      <t xml:space="preserve">
El tipo de riesgo no está conforme a lo señalado en la guía de Administración del Riesgo emitida por el DAFP 2,2,2 y el Manual de Gestión  del riesgo de la DNBC, numeral 4, por cuanto es Operativo                 
Aunque el control "Evaluar y gestionar de manera oportuna las necesidades de contratación....." , minimiza la materialización del riesgo, hace falta la identificación de otros controles que estén directamente relacionados con el objetivo del proceso  ej.: Gestionar los procesos de contratación de papelería, vigilancia, aseo y cafetería de manera inmediata,,,,
En los controles conforme al numeral 8,3 del Manual de Gestión del Riesgo, no se identificó el paso 5 que trata de: Indicar qué pasa con las observaciones o desviaciones resultantes de ejecutar el control, quedando así:  </t>
    </r>
    <r>
      <rPr>
        <b/>
        <sz val="11"/>
        <rFont val="Arial"/>
        <family val="2"/>
      </rPr>
      <t>No se investigan y resuelven oportunamente. El control requiere rediseño</t>
    </r>
    <r>
      <rPr>
        <sz val="11"/>
        <rFont val="Arial"/>
        <family val="2"/>
      </rPr>
      <t xml:space="preserve">
EL control definido no está directamente relacionado con la causa.
La contingencia no es un tratamiento para mitigar los efectos de la materialización del riesgo. Ej. Realizar una revisión inmediata del inadecuado proceso.
La implementación  del control no redujo   la materialización del riesgo ya que El riesgo residual mantuvo la evaluación el riesgo en ALTO.</t>
    </r>
  </si>
  <si>
    <t>El objetivo del proceso establecido está desactualizado, puesto que aún contempla actividades que fueron trasladadas al nuevo proceso de  Educación Nacional para Bomberos.
Se realizó una inadecuada identificación del riesgo: "Aprobación y adquisición inoportuna de los HEAS y vehículos de bomberos", por cuanto la adquisición se realiza desde el proceso gestión contractual", y la aprobación por parte de la Junta Nacional de bomberos no depende directamente del proceso,  incumplimiendo el numeral 2,2 Identificación del Riesgo de la Guía para la Administración del Riesgos emitida por el DAFP ej.: Evaluación Inadecuada de las necesidades de los proyectos.... 
Hace falta la inclusión de  causas que podrían generar que el riesgo se materialice dirigidas al riesgo de Evaluación Inadecuada de las necesidades de los proyectos.... conforme a lo enunciado en el Manual de Gestión del riesgo de la DNBC Numeral 7,1,1.
La consecuencia  debe hacer referencia al impacto de la evaluación inadecuada de las necesidades.
El control esta establecido no está identificado para minimizar la materialización del riesgo conforme a lo enunciado en el numeral 8,3 del Manual de Gestión del Riesgo.
En los controles conforme al numeral 8,3 del Manual de Gestión del Riesgo, no se identificó el paso 5 que trata de: Indicar qué pasa con las observaciones o desviaciones resultantes de ejecutar el control, quedando así:  No se investigan y resuelven oportunamente, el control requiere rediseño.
La contingencia no es un tratamiento para mitigar los efectos de la materialización del riesgo
No se realizó una adecuada evaluación del riesgo residual, puesto que no hubo reducción con la aplicación de los controles, quedando en EXTREMO</t>
  </si>
  <si>
    <t>El objetivo del proceso establecido está desactualizado, puesto que aún contempla actividades que fueron trasladadas al nuevo proceso de  Educación Nacional para Bomberos.
El riesgo identificado y la descripción del riesgo no son adecuados frente al objetivo del proceso, por  ende, la causa, consecuencias, control, indicador, contingencia identificados no son adecuados para minimizar materialización del riesgos del proceso.  Sin emgargo, de la información suministrada se evidencia que:
La causa identificada no aplica por cuanto ya no se generan comodatos y no son responsabilidad directa del proceso, 
El control identificado "Diligenciamiento y seguimiento de la Lista de Chequeo por Comodato" no reduce la probabilidad de materialización del riesgo, máxime si ya no se  suscriben comodatos, sino actas de transferencia del bien hacia el Cuerpo de Bomberos, conforme a lo enunciado en el numeral 8,3 del Manual de Gestión del Riesgo.
En los controles conforme al numeral 8,3 del Manual de Gestión del Riesgo, no se identificó el paso 5 que trata de: Indicar qué pasa con las observaciones o desviaciones resultantes de ejecutar el control, quedando así:  No se investigan y resuelven oportunamente, por lo tanto el control requiere rediseño.
El indicador se debe ajustar con base en la actualización del control.
La contingencia no es un tratamiento para mitigar los efectos de la materialización del riesgo
No se realizó una adecuada evaluación del riesgo residual, puesto que no hubo reducción con la aplicación de los controles, quedando ALTO</t>
  </si>
  <si>
    <t xml:space="preserve">Se sugiere revisar el Objetivo del proceso, ya que aunque es amplio, no contempla la debida verificación del cumplimiento de los estándares minimos que hacen parte de la vigilancia y control.
El riesgo no es claro o está incompleto y su descripción no está acorde con el objetivo del proceso,  ya que el proceso no emite conceptos sobre los diferentes CB,  por el contrario lo que realiza inspecciones y/o informes sobre el cumplimiento de estándares mínimos. Ej. Emisión de certificados de cumplimiento  errados.
Hace falta la inclusión de otras causas que podrían generar que el riesgo se materialice como es  Desconocimiento de la normatividad bomberil  por parte del Personal que realice las inspecciones.
La consecuencia "Demoras y/o reprocesos en la emisión de conceptos.", debe hacer referencia a la emisión de inspecciones e informes.
El indicador formulado no mide la ejecución del control.
La acción de contingencia no es adecuada ante la materialización del riesgo.
No se evidenció la ejecución de los controles; por cuanto, los informes de Córdoba y Anserma nuevo no han sido firmados por la entidad.
En los controles conforme al numeral 8,3 del Manual de Gestión del Riesgo, no se identificó el paso 5 que trata de: Indicar qué pasa con las observaciones o desviaciones resultantes de ejecutar el control, quedando así:  No se investigan y resuelven oportunamente, por lo tanto el control requiere rediseño.
La contingencia no es un tratamiento para mitigar los efectos de la materialización del riesgo. Ej. Emisión de la inspección e informe con base en los estándares mínimos para la prestación del servicio
La implementación  del control no redujo   la materialización del riesgo ya que El riesgo residual mantuvo la evaluación el riesgo en Extremo.
                                                                                                    </t>
  </si>
  <si>
    <t xml:space="preserve">Se sugiere revisar el Objetivo del proceso, ya que aunque es amplio, no contempla la debida verificación del cumplimiento de los estándares minimos que hacen parte de la vigilancia y control.
La  causa "Desconocimiento Ausencia de la revisión de los estándares mínimos definidos frente a los cambios externos o internos que cambien las condiciones del cuerpo de bomberos.", no se entiende,  podría ser Ausencia de revisión de los estándares mínimos 
No se evidenció la ejecución de los controles; por cuanto, los informes de Córdoba y  no han sido firmados por la entidad.
El indicador no permite medir la ejecución del control.
En los controles conforme al numeral 8,3 del Manual de Gestión del Riesgo, no se identificó el paso 5 que trata de: Indicar qué pasa con las observaciones o desviaciones resultantes de ejecutar el control, quedando así:  No se investigan y resuelven oportunamente, por lo tanto el control requiere rediseño.
La contingencia no es un tratamiento para mitigar los efectos de la materialización del riesgo. Ej. Emisión de la inspección e informe con base en los estándares mínimos para la prestación del servicio
La implementación  del control no redujo   la materialización del riesgo ya que El riesgo residual mantuvo la evaluación el riesgo en Extremo.
                                                                                                    </t>
  </si>
  <si>
    <t xml:space="preserve">Se sugiere revisar el riesgo y su descripción no están  identificados conforme a lo enunciado en el numeral 2,2 Identificación del Riesgo de la Guía para la Administración del Riesgos emitida por el DAFP ya que el nombre y su descripción no se diferencian. Asimismo, está incompleto ya que "Requerir información a los cuerpos de bomberos, que no corresponda al alcance de inspección, vigilancia y control" no solo aplica para los funcionarios y contratistas de las DNBC, sino también para los Delegados y Coordinadores que aportan insumos al proceso IVC.
El control "Anualmente el equipo de Inspección, Vigilancia y Control, realiza la programación de capacitaciones para los encargados ...." no se realizó.
Existen dos controles asociados a un misma causa, por lo tanto se deben separar conforme a los determinado en el numeral 8,1 del Manual del Gestión del riesgo de la DNBC.
La periodicidad anual es Inoportuna para la ejecución de procesos de formación y capacitación, ya que los coordinadores ejecutivos podrían cambiar
En los controles conforme al numeral 8,3 del Manual de Gestión del Riesgo, no se identificó el paso 5 que trata de: Indicar qué pasa con las observaciones o desviaciones resultantes de ejecutar el control, quedando así:  No se investigan y resuelven oportunamente, adicionalmente la periodicidad definida no es oportuna por lo tanto el control requiere rediseño.
El tratamiento debe ser ACEPTAR y no Reducir conforme a lo establecido en el Manual de Gestión del Riesgo de la DNBC numeral 3,1.
El indicador establecido no mide la ejecución  del control ej. Capacitaciones realizadas/capacitaciones programadas
La contingencia no es un tratamiento para mitigar los efectos de la materialización del riesgo. Ej. Enviar comunicación resarciendo el error de la solicitud de información por fuera del alcance de la inspección del proceso de IVC
                                                                                                    </t>
  </si>
  <si>
    <t xml:space="preserve">Se sugiere revisar el Objetivo del proceso, ya que aunque es amplio, no contempla la debida verificación del cumplimiento de los estándares minimos que hacen parte de la vigilancia y control.
El control " ...." Una vez aprobadas las verificaciones a los Cuerpos de Bomberos, el Subdirector de Estrategia y Coordinación Bomberil junto con el ...., no se realizó y la periodicidad definida se considera inoportuna , adicionalmente No se investigan y resuelven oportunamente, por lo tanto el control requiere rediseño.
La implementación  del control no redujo   la materialización del riesgo ya que El riesgo residual mantuvo la evaluación el riesgo en ALTO
                                                                                                    </t>
  </si>
  <si>
    <t>El tipo de riesgo no está conforme a lo señalado en la guía de Administración del Riesgo emitida por el DAFP 2,2,2 y el Manual de Gestión  del riesgo de la DNBC, numeral 4, por cuanto es Operativo              
El tipo de riesgo no está conforme a lo señalado en la guía de Administración del Riesgo emitida por el DAFP 2,2,2 y el Manual de Gestión  del riesgo de la DNBC, numeral 4, por cuanto es de Cumplimiento                      
Existen tres controles asociados a un misma causa, sin embargo al revisar los controles se evidencia debilidad en el establecimiento del control, ya que el solicitar soporte tecnico o solicitar la contratación de un profesional para hacer el mantenimiento no es un control en si mismo, es un tramite para obtener el control y tal como está planteado en las caracteristicas del control, es una vez se haya materializado el riesgo, y en ese mismo sentido se estableció la periodicidad del control. En este caso su sugiere que el control se estableza como " Mantenimiento Preventivo al RUE, con una periodicidad regular.
Adicionalmente, no se contempla la realización de back ups como control ante la posible perdida de información de la plataforma RUE.
En los controles conforme al numeral 8,3 del Manual de Gestión del Riesgo, no se identificó el paso 5 que trata de: Indicar qué pasa con las observaciones o desviaciones resultantes de ejecutar el control, quedando así:  No se investigan y resuelven oportunamente. El control requiere rediseño.
El control aplica a la clasificación  de  preventivo y no detectivo conforme a lo estipulado en el numeral 8,3 del Manual de Gestión del riesgo de la DNBC.
El indicador no mide la evaluación  del control
La contingencia no es un tratamiento para mitigar los efectos de la materialización del riesgo.
No se realizó una adecuada evaluación del riesgo residual, puesto que no hubo reducción con la aplicación de los controles, permanece en ALTO</t>
  </si>
  <si>
    <r>
      <rPr>
        <b/>
        <sz val="11"/>
        <rFont val="Arial"/>
        <family val="2"/>
      </rPr>
      <t xml:space="preserve">
</t>
    </r>
    <r>
      <rPr>
        <sz val="11"/>
        <rFont val="Arial"/>
        <family val="2"/>
      </rPr>
      <t>La contingencia no es un tratamiento para mitigar los efectos de la materialización del riesgo. Ej. Convocar a reunión extraordinaria para realizar la formulación adecuada de las estrategias y lineamientos que estructuren los planes y programas de la entidad
En los controles conforme al numeral 8,3 del Manual de Gestión del Riesgo, no se identificó el paso 5 que trata de: Indicar qué pasa con las observaciones o desviaciones resultantes de ejecutar el control, quedando así:  No se investigan y resuelven oportunamente. El control requiere ajustes de diseño o de ejecución.</t>
    </r>
  </si>
  <si>
    <r>
      <t xml:space="preserve">
La causa identificada está asociada a incumplimiento de Planes, etc.y no a la Formulación inadecuada de estrategias y lineamientos que estructuren los planes y programas, por tanto el indicador, consecuencias, control no con acordes para mitigar el riesgo identificado.
El control establecido debe ser puntual para atacar la causa identificada, ya que en el caso del control planteado el solicitar personal, etc,  es un medio para contar con el control, pero no es un control en si mismo, por lo que es necesario dar cumplimiento al l numeral 8,3 del Manual de Gestión del Riesgo de la DNBC. El control requiere rediseño
</t>
    </r>
    <r>
      <rPr>
        <b/>
        <sz val="11"/>
        <rFont val="Arial"/>
        <family val="2"/>
      </rPr>
      <t xml:space="preserve">
</t>
    </r>
  </si>
  <si>
    <r>
      <t>Nombre y descripción del riesgo: De acuerdo a lo preceptuado en el  Numeral 2.2. de la Guía de Riesgos del DAFP, así como  lo establecido en el Numeral 6.1.1. del Manual de Gestión de Riesgo de la DNBC, estos no se ajustan a la metodología para su construcción, se debe revisar el riesgo, toda vez que su objeto es claro en que su razón es hacer investigaciones ... para la imposición de sanciones, o absolución, entonces establecer un evento como es el desarrollo inoportuno e incumplimiento de las etapas(teniendo claramente definidas cada una de las etapas y sus tiempos), no resulta efectivo, diferente sería que dijéramos que el riesgo, puede ser Prescripción de la acción disciplinaria.</t>
    </r>
    <r>
      <rPr>
        <i/>
        <sz val="11"/>
        <rFont val="Arial"/>
        <family val="2"/>
      </rPr>
      <t xml:space="preserve">
C</t>
    </r>
    <r>
      <rPr>
        <sz val="11"/>
        <rFont val="Arial"/>
        <family val="2"/>
      </rPr>
      <t xml:space="preserve">ausa: Como esta definida corresponde a otro riesgo del proceso, teniendo en cuenta que es un evento potencial que puede afectar al proceso como es la pérdida de expedientes o piezas procesales, ya que esta no identifica ese factor interno  o externo que puede  materializar el riesgo conforme a lo enunciado en el Manual de Gestión del riesgo de la DNBC NUMERAL 7,1,1.
Consecuencia:  definida esta se puede  ampliar a: Dilación injustificada de procesos, caducidad de acciones disciplinarias, inobservancia al debido proceso.
Control: Efectivamente definido modifica el riesgo, se debe mantener
Indicador:  mide los controles determinados
Contingencia  mitiga los efectos de la materialización del riesgo.
Evaluación del riesgo inherente y residual: Se ajustan a los factores de probabilidad e impacto; e igualmente, una vez aplicado el control el nivel del riesgo cambia positivamente. </t>
    </r>
  </si>
  <si>
    <r>
      <t xml:space="preserve">El riesgo y su descripción no están identificados conforme a lo enunciado en el numeral 2,2 Identificación del Riesgo de la Guía para la Administración del Riesgos emitida por el DAFP,  ya que el riesgo no esta construido en términos de dar a  conocer los eventos potenciales, que pueden estar  o no bajo el control de la Entidad, y que pueden poner en riesgo el logro del objetivo, estableciendo los agentes generadores, causas y los efectos de su ocurrencia; el riesgo identificado, se debe entender como aquello que podría suceder, por qué sucedería y de qué manera se llevaría a cabo, pues como esta definido como su estuviera materializado el riesgo, entendiéndose  que los canales dispuestos para la recepción de tramites y servicios de la entidad, </t>
    </r>
    <r>
      <rPr>
        <b/>
        <sz val="11"/>
        <rFont val="Arial"/>
        <family val="2"/>
      </rPr>
      <t>no cumplen con la cobertura y accesibilidad necesarias</t>
    </r>
    <r>
      <rPr>
        <sz val="11"/>
        <rFont val="Arial"/>
        <family val="2"/>
      </rPr>
      <t xml:space="preserve"> para garantizar la identificación de las experiencias de los usuarios de manera apropiada. De igual forma la descripción del mismo comienza con una palabra negativa.
Consecuencia: Es más una causa, ya que las consecuencias ej. Daño reputacionales, denuncias ante los organismos de control y vigilancia
Tratamiento: No es  evitar sino reducir.
Control: El control no se puede aplicar cuando haya un cúmulo de fallas para Consolidar y reportar, sino se debe realizar tan pronto se presente la falla.  El control requiere ajustes de diseño o de ejecución
Indicador: No Mide la ejecución  del control
La contingencia no es un tratamiento para mitigar los efectos de la materialización del riesgo.
Evaluación del riesgo: No obstante el diseño del control  no modifica su  probabilidad ni impacto ya que el nivel de riesgo residual permanece en alto.</t>
    </r>
  </si>
  <si>
    <r>
      <t>Observa la Oficina de Control Interno, en la presente evaluación de los riesgos del  proceso de Formulación, actualización y acompañamiento normativo y operativo, que no se tiene plenamente identificado el objetivo del proceso; toda vez, que el que se relaciona en la matriz de riesgos  está incompleto al establecido en su caracterización, el cual se actualizó en septiembre de la presente vigencia, y que determina  que desde el proceso se asesora</t>
    </r>
    <r>
      <rPr>
        <i/>
        <sz val="11"/>
        <rFont val="Arial"/>
        <family val="2"/>
      </rPr>
      <t xml:space="preserve"> el desarrollo de la gestión de los Cuerpos de Bomberos del País y grupos de Interés, mediante la proyección y socialización de directrices jurídicas,</t>
    </r>
    <r>
      <rPr>
        <sz val="11"/>
        <rFont val="Arial"/>
        <family val="2"/>
      </rPr>
      <t xml:space="preserve"> no solo limitándose al apoyo jurídico en aspectos técnicos, administrativos y operativos bomberiles, como determina el objetivo con el cual se definen los riesgos.
El control aplica a la clasificación detectivo  y no preventivo conforme a lo estipulado en el numeral 8,3 del Manual de Gestión del riesgo de la DNBC. El control  requiere ajustes de diseño o de ejecución
</t>
    </r>
  </si>
  <si>
    <r>
      <t xml:space="preserve">Hace falta la inclusión de otras consecuencias
En los controles conforme al numeral 8,3 del Manual de Gestión del Riesgo, no se identificó el paso 5 que trata de: Indicar qué pasa con las observaciones o desviaciones resultantes de ejecutar el control, quedando así:  </t>
    </r>
    <r>
      <rPr>
        <b/>
        <sz val="11"/>
        <rFont val="Arial"/>
        <family val="2"/>
      </rPr>
      <t xml:space="preserve">No se investigan y resuelven oportunamente. </t>
    </r>
    <r>
      <rPr>
        <sz val="11"/>
        <rFont val="Arial"/>
        <family val="2"/>
      </rPr>
      <t>El control requiere ajustes de diseño o de ejecución
La contingencia no es un tratamiento para mitigar los efectos de la materialización del riesgo. Ej. Realizar de manera inmediata un inventario físico. Lo que se indicó en la contingencia hace referencia a implementación de controles</t>
    </r>
  </si>
  <si>
    <t xml:space="preserve">
El control identificado no es adecuado, ya que se asimila a una acción de Contigencia. asi mismo el control identificado  no está conforme a lo enunciado en el numeral  8,3 del Manual de Gestión de la DNBC, por tanto el indicador no es pertinente.
En los controles conforme al numeral 8,3 del Manual de Gestión del Riesgo, no se identificó el paso 5 que trata de: Indicar qué pasa con las observaciones o desviaciones resultantes de ejecutar el control, quedando así:  No se investigan y resuelven oportunamente. El control requiere rediseño
La contingencia no es un tratamiento para mitigar los efectos de la materialización del riesgo, es el control y lo señalado en el control es la Contingencia</t>
  </si>
  <si>
    <t xml:space="preserve">El riesgo y su descripción no están  identificados conforme a lo enunciado en el numeral 2,2 Identificación del Riesgo de la Guía para la Administración del Riesgos emitida por el DAFP, ya que el nombre no tiene relación con la descripción
Aunque se contempló la causa  Carencia de personal para la implementación del Sistema de Gestión Ambiental, hace falta la inclusión de la idoneidad del personal.
El control implementado "Solicitar la vinculación de dos o más personas relacionadas con el tema ambiental, las cuales serán las encargadas de realizar y ejecutar el sistema de gestión ambiental de forma eficaz, no minimiza la materialización del riesgo por cuanto la solicitud de contratación no es un control en si, sino un medio para contar con un control.
En los controles conforme al numeral 8,3 del Manual de Gestión del Riesgo, no se identificó el paso 5 que trata de: Indicar qué pasa con las observaciones o desviaciones resultantes de ejecutar el control, quedando así:  No se investigan y resuelven oportunamente. El control requiere rediseño
El tratamiento debe ser EVITAR y no Reducir conforme a lo establecido en el Manual de Gestión del Riesgo de la DNBC numeral 3,1.
La contingencia no es un tratamiento para mitigar los efectos de la materialización del riesgo en cuanto a la formulación del PIGA
La implementación  del control no redujo   la materialización del riesgo ya que El riesgo residual mantuvo la evaluación el riesgo en MODERADA
</t>
  </si>
  <si>
    <t>No adecuado</t>
  </si>
  <si>
    <t xml:space="preserve">El riesgo y su descripción no están  identificados conforme a lo enunciado en el numeral 2,2 Identificación del Riesgo de la Guía para la Administración del Riesgos entidad por el DAFP. 
La causa identificada es un riesgo o una consecuencia de la no aplicación adecuada de la normatividad
La consecuencia Perdidas de documentos y expedientes es un riesgo
Se ejecutó el control con la formalización del procedimiento de "Consulta y Préstamo de Documentos
Se realizó de forma inadecuada la definición del tratamiento del riego, ya que de acuerdo con el Manual de Gestión del Riesgo para una evaluación del riesgo "Moderada" el tratamiento debe ser "evitar" y no " Reducir"
En los controles conforme al numeral 8,3 del Manual de Gestión del Riesgo, no se identificó el paso 5 que trata de: Indicar qué pasa con las observaciones o desviaciones resultantes de ejecutar el control, quedando así:  No se investigan y resuelven oportunamente, el control requiere rediseño.
El control no es confiable por cuanto, hace falta la revisión por parte de Gestión Documental de la adecuada organización de los archivos
El control no se identifico conforme a los lineamiento de la Manual de Gestión del Riesgo numeral 8,3.
La implementación  del control no redujo   la materialización del riesgo ya que El riesgo residual mantuvo la evaluación el riesgo en MODERADO
</t>
  </si>
  <si>
    <t>Nombre del riesgo:  ajustado a la Guía y Manual de Riesgos que debe acatar la DNBC.
Causa: Deben discriminarse con cada control ya que hay internas y externas, al igual que el tratamiento.
Consecuencias estas son procedentes
El tratamiento debe ser EVITAR y no COMPARTIR conforme a lo establecido en el Manual de Gestión del Riesgo de la DNBC numeral 3,1.
Control: Tiene propósito que no va a permitir materializar el riesgo pues se debe corregir a tiempo. El control requiere ajustes de diseño  o de ejecución
Indicador: mide la gestión del control
En los controles conforme al numeral 8,3 del Manual de Gestión del Riesgo, no se identificó el paso 5 que trata de: Indicar qué pasa con las observaciones o desviaciones resultantes de ejecutar el control, quedando así:  No se investigan y resuelven oportunamente
Contingencia: Debe cobijar a la totalidad de las actuaciones de la gestión contractual.
La implementación  del control no redujo   la materialización del riesgo ya que El riesgo residual mantuvo la evaluación el riesgo en MODERADO</t>
  </si>
  <si>
    <t xml:space="preserve">
El riesgo y su descripción no están  identificados conforme a lo enunciado en el numeral 2,2 Identificación del Riesgo de la Guía para la Administración del Riesgos entidad por el DAFP. Asimismo, el no contar con tablas de retención documental no tendría un impacto mayor, en la labor archivística de la entidad, por lo tanto, se deberá analizar su pertinencia. 
El control no está diseñado conforme a lo enunciado en el numeral 8,3 del Manual de Gestión del Riesgo, por cuanto debe estar enfocado en capacitación al personal responsable del proceso.
En los controles conforme al numeral 8,3 del Manual de Gestión del Riesgo, no se identificó el paso 5 que trata de: Indicar qué pasa con las observaciones o desviaciones resultantes de ejecutar el control, quedando así:  No se investigan y resuelven oportunamente, el control requiere rediseño.
El indicador no mide el control
La contingencia no es un tratamiento para mitigar los efectos de la materialización del riesgo
La implementación  del control no redujo   la materialización del riesgo ya que El riesgo residual mantuvo la evaluación el riesgo en ALTO
</t>
  </si>
  <si>
    <t xml:space="preserve">Se identificó el riesgo de forma adecuada, sin embargo, es un riesgo de corrupción, por cuanto cumple con los componentes enunciados en el numeral 6,1,2 Identificación de riesgos técnicos para identificar riesgos de corrupción del manual de Gestión de Riesgo de la DNBC, ya que se pueden generar "Nombramientos o ascenso del personal sin el cumplimiento de los requisitos"
Se cuenta con el Procedimiento para registro de cursos de formación bomberil y firma de certificados, version 2 del 14 de octubre de 2020..
En los controles conforme al numeral 8,3 del Manual de Gestión del Riesgo, no se identificó el paso 5 que trata de: Indicar qué pasa con las observaciones o desviaciones resultantes de ejecutar el control, quedando así:  No se investigan y resuelven oportunamente.
</t>
  </si>
  <si>
    <t>Se cuenta con el Procedimiento para registro de cursos de formación bomberil y firma de certificados.
En los controles conforme al numeral 8,3 del Manual de Gestión del Riesgo, no se identificó el paso 5 que trata de: Indicar qué pasa con las observaciones o desviaciones resultantes de ejecutar el control, quedando asi:  No se investigan y resuelven oportunamente.</t>
  </si>
  <si>
    <t>Se realizó una adecuada identificación del riesgo.
El control establecido "Verificar que los sistemas de información cuenten con el servicio de soporte, mantenimiento y actualización requeridas por la entidad encargada ORFEO" no minimiza la ocurrencia del riesgo, ya que el control es verificar  y no asegurar, implementar, garantizar o  desarrollar. incumpliendo lo indicado en el numeral 8,3 del Manual de Gestión del riesgo.
La Consecuencia "Que no se pueda dar solución a los problemas y requerimientos que pueda presentar el sistema de información en determinado momento" no es adecuada y se asimila más a una parte de la descripción del riesgo.
La contigencia no es adecuada para contrarrestar la materialización del riesgo.
El indicador no peremite medir la ejecución del control
En los controles conforme al numeral 8,3 del Manual de Gestión del Riesgo, no se identificó el paso 5 que trata de: Indicar qué pasa con las observaciones o desviaciones resultantes de ejecutar el control, quedando así:  No se investigan y resuelven oportunamente, el control requiere rediseño.
No se realizó una adecuada evaluación del riesgo residual, puesto que no hubo reducción con la aplicación de los controles, quedando en EXTREMO</t>
  </si>
  <si>
    <t>De acuerdo con la caracterización del proceso GESTIÓN ANÁLISIS Y MEJORA CONTINUA, código: CT-MC, Versión 2, vigente desde el 19/11/2019, el objetivo del proceso es "Implementar el Sistema Integrado de Gestión y Control – SIGEC, con el propósito de articular y mejorar la gestión de la DNBC, a través del diseño de directrices, socialización y acompañamiento para la implementación de acciones coordinadas con sus procesos", por tanto el objetivo del proceso descrito en el mapa de riesgos se encuentra desactualizado .
Aunque el riesgo y la descripción del riesgo afectan el proceso, se debería incluir el diseño, implementación y sostenibilidad del SIGEC, conforme a lo enunciado en el numeral 2,2 Identificación del Riesgo de la Guía para la Administración del Riesgos emitida por el DAFP.
El tratamiento del riesgo no es coherente con lo establecido en el Manual de Gestión del Riesgo, ya que para un riego en zona de riesgo alta se debe reducir no "aceptar".
El control se debería enfocar en Fortalecer los lineamientos para la implementación de MIPG y SIGEC en los profesionales de Gestión Análisis y Mejora Continua en primera instancia, ya que son ellos los que asesoran al personal de los demás procesos de la entidad.
El plan de contingencia es el básicamente el mismo control definido, con lo cual se pierde la naturaleza de la contingencia
En los controles conforme al numeral 8,3 del Manual de Gestión del Riesgo, no se identificó el paso 5 que trata de: Indicar qué pasa con las observaciones o desviaciones resultantes de ejecutar el control, quedando así:  No se investigan y resuelven oportunamente. El control requiere rediseño.
No se realizó una adecuada evaluación del riesgo residual, puesto que no hubo reducción con la aplicación de los controles, manteniéndose en ALTO</t>
  </si>
  <si>
    <t>El riesgo y su descripción no están  identificados conforme a lo enunciado en el numeral 2,2 Identificación del Riesgo de la Guía para la Administración del Riesgos entidad por el DAFP
El tipo de riesgo no está conforme a lo señalado en la guía de Administración del Riesgo emitida por el DAFP 2,2,2 y el Manual de Gestión  del riesgo de la DNBC, numeral 4, por cuanto es Operativo        
La causa establecida está mal redactada
Existen dos controles asociados a un misma causa, por lo tanto se deben separar conforme a los determinado en el numeral 8,1 del Manual del Gestión del riesgo de la DNBC, el control requiere rediseño.
El indicador definido, no  mide los controles
Aunque el proceso aún no cuenta con el plan de comunicaciones, se realiza control, a traves del plan de acción del proceso.
La contingencia no es un tratamiento para mitigar los efectos de la materialización del riesgo. 
No se realizó una adecuada evaluación del riesgo residual, puesto que no hubo reducción con la aplicación de los controles, quedando en ALTO 
La causa identificada no es adecuada para el riesgo.</t>
  </si>
  <si>
    <t xml:space="preserve">La periodicidad establecida no concuerda con lo definido en la descripción del control.
Aunque el proceso aún no cuenta con el plan de comunicaciones, se realiza control, a traves del plan de acción del proceso
Existen dos controles asociados a un misma causa, por lo tanto se deben separar conforme a los determinado en el numeral 8,1 del Manual del Gestión del riesgo de la DNBC.
En los controles conforme al numeral 8,3 del Manual de Gestión del Riesgo, no se identificó el paso 5 que trata de: Indicar qué pasa con las observaciones o desviaciones resultantes de ejecutar el control, quedando asi:  No se investigan y resuelven oportunamente.
</t>
  </si>
  <si>
    <t xml:space="preserve">La implementación  del control no redujo   la materialización del riesgo ya que El riesgo residual mantuvo la evaluación el riesgo en ALTO
No se incluyó en las consecuencias las sanciones por parte de los órganos de control y vigilancia
El control  reduce la materialización del riesgo únicamente en los recursos de  inversión dejando a un lado los recursos de funcionamiento, los cuales si están identificados en el riesgo "Ejecución presupuestal incompleta.. 
La contingencia no es un tratamiento para mitigar los efectos de la materialización del riesgo. Ej. Realizar reprogramación de los recursos...
En los controles conforme al numeral 8,3 del Manual de Gestión del Riesgo, no se identificó el paso 5 que trata de: Indicar qué pasa con las observaciones o desviaciones resultantes de ejecutar el control, quedando así:  No se investigan y resuelven oportunamente. El control requiere rediseño.
</t>
  </si>
  <si>
    <t>La implementación  del control no redujo   la materialización del riesgo ya que El riesgo residual mantuvo la evaluación el riesgo en ALTO
No se incluyó en las consecuencias las sanciones por parte de los órganos de control y vigilancia
El control  reduce la materialización del riesgo únicamente en los recursos de  inversión dejando a un lado los recursos de funcionamiento, los cuales si están identificados en el riesgo "Ejecución presupuestal incompleta.. 
La contingencia no es un tratamiento para mitigar los efectos de la materialización del riesgo. Ej. Realizar reprogramación de los recursos...
En los controles conforme al numeral 8,3 del Manual de Gestión del Riesgo, no se identificó el paso 5 que trata de: Indicar qué pasa con las observaciones o desviaciones resultantes de ejecutar el control, quedando así:  No se investigan y resuelven oportunamente. El control requiere rediseño</t>
  </si>
  <si>
    <r>
      <t xml:space="preserve">Se sugiere revisar y ajustar el objetivo del proceso, puesto que no es claro que tipo de soluciones administrativas provee, o cual es su alcance desde el punto de vista estrategico, tactico y operativo, asi mismo, no se visualiza el tema ambiental, entre otros..lo cual limita  la identificación de los riesgos que afecten su cumplimiento. Sin embargo, al analizar la información suministrada en el mapa de riesgos se evidencia que :
El riesgo y su descripción no están  identificados conforme a lo enunciado en el numeral 2,2 Identificación del Riesgo de la Guía para la Administración del Riesgos emitida por el DAFP, ya que el nombre no tiene relación con la descripción
Puntualizar en la consecuencia inadecuada disposición de residuos convencionales y peligrosos
El control implementado solo aplicaría para la formulación y no para la ejecución del Piga.
En los controles conforme al numeral 8,3 del Manual de Gestión del Riesgo, no se identificó el paso 5 que trata de: Indicar qué pasa con las observaciones o desviaciones resultantes de ejecutar el control, quedando así:  </t>
    </r>
    <r>
      <rPr>
        <b/>
        <sz val="11"/>
        <rFont val="Arial"/>
        <family val="2"/>
      </rPr>
      <t xml:space="preserve">No se investigan y resuelven oportunamente. </t>
    </r>
    <r>
      <rPr>
        <sz val="11"/>
        <rFont val="Arial"/>
        <family val="2"/>
      </rPr>
      <t>El control requiere rediseño
El tratamiento debe ser EVITAR y no Reducir conforme a lo establecido en el Manual de Gestión del Riesgo de la DNBC numeral 3,1.
El indicador aplica únicamente para la evaluación y no la formulación
La contingencia no es un tratamiento para mitigar los efectos de la materialización del riesgo en cuanto a la formulación del PIGA
La implementación  del control no redujo   la materialización del riesgo ya que El riesgo residual mantuvo la evaluación el riesgo en MODERADA</t>
    </r>
  </si>
  <si>
    <t>Nombre y descripción del riesgo: De acuerdo a lo preceptuado en el  Numeral 2.2. de la Guía de Riesgos del DAFP, así como  lo establecido en el Numeral 6.1.1. del Manual de Gestión de Riesgo de la DNBC, estos no se ajustan a la metodología para su construcción, se debe revisar el riesgo, toda vez que su objeto es claro en que su razón es hacer investigaciones ... para la imposición de sanciones, o absolución, entonces establecer un evento como es el desarrollo inoportuno e incumplimiento de las etapas(teniendo claramente definidas cada una de las etapas y sus tiempos), no resulta efectivo, diferente sería que dijéramos que el riesgo, puede ser Prescripción de la acción disciplinaria.
Causa: Debe ser objeto de revisión, ya que la prescripción de la acción disciplinaria es otro riesgo, y aquí lo que se quiere es determinar  o identificar ese factor interno o  externo que puede hacer que se materialice el riesgo, conforme a lo enunciado en el Manual de Gestión del riesgo de la DNBC NUMERAL 7,1,1.
Consecuencia: Se podrían tener en cuenta otras consecuencias que resultantes de su materialización y que impacta a la Entidad, partes interesadas y grupos de valor, tal como sería Extinción de la acción disciplinaria, sanciones disciplinarias o penales por alguna omisión       
Control: No es una actividad que se realice para prevenir el riesgo, como es la de  Controlar y hacer seguimiento a las etapas procesales, conforme a lo enunciado en el numeral 8,3 del Manual de Gestión del riesgo de la DNBC.
El control aplica a la clasificación  debe ser preventivo-Preventivo  conforme a lo estipulado en el numeral 8,3 del Manual de Gestión del riesgo de la DNBC.
Los controles no están individualizados conforme a lo enunciado en la Guía de Administración del Riesgo numeral 3,2, identificando para cada causa un control. El control  requiere rediseño
Indicador:  Debe medir el control de los procesos que estén a punto de vencimiento de términos.
La contingencia no es un tratamiento para mitigar los efectos de la materialización del riesgo. 
Evaluación riesgo inherente y residual : Son ajustados a lo determinado en el manual de gestión del riesgo de la DNBC</t>
  </si>
  <si>
    <t>Respecto a la construcción e identificación del riesgo, la Oficina de Control Interno, observa que: 1. Se tuvieron en cuenta la totalidad de los insumos  de que trata el Numeral 2.2. de la Guía de Riesgos del DAFP, y lo preceptuado en el Numeral 6.1.1. del Manual de Gestión de Riesgo de la DNBC, para determinar y priorizar todos aquellos eventos o situaciones críticas potenciales y reales que imposibiliten el cumplimiento del objetivo estratégicos del proceso, el cual esta enmarca en "...un óptimo ambiente laboral seguro, que promueva ambientes de participación y crecimiento, servidores felices y comprometidos para el cumplimiento de las metas de la entidad..",  Igualmente, se evidencia en esta revisión  que la descripción del riesgo  define claramente el nombre del mismo.
La causa  aunque identifica el  factor  interno  aun falta puntualización ej.: Fallas  en el ingreso de información al aplicativo.....
La consecuencia definida  hace relación a los efectos o situaciones resultantes de la materialización del riesgo que impactan en el proceso, la entidad, sus grupos de valor y demás partes interesadas;
El control implementado no minimiza la materialización del riesgo en el proceso de Gestión del Talento Humano, dado que el control está previsto para ejecutarse por Gestión Financiera, incumpliendo lo enunciado en el Manual de Gestión del Riesgo numeral 8,3. El control requiere rediseño
+AB64En los controles conforme al numeral 8,3 del Manual de Gestión del Riesgo, no se identificó el paso 5 que trata de: Indicar qué pasa con las observaciones o desviaciones resultantes de ejecutar el control, quedando así:  No se investigan y resuelven oportunamente
El indicador establecido mide la ejecución  del control 
La implementación  del control no redujo   la materialización del riesgo ya que El riesgo residual mantuvo la evaluación el riesgo en ALTO</t>
  </si>
  <si>
    <r>
      <t xml:space="preserve">Nombre del riesgo y descripción del riesgo: Respecto a la construcción e identificación del riesgo, la Oficina de Control Interno, observa que: 1. No se tuvieron en cuenta la totalidad de los insumos  de que trata el Numeral 2.2. de la Guía de Riesgos del DAFP, ni lo preceptuado en el Numeral 6.1.1. del Manual de Gestión de Riesgo de la DNBC, para determinar y priorizar todos aquellos eventos o situaciones críticas potenciales y reales que imposibiliten el cumplimiento del objetivo estratégicos del proceso, el cual esta enmarcado en la gestión de consecución de recursos  para el Fortalecimiento de los Bomberos de Colombia. De ahí, que el  riesgo o riesgos  se deben determinar en términos de que puede pasar  y no permitir su logro y no en términos de que no se cumpla con una formalidad establecida para su concreción. Ej. Ineficacia en la coordinación recursos…; incumplimiento en la ejecución de los planes. De igual forma  descripción del riesgo no define claramente el nombre del mismo.
El código causa 1.3 no identifica aquel factor interno u externo que solo o en combinación con otros, pueden producir la materialización del riesgo; toda vez, que la causa presentada es más un riesgo que el origen del mismo conforme a lo señalado en el Manual de Gestión del riesgo de la DNBC Numeral 7,1,1.
La consecuencia de este  código causa 1.3  se debe revisar en su construcción, toda vez que esta no define los efectos o situaciones resultantes de la materialización del riesgo que impactan en el proceso; sino que por el contrario, se puede determinar como un riesgo que puede afectar el objetivo del proceso
El control código causa 1.3 no mitiga la materialización del riesgo, por cuanto está enfocado a los acuerdos o alianzas concretadas o pactadas y no a los que no se han llegado a generar; conforme a lo enunciado en el Manual de Gestión del Riesgo numeral 8,3
Igualmente, respecto al control conforme al numeral 8,3 del Manual de Gestión del Riesgo, no se identificó el paso 5 que trata  </t>
    </r>
    <r>
      <rPr>
        <i/>
        <sz val="11"/>
        <rFont val="Arial"/>
        <family val="2"/>
      </rPr>
      <t xml:space="preserve">Indicar qué pasa con las observaciones o desviaciones resultantes de ejecutar el control, </t>
    </r>
    <r>
      <rPr>
        <sz val="11"/>
        <rFont val="Arial"/>
        <family val="2"/>
      </rPr>
      <t xml:space="preserve">quedando así:  No se investigan y resuelven oportunamente. El control requiere ajustes de diseño o de ejecución
El indicador establecido no mide la ejecución  del control.
La contingencia igualmente debe ser objeto de revisión en el marco del riesgo construido, para que el tratamiento mitigue los efectos de la materialización del riesgo, ya que está enunciada como un control.
En la evaluación del riesgo,  no obstante el diseño del control este no modifica su probabilidad ni impacto ya que el nivel de riesgo permanece en alto. </t>
    </r>
  </si>
  <si>
    <t xml:space="preserve">Una vez, definidos los riesgos del proceso Formulación, actualización y acompañamiento normativo y operativo, con base en el objetivo del proceso determinado en su caracterización, retomaremos la evaluación en el marco de la Guía y Manual diseñados para su construcción, atendiendo a nuestra función establecida al respecto
El indicador establecido no mide la ejecución  del control ej. # abogados con experticia/#abogados contratados x 100
En los controles conforme al numeral 8,3 del Manual de Gestión del Riesgo, no se identificó el paso 5 que trata de: Indicar qué pasa con las observaciones o desviaciones resultantes de ejecutar el control, quedando así:  No se investigan y resuelven oportunamente. El control requiere rediseño
La causa no está conforme a lo identificado en el manual de gestión del riesgo de la DNBC numeral 7,1,1, ej.: Desconocimiento de la normatividad bomberil, ej. personal sin experticia
Las contingencias establecida, se considera  no es un tratamiento para mitigar los efectos de la materialización del riesgo, de ahí , la necesidd de su redefinición  para mitigar los efectos de la materialización del riesgo.  </t>
  </si>
  <si>
    <t>Formulación del Indicador</t>
  </si>
  <si>
    <t xml:space="preserve">Respecto a esta otra definición de causa para el riesgo del proceso Formulación, actualización y acompañamiento normativo y operativo, hasta tanto no se construya el riesgo atendiendo a la totalidad de la función del proceso determinado en su objetivo del proceso; ninguno de los aspectos establecidos, cumple con lo definido en la guía como en el manual de riesgos, por eso quedamos atentos al ajuste y revisión de lo relacionado en la matriz
Es importante que se revise el control, ya que su propósito  lleva a detectar y no prevenir  las causas que generan el riesgo; de ahí, que si se quiere garantizar un acompañamiento jurídico oportuno, se debe definir el control con un propósito preventivo y no detectivo   
En los controles conforme al numeral 8,3 del Manual de Gestión del Riesgo, no se identificó el paso 5 que trata de: Indicar qué pasa con las observaciones o desviaciones resultantes de ejecutar el control, quedando así:  No se investigan y resuelven oportunamente
La contingencia no es un tratamiento para mitigar los efectos de la materialización del riesgo. Ej. Dar respuesta inmediatamente , completa y de fondo, consideramos  es más un  control preventivo que se pueden implementar, redefiniendo la contingencia para que se cumpla el objetivo de mitigar los efectos de la materialización del riesgo.  
   </t>
  </si>
  <si>
    <r>
      <t>Observa la Oficina de Control Interno, en la presente evaluación de los riesgos del  proceso de Formulación, actualización y acompañamiento normativo y operativo, que no se tiene plenamente identificado el objetivo del proceso; toda vez, que el que se relaciona en la matriz de riesgos  está incompleto al establecido en su caracterización, el cual se actualizó en septiembre de la presente vigencia, y que determina  que desde el proceso se asesora</t>
    </r>
    <r>
      <rPr>
        <i/>
        <sz val="11"/>
        <rFont val="Arial"/>
        <family val="2"/>
      </rPr>
      <t xml:space="preserve"> el desarrollo de la gestión de los Cuerpos de Bomberos del País y grupos de Interés, mediante la proyección y socialización de directrices jurídicas,</t>
    </r>
    <r>
      <rPr>
        <sz val="11"/>
        <rFont val="Arial"/>
        <family val="2"/>
      </rPr>
      <t xml:space="preserve"> no solo limitándose al apoyo jurídico en aspectos técnicos, administrativos y operativos bomberiles, como determina el objetivo con el cual se definen los riesgos.
En los controles conforme al numeral 8,3 del Manual de Gestión del Riesgo, no se identificó el paso 5 que trata de: Indicar qué pasa con las observaciones o desviaciones resultantes de ejecutar el control, quedando así:  No se investigan y resuelven oportunamente. El control  requiere ajustes de diseño o de ejecución
La contingencia no es un tratamiento para mitigar los efectos de la materialización del riesgo. Ej. Dar respuesta inmediatamente , completa y de fondo, es más  un control preventivo que se puede implementar, redefiniendo la contingencia  para lograr  se cumpla  el objetivo de mitigar los efectos de la materialización del riesgo.  </t>
    </r>
  </si>
  <si>
    <r>
      <t xml:space="preserve">Se requiere ajustar el nombre del riesgo y su  descripción, ya que no corresponden al proceso financiero sino al proceso de Educación  Nacional para Bomberos .
La causa  y  consecuencia  no aplican al riesgo identificado .
Los controles generados no aplican al riesgo Identificado. El control "Evaluar y enviar los saldos del presupuesto ejecutado por rubro de gastos",  está incompleto por cuanto no se indica el destinatario del envió de los saldos
Existen dos controles asociados a una misma causa, por lo tanto se deben separar conforme a los determinado en el numeral 8,1 del Manual del Gestión del riesgo de la DNBC.
En los controles conforme al numeral 8,3 del Manual de Gestión del Riesgo, no se identificó el paso 5 que trata de: Indicar qué pasa con las observaciones o desviaciones resultantes de ejecutar el control, quedando así:  </t>
    </r>
    <r>
      <rPr>
        <b/>
        <sz val="11"/>
        <rFont val="Arial"/>
        <family val="2"/>
      </rPr>
      <t xml:space="preserve">No se investigan y resuelven oportunamente, </t>
    </r>
    <r>
      <rPr>
        <sz val="11"/>
        <rFont val="Arial"/>
        <family val="2"/>
      </rPr>
      <t>el control requiere rediseño.</t>
    </r>
    <r>
      <rPr>
        <b/>
        <sz val="11"/>
        <rFont val="Arial"/>
        <family val="2"/>
      </rPr>
      <t xml:space="preserve">
</t>
    </r>
    <r>
      <rPr>
        <sz val="11"/>
        <rFont val="Arial"/>
        <family val="2"/>
      </rPr>
      <t xml:space="preserve">
</t>
    </r>
  </si>
  <si>
    <r>
      <t xml:space="preserve">Se requiere ajustar el nombre del riesgo y su  descripción, ya que no corresponden al proceso financiero sino al proceso de Educación  Nacional para Bomberos .
La causa  y  consecuencia  no aplican al riesgo identificado .
Los controles generados no aplican al riesgo Identificado. El control "Evaluar y enviar los saldos del presupuesto ejecutado por rubro de gastos",  está incompleto por cuanto no se indica el destinatario del envió de los saldos
Existen dos controles asociados a una misma causa, por lo tanto se deben separar conforme a los determinado en el numeral 8,1 del Manual del Gestión del riesgo de la DNBC.
En los controles conforme al numeral 8,3 del Manual de Gestión del Riesgo, no se identificó el paso 5 que trata de: Indicar qué pasa con las observaciones o desviaciones resultantes de ejecutar el control, quedando así:  </t>
    </r>
    <r>
      <rPr>
        <b/>
        <sz val="11"/>
        <rFont val="Arial"/>
        <family val="2"/>
      </rPr>
      <t>No se investigan y resuelven oportunamente</t>
    </r>
    <r>
      <rPr>
        <sz val="11"/>
        <rFont val="Arial"/>
        <family val="2"/>
      </rPr>
      <t xml:space="preserve">, el control requiere rediseño.
</t>
    </r>
  </si>
  <si>
    <t>Se evidencia la necesidad de identificar otros riesgos asociados al proceso..
Hace falta la inclusión de otras causas que generen el riesgo de evaluación inadecuada del S.C.I., asi como de otras  consecuencias como Hallazgos por parte de los Órganos de Control.
La evaluación del riesgo no se realizó conforme al numeral 7,1, ya que el impacto definido es  Moderado, sin embargo al no desarrollar la totalidad de los roles podría tener un impacto MAYOR.
El tratamiento debe ser REDUCIR  y no evitar conforme a lo establecido en el Manual de Gestión del Riesgo de la DNBC numeral 3,1.
La periodicidad establecida es muy lapso para prevenir la materialización del riesgo
El control establecido es inadecuado, debido a que la solicitud de personal no es un control en si mismo, sino un medio para establecer el control, por lo que no es confiable,  la periodicidad definida no es adecuada y no se investigan y resuelven oportunamente las desviaciones, por lo tanto el control requiere rediseño.
En el control conforme al numeral 8,3 del Manual de Gestión del Riesgo, no se identificó el paso 5 que trata de: Indicar qué pasa con las observaciones o desviaciones resultantes de ejecutar el control, quedando así:  No se investigan y resuelven oportunamente
La implementación  del control no redujo   la materialización del riesgo ya que El riesgo residual mantuvo la evaluación el riesgo en Alto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</si>
</sst>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d\.m"/>
  </numFmts>
  <fonts count="49" x14ac:knownFonts="1">
    <font>
      <sz val="11"/>
      <color theme="1"/>
      <name val="Arial"/>
    </font>
    <font>
      <sz val="11"/>
      <color theme="1"/>
      <name val="Century Gothic"/>
    </font>
    <font>
      <sz val="11"/>
      <name val="Arial"/>
    </font>
    <font>
      <sz val="9"/>
      <color theme="0"/>
      <name val="Century Gothic"/>
    </font>
    <font>
      <sz val="11"/>
      <color theme="1"/>
      <name val="Calibri"/>
    </font>
    <font>
      <b/>
      <sz val="14"/>
      <color theme="1"/>
      <name val="Calibri"/>
    </font>
    <font>
      <b/>
      <sz val="11"/>
      <color theme="1"/>
      <name val="Calibri"/>
    </font>
    <font>
      <b/>
      <sz val="12"/>
      <color theme="1"/>
      <name val="Calibri"/>
    </font>
    <font>
      <sz val="11"/>
      <color theme="1"/>
      <name val="Arial Narrow"/>
    </font>
    <font>
      <b/>
      <sz val="16"/>
      <color theme="1"/>
      <name val="Arial Narrow"/>
    </font>
    <font>
      <b/>
      <sz val="22"/>
      <color theme="1"/>
      <name val="Arial Narrow"/>
    </font>
    <font>
      <sz val="12"/>
      <color theme="1"/>
      <name val="Arial Narrow"/>
    </font>
    <font>
      <b/>
      <sz val="12"/>
      <color theme="1"/>
      <name val="Century Gothic"/>
    </font>
    <font>
      <sz val="12"/>
      <color theme="1"/>
      <name val="Century Gothic"/>
    </font>
    <font>
      <sz val="12"/>
      <color rgb="FFFF0000"/>
      <name val="Century Gothic"/>
    </font>
    <font>
      <sz val="12"/>
      <color theme="1"/>
      <name val="Calibri"/>
    </font>
    <font>
      <sz val="12"/>
      <color theme="0"/>
      <name val="Calibri"/>
    </font>
    <font>
      <sz val="9"/>
      <color rgb="FF000000"/>
      <name val="Calibri"/>
    </font>
    <font>
      <sz val="10"/>
      <color theme="1"/>
      <name val="Calibri"/>
    </font>
    <font>
      <sz val="11"/>
      <color theme="1"/>
      <name val="Arial"/>
      <family val="2"/>
    </font>
    <font>
      <sz val="12"/>
      <color theme="1"/>
      <name val="Century Gothic"/>
      <family val="2"/>
    </font>
    <font>
      <sz val="14"/>
      <color theme="1"/>
      <name val="Arial Narrow"/>
      <family val="2"/>
    </font>
    <font>
      <sz val="11"/>
      <color theme="1"/>
      <name val="Century Gothic"/>
      <family val="2"/>
    </font>
    <font>
      <b/>
      <sz val="9"/>
      <color theme="0"/>
      <name val="Century Gothic"/>
      <family val="2"/>
    </font>
    <font>
      <b/>
      <sz val="11"/>
      <name val="Arial"/>
      <family val="2"/>
    </font>
    <font>
      <b/>
      <sz val="11"/>
      <color theme="1"/>
      <name val="Arial"/>
      <family val="2"/>
    </font>
    <font>
      <sz val="11"/>
      <color rgb="FF000000"/>
      <name val="Arial"/>
      <family val="2"/>
    </font>
    <font>
      <b/>
      <sz val="11"/>
      <color theme="1"/>
      <name val="Calibri"/>
      <family val="2"/>
    </font>
    <font>
      <b/>
      <sz val="10"/>
      <color theme="1"/>
      <name val="Arial"/>
      <family val="2"/>
    </font>
    <font>
      <sz val="11"/>
      <name val="Arial"/>
      <family val="2"/>
    </font>
    <font>
      <sz val="10"/>
      <color theme="1"/>
      <name val="Arial"/>
      <family val="2"/>
    </font>
    <font>
      <sz val="9"/>
      <color theme="1"/>
      <name val="Arial"/>
      <family val="2"/>
    </font>
    <font>
      <sz val="9"/>
      <color rgb="FF000000"/>
      <name val="Arial"/>
      <family val="2"/>
    </font>
    <font>
      <b/>
      <sz val="9"/>
      <color rgb="FFFFFFFF"/>
      <name val="Arial"/>
      <family val="2"/>
    </font>
    <font>
      <b/>
      <u/>
      <sz val="9"/>
      <color rgb="FFFFFFFF"/>
      <name val="Arial"/>
      <family val="2"/>
    </font>
    <font>
      <sz val="11"/>
      <color theme="0"/>
      <name val="Arial"/>
      <family val="2"/>
    </font>
    <font>
      <sz val="9"/>
      <color theme="0"/>
      <name val="Arial"/>
      <family val="2"/>
    </font>
    <font>
      <sz val="11"/>
      <color rgb="FFFF0000"/>
      <name val="Arial"/>
      <family val="2"/>
    </font>
    <font>
      <u/>
      <sz val="10"/>
      <color rgb="FF000000"/>
      <name val="Arial"/>
      <family val="2"/>
    </font>
    <font>
      <sz val="10"/>
      <color rgb="FF000000"/>
      <name val="Arial"/>
      <family val="2"/>
    </font>
    <font>
      <i/>
      <sz val="11"/>
      <name val="Arial"/>
      <family val="2"/>
    </font>
    <font>
      <b/>
      <sz val="11"/>
      <color theme="0"/>
      <name val="Century Gothic"/>
      <family val="2"/>
    </font>
    <font>
      <b/>
      <sz val="11"/>
      <color theme="0"/>
      <name val="Arial"/>
      <family val="2"/>
    </font>
    <font>
      <sz val="11"/>
      <color theme="1"/>
      <name val="Arial"/>
    </font>
    <font>
      <sz val="12"/>
      <color theme="1"/>
      <name val="Arial Narrow"/>
      <family val="2"/>
    </font>
    <font>
      <b/>
      <sz val="12"/>
      <color theme="1"/>
      <name val="Arial Narrow"/>
      <family val="2"/>
    </font>
    <font>
      <sz val="11"/>
      <color theme="1"/>
      <name val="Calibri"/>
      <family val="2"/>
    </font>
    <font>
      <sz val="12"/>
      <color rgb="FFFF0000"/>
      <name val="Century Gothic"/>
      <family val="2"/>
    </font>
    <font>
      <b/>
      <sz val="12"/>
      <color theme="1"/>
      <name val="Arial"/>
      <family val="2"/>
    </font>
  </fonts>
  <fills count="35">
    <fill>
      <patternFill patternType="none"/>
    </fill>
    <fill>
      <patternFill patternType="gray125"/>
    </fill>
    <fill>
      <patternFill patternType="solid">
        <fgColor theme="0"/>
        <bgColor theme="0"/>
      </patternFill>
    </fill>
    <fill>
      <patternFill patternType="solid">
        <fgColor rgb="FF1F3864"/>
        <bgColor rgb="FF1F3864"/>
      </patternFill>
    </fill>
    <fill>
      <patternFill patternType="solid">
        <fgColor rgb="FFC55A11"/>
        <bgColor rgb="FFC55A11"/>
      </patternFill>
    </fill>
    <fill>
      <patternFill patternType="solid">
        <fgColor rgb="FF385623"/>
        <bgColor rgb="FF385623"/>
      </patternFill>
    </fill>
    <fill>
      <patternFill patternType="solid">
        <fgColor rgb="FFFFFFFF"/>
        <bgColor rgb="FFFFFFFF"/>
      </patternFill>
    </fill>
    <fill>
      <patternFill patternType="solid">
        <fgColor rgb="FF2E75B5"/>
        <bgColor rgb="FF2E75B5"/>
      </patternFill>
    </fill>
    <fill>
      <patternFill patternType="solid">
        <fgColor rgb="FFD8D8D8"/>
        <bgColor rgb="FFD8D8D8"/>
      </patternFill>
    </fill>
    <fill>
      <patternFill patternType="solid">
        <fgColor rgb="FFDADADA"/>
        <bgColor rgb="FFDADADA"/>
      </patternFill>
    </fill>
    <fill>
      <patternFill patternType="solid">
        <fgColor rgb="FFFFC000"/>
        <bgColor rgb="FFFFC000"/>
      </patternFill>
    </fill>
    <fill>
      <patternFill patternType="solid">
        <fgColor rgb="FFDBDBDB"/>
        <bgColor rgb="FFDBDBDB"/>
      </patternFill>
    </fill>
    <fill>
      <patternFill patternType="solid">
        <fgColor rgb="FFFFFF00"/>
        <bgColor rgb="FFFFFF00"/>
      </patternFill>
    </fill>
    <fill>
      <patternFill patternType="solid">
        <fgColor rgb="FF9CC2E5"/>
        <bgColor rgb="FF9CC2E5"/>
      </patternFill>
    </fill>
    <fill>
      <patternFill patternType="solid">
        <fgColor rgb="FFBDD6EE"/>
        <bgColor rgb="FFBDD6EE"/>
      </patternFill>
    </fill>
    <fill>
      <patternFill patternType="solid">
        <fgColor rgb="FFDEEAF6"/>
        <bgColor rgb="FFDEEAF6"/>
      </patternFill>
    </fill>
    <fill>
      <patternFill patternType="solid">
        <fgColor rgb="FF89BCE7"/>
        <bgColor rgb="FF89BCE7"/>
      </patternFill>
    </fill>
    <fill>
      <patternFill patternType="solid">
        <fgColor rgb="FFADB9CA"/>
        <bgColor rgb="FFADB9CA"/>
      </patternFill>
    </fill>
    <fill>
      <patternFill patternType="solid">
        <fgColor rgb="FF8496B0"/>
        <bgColor rgb="FF8496B0"/>
      </patternFill>
    </fill>
    <fill>
      <patternFill patternType="solid">
        <fgColor rgb="FFC8C8C8"/>
        <bgColor rgb="FFC8C8C8"/>
      </patternFill>
    </fill>
    <fill>
      <patternFill patternType="solid">
        <fgColor theme="7"/>
        <bgColor theme="7"/>
      </patternFill>
    </fill>
    <fill>
      <patternFill patternType="solid">
        <fgColor rgb="FFF2F2F2"/>
        <bgColor rgb="FFF2F2F2"/>
      </patternFill>
    </fill>
    <fill>
      <patternFill patternType="solid">
        <fgColor rgb="FF525252"/>
        <bgColor rgb="FF525252"/>
      </patternFill>
    </fill>
    <fill>
      <patternFill patternType="solid">
        <fgColor rgb="FFFFFF00"/>
        <bgColor indexed="64"/>
      </patternFill>
    </fill>
    <fill>
      <patternFill patternType="solid">
        <fgColor theme="4" tint="-0.249977111117893"/>
        <bgColor indexed="64"/>
      </patternFill>
    </fill>
    <fill>
      <patternFill patternType="solid">
        <fgColor theme="4" tint="-0.249977111117893"/>
        <bgColor theme="4" tint="0.79998168889431442"/>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39997558519241921"/>
        <bgColor theme="0"/>
      </patternFill>
    </fill>
    <fill>
      <patternFill patternType="solid">
        <fgColor rgb="FF0070C0"/>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4" tint="-0.249977111117893"/>
        <bgColor rgb="FF2E75B5"/>
      </patternFill>
    </fill>
  </fills>
  <borders count="1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dotted">
        <color rgb="FF000000"/>
      </bottom>
      <diagonal/>
    </border>
    <border>
      <left/>
      <right style="dotted">
        <color rgb="FF000000"/>
      </right>
      <top style="medium">
        <color rgb="FF000000"/>
      </top>
      <bottom style="dotted">
        <color rgb="FF000000"/>
      </bottom>
      <diagonal/>
    </border>
    <border>
      <left style="dotted">
        <color rgb="FF000000"/>
      </left>
      <right/>
      <top style="medium">
        <color rgb="FF000000"/>
      </top>
      <bottom style="dotted">
        <color rgb="FF000000"/>
      </bottom>
      <diagonal/>
    </border>
    <border>
      <left style="medium">
        <color rgb="FF000000"/>
      </left>
      <right style="dotted">
        <color rgb="FF000000"/>
      </right>
      <top style="medium">
        <color rgb="FF000000"/>
      </top>
      <bottom style="dotted">
        <color rgb="FF000000"/>
      </bottom>
      <diagonal/>
    </border>
    <border>
      <left style="dotted">
        <color rgb="FF000000"/>
      </left>
      <right style="medium">
        <color rgb="FF000000"/>
      </right>
      <top style="medium">
        <color rgb="FF000000"/>
      </top>
      <bottom style="dotted">
        <color rgb="FF000000"/>
      </bottom>
      <diagonal/>
    </border>
    <border>
      <left/>
      <right style="medium">
        <color rgb="FF000000"/>
      </right>
      <top style="medium">
        <color rgb="FF000000"/>
      </top>
      <bottom style="dotted">
        <color rgb="FF000000"/>
      </bottom>
      <diagonal/>
    </border>
    <border>
      <left style="dotted">
        <color rgb="FF000000"/>
      </left>
      <right style="dotted">
        <color rgb="FF000000"/>
      </right>
      <top style="medium">
        <color rgb="FF000000"/>
      </top>
      <bottom style="dotted">
        <color rgb="FF000000"/>
      </bottom>
      <diagonal/>
    </border>
    <border>
      <left style="medium">
        <color rgb="FF000000"/>
      </left>
      <right style="medium">
        <color rgb="FF000000"/>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medium">
        <color rgb="FF000000"/>
      </right>
      <top style="dotted">
        <color rgb="FF000000"/>
      </top>
      <bottom style="dotted">
        <color rgb="FF000000"/>
      </bottom>
      <diagonal/>
    </border>
    <border>
      <left/>
      <right style="medium">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medium">
        <color rgb="FF000000"/>
      </left>
      <right style="medium">
        <color rgb="FF000000"/>
      </right>
      <top style="dotted">
        <color rgb="FF000000"/>
      </top>
      <bottom/>
      <diagonal/>
    </border>
    <border>
      <left/>
      <right style="dotted">
        <color rgb="FF000000"/>
      </right>
      <top style="dotted">
        <color rgb="FF000000"/>
      </top>
      <bottom/>
      <diagonal/>
    </border>
    <border>
      <left style="dotted">
        <color rgb="FF000000"/>
      </left>
      <right/>
      <top style="dotted">
        <color rgb="FF000000"/>
      </top>
      <bottom/>
      <diagonal/>
    </border>
    <border>
      <left style="medium">
        <color rgb="FF000000"/>
      </left>
      <right style="dotted">
        <color rgb="FF000000"/>
      </right>
      <top style="dotted">
        <color rgb="FF000000"/>
      </top>
      <bottom/>
      <diagonal/>
    </border>
    <border>
      <left style="dotted">
        <color rgb="FF000000"/>
      </left>
      <right style="medium">
        <color rgb="FF000000"/>
      </right>
      <top style="dotted">
        <color rgb="FF000000"/>
      </top>
      <bottom/>
      <diagonal/>
    </border>
    <border>
      <left/>
      <right style="medium">
        <color rgb="FF000000"/>
      </right>
      <top style="dotted">
        <color rgb="FF000000"/>
      </top>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style="medium">
        <color rgb="FF000000"/>
      </right>
      <top style="dotted">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indexed="64"/>
      </right>
      <top style="medium">
        <color indexed="64"/>
      </top>
      <bottom style="thin">
        <color rgb="FF000000"/>
      </bottom>
      <diagonal/>
    </border>
    <border>
      <left style="thin">
        <color rgb="FF000000"/>
      </left>
      <right style="medium">
        <color indexed="64"/>
      </right>
      <top style="thin">
        <color rgb="FF000000"/>
      </top>
      <bottom style="medium">
        <color indexed="64"/>
      </bottom>
      <diagonal/>
    </border>
    <border>
      <left/>
      <right/>
      <top style="medium">
        <color indexed="64"/>
      </top>
      <bottom style="thin">
        <color rgb="FF000000"/>
      </bottom>
      <diagonal/>
    </border>
    <border>
      <left/>
      <right style="thin">
        <color rgb="FF000000"/>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rgb="FF000000"/>
      </top>
      <bottom/>
      <diagonal/>
    </border>
    <border>
      <left style="medium">
        <color indexed="64"/>
      </left>
      <right/>
      <top style="thin">
        <color rgb="FF000000"/>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diagonal/>
    </border>
    <border>
      <left style="thin">
        <color rgb="FFABABAB"/>
      </left>
      <right style="thin">
        <color rgb="FFABABAB"/>
      </right>
      <top style="thin">
        <color rgb="FFABABAB"/>
      </top>
      <bottom/>
      <diagonal/>
    </border>
    <border>
      <left style="thin">
        <color rgb="FFABABAB"/>
      </left>
      <right style="thin">
        <color rgb="FFABABAB"/>
      </right>
      <top/>
      <bottom/>
      <diagonal/>
    </border>
    <border>
      <left style="thin">
        <color rgb="FFABABAB"/>
      </left>
      <right style="thin">
        <color rgb="FFABABAB"/>
      </right>
      <top style="thin">
        <color rgb="FFABABAB"/>
      </top>
      <bottom style="thin">
        <color rgb="FFABABAB"/>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s>
  <cellStyleXfs count="2">
    <xf numFmtId="0" fontId="0" fillId="0" borderId="0"/>
    <xf numFmtId="9" fontId="43" fillId="0" borderId="0" applyFont="0" applyFill="0" applyBorder="0" applyAlignment="0" applyProtection="0"/>
  </cellStyleXfs>
  <cellXfs count="623">
    <xf numFmtId="0" fontId="0" fillId="0" borderId="0" xfId="0" applyFont="1" applyAlignment="1"/>
    <xf numFmtId="0" fontId="0" fillId="0" borderId="0" xfId="0" applyFont="1"/>
    <xf numFmtId="0" fontId="0" fillId="0" borderId="0" xfId="0" applyFont="1" applyAlignment="1">
      <alignment horizontal="left"/>
    </xf>
    <xf numFmtId="0" fontId="1" fillId="0" borderId="0" xfId="0" applyFont="1" applyAlignment="1">
      <alignment horizontal="center" vertical="center"/>
    </xf>
    <xf numFmtId="0" fontId="0" fillId="0" borderId="0" xfId="0" applyFont="1" applyAlignment="1">
      <alignment horizontal="center" vertical="center"/>
    </xf>
    <xf numFmtId="0" fontId="1" fillId="0" borderId="19" xfId="0" applyFont="1" applyBorder="1" applyAlignment="1">
      <alignment wrapText="1"/>
    </xf>
    <xf numFmtId="0" fontId="4" fillId="0" borderId="0" xfId="0" applyFont="1"/>
    <xf numFmtId="0" fontId="6" fillId="14" borderId="26" xfId="0" applyFont="1" applyFill="1" applyBorder="1" applyAlignment="1">
      <alignment horizontal="center" vertical="center"/>
    </xf>
    <xf numFmtId="0" fontId="6" fillId="14" borderId="27" xfId="0" applyFont="1" applyFill="1" applyBorder="1" applyAlignment="1">
      <alignment horizontal="center" vertical="center"/>
    </xf>
    <xf numFmtId="0" fontId="6" fillId="14" borderId="28" xfId="0" applyFont="1" applyFill="1" applyBorder="1" applyAlignment="1">
      <alignment horizontal="center" vertical="center"/>
    </xf>
    <xf numFmtId="0" fontId="1" fillId="0" borderId="29" xfId="0" applyFont="1" applyBorder="1" applyAlignment="1">
      <alignment vertic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1" fillId="0" borderId="32" xfId="0" applyFont="1" applyBorder="1" applyAlignment="1">
      <alignment vertical="center" wrapText="1"/>
    </xf>
    <xf numFmtId="0" fontId="4" fillId="0" borderId="19" xfId="0" applyFont="1" applyBorder="1" applyAlignment="1">
      <alignment horizontal="center" vertical="center"/>
    </xf>
    <xf numFmtId="0" fontId="6" fillId="13" borderId="26" xfId="0" applyFont="1" applyFill="1" applyBorder="1" applyAlignment="1">
      <alignment wrapText="1"/>
    </xf>
    <xf numFmtId="0" fontId="7" fillId="13" borderId="27" xfId="0" applyFont="1" applyFill="1" applyBorder="1" applyAlignment="1">
      <alignment horizontal="center" vertical="center"/>
    </xf>
    <xf numFmtId="0" fontId="7" fillId="13" borderId="28" xfId="0" applyFont="1" applyFill="1" applyBorder="1" applyAlignment="1">
      <alignment horizontal="center" vertical="center"/>
    </xf>
    <xf numFmtId="0" fontId="4" fillId="0" borderId="0" xfId="0" applyFont="1" applyAlignment="1">
      <alignment wrapText="1"/>
    </xf>
    <xf numFmtId="0" fontId="10" fillId="0" borderId="19" xfId="0" applyFont="1" applyBorder="1" applyAlignment="1">
      <alignment vertical="center"/>
    </xf>
    <xf numFmtId="0" fontId="8" fillId="2" borderId="7" xfId="0" applyFont="1" applyFill="1" applyBorder="1"/>
    <xf numFmtId="0" fontId="8" fillId="2" borderId="7" xfId="0" applyFont="1" applyFill="1" applyBorder="1" applyAlignment="1">
      <alignment horizontal="center"/>
    </xf>
    <xf numFmtId="0" fontId="10" fillId="2" borderId="7" xfId="0" applyFont="1" applyFill="1" applyBorder="1" applyAlignment="1">
      <alignment horizontal="center" vertical="center"/>
    </xf>
    <xf numFmtId="0" fontId="8" fillId="2" borderId="33" xfId="0" applyFont="1" applyFill="1" applyBorder="1"/>
    <xf numFmtId="0" fontId="12" fillId="18" borderId="33" xfId="0" applyFont="1" applyFill="1" applyBorder="1" applyAlignment="1">
      <alignment horizontal="center" vertical="center" wrapText="1"/>
    </xf>
    <xf numFmtId="0" fontId="11" fillId="2" borderId="7" xfId="0" applyFont="1" applyFill="1" applyBorder="1"/>
    <xf numFmtId="0" fontId="12" fillId="15" borderId="19" xfId="0" applyFont="1" applyFill="1" applyBorder="1" applyAlignment="1">
      <alignment horizontal="center" vertical="center" wrapText="1"/>
    </xf>
    <xf numFmtId="0" fontId="12" fillId="14" borderId="19" xfId="0" applyFont="1" applyFill="1" applyBorder="1" applyAlignment="1">
      <alignment horizontal="center" vertical="center" wrapText="1"/>
    </xf>
    <xf numFmtId="0" fontId="12" fillId="16" borderId="19" xfId="0" applyFont="1" applyFill="1" applyBorder="1" applyAlignment="1">
      <alignment horizontal="center" vertical="center" wrapText="1"/>
    </xf>
    <xf numFmtId="0" fontId="12" fillId="20" borderId="19" xfId="0" applyFont="1" applyFill="1" applyBorder="1" applyAlignment="1">
      <alignment horizontal="center" vertical="center" wrapText="1"/>
    </xf>
    <xf numFmtId="0" fontId="12" fillId="16" borderId="21" xfId="0" applyFont="1" applyFill="1" applyBorder="1" applyAlignment="1">
      <alignment horizontal="center" vertical="center" wrapText="1"/>
    </xf>
    <xf numFmtId="0" fontId="12" fillId="14" borderId="21" xfId="0" applyFont="1" applyFill="1" applyBorder="1" applyAlignment="1">
      <alignment horizontal="center" vertical="center" wrapText="1"/>
    </xf>
    <xf numFmtId="0" fontId="12" fillId="14" borderId="41" xfId="0" applyFont="1" applyFill="1" applyBorder="1" applyAlignment="1">
      <alignment horizontal="center" vertical="center" wrapText="1"/>
    </xf>
    <xf numFmtId="0" fontId="12" fillId="14" borderId="42" xfId="0" applyFont="1" applyFill="1" applyBorder="1" applyAlignment="1">
      <alignment horizontal="center" vertical="center" wrapText="1"/>
    </xf>
    <xf numFmtId="0" fontId="12" fillId="18" borderId="43" xfId="0" applyFont="1" applyFill="1" applyBorder="1" applyAlignment="1">
      <alignment horizontal="center" vertical="center" wrapText="1"/>
    </xf>
    <xf numFmtId="0" fontId="12" fillId="17" borderId="42" xfId="0" applyFont="1" applyFill="1" applyBorder="1" applyAlignment="1">
      <alignment horizontal="center" vertical="center" wrapText="1"/>
    </xf>
    <xf numFmtId="0" fontId="12" fillId="17" borderId="44" xfId="0" applyFont="1" applyFill="1" applyBorder="1" applyAlignment="1">
      <alignment horizontal="center" vertical="center" wrapText="1"/>
    </xf>
    <xf numFmtId="0" fontId="13" fillId="21" borderId="19" xfId="0" applyFont="1" applyFill="1" applyBorder="1" applyAlignment="1">
      <alignment horizontal="center" vertical="center" wrapText="1"/>
    </xf>
    <xf numFmtId="0" fontId="13" fillId="21" borderId="19" xfId="0" applyFont="1" applyFill="1" applyBorder="1" applyAlignment="1">
      <alignment horizontal="left" vertical="center" shrinkToFit="1"/>
    </xf>
    <xf numFmtId="1" fontId="13" fillId="0" borderId="19" xfId="0" applyNumberFormat="1" applyFont="1" applyBorder="1" applyAlignment="1">
      <alignment horizontal="left" vertical="center" wrapText="1"/>
    </xf>
    <xf numFmtId="0" fontId="13" fillId="0" borderId="19" xfId="0" applyFont="1" applyBorder="1" applyAlignment="1">
      <alignment horizontal="center" vertical="center" wrapText="1"/>
    </xf>
    <xf numFmtId="0" fontId="13" fillId="0" borderId="19" xfId="0" applyFont="1" applyBorder="1" applyAlignment="1">
      <alignment horizontal="left" vertical="center" wrapText="1"/>
    </xf>
    <xf numFmtId="0" fontId="13" fillId="0" borderId="4" xfId="0" applyFont="1" applyBorder="1" applyAlignment="1">
      <alignment horizontal="center" vertical="center" wrapText="1"/>
    </xf>
    <xf numFmtId="0" fontId="13" fillId="0" borderId="4" xfId="0" applyFont="1" applyBorder="1" applyAlignment="1">
      <alignment horizontal="left" vertical="center" wrapText="1"/>
    </xf>
    <xf numFmtId="0" fontId="13" fillId="17" borderId="32" xfId="0" applyFont="1" applyFill="1" applyBorder="1" applyAlignment="1">
      <alignment horizontal="center" vertical="center" wrapText="1"/>
    </xf>
    <xf numFmtId="0" fontId="13" fillId="17" borderId="46"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17" borderId="44" xfId="0" applyFont="1" applyFill="1" applyBorder="1" applyAlignment="1">
      <alignment horizontal="center" vertical="center" wrapText="1"/>
    </xf>
    <xf numFmtId="0" fontId="12" fillId="17" borderId="47" xfId="0" applyFont="1" applyFill="1" applyBorder="1" applyAlignment="1">
      <alignment horizontal="center" vertical="center" wrapText="1"/>
    </xf>
    <xf numFmtId="1" fontId="14" fillId="12" borderId="19" xfId="0" applyNumberFormat="1" applyFont="1" applyFill="1" applyBorder="1" applyAlignment="1">
      <alignment horizontal="left" vertical="center" wrapText="1"/>
    </xf>
    <xf numFmtId="1" fontId="13" fillId="0" borderId="19" xfId="0" applyNumberFormat="1" applyFont="1" applyBorder="1" applyAlignment="1">
      <alignment horizontal="left" vertical="top" wrapText="1"/>
    </xf>
    <xf numFmtId="0" fontId="13" fillId="17" borderId="48" xfId="0" applyFont="1" applyFill="1" applyBorder="1" applyAlignment="1">
      <alignment horizontal="center" vertical="center" wrapText="1"/>
    </xf>
    <xf numFmtId="0" fontId="13" fillId="17" borderId="49" xfId="0" applyFont="1" applyFill="1" applyBorder="1" applyAlignment="1">
      <alignment horizontal="center" vertical="center" wrapText="1"/>
    </xf>
    <xf numFmtId="0" fontId="13" fillId="21" borderId="19" xfId="0" applyFont="1" applyFill="1" applyBorder="1" applyAlignment="1">
      <alignment horizontal="left" vertical="center" wrapText="1"/>
    </xf>
    <xf numFmtId="0" fontId="13" fillId="17" borderId="50" xfId="0" applyFont="1" applyFill="1" applyBorder="1" applyAlignment="1">
      <alignment horizontal="center" vertical="center" wrapText="1"/>
    </xf>
    <xf numFmtId="0" fontId="13" fillId="17" borderId="51" xfId="0" applyFont="1" applyFill="1" applyBorder="1" applyAlignment="1">
      <alignment horizontal="center" vertical="center" wrapText="1"/>
    </xf>
    <xf numFmtId="0" fontId="13" fillId="17" borderId="26" xfId="0" applyFont="1" applyFill="1" applyBorder="1" applyAlignment="1">
      <alignment horizontal="center" vertical="center" wrapText="1"/>
    </xf>
    <xf numFmtId="0" fontId="13" fillId="17" borderId="28" xfId="0" applyFont="1" applyFill="1" applyBorder="1" applyAlignment="1">
      <alignment horizontal="center" vertical="center" wrapText="1"/>
    </xf>
    <xf numFmtId="0" fontId="6" fillId="13" borderId="19" xfId="0" applyFont="1" applyFill="1" applyBorder="1" applyAlignment="1">
      <alignment horizontal="center" vertical="center"/>
    </xf>
    <xf numFmtId="0" fontId="6" fillId="7" borderId="19" xfId="0" applyFont="1" applyFill="1" applyBorder="1"/>
    <xf numFmtId="0" fontId="7" fillId="7" borderId="19" xfId="0" applyFont="1" applyFill="1" applyBorder="1" applyAlignment="1">
      <alignment horizontal="center" vertical="center"/>
    </xf>
    <xf numFmtId="0" fontId="4" fillId="0" borderId="19" xfId="0" applyFont="1" applyBorder="1"/>
    <xf numFmtId="0" fontId="4" fillId="0" borderId="19" xfId="0" applyFont="1" applyBorder="1" applyAlignment="1">
      <alignment wrapText="1"/>
    </xf>
    <xf numFmtId="0" fontId="4" fillId="0" borderId="0" xfId="0" applyFont="1" applyAlignment="1">
      <alignment horizontal="center"/>
    </xf>
    <xf numFmtId="0" fontId="15" fillId="10" borderId="19" xfId="0" applyFont="1" applyFill="1" applyBorder="1" applyAlignment="1">
      <alignment horizontal="center" vertical="center" wrapText="1"/>
    </xf>
    <xf numFmtId="0" fontId="4" fillId="0" borderId="0" xfId="0" applyFont="1" applyAlignment="1">
      <alignment vertical="center"/>
    </xf>
    <xf numFmtId="0" fontId="4" fillId="0" borderId="4" xfId="0" applyFont="1" applyBorder="1"/>
    <xf numFmtId="0" fontId="4" fillId="0" borderId="19" xfId="0" applyFont="1" applyBorder="1" applyAlignment="1">
      <alignment vertical="center" wrapText="1"/>
    </xf>
    <xf numFmtId="0" fontId="4" fillId="0" borderId="19" xfId="0" applyFont="1" applyBorder="1" applyAlignment="1">
      <alignment vertical="center"/>
    </xf>
    <xf numFmtId="0" fontId="17" fillId="21" borderId="19" xfId="0" applyFont="1" applyFill="1" applyBorder="1" applyAlignment="1">
      <alignment vertical="center" wrapText="1"/>
    </xf>
    <xf numFmtId="0" fontId="18" fillId="0" borderId="19" xfId="0" applyFont="1" applyBorder="1" applyAlignment="1">
      <alignment wrapText="1"/>
    </xf>
    <xf numFmtId="0" fontId="6" fillId="0" borderId="19" xfId="0" applyFont="1" applyBorder="1" applyAlignment="1">
      <alignment horizontal="center"/>
    </xf>
    <xf numFmtId="0" fontId="4" fillId="0" borderId="19" xfId="0" applyFont="1" applyBorder="1" applyAlignment="1">
      <alignment horizontal="center"/>
    </xf>
    <xf numFmtId="0" fontId="18" fillId="0" borderId="0" xfId="0" applyFont="1" applyAlignment="1">
      <alignment wrapText="1"/>
    </xf>
    <xf numFmtId="0" fontId="4" fillId="0" borderId="54" xfId="0" applyFont="1" applyBorder="1"/>
    <xf numFmtId="0" fontId="4" fillId="0" borderId="55" xfId="0" applyFont="1" applyBorder="1" applyAlignment="1">
      <alignment horizontal="center" vertical="center"/>
    </xf>
    <xf numFmtId="0" fontId="4" fillId="0" borderId="62" xfId="0" applyFont="1" applyBorder="1" applyAlignment="1">
      <alignment horizontal="center" vertical="center" textRotation="90"/>
    </xf>
    <xf numFmtId="0" fontId="4" fillId="0" borderId="63" xfId="0" applyFont="1" applyBorder="1" applyAlignment="1">
      <alignment horizontal="center" vertical="center" textRotation="90"/>
    </xf>
    <xf numFmtId="0" fontId="4" fillId="0" borderId="64" xfId="0" applyFont="1" applyBorder="1" applyAlignment="1">
      <alignment horizontal="center" vertical="center" textRotation="90"/>
    </xf>
    <xf numFmtId="0" fontId="4" fillId="0" borderId="65" xfId="0" applyFont="1" applyBorder="1" applyAlignment="1">
      <alignment horizontal="center" vertical="center" textRotation="90"/>
    </xf>
    <xf numFmtId="0" fontId="4" fillId="0" borderId="26" xfId="0" applyFont="1" applyBorder="1" applyAlignment="1">
      <alignment horizontal="center" textRotation="90"/>
    </xf>
    <xf numFmtId="0" fontId="4" fillId="0" borderId="27" xfId="0" applyFont="1" applyBorder="1" applyAlignment="1">
      <alignment horizontal="center" textRotation="90"/>
    </xf>
    <xf numFmtId="0" fontId="4" fillId="0" borderId="28" xfId="0" applyFont="1" applyBorder="1" applyAlignment="1">
      <alignment horizontal="center" textRotation="90"/>
    </xf>
    <xf numFmtId="0" fontId="4" fillId="0" borderId="39" xfId="0" applyFont="1" applyBorder="1" applyAlignment="1">
      <alignment horizontal="center" vertical="center" textRotation="90" wrapText="1"/>
    </xf>
    <xf numFmtId="0" fontId="4" fillId="0" borderId="28" xfId="0" applyFont="1" applyBorder="1" applyAlignment="1">
      <alignment horizontal="center" vertical="center" textRotation="90" wrapText="1"/>
    </xf>
    <xf numFmtId="0" fontId="4" fillId="0" borderId="26" xfId="0" applyFont="1" applyBorder="1" applyAlignment="1">
      <alignment horizontal="center" vertical="center" textRotation="90" wrapText="1"/>
    </xf>
    <xf numFmtId="0" fontId="4" fillId="0" borderId="66" xfId="0" applyFont="1" applyBorder="1" applyAlignment="1">
      <alignment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vertical="center" wrapText="1"/>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64" xfId="0" applyFont="1" applyBorder="1" applyAlignment="1">
      <alignment vertical="center" wrapText="1"/>
    </xf>
    <xf numFmtId="0" fontId="5" fillId="8" borderId="65" xfId="0" applyFont="1" applyFill="1" applyBorder="1" applyAlignment="1">
      <alignment horizontal="center" vertical="center"/>
    </xf>
    <xf numFmtId="0" fontId="5" fillId="8" borderId="64" xfId="0" applyFont="1" applyFill="1" applyBorder="1" applyAlignment="1">
      <alignment horizontal="center" vertical="center"/>
    </xf>
    <xf numFmtId="0" fontId="5" fillId="8" borderId="89" xfId="0" applyFont="1" applyFill="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0" fillId="0" borderId="15" xfId="0" applyNumberFormat="1" applyFont="1" applyBorder="1" applyAlignment="1"/>
    <xf numFmtId="0" fontId="21" fillId="2" borderId="7" xfId="0" applyFont="1" applyFill="1" applyBorder="1"/>
    <xf numFmtId="0" fontId="19" fillId="0" borderId="0" xfId="0" applyFont="1" applyAlignment="1">
      <alignment horizontal="left" vertical="top"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1" fontId="20" fillId="0" borderId="19" xfId="0" applyNumberFormat="1" applyFont="1" applyBorder="1" applyAlignment="1">
      <alignment horizontal="left" vertical="center" wrapText="1"/>
    </xf>
    <xf numFmtId="0" fontId="19" fillId="0" borderId="0" xfId="0" applyFont="1" applyAlignment="1">
      <alignment vertical="top"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1" fillId="0" borderId="96" xfId="0" applyFont="1" applyBorder="1" applyAlignment="1">
      <alignment wrapText="1"/>
    </xf>
    <xf numFmtId="0" fontId="1" fillId="0" borderId="97" xfId="0" applyFont="1" applyBorder="1" applyAlignment="1">
      <alignment wrapText="1"/>
    </xf>
    <xf numFmtId="0" fontId="0" fillId="0" borderId="99" xfId="0" applyFont="1" applyBorder="1" applyAlignment="1">
      <alignment horizontal="center" vertical="center"/>
    </xf>
    <xf numFmtId="0" fontId="0" fillId="0" borderId="100" xfId="0" applyFont="1" applyBorder="1" applyAlignment="1">
      <alignment horizontal="center" vertical="center"/>
    </xf>
    <xf numFmtId="0" fontId="0" fillId="0" borderId="100" xfId="0" applyFont="1" applyFill="1" applyBorder="1" applyAlignment="1">
      <alignment horizontal="center" vertical="center"/>
    </xf>
    <xf numFmtId="0" fontId="1" fillId="0" borderId="98" xfId="0" applyFont="1" applyBorder="1" applyAlignment="1">
      <alignment wrapText="1"/>
    </xf>
    <xf numFmtId="0" fontId="0" fillId="0" borderId="93" xfId="0" applyFont="1" applyBorder="1" applyAlignment="1">
      <alignment horizontal="center" vertical="center"/>
    </xf>
    <xf numFmtId="0" fontId="0" fillId="0" borderId="91" xfId="0" applyFont="1" applyBorder="1" applyAlignment="1">
      <alignment horizontal="center" vertical="center"/>
    </xf>
    <xf numFmtId="0" fontId="13" fillId="0" borderId="19" xfId="0" applyFont="1" applyBorder="1" applyAlignment="1">
      <alignment horizontal="justify" vertical="top" wrapText="1"/>
    </xf>
    <xf numFmtId="0" fontId="20" fillId="0" borderId="19" xfId="0" applyFont="1" applyBorder="1" applyAlignment="1">
      <alignment horizontal="justify" vertical="top" wrapText="1"/>
    </xf>
    <xf numFmtId="0" fontId="23" fillId="7" borderId="93" xfId="0" applyFont="1" applyFill="1" applyBorder="1" applyAlignment="1">
      <alignment horizontal="center" vertical="center" wrapText="1"/>
    </xf>
    <xf numFmtId="0" fontId="23" fillId="7" borderId="91" xfId="0" applyFont="1" applyFill="1" applyBorder="1" applyAlignment="1">
      <alignment horizontal="center" vertical="center" wrapText="1"/>
    </xf>
    <xf numFmtId="0" fontId="23" fillId="7" borderId="102" xfId="0" applyFont="1" applyFill="1" applyBorder="1" applyAlignment="1">
      <alignment horizontal="center" vertical="center" wrapText="1"/>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2" xfId="0" applyFont="1" applyBorder="1" applyAlignment="1">
      <alignment horizontal="center" vertical="center"/>
    </xf>
    <xf numFmtId="0" fontId="0" fillId="0" borderId="22" xfId="0" applyFont="1" applyFill="1" applyBorder="1" applyAlignment="1">
      <alignment horizontal="center" vertical="center"/>
    </xf>
    <xf numFmtId="0" fontId="3" fillId="0" borderId="15" xfId="0" applyFont="1" applyFill="1" applyBorder="1" applyAlignment="1">
      <alignment horizontal="center" vertical="center" wrapText="1"/>
    </xf>
    <xf numFmtId="0" fontId="0" fillId="0" borderId="15" xfId="0" applyFont="1" applyFill="1" applyBorder="1"/>
    <xf numFmtId="0" fontId="20" fillId="23" borderId="19" xfId="0" applyFont="1" applyFill="1" applyBorder="1" applyAlignment="1">
      <alignment horizontal="justify" vertical="top" wrapText="1"/>
    </xf>
    <xf numFmtId="0" fontId="20" fillId="0" borderId="19" xfId="0" applyFont="1" applyFill="1" applyBorder="1" applyAlignment="1">
      <alignment horizontal="justify" vertical="top" wrapText="1"/>
    </xf>
    <xf numFmtId="0" fontId="0" fillId="0" borderId="0" xfId="0" applyFont="1" applyAlignment="1"/>
    <xf numFmtId="0" fontId="22" fillId="0" borderId="19" xfId="0" applyFont="1" applyBorder="1" applyAlignment="1">
      <alignment wrapText="1"/>
    </xf>
    <xf numFmtId="0" fontId="19" fillId="0" borderId="19" xfId="0" applyFont="1" applyBorder="1" applyAlignment="1">
      <alignment horizontal="justify" vertical="top" wrapText="1"/>
    </xf>
    <xf numFmtId="0" fontId="19" fillId="0" borderId="0" xfId="0" applyFont="1"/>
    <xf numFmtId="0" fontId="30" fillId="2" borderId="7" xfId="0" applyFont="1" applyFill="1" applyBorder="1" applyAlignment="1">
      <alignment vertical="center" wrapText="1"/>
    </xf>
    <xf numFmtId="0" fontId="19" fillId="0" borderId="0" xfId="0" applyFont="1" applyAlignment="1"/>
    <xf numFmtId="0" fontId="19" fillId="0" borderId="0" xfId="0" applyFont="1" applyAlignment="1">
      <alignment horizontal="center" vertical="center"/>
    </xf>
    <xf numFmtId="0" fontId="31" fillId="0" borderId="0" xfId="0" applyFont="1"/>
    <xf numFmtId="0" fontId="32" fillId="2" borderId="7" xfId="0" applyFont="1" applyFill="1" applyBorder="1" applyAlignment="1">
      <alignment horizontal="center" vertical="center"/>
    </xf>
    <xf numFmtId="0" fontId="32" fillId="2" borderId="7" xfId="0" applyFont="1" applyFill="1" applyBorder="1"/>
    <xf numFmtId="0" fontId="33" fillId="3" borderId="7" xfId="0" applyFont="1" applyFill="1" applyBorder="1" applyAlignment="1">
      <alignment horizontal="center" vertical="center" wrapText="1"/>
    </xf>
    <xf numFmtId="0" fontId="33" fillId="4" borderId="7" xfId="0" applyFont="1" applyFill="1" applyBorder="1" applyAlignment="1">
      <alignment horizontal="center" vertical="center"/>
    </xf>
    <xf numFmtId="0" fontId="33" fillId="5" borderId="7" xfId="0" applyFont="1" applyFill="1" applyBorder="1" applyAlignment="1">
      <alignment horizontal="center" vertical="center"/>
    </xf>
    <xf numFmtId="0" fontId="32" fillId="6" borderId="7" xfId="0" applyFont="1" applyFill="1" applyBorder="1" applyAlignment="1">
      <alignment horizontal="center" vertical="center"/>
    </xf>
    <xf numFmtId="0" fontId="34" fillId="3" borderId="16" xfId="0" applyFont="1" applyFill="1" applyBorder="1" applyAlignment="1">
      <alignment horizontal="center" vertical="center"/>
    </xf>
    <xf numFmtId="0" fontId="33" fillId="3" borderId="16" xfId="0" applyFont="1" applyFill="1" applyBorder="1" applyAlignment="1">
      <alignment horizontal="center" vertical="center"/>
    </xf>
    <xf numFmtId="0" fontId="33" fillId="3" borderId="16" xfId="0" applyFont="1" applyFill="1" applyBorder="1" applyAlignment="1">
      <alignment horizontal="center" vertical="center" wrapText="1"/>
    </xf>
    <xf numFmtId="0" fontId="34" fillId="3" borderId="16" xfId="0" applyFont="1" applyFill="1" applyBorder="1" applyAlignment="1">
      <alignment horizontal="center" vertical="center" wrapText="1"/>
    </xf>
    <xf numFmtId="0" fontId="33" fillId="4" borderId="17" xfId="0" applyFont="1" applyFill="1" applyBorder="1" applyAlignment="1">
      <alignment horizontal="center" vertical="center" wrapText="1"/>
    </xf>
    <xf numFmtId="0" fontId="33" fillId="5" borderId="17" xfId="0" applyFont="1" applyFill="1" applyBorder="1" applyAlignment="1">
      <alignment horizontal="center" vertical="center" wrapText="1"/>
    </xf>
    <xf numFmtId="0" fontId="33" fillId="3"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1" fillId="0" borderId="0" xfId="0" applyFont="1" applyAlignment="1">
      <alignment horizontal="center"/>
    </xf>
    <xf numFmtId="0" fontId="19" fillId="0" borderId="0" xfId="0" applyFont="1" applyAlignment="1">
      <alignment wrapText="1"/>
    </xf>
    <xf numFmtId="0" fontId="26" fillId="8" borderId="20" xfId="0" applyFont="1" applyFill="1" applyBorder="1" applyAlignment="1">
      <alignment horizontal="center" vertical="center" wrapText="1"/>
    </xf>
    <xf numFmtId="0" fontId="26" fillId="0" borderId="19" xfId="0" applyFont="1" applyBorder="1" applyAlignment="1">
      <alignment horizontal="center" vertical="center" wrapText="1"/>
    </xf>
    <xf numFmtId="0" fontId="26" fillId="0" borderId="19" xfId="0" applyFont="1" applyBorder="1" applyAlignment="1">
      <alignment horizontal="left" vertical="center" wrapText="1"/>
    </xf>
    <xf numFmtId="1" fontId="26" fillId="6" borderId="19" xfId="0" applyNumberFormat="1" applyFont="1" applyFill="1" applyBorder="1" applyAlignment="1">
      <alignment horizontal="center" vertical="center"/>
    </xf>
    <xf numFmtId="0" fontId="26" fillId="6" borderId="19" xfId="0" applyFont="1" applyFill="1" applyBorder="1" applyAlignment="1">
      <alignment horizontal="center" vertical="center"/>
    </xf>
    <xf numFmtId="0" fontId="26" fillId="6" borderId="19" xfId="0" applyFont="1" applyFill="1" applyBorder="1" applyAlignment="1">
      <alignment horizontal="left" vertical="center" wrapText="1"/>
    </xf>
    <xf numFmtId="0" fontId="26" fillId="6" borderId="19" xfId="0" applyFont="1" applyFill="1" applyBorder="1" applyAlignment="1">
      <alignment horizontal="center" vertical="center" wrapText="1"/>
    </xf>
    <xf numFmtId="164" fontId="26" fillId="2" borderId="19" xfId="0" applyNumberFormat="1" applyFont="1" applyFill="1" applyBorder="1" applyAlignment="1">
      <alignment horizontal="center" vertical="center" wrapText="1"/>
    </xf>
    <xf numFmtId="164" fontId="26" fillId="6" borderId="19" xfId="0" applyNumberFormat="1" applyFont="1" applyFill="1" applyBorder="1" applyAlignment="1">
      <alignment horizontal="center" vertical="center" wrapText="1"/>
    </xf>
    <xf numFmtId="164" fontId="26" fillId="9" borderId="19" xfId="0" applyNumberFormat="1" applyFont="1" applyFill="1" applyBorder="1" applyAlignment="1">
      <alignment horizontal="left" vertical="center" wrapText="1"/>
    </xf>
    <xf numFmtId="0" fontId="26" fillId="6" borderId="21" xfId="0" applyFont="1" applyFill="1" applyBorder="1" applyAlignment="1">
      <alignment horizontal="center" vertical="center"/>
    </xf>
    <xf numFmtId="0" fontId="19" fillId="0" borderId="19" xfId="0" applyFont="1" applyBorder="1" applyAlignment="1">
      <alignment horizontal="center" vertical="center"/>
    </xf>
    <xf numFmtId="0" fontId="19" fillId="0" borderId="6" xfId="0" applyFont="1" applyBorder="1" applyAlignment="1">
      <alignment horizontal="center" vertical="center"/>
    </xf>
    <xf numFmtId="0" fontId="26" fillId="6" borderId="7" xfId="0" applyFont="1" applyFill="1" applyBorder="1" applyAlignment="1">
      <alignment horizontal="center" vertical="center"/>
    </xf>
    <xf numFmtId="0" fontId="26" fillId="0" borderId="19" xfId="0" applyFont="1" applyFill="1" applyBorder="1" applyAlignment="1">
      <alignment horizontal="center" vertical="center"/>
    </xf>
    <xf numFmtId="0" fontId="19" fillId="6" borderId="19" xfId="0" applyFont="1" applyFill="1" applyBorder="1" applyAlignment="1">
      <alignment horizontal="center" vertical="center"/>
    </xf>
    <xf numFmtId="1" fontId="19" fillId="6" borderId="19" xfId="0" applyNumberFormat="1" applyFont="1" applyFill="1" applyBorder="1" applyAlignment="1">
      <alignment horizontal="center" vertical="center"/>
    </xf>
    <xf numFmtId="1" fontId="26" fillId="2" borderId="19" xfId="0" applyNumberFormat="1" applyFont="1" applyFill="1" applyBorder="1" applyAlignment="1">
      <alignment horizontal="center" vertical="center"/>
    </xf>
    <xf numFmtId="0" fontId="26" fillId="2" borderId="19" xfId="0" applyFont="1" applyFill="1" applyBorder="1" applyAlignment="1">
      <alignment horizontal="center" vertical="center"/>
    </xf>
    <xf numFmtId="0" fontId="26" fillId="6" borderId="19" xfId="0" applyFont="1" applyFill="1" applyBorder="1" applyAlignment="1">
      <alignment horizontal="justify" vertical="center" wrapText="1"/>
    </xf>
    <xf numFmtId="0" fontId="19" fillId="0" borderId="19" xfId="0" applyFont="1" applyBorder="1" applyAlignment="1">
      <alignment horizontal="center" vertical="center" wrapText="1"/>
    </xf>
    <xf numFmtId="1" fontId="26" fillId="0" borderId="19" xfId="0" applyNumberFormat="1" applyFont="1" applyBorder="1" applyAlignment="1">
      <alignment horizontal="center" vertical="center"/>
    </xf>
    <xf numFmtId="0" fontId="37" fillId="0" borderId="19" xfId="0" applyFont="1" applyBorder="1" applyAlignment="1">
      <alignment horizontal="center" vertical="center" wrapText="1"/>
    </xf>
    <xf numFmtId="0" fontId="26" fillId="0" borderId="19" xfId="0" applyFont="1" applyFill="1" applyBorder="1" applyAlignment="1">
      <alignment horizontal="center" vertical="center" wrapText="1"/>
    </xf>
    <xf numFmtId="0" fontId="26" fillId="0" borderId="19" xfId="0" applyFont="1" applyFill="1" applyBorder="1" applyAlignment="1">
      <alignment horizontal="left" vertical="center" wrapText="1"/>
    </xf>
    <xf numFmtId="0" fontId="26" fillId="2" borderId="19" xfId="0" applyFont="1" applyFill="1" applyBorder="1" applyAlignment="1">
      <alignment horizontal="left" vertical="center" wrapText="1"/>
    </xf>
    <xf numFmtId="164" fontId="26" fillId="8" borderId="19" xfId="0" applyNumberFormat="1" applyFont="1" applyFill="1" applyBorder="1" applyAlignment="1">
      <alignment horizontal="left" vertical="center" wrapText="1"/>
    </xf>
    <xf numFmtId="0" fontId="26" fillId="8" borderId="21" xfId="0" applyFont="1" applyFill="1" applyBorder="1" applyAlignment="1">
      <alignment horizontal="center" vertical="center" wrapText="1"/>
    </xf>
    <xf numFmtId="49" fontId="26" fillId="6" borderId="19" xfId="0" quotePrefix="1" applyNumberFormat="1" applyFont="1" applyFill="1" applyBorder="1" applyAlignment="1">
      <alignment horizontal="center" vertical="center" wrapText="1"/>
    </xf>
    <xf numFmtId="1" fontId="26" fillId="6" borderId="19" xfId="0" applyNumberFormat="1" applyFont="1" applyFill="1" applyBorder="1" applyAlignment="1">
      <alignment horizontal="center" vertical="center" wrapText="1"/>
    </xf>
    <xf numFmtId="0" fontId="26" fillId="6" borderId="21" xfId="0" applyFont="1" applyFill="1" applyBorder="1" applyAlignment="1">
      <alignment horizontal="left" vertical="center" wrapText="1"/>
    </xf>
    <xf numFmtId="0" fontId="26" fillId="0" borderId="0" xfId="0" applyFont="1" applyAlignment="1">
      <alignment horizontal="left" vertical="center" wrapText="1"/>
    </xf>
    <xf numFmtId="164" fontId="26" fillId="8" borderId="19" xfId="0" applyNumberFormat="1" applyFont="1" applyFill="1" applyBorder="1" applyAlignment="1">
      <alignment horizontal="left" vertical="center"/>
    </xf>
    <xf numFmtId="0" fontId="26" fillId="6" borderId="7" xfId="0" applyFont="1" applyFill="1" applyBorder="1" applyAlignment="1">
      <alignment horizontal="center" vertical="top"/>
    </xf>
    <xf numFmtId="0" fontId="19" fillId="0" borderId="0" xfId="0" applyFont="1" applyAlignment="1">
      <alignment horizontal="center" vertical="top"/>
    </xf>
    <xf numFmtId="0" fontId="26" fillId="0" borderId="19" xfId="0" applyFont="1" applyBorder="1" applyAlignment="1">
      <alignment horizontal="center" vertical="top" wrapText="1"/>
    </xf>
    <xf numFmtId="0" fontId="26" fillId="0" borderId="19" xfId="0" applyFont="1" applyBorder="1" applyAlignment="1">
      <alignment horizontal="left" vertical="top" wrapText="1"/>
    </xf>
    <xf numFmtId="1" fontId="26" fillId="6" borderId="19" xfId="0" applyNumberFormat="1" applyFont="1" applyFill="1" applyBorder="1" applyAlignment="1">
      <alignment horizontal="center" vertical="top"/>
    </xf>
    <xf numFmtId="0" fontId="26" fillId="6" borderId="19" xfId="0" applyFont="1" applyFill="1" applyBorder="1" applyAlignment="1">
      <alignment horizontal="center" vertical="top"/>
    </xf>
    <xf numFmtId="0" fontId="26" fillId="9" borderId="19" xfId="0" applyFont="1" applyFill="1" applyBorder="1" applyAlignment="1">
      <alignment horizontal="center" vertical="top"/>
    </xf>
    <xf numFmtId="0" fontId="26" fillId="0" borderId="4" xfId="0" applyFont="1" applyBorder="1" applyAlignment="1">
      <alignment horizontal="center" vertical="top"/>
    </xf>
    <xf numFmtId="0" fontId="26" fillId="6" borderId="19" xfId="0" applyFont="1" applyFill="1" applyBorder="1" applyAlignment="1">
      <alignment horizontal="left" vertical="top" wrapText="1"/>
    </xf>
    <xf numFmtId="0" fontId="26" fillId="6" borderId="19" xfId="0" applyFont="1" applyFill="1" applyBorder="1" applyAlignment="1">
      <alignment horizontal="center" vertical="top" wrapText="1"/>
    </xf>
    <xf numFmtId="164" fontId="26" fillId="2" borderId="19" xfId="0" applyNumberFormat="1" applyFont="1" applyFill="1" applyBorder="1" applyAlignment="1">
      <alignment horizontal="center" vertical="top" wrapText="1"/>
    </xf>
    <xf numFmtId="164" fontId="26" fillId="6" borderId="19" xfId="0" applyNumberFormat="1" applyFont="1" applyFill="1" applyBorder="1" applyAlignment="1">
      <alignment horizontal="center" vertical="top" wrapText="1"/>
    </xf>
    <xf numFmtId="164" fontId="26" fillId="9" borderId="19" xfId="0" applyNumberFormat="1" applyFont="1" applyFill="1" applyBorder="1" applyAlignment="1">
      <alignment horizontal="left" vertical="top" wrapText="1"/>
    </xf>
    <xf numFmtId="0" fontId="26" fillId="6" borderId="22" xfId="0" applyFont="1" applyFill="1" applyBorder="1" applyAlignment="1">
      <alignment horizontal="center" vertical="top"/>
    </xf>
    <xf numFmtId="0" fontId="26" fillId="6" borderId="21" xfId="0" applyFont="1" applyFill="1" applyBorder="1" applyAlignment="1">
      <alignment horizontal="center" vertical="top"/>
    </xf>
    <xf numFmtId="0" fontId="19" fillId="0" borderId="6" xfId="0" applyFont="1" applyBorder="1" applyAlignment="1">
      <alignment horizontal="center" vertical="top"/>
    </xf>
    <xf numFmtId="0" fontId="19" fillId="0" borderId="19" xfId="0" applyFont="1" applyBorder="1" applyAlignment="1">
      <alignment horizontal="center" vertical="top"/>
    </xf>
    <xf numFmtId="0" fontId="19" fillId="0" borderId="0" xfId="0" applyFont="1" applyAlignment="1">
      <alignment vertical="top"/>
    </xf>
    <xf numFmtId="0" fontId="26" fillId="9" borderId="19" xfId="0" applyFont="1" applyFill="1" applyBorder="1" applyAlignment="1">
      <alignment horizontal="center" vertical="center"/>
    </xf>
    <xf numFmtId="0" fontId="26" fillId="0" borderId="4" xfId="0" applyFont="1" applyBorder="1" applyAlignment="1">
      <alignment horizontal="center" vertical="center"/>
    </xf>
    <xf numFmtId="0" fontId="26" fillId="6" borderId="22" xfId="0" applyFont="1" applyFill="1" applyBorder="1" applyAlignment="1">
      <alignment horizontal="center" vertical="center"/>
    </xf>
    <xf numFmtId="0" fontId="26" fillId="9" borderId="21" xfId="0" applyFont="1" applyFill="1" applyBorder="1" applyAlignment="1">
      <alignment horizontal="center" vertical="center"/>
    </xf>
    <xf numFmtId="0" fontId="19" fillId="0" borderId="0" xfId="0" applyFont="1" applyAlignment="1">
      <alignment vertical="center"/>
    </xf>
    <xf numFmtId="0" fontId="26" fillId="0" borderId="0" xfId="0" applyFont="1" applyAlignment="1">
      <alignment horizontal="center" vertical="top"/>
    </xf>
    <xf numFmtId="0" fontId="26" fillId="0" borderId="6" xfId="0" applyFont="1" applyBorder="1" applyAlignment="1">
      <alignment horizontal="center" vertical="top" wrapText="1"/>
    </xf>
    <xf numFmtId="165" fontId="26" fillId="0" borderId="6" xfId="0" applyNumberFormat="1" applyFont="1" applyBorder="1" applyAlignment="1">
      <alignment horizontal="center" vertical="top"/>
    </xf>
    <xf numFmtId="0" fontId="26" fillId="0" borderId="6" xfId="0" applyFont="1" applyBorder="1" applyAlignment="1">
      <alignment horizontal="left" vertical="top" wrapText="1"/>
    </xf>
    <xf numFmtId="0" fontId="26" fillId="0" borderId="6" xfId="0" applyFont="1" applyBorder="1" applyAlignment="1">
      <alignment vertical="top"/>
    </xf>
    <xf numFmtId="1" fontId="26" fillId="6" borderId="22" xfId="0" applyNumberFormat="1" applyFont="1" applyFill="1" applyBorder="1" applyAlignment="1">
      <alignment horizontal="center" vertical="top"/>
    </xf>
    <xf numFmtId="0" fontId="26" fillId="10" borderId="19" xfId="0" applyFont="1" applyFill="1" applyBorder="1" applyAlignment="1">
      <alignment horizontal="center" vertical="top"/>
    </xf>
    <xf numFmtId="0" fontId="26" fillId="6" borderId="22" xfId="0" applyFont="1" applyFill="1" applyBorder="1" applyAlignment="1">
      <alignment horizontal="left" vertical="top" wrapText="1"/>
    </xf>
    <xf numFmtId="0" fontId="26" fillId="6" borderId="22" xfId="0" applyFont="1" applyFill="1" applyBorder="1" applyAlignment="1">
      <alignment horizontal="center" vertical="top" wrapText="1"/>
    </xf>
    <xf numFmtId="0" fontId="26" fillId="11" borderId="22" xfId="0" applyFont="1" applyFill="1" applyBorder="1" applyAlignment="1">
      <alignment vertical="top"/>
    </xf>
    <xf numFmtId="0" fontId="26" fillId="11" borderId="22" xfId="0" applyFont="1" applyFill="1" applyBorder="1" applyAlignment="1">
      <alignment vertical="top" wrapText="1"/>
    </xf>
    <xf numFmtId="1" fontId="26" fillId="6" borderId="22" xfId="0" applyNumberFormat="1" applyFont="1" applyFill="1" applyBorder="1" applyAlignment="1">
      <alignment horizontal="center" vertical="top" wrapText="1"/>
    </xf>
    <xf numFmtId="164" fontId="19" fillId="0" borderId="19" xfId="0" applyNumberFormat="1" applyFont="1" applyBorder="1" applyAlignment="1">
      <alignment horizontal="left" vertical="center" wrapText="1"/>
    </xf>
    <xf numFmtId="0" fontId="26" fillId="0" borderId="19" xfId="0" applyFont="1" applyBorder="1" applyAlignment="1">
      <alignment horizontal="justify" vertical="top" wrapText="1"/>
    </xf>
    <xf numFmtId="0" fontId="26" fillId="0" borderId="19" xfId="0" applyFont="1" applyBorder="1" applyAlignment="1">
      <alignment horizontal="center" vertical="center"/>
    </xf>
    <xf numFmtId="0" fontId="31" fillId="0" borderId="0" xfId="0" applyFont="1" applyAlignment="1">
      <alignment vertical="center" wrapText="1"/>
    </xf>
    <xf numFmtId="0" fontId="31" fillId="12" borderId="7" xfId="0" applyFont="1" applyFill="1" applyBorder="1" applyAlignment="1">
      <alignment vertical="center" wrapText="1"/>
    </xf>
    <xf numFmtId="0" fontId="19" fillId="0" borderId="0" xfId="0" applyFont="1" applyAlignment="1">
      <alignment horizontal="justify" vertical="top"/>
    </xf>
    <xf numFmtId="0" fontId="32" fillId="2" borderId="7" xfId="0" applyFont="1" applyFill="1" applyBorder="1" applyAlignment="1">
      <alignment horizontal="justify" vertical="top"/>
    </xf>
    <xf numFmtId="0" fontId="26" fillId="0" borderId="5" xfId="0" applyFont="1" applyBorder="1" applyAlignment="1">
      <alignment horizontal="justify" vertical="top" wrapText="1"/>
    </xf>
    <xf numFmtId="0" fontId="26" fillId="0" borderId="6" xfId="0" applyFont="1" applyBorder="1" applyAlignment="1">
      <alignment horizontal="justify" vertical="top" wrapText="1"/>
    </xf>
    <xf numFmtId="0" fontId="31" fillId="0" borderId="0" xfId="0" applyFont="1" applyAlignment="1">
      <alignment horizontal="justify" vertical="top" wrapText="1"/>
    </xf>
    <xf numFmtId="0" fontId="0" fillId="0" borderId="0" xfId="0" pivotButton="1" applyFont="1" applyAlignment="1"/>
    <xf numFmtId="0" fontId="0" fillId="0" borderId="0" xfId="0" applyNumberFormat="1" applyFont="1" applyAlignment="1"/>
    <xf numFmtId="0" fontId="0" fillId="0" borderId="0" xfId="0" applyNumberFormat="1" applyFont="1" applyAlignment="1">
      <alignment horizontal="center" vertical="center"/>
    </xf>
    <xf numFmtId="0" fontId="27" fillId="13" borderId="19" xfId="0" applyFont="1" applyFill="1" applyBorder="1" applyAlignment="1">
      <alignment horizontal="center" vertical="center"/>
    </xf>
    <xf numFmtId="0" fontId="0" fillId="0" borderId="105" xfId="0" applyNumberFormat="1" applyFont="1" applyBorder="1" applyAlignment="1">
      <alignment horizontal="center" vertical="center"/>
    </xf>
    <xf numFmtId="0" fontId="30" fillId="0" borderId="105" xfId="0" applyNumberFormat="1" applyFont="1" applyBorder="1" applyAlignment="1">
      <alignment horizontal="center" vertical="center"/>
    </xf>
    <xf numFmtId="0" fontId="28" fillId="25" borderId="95" xfId="0" applyFont="1" applyFill="1" applyBorder="1" applyAlignment="1">
      <alignment horizontal="center"/>
    </xf>
    <xf numFmtId="0" fontId="28" fillId="25" borderId="112" xfId="0" applyNumberFormat="1" applyFont="1" applyFill="1" applyBorder="1" applyAlignment="1">
      <alignment horizontal="center"/>
    </xf>
    <xf numFmtId="0" fontId="41" fillId="26" borderId="115" xfId="0" applyFont="1" applyFill="1" applyBorder="1" applyAlignment="1">
      <alignment horizontal="center" vertical="center" wrapText="1"/>
    </xf>
    <xf numFmtId="0" fontId="42" fillId="24" borderId="113" xfId="0" applyFont="1" applyFill="1" applyBorder="1" applyAlignment="1">
      <alignment horizontal="center" vertical="center"/>
    </xf>
    <xf numFmtId="0" fontId="42" fillId="24" borderId="114" xfId="0" applyFont="1" applyFill="1" applyBorder="1" applyAlignment="1">
      <alignment horizontal="center" vertical="center"/>
    </xf>
    <xf numFmtId="0" fontId="42" fillId="24" borderId="53" xfId="0" applyFont="1" applyFill="1" applyBorder="1" applyAlignment="1">
      <alignment horizontal="center" vertical="center"/>
    </xf>
    <xf numFmtId="0" fontId="35" fillId="0" borderId="0" xfId="0" applyFont="1" applyAlignment="1"/>
    <xf numFmtId="0" fontId="42" fillId="0" borderId="15" xfId="0" applyFont="1" applyFill="1" applyBorder="1" applyAlignment="1">
      <alignment horizontal="center" vertical="center"/>
    </xf>
    <xf numFmtId="9" fontId="35" fillId="24" borderId="107" xfId="0" applyNumberFormat="1" applyFont="1" applyFill="1" applyBorder="1" applyAlignment="1">
      <alignment horizontal="center"/>
    </xf>
    <xf numFmtId="9" fontId="35" fillId="24" borderId="108" xfId="0" applyNumberFormat="1" applyFont="1" applyFill="1" applyBorder="1" applyAlignment="1">
      <alignment horizontal="center"/>
    </xf>
    <xf numFmtId="0" fontId="35" fillId="0" borderId="15" xfId="0" applyFont="1" applyFill="1" applyBorder="1" applyAlignment="1"/>
    <xf numFmtId="0" fontId="28" fillId="25" borderId="116" xfId="0" applyFont="1" applyFill="1" applyBorder="1" applyAlignment="1">
      <alignment horizontal="center"/>
    </xf>
    <xf numFmtId="0" fontId="28" fillId="25" borderId="117" xfId="0" applyFont="1" applyFill="1" applyBorder="1" applyAlignment="1">
      <alignment horizontal="center"/>
    </xf>
    <xf numFmtId="0" fontId="28" fillId="25" borderId="118" xfId="0" applyFont="1" applyFill="1" applyBorder="1" applyAlignment="1">
      <alignment horizontal="center"/>
    </xf>
    <xf numFmtId="0" fontId="0" fillId="0" borderId="105" xfId="0" applyFont="1" applyBorder="1" applyAlignment="1">
      <alignment horizontal="left" wrapText="1"/>
    </xf>
    <xf numFmtId="0" fontId="0" fillId="0" borderId="105" xfId="0" applyFont="1" applyBorder="1" applyAlignment="1">
      <alignment horizontal="justify" vertical="top" wrapText="1"/>
    </xf>
    <xf numFmtId="0" fontId="21" fillId="2" borderId="7" xfId="0" applyFont="1" applyFill="1" applyBorder="1" applyAlignment="1">
      <alignment wrapText="1"/>
    </xf>
    <xf numFmtId="0" fontId="11" fillId="2" borderId="7" xfId="0" applyFont="1" applyFill="1" applyBorder="1" applyAlignment="1">
      <alignment wrapText="1"/>
    </xf>
    <xf numFmtId="0" fontId="13" fillId="21" borderId="19" xfId="0" applyFont="1" applyFill="1" applyBorder="1" applyAlignment="1">
      <alignment horizontal="justify" vertical="center" wrapText="1"/>
    </xf>
    <xf numFmtId="0" fontId="26" fillId="0" borderId="19" xfId="0" applyFont="1" applyBorder="1" applyAlignment="1">
      <alignment horizontal="justify" vertical="center" wrapText="1"/>
    </xf>
    <xf numFmtId="0" fontId="26" fillId="0" borderId="19" xfId="0" applyFont="1" applyBorder="1" applyAlignment="1">
      <alignment vertical="center" wrapText="1"/>
    </xf>
    <xf numFmtId="0" fontId="26" fillId="0" borderId="6" xfId="0" applyFont="1" applyBorder="1" applyAlignment="1">
      <alignment vertical="center" wrapText="1"/>
    </xf>
    <xf numFmtId="0" fontId="26" fillId="6" borderId="22" xfId="0" applyFont="1" applyFill="1" applyBorder="1" applyAlignment="1">
      <alignment horizontal="justify" vertical="center" wrapText="1"/>
    </xf>
    <xf numFmtId="0" fontId="33" fillId="3" borderId="16" xfId="0" applyFont="1" applyFill="1" applyBorder="1" applyAlignment="1">
      <alignment horizontal="justify" vertical="center"/>
    </xf>
    <xf numFmtId="0" fontId="26" fillId="23" borderId="19" xfId="0" applyFont="1" applyFill="1" applyBorder="1" applyAlignment="1">
      <alignment horizontal="left" vertical="center" wrapText="1"/>
    </xf>
    <xf numFmtId="0" fontId="0" fillId="0" borderId="0" xfId="0" applyFont="1" applyAlignment="1"/>
    <xf numFmtId="0" fontId="19" fillId="0" borderId="0" xfId="0" applyFont="1" applyAlignment="1"/>
    <xf numFmtId="0" fontId="0" fillId="0" borderId="0" xfId="0" applyFont="1" applyAlignment="1">
      <alignment horizontal="center"/>
    </xf>
    <xf numFmtId="0" fontId="0" fillId="0" borderId="105" xfId="0" applyFont="1" applyBorder="1" applyAlignment="1">
      <alignment horizontal="center" vertical="center"/>
    </xf>
    <xf numFmtId="0" fontId="19" fillId="0" borderId="123" xfId="0" applyFont="1" applyBorder="1" applyAlignment="1">
      <alignment horizontal="center" vertical="center"/>
    </xf>
    <xf numFmtId="0" fontId="0" fillId="0" borderId="119" xfId="0" applyFont="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9" fontId="0" fillId="0" borderId="127" xfId="1" applyFont="1" applyBorder="1" applyAlignment="1">
      <alignment horizontal="center" vertical="center"/>
    </xf>
    <xf numFmtId="9" fontId="0" fillId="0" borderId="105" xfId="1" applyFont="1" applyBorder="1" applyAlignment="1">
      <alignment horizontal="center" vertical="center"/>
    </xf>
    <xf numFmtId="0" fontId="0" fillId="0" borderId="137" xfId="0" applyFont="1" applyBorder="1" applyAlignment="1">
      <alignment horizontal="center" vertical="center"/>
    </xf>
    <xf numFmtId="0" fontId="19" fillId="0" borderId="127" xfId="0" applyFont="1" applyBorder="1" applyAlignment="1">
      <alignment horizontal="center" vertical="center"/>
    </xf>
    <xf numFmtId="9" fontId="19" fillId="0" borderId="127" xfId="1" applyFont="1" applyBorder="1" applyAlignment="1">
      <alignment horizontal="center" vertical="center"/>
    </xf>
    <xf numFmtId="9" fontId="19" fillId="0" borderId="123" xfId="1" applyFont="1" applyBorder="1" applyAlignment="1">
      <alignment horizontal="center" vertical="center"/>
    </xf>
    <xf numFmtId="9" fontId="0" fillId="0" borderId="119" xfId="1" applyFont="1" applyBorder="1" applyAlignment="1">
      <alignment horizontal="center" vertical="center"/>
    </xf>
    <xf numFmtId="9" fontId="0" fillId="0" borderId="126" xfId="1" applyFont="1" applyBorder="1" applyAlignment="1">
      <alignment horizontal="center" vertical="center"/>
    </xf>
    <xf numFmtId="0" fontId="0" fillId="0" borderId="128" xfId="0" applyFont="1" applyBorder="1" applyAlignment="1">
      <alignment horizontal="center" vertical="center"/>
    </xf>
    <xf numFmtId="0" fontId="19" fillId="0" borderId="128" xfId="0" applyFont="1" applyBorder="1" applyAlignment="1">
      <alignment horizontal="center" vertical="center"/>
    </xf>
    <xf numFmtId="0" fontId="0" fillId="27" borderId="127" xfId="0" applyFont="1" applyFill="1" applyBorder="1" applyAlignment="1">
      <alignment horizontal="center" vertical="center"/>
    </xf>
    <xf numFmtId="0" fontId="0" fillId="27" borderId="105" xfId="0" applyFont="1" applyFill="1" applyBorder="1" applyAlignment="1">
      <alignment horizontal="center" vertical="center"/>
    </xf>
    <xf numFmtId="0" fontId="0" fillId="27" borderId="137" xfId="0" applyFont="1" applyFill="1" applyBorder="1" applyAlignment="1">
      <alignment horizontal="center" vertical="center"/>
    </xf>
    <xf numFmtId="0" fontId="19" fillId="27" borderId="127" xfId="0" applyFont="1" applyFill="1" applyBorder="1" applyAlignment="1">
      <alignment horizontal="center" vertical="center"/>
    </xf>
    <xf numFmtId="0" fontId="19" fillId="27" borderId="123" xfId="0" applyFont="1" applyFill="1" applyBorder="1" applyAlignment="1">
      <alignment horizontal="center" vertical="center"/>
    </xf>
    <xf numFmtId="0" fontId="0" fillId="27" borderId="119" xfId="0" applyFont="1" applyFill="1" applyBorder="1" applyAlignment="1">
      <alignment horizontal="center" vertical="center"/>
    </xf>
    <xf numFmtId="0" fontId="0" fillId="27" borderId="126" xfId="0" applyFont="1" applyFill="1" applyBorder="1" applyAlignment="1">
      <alignment horizontal="center" vertical="center"/>
    </xf>
    <xf numFmtId="9" fontId="0" fillId="27" borderId="127" xfId="1" applyFont="1" applyFill="1" applyBorder="1" applyAlignment="1">
      <alignment horizontal="center" vertical="center"/>
    </xf>
    <xf numFmtId="9" fontId="0" fillId="27" borderId="105" xfId="1" applyFont="1" applyFill="1" applyBorder="1" applyAlignment="1">
      <alignment horizontal="center" vertical="center"/>
    </xf>
    <xf numFmtId="9" fontId="19" fillId="27" borderId="127" xfId="1" applyFont="1" applyFill="1" applyBorder="1" applyAlignment="1">
      <alignment horizontal="center" vertical="center"/>
    </xf>
    <xf numFmtId="9" fontId="19" fillId="27" borderId="123" xfId="1" applyFont="1" applyFill="1" applyBorder="1" applyAlignment="1">
      <alignment horizontal="center" vertical="center"/>
    </xf>
    <xf numFmtId="9" fontId="0" fillId="27" borderId="119" xfId="1" applyFont="1" applyFill="1" applyBorder="1" applyAlignment="1">
      <alignment horizontal="center" vertical="center"/>
    </xf>
    <xf numFmtId="9" fontId="0" fillId="27" borderId="126" xfId="1" applyFont="1" applyFill="1" applyBorder="1" applyAlignment="1">
      <alignment horizontal="center" vertical="center"/>
    </xf>
    <xf numFmtId="9" fontId="0" fillId="0" borderId="116" xfId="1" applyFont="1" applyBorder="1" applyAlignment="1">
      <alignment horizontal="center" vertical="center"/>
    </xf>
    <xf numFmtId="9" fontId="0" fillId="0" borderId="117" xfId="1" applyFont="1" applyBorder="1" applyAlignment="1">
      <alignment horizontal="center" vertical="center"/>
    </xf>
    <xf numFmtId="9" fontId="19" fillId="0" borderId="116" xfId="1" applyFont="1" applyBorder="1" applyAlignment="1">
      <alignment horizontal="center" vertical="center"/>
    </xf>
    <xf numFmtId="9" fontId="19" fillId="0" borderId="130" xfId="1" applyFont="1" applyBorder="1" applyAlignment="1">
      <alignment horizontal="center" vertical="center"/>
    </xf>
    <xf numFmtId="9" fontId="0" fillId="0" borderId="131" xfId="1" applyFont="1" applyBorder="1" applyAlignment="1">
      <alignment horizontal="center" vertical="center"/>
    </xf>
    <xf numFmtId="9" fontId="0" fillId="0" borderId="132" xfId="1" applyFont="1" applyBorder="1" applyAlignment="1">
      <alignment horizontal="center" vertical="center"/>
    </xf>
    <xf numFmtId="0" fontId="19" fillId="26" borderId="0" xfId="0" applyFont="1" applyFill="1" applyAlignment="1">
      <alignment horizontal="center" vertical="center"/>
    </xf>
    <xf numFmtId="0" fontId="13" fillId="0" borderId="21" xfId="0" applyFont="1" applyBorder="1" applyAlignment="1">
      <alignment horizontal="center" vertical="center" wrapText="1"/>
    </xf>
    <xf numFmtId="0" fontId="11" fillId="2" borderId="105" xfId="0" applyFont="1" applyFill="1" applyBorder="1" applyAlignment="1">
      <alignment horizontal="center" vertical="center"/>
    </xf>
    <xf numFmtId="0" fontId="0" fillId="0" borderId="105" xfId="0" applyFont="1" applyBorder="1" applyAlignment="1"/>
    <xf numFmtId="0" fontId="25" fillId="26" borderId="105" xfId="0" applyFont="1" applyFill="1" applyBorder="1" applyAlignment="1">
      <alignment horizontal="center" vertical="center" wrapText="1"/>
    </xf>
    <xf numFmtId="0" fontId="25" fillId="26" borderId="105" xfId="0" applyFont="1" applyFill="1" applyBorder="1" applyAlignment="1">
      <alignment horizontal="center" vertical="center"/>
    </xf>
    <xf numFmtId="0" fontId="44" fillId="2" borderId="105" xfId="0" applyFont="1" applyFill="1" applyBorder="1" applyAlignment="1">
      <alignment horizontal="center" vertical="center"/>
    </xf>
    <xf numFmtId="0" fontId="46" fillId="0" borderId="19" xfId="0" applyFont="1" applyBorder="1" applyAlignment="1">
      <alignment horizontal="center"/>
    </xf>
    <xf numFmtId="0" fontId="29" fillId="0" borderId="19" xfId="0" applyFont="1" applyBorder="1" applyAlignment="1">
      <alignment horizontal="justify" vertical="top" wrapText="1"/>
    </xf>
    <xf numFmtId="0" fontId="37" fillId="0" borderId="19" xfId="0" applyFont="1" applyBorder="1" applyAlignment="1">
      <alignment horizontal="center" vertical="center"/>
    </xf>
    <xf numFmtId="0" fontId="47" fillId="0" borderId="19" xfId="0" applyFont="1" applyBorder="1" applyAlignment="1">
      <alignment horizontal="center" vertical="center" wrapText="1"/>
    </xf>
    <xf numFmtId="0" fontId="19" fillId="0" borderId="0" xfId="0" applyFont="1" applyAlignment="1"/>
    <xf numFmtId="0" fontId="0" fillId="27" borderId="122" xfId="0" applyFont="1" applyFill="1" applyBorder="1" applyAlignment="1">
      <alignment horizontal="center" vertical="center"/>
    </xf>
    <xf numFmtId="0" fontId="0" fillId="0" borderId="122" xfId="0" applyFont="1" applyBorder="1" applyAlignment="1">
      <alignment horizontal="center" vertical="center"/>
    </xf>
    <xf numFmtId="0" fontId="26" fillId="0" borderId="7" xfId="0" applyFont="1" applyFill="1" applyBorder="1" applyAlignment="1">
      <alignment horizontal="center" vertical="center"/>
    </xf>
    <xf numFmtId="0" fontId="19" fillId="0" borderId="0" xfId="0" applyFont="1" applyFill="1" applyAlignment="1">
      <alignment horizontal="center" vertical="center"/>
    </xf>
    <xf numFmtId="0" fontId="26" fillId="0" borderId="19" xfId="0" applyFont="1" applyFill="1" applyBorder="1" applyAlignment="1">
      <alignment horizontal="justify" vertical="top" wrapText="1"/>
    </xf>
    <xf numFmtId="0" fontId="26" fillId="0" borderId="19" xfId="0" applyFont="1" applyFill="1" applyBorder="1" applyAlignment="1">
      <alignment horizontal="justify" vertical="center" wrapText="1"/>
    </xf>
    <xf numFmtId="1" fontId="26" fillId="0" borderId="19" xfId="0" applyNumberFormat="1" applyFont="1" applyFill="1" applyBorder="1" applyAlignment="1">
      <alignment horizontal="center" vertical="center"/>
    </xf>
    <xf numFmtId="164" fontId="26" fillId="0" borderId="19" xfId="0" applyNumberFormat="1" applyFont="1" applyFill="1" applyBorder="1" applyAlignment="1">
      <alignment horizontal="center" vertical="center" wrapText="1"/>
    </xf>
    <xf numFmtId="164" fontId="26" fillId="0" borderId="19" xfId="0" applyNumberFormat="1" applyFont="1" applyFill="1" applyBorder="1" applyAlignment="1">
      <alignment horizontal="left" vertical="center" wrapText="1"/>
    </xf>
    <xf numFmtId="0" fontId="26" fillId="0" borderId="21"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0" xfId="0" applyFont="1" applyFill="1"/>
    <xf numFmtId="0" fontId="19" fillId="0" borderId="0" xfId="0" applyFont="1" applyFill="1" applyAlignment="1"/>
    <xf numFmtId="0" fontId="29" fillId="0" borderId="19" xfId="0" applyFont="1" applyFill="1" applyBorder="1" applyAlignment="1">
      <alignment horizontal="justify" vertical="top" wrapText="1"/>
    </xf>
    <xf numFmtId="0" fontId="0" fillId="0" borderId="0" xfId="0" applyFont="1" applyAlignment="1"/>
    <xf numFmtId="0" fontId="0" fillId="0" borderId="122" xfId="0" applyFont="1" applyBorder="1" applyAlignment="1">
      <alignment horizontal="center" vertical="center"/>
    </xf>
    <xf numFmtId="0" fontId="25" fillId="27" borderId="95" xfId="0" applyFont="1" applyFill="1" applyBorder="1" applyAlignment="1">
      <alignment horizontal="center" vertical="center"/>
    </xf>
    <xf numFmtId="0" fontId="11" fillId="0" borderId="105" xfId="0" applyFont="1" applyFill="1" applyBorder="1" applyAlignment="1">
      <alignment horizontal="center" vertical="center"/>
    </xf>
    <xf numFmtId="0" fontId="44" fillId="0" borderId="105" xfId="0" applyFont="1" applyFill="1" applyBorder="1" applyAlignment="1">
      <alignment horizontal="center" vertical="center"/>
    </xf>
    <xf numFmtId="9" fontId="19" fillId="0" borderId="109" xfId="1" applyFont="1" applyBorder="1" applyAlignment="1">
      <alignment horizontal="center" vertical="center"/>
    </xf>
    <xf numFmtId="0" fontId="19" fillId="0" borderId="146" xfId="0" applyFont="1" applyBorder="1" applyAlignment="1">
      <alignment horizontal="center" vertical="center"/>
    </xf>
    <xf numFmtId="0" fontId="25" fillId="26" borderId="155" xfId="0" applyFont="1" applyFill="1" applyBorder="1" applyAlignment="1">
      <alignment horizontal="center" vertical="center"/>
    </xf>
    <xf numFmtId="0" fontId="25" fillId="26" borderId="157" xfId="0" applyFont="1" applyFill="1" applyBorder="1" applyAlignment="1">
      <alignment horizontal="center" vertical="center"/>
    </xf>
    <xf numFmtId="0" fontId="25" fillId="27" borderId="148" xfId="0" applyFont="1" applyFill="1" applyBorder="1" applyAlignment="1">
      <alignment horizontal="center" vertical="center"/>
    </xf>
    <xf numFmtId="0" fontId="25" fillId="27" borderId="149" xfId="0" applyFont="1" applyFill="1" applyBorder="1" applyAlignment="1">
      <alignment horizontal="center" vertical="center"/>
    </xf>
    <xf numFmtId="9" fontId="25" fillId="27" borderId="147" xfId="1" applyFont="1" applyFill="1" applyBorder="1" applyAlignment="1">
      <alignment horizontal="center"/>
    </xf>
    <xf numFmtId="9" fontId="25" fillId="27" borderId="112" xfId="1" applyFont="1" applyFill="1" applyBorder="1" applyAlignment="1">
      <alignment horizontal="center"/>
    </xf>
    <xf numFmtId="9" fontId="0" fillId="0" borderId="137" xfId="1" applyFont="1" applyBorder="1" applyAlignment="1">
      <alignment horizontal="center" vertical="center"/>
    </xf>
    <xf numFmtId="9" fontId="0" fillId="27" borderId="137" xfId="1" applyFont="1" applyFill="1" applyBorder="1" applyAlignment="1">
      <alignment horizontal="center" vertical="center"/>
    </xf>
    <xf numFmtId="9" fontId="0" fillId="0" borderId="139" xfId="1" applyFont="1" applyBorder="1" applyAlignment="1">
      <alignment horizontal="center" vertical="center"/>
    </xf>
    <xf numFmtId="0" fontId="25" fillId="27" borderId="155" xfId="0" applyFont="1" applyFill="1" applyBorder="1" applyAlignment="1">
      <alignment horizontal="center" vertical="center"/>
    </xf>
    <xf numFmtId="9" fontId="25" fillId="27" borderId="159" xfId="1" applyFont="1" applyFill="1" applyBorder="1" applyAlignment="1">
      <alignment horizontal="center"/>
    </xf>
    <xf numFmtId="9" fontId="0" fillId="0" borderId="144" xfId="0" applyNumberFormat="1" applyFont="1" applyBorder="1" applyAlignment="1">
      <alignment horizontal="center" vertical="center"/>
    </xf>
    <xf numFmtId="0" fontId="0" fillId="27" borderId="144" xfId="0" applyFont="1" applyFill="1" applyBorder="1" applyAlignment="1">
      <alignment horizontal="center" vertical="center"/>
    </xf>
    <xf numFmtId="9" fontId="0" fillId="27" borderId="144" xfId="0" applyNumberFormat="1" applyFont="1" applyFill="1" applyBorder="1" applyAlignment="1">
      <alignment horizontal="center" vertical="center"/>
    </xf>
    <xf numFmtId="0" fontId="0" fillId="0" borderId="144" xfId="0" applyFont="1" applyBorder="1" applyAlignment="1">
      <alignment horizontal="center" vertical="center"/>
    </xf>
    <xf numFmtId="9" fontId="0" fillId="0" borderId="129" xfId="0" applyNumberFormat="1" applyFont="1" applyBorder="1" applyAlignment="1">
      <alignment horizontal="center" vertical="center"/>
    </xf>
    <xf numFmtId="0" fontId="25" fillId="27" borderId="145" xfId="0" applyFont="1" applyFill="1" applyBorder="1" applyAlignment="1">
      <alignment horizontal="center"/>
    </xf>
    <xf numFmtId="9" fontId="25" fillId="27" borderId="95" xfId="0" applyNumberFormat="1" applyFont="1" applyFill="1" applyBorder="1" applyAlignment="1">
      <alignment horizontal="center"/>
    </xf>
    <xf numFmtId="9" fontId="0" fillId="0" borderId="122" xfId="0" applyNumberFormat="1" applyFont="1" applyBorder="1" applyAlignment="1">
      <alignment horizontal="center" vertical="center"/>
    </xf>
    <xf numFmtId="9" fontId="0" fillId="27" borderId="122" xfId="0" applyNumberFormat="1" applyFont="1" applyFill="1" applyBorder="1" applyAlignment="1">
      <alignment horizontal="center" vertical="center"/>
    </xf>
    <xf numFmtId="9" fontId="0" fillId="0" borderId="115" xfId="0" applyNumberFormat="1" applyFont="1" applyBorder="1" applyAlignment="1">
      <alignment horizontal="center" vertical="center"/>
    </xf>
    <xf numFmtId="9" fontId="19" fillId="0" borderId="137" xfId="1" applyFont="1" applyBorder="1" applyAlignment="1">
      <alignment horizontal="center" vertical="center"/>
    </xf>
    <xf numFmtId="9" fontId="19" fillId="27" borderId="137" xfId="1" applyFont="1" applyFill="1" applyBorder="1" applyAlignment="1">
      <alignment horizontal="center" vertical="center"/>
    </xf>
    <xf numFmtId="9" fontId="19" fillId="0" borderId="125" xfId="1" applyFont="1" applyBorder="1" applyAlignment="1">
      <alignment horizontal="center" vertical="center"/>
    </xf>
    <xf numFmtId="9" fontId="25" fillId="27" borderId="160" xfId="1" applyFont="1" applyFill="1" applyBorder="1" applyAlignment="1">
      <alignment horizontal="center"/>
    </xf>
    <xf numFmtId="9" fontId="25" fillId="27" borderId="95" xfId="0" applyNumberFormat="1" applyFont="1" applyFill="1" applyBorder="1" applyAlignment="1">
      <alignment horizontal="center" vertical="center"/>
    </xf>
    <xf numFmtId="9" fontId="25" fillId="27" borderId="147" xfId="1" applyFont="1" applyFill="1" applyBorder="1" applyAlignment="1">
      <alignment horizontal="center" vertical="center"/>
    </xf>
    <xf numFmtId="9" fontId="25" fillId="27" borderId="112" xfId="1" applyFont="1" applyFill="1" applyBorder="1" applyAlignment="1">
      <alignment horizontal="center" vertical="center"/>
    </xf>
    <xf numFmtId="9" fontId="25" fillId="27" borderId="159" xfId="1" applyFont="1" applyFill="1" applyBorder="1" applyAlignment="1">
      <alignment horizontal="center" vertical="center"/>
    </xf>
    <xf numFmtId="9" fontId="25" fillId="27" borderId="160" xfId="1" applyFont="1" applyFill="1" applyBorder="1" applyAlignment="1">
      <alignment horizontal="center" vertical="center"/>
    </xf>
    <xf numFmtId="0" fontId="25" fillId="27" borderId="157" xfId="0" applyFont="1" applyFill="1" applyBorder="1" applyAlignment="1">
      <alignment horizontal="center" vertical="center"/>
    </xf>
    <xf numFmtId="0" fontId="25" fillId="27" borderId="145" xfId="0" applyFont="1" applyFill="1" applyBorder="1" applyAlignment="1">
      <alignment horizontal="center" vertical="center"/>
    </xf>
    <xf numFmtId="0" fontId="25" fillId="26" borderId="161" xfId="0" applyFont="1" applyFill="1" applyBorder="1" applyAlignment="1">
      <alignment horizontal="center" vertical="center"/>
    </xf>
    <xf numFmtId="0" fontId="0" fillId="0" borderId="135" xfId="0" applyFont="1" applyBorder="1" applyAlignment="1">
      <alignment horizontal="center" vertical="center"/>
    </xf>
    <xf numFmtId="9" fontId="0" fillId="0" borderId="164" xfId="0" applyNumberFormat="1" applyFont="1" applyBorder="1" applyAlignment="1">
      <alignment horizontal="center" vertical="center"/>
    </xf>
    <xf numFmtId="0" fontId="0" fillId="27" borderId="164" xfId="0" applyFont="1" applyFill="1" applyBorder="1" applyAlignment="1">
      <alignment horizontal="center" vertical="center"/>
    </xf>
    <xf numFmtId="9" fontId="0" fillId="27" borderId="164" xfId="0" applyNumberFormat="1" applyFont="1" applyFill="1" applyBorder="1" applyAlignment="1">
      <alignment horizontal="center" vertical="center"/>
    </xf>
    <xf numFmtId="0" fontId="0" fillId="0" borderId="164" xfId="0" applyFont="1" applyBorder="1" applyAlignment="1">
      <alignment horizontal="center" vertical="center"/>
    </xf>
    <xf numFmtId="9" fontId="0" fillId="0" borderId="134" xfId="0" applyNumberFormat="1" applyFont="1" applyBorder="1" applyAlignment="1">
      <alignment horizontal="center" vertical="center"/>
    </xf>
    <xf numFmtId="0" fontId="25" fillId="27" borderId="161" xfId="0" applyFont="1" applyFill="1" applyBorder="1" applyAlignment="1">
      <alignment horizontal="center" vertical="center"/>
    </xf>
    <xf numFmtId="9" fontId="25" fillId="27" borderId="165" xfId="0" applyNumberFormat="1" applyFont="1" applyFill="1" applyBorder="1" applyAlignment="1">
      <alignment horizontal="center" vertical="center"/>
    </xf>
    <xf numFmtId="0" fontId="25" fillId="29" borderId="148" xfId="0" applyFont="1" applyFill="1" applyBorder="1" applyAlignment="1">
      <alignment horizontal="center" vertical="center"/>
    </xf>
    <xf numFmtId="0" fontId="25" fillId="29" borderId="155" xfId="0" applyFont="1" applyFill="1" applyBorder="1" applyAlignment="1">
      <alignment horizontal="center" vertical="center"/>
    </xf>
    <xf numFmtId="0" fontId="25" fillId="29" borderId="145" xfId="0" applyFont="1" applyFill="1" applyBorder="1" applyAlignment="1">
      <alignment horizontal="center" vertical="center"/>
    </xf>
    <xf numFmtId="0" fontId="25" fillId="30" borderId="148" xfId="0" applyFont="1" applyFill="1" applyBorder="1" applyAlignment="1">
      <alignment horizontal="center" vertical="center"/>
    </xf>
    <xf numFmtId="0" fontId="25" fillId="30" borderId="149" xfId="0" applyFont="1" applyFill="1" applyBorder="1" applyAlignment="1">
      <alignment horizontal="center" vertical="center"/>
    </xf>
    <xf numFmtId="0" fontId="25" fillId="31" borderId="148" xfId="0" applyFont="1" applyFill="1" applyBorder="1" applyAlignment="1">
      <alignment horizontal="center" vertical="center"/>
    </xf>
    <xf numFmtId="0" fontId="25" fillId="31" borderId="149" xfId="0" applyFont="1" applyFill="1" applyBorder="1" applyAlignment="1">
      <alignment horizontal="center" vertical="center"/>
    </xf>
    <xf numFmtId="0" fontId="25" fillId="31" borderId="155" xfId="0" applyFont="1" applyFill="1" applyBorder="1" applyAlignment="1">
      <alignment horizontal="center" vertical="center"/>
    </xf>
    <xf numFmtId="0" fontId="25" fillId="31" borderId="145" xfId="0" applyFont="1" applyFill="1" applyBorder="1" applyAlignment="1">
      <alignment horizontal="center" vertical="center"/>
    </xf>
    <xf numFmtId="0" fontId="25" fillId="32" borderId="148" xfId="0" applyFont="1" applyFill="1" applyBorder="1" applyAlignment="1">
      <alignment horizontal="center" vertical="center"/>
    </xf>
    <xf numFmtId="0" fontId="25" fillId="32" borderId="149" xfId="0" applyFont="1" applyFill="1" applyBorder="1" applyAlignment="1">
      <alignment horizontal="center" vertical="center"/>
    </xf>
    <xf numFmtId="0" fontId="25" fillId="32" borderId="155" xfId="0" applyFont="1" applyFill="1" applyBorder="1" applyAlignment="1">
      <alignment horizontal="center" vertical="center"/>
    </xf>
    <xf numFmtId="0" fontId="25" fillId="32" borderId="145" xfId="0" applyFont="1" applyFill="1" applyBorder="1" applyAlignment="1">
      <alignment horizontal="center" vertical="center"/>
    </xf>
    <xf numFmtId="0" fontId="25" fillId="30" borderId="155" xfId="0" applyFont="1" applyFill="1" applyBorder="1" applyAlignment="1">
      <alignment horizontal="center" vertical="center"/>
    </xf>
    <xf numFmtId="0" fontId="19" fillId="0" borderId="105" xfId="0" applyFont="1" applyBorder="1" applyAlignment="1">
      <alignment horizontal="center" vertical="center"/>
    </xf>
    <xf numFmtId="0" fontId="19" fillId="0" borderId="119" xfId="0" applyFont="1" applyBorder="1" applyAlignment="1">
      <alignment horizontal="center" vertical="center"/>
    </xf>
    <xf numFmtId="9" fontId="0" fillId="0" borderId="110" xfId="1" applyFont="1" applyBorder="1" applyAlignment="1">
      <alignment horizontal="center" vertical="center"/>
    </xf>
    <xf numFmtId="9" fontId="25" fillId="27" borderId="119" xfId="1" applyFont="1" applyFill="1" applyBorder="1" applyAlignment="1">
      <alignment horizontal="center" vertical="center"/>
    </xf>
    <xf numFmtId="0" fontId="25" fillId="27" borderId="112" xfId="0" applyFont="1" applyFill="1" applyBorder="1" applyAlignment="1">
      <alignment horizontal="center" vertical="center"/>
    </xf>
    <xf numFmtId="9" fontId="0" fillId="0" borderId="146" xfId="1" applyFont="1" applyBorder="1" applyAlignment="1">
      <alignment horizontal="center" vertical="center"/>
    </xf>
    <xf numFmtId="9" fontId="0" fillId="0" borderId="166" xfId="1" applyFont="1" applyBorder="1" applyAlignment="1">
      <alignment horizontal="center" vertical="center"/>
    </xf>
    <xf numFmtId="0" fontId="25" fillId="27" borderId="147" xfId="0" applyFont="1" applyFill="1" applyBorder="1" applyAlignment="1">
      <alignment horizontal="center" vertical="center"/>
    </xf>
    <xf numFmtId="9" fontId="25" fillId="27" borderId="123" xfId="1" applyFont="1" applyFill="1" applyBorder="1" applyAlignment="1">
      <alignment horizontal="center" vertical="center"/>
    </xf>
    <xf numFmtId="0" fontId="25" fillId="30" borderId="145" xfId="0" applyFont="1" applyFill="1" applyBorder="1" applyAlignment="1">
      <alignment horizontal="center" vertical="center"/>
    </xf>
    <xf numFmtId="0" fontId="19" fillId="0" borderId="126" xfId="0" applyFont="1" applyBorder="1" applyAlignment="1">
      <alignment horizontal="center" vertical="center"/>
    </xf>
    <xf numFmtId="0" fontId="19" fillId="0" borderId="137" xfId="0" applyFont="1" applyBorder="1" applyAlignment="1">
      <alignment horizontal="center" vertical="center"/>
    </xf>
    <xf numFmtId="9" fontId="0" fillId="0" borderId="125" xfId="1" applyFont="1" applyBorder="1" applyAlignment="1">
      <alignment horizontal="center" vertical="center"/>
    </xf>
    <xf numFmtId="0" fontId="25" fillId="27" borderId="159" xfId="0" applyFont="1" applyFill="1" applyBorder="1" applyAlignment="1">
      <alignment horizontal="center" vertical="center"/>
    </xf>
    <xf numFmtId="9" fontId="25" fillId="27" borderId="126" xfId="1" applyFont="1" applyFill="1" applyBorder="1" applyAlignment="1">
      <alignment horizontal="center" vertical="center"/>
    </xf>
    <xf numFmtId="0" fontId="25" fillId="33" borderId="145" xfId="0" applyFont="1" applyFill="1" applyBorder="1" applyAlignment="1">
      <alignment horizontal="center" vertical="center" wrapText="1"/>
    </xf>
    <xf numFmtId="9" fontId="0" fillId="0" borderId="144" xfId="1" applyFont="1" applyBorder="1" applyAlignment="1">
      <alignment horizontal="center" vertical="center"/>
    </xf>
    <xf numFmtId="9" fontId="0" fillId="0" borderId="121" xfId="1" applyFont="1" applyBorder="1" applyAlignment="1">
      <alignment horizontal="center" vertical="center"/>
    </xf>
    <xf numFmtId="0" fontId="19" fillId="27" borderId="146" xfId="0" applyFont="1" applyFill="1" applyBorder="1" applyAlignment="1">
      <alignment horizontal="center" vertical="center"/>
    </xf>
    <xf numFmtId="0" fontId="19" fillId="27" borderId="105" xfId="0" applyFont="1" applyFill="1" applyBorder="1" applyAlignment="1">
      <alignment horizontal="center" vertical="center"/>
    </xf>
    <xf numFmtId="0" fontId="19" fillId="27" borderId="137" xfId="0" applyFont="1" applyFill="1" applyBorder="1" applyAlignment="1">
      <alignment horizontal="center" vertical="center"/>
    </xf>
    <xf numFmtId="9" fontId="0" fillId="27" borderId="146" xfId="1" applyFont="1" applyFill="1" applyBorder="1" applyAlignment="1">
      <alignment horizontal="center" vertical="center"/>
    </xf>
    <xf numFmtId="9" fontId="0" fillId="27" borderId="144" xfId="1" applyFont="1" applyFill="1" applyBorder="1" applyAlignment="1">
      <alignment horizontal="center" vertical="center"/>
    </xf>
    <xf numFmtId="0" fontId="25" fillId="33" borderId="147" xfId="0" applyFont="1" applyFill="1" applyBorder="1" applyAlignment="1">
      <alignment horizontal="justify" vertical="center" wrapText="1"/>
    </xf>
    <xf numFmtId="0" fontId="25" fillId="33" borderId="112" xfId="0" applyFont="1" applyFill="1" applyBorder="1" applyAlignment="1">
      <alignment horizontal="justify" vertical="center" wrapText="1"/>
    </xf>
    <xf numFmtId="0" fontId="25" fillId="33" borderId="159" xfId="0" applyFont="1" applyFill="1" applyBorder="1" applyAlignment="1">
      <alignment horizontal="justify" vertical="center" wrapText="1"/>
    </xf>
    <xf numFmtId="0" fontId="26" fillId="0" borderId="5" xfId="0" applyFont="1" applyFill="1" applyBorder="1" applyAlignment="1">
      <alignment horizontal="justify" vertical="top" wrapText="1"/>
    </xf>
    <xf numFmtId="0" fontId="26" fillId="0" borderId="22" xfId="0" applyFont="1" applyFill="1" applyBorder="1" applyAlignment="1">
      <alignment horizontal="justify" vertical="center" wrapText="1"/>
    </xf>
    <xf numFmtId="0" fontId="19" fillId="0" borderId="19" xfId="0" applyFont="1" applyFill="1" applyBorder="1" applyAlignment="1">
      <alignment horizontal="center" vertical="center" wrapText="1"/>
    </xf>
    <xf numFmtId="0" fontId="29" fillId="6" borderId="15" xfId="0" applyFont="1" applyFill="1" applyBorder="1" applyAlignment="1">
      <alignment horizontal="justify" vertical="top" wrapText="1"/>
    </xf>
    <xf numFmtId="0" fontId="0" fillId="0" borderId="12" xfId="0" applyFont="1" applyFill="1" applyBorder="1" applyAlignment="1">
      <alignment horizontal="center" vertical="center"/>
    </xf>
    <xf numFmtId="0" fontId="19" fillId="0" borderId="0" xfId="0" applyFont="1" applyFill="1" applyAlignment="1">
      <alignment horizontal="center" vertical="top"/>
    </xf>
    <xf numFmtId="0" fontId="26" fillId="0" borderId="19" xfId="0" applyFont="1" applyFill="1" applyBorder="1" applyAlignment="1">
      <alignment horizontal="center" vertical="top" wrapText="1"/>
    </xf>
    <xf numFmtId="1" fontId="26" fillId="0" borderId="19" xfId="0" applyNumberFormat="1" applyFont="1" applyFill="1" applyBorder="1" applyAlignment="1">
      <alignment horizontal="center" vertical="top"/>
    </xf>
    <xf numFmtId="0" fontId="26" fillId="0" borderId="19" xfId="0" applyFont="1" applyFill="1" applyBorder="1" applyAlignment="1">
      <alignment horizontal="center" vertical="top"/>
    </xf>
    <xf numFmtId="0" fontId="26" fillId="0" borderId="19" xfId="0" applyFont="1" applyFill="1" applyBorder="1" applyAlignment="1">
      <alignment horizontal="left" vertical="top" wrapText="1"/>
    </xf>
    <xf numFmtId="0" fontId="29" fillId="0" borderId="15" xfId="0" applyFont="1" applyFill="1" applyBorder="1" applyAlignment="1">
      <alignment horizontal="justify" vertical="top" wrapText="1"/>
    </xf>
    <xf numFmtId="0" fontId="19" fillId="0" borderId="19" xfId="0" applyFont="1" applyFill="1" applyBorder="1" applyAlignment="1">
      <alignment horizontal="center" vertical="top"/>
    </xf>
    <xf numFmtId="0" fontId="19" fillId="0" borderId="0" xfId="0" applyFont="1" applyFill="1" applyAlignment="1">
      <alignment vertical="top"/>
    </xf>
    <xf numFmtId="0" fontId="19" fillId="0" borderId="6" xfId="0" applyFont="1" applyFill="1" applyBorder="1" applyAlignment="1">
      <alignment horizontal="center" vertical="center"/>
    </xf>
    <xf numFmtId="0" fontId="19" fillId="0" borderId="127" xfId="0" applyFont="1" applyBorder="1" applyAlignment="1">
      <alignment wrapText="1"/>
    </xf>
    <xf numFmtId="0" fontId="0" fillId="0" borderId="167" xfId="0" applyFont="1" applyBorder="1" applyAlignment="1">
      <alignment horizontal="center" vertical="center"/>
    </xf>
    <xf numFmtId="0" fontId="19" fillId="0" borderId="128" xfId="0" applyFont="1" applyBorder="1" applyAlignment="1">
      <alignment wrapText="1"/>
    </xf>
    <xf numFmtId="0" fontId="0" fillId="0" borderId="168" xfId="0" applyFont="1" applyBorder="1" applyAlignment="1">
      <alignment horizontal="center" vertical="center"/>
    </xf>
    <xf numFmtId="0" fontId="25" fillId="13" borderId="109" xfId="0" applyFont="1" applyFill="1" applyBorder="1" applyAlignment="1">
      <alignment horizontal="center" vertical="center" wrapText="1"/>
    </xf>
    <xf numFmtId="0" fontId="25" fillId="13" borderId="110" xfId="0" applyFont="1" applyFill="1" applyBorder="1" applyAlignment="1">
      <alignment horizontal="center" vertical="center" wrapText="1"/>
    </xf>
    <xf numFmtId="0" fontId="25" fillId="13" borderId="111" xfId="0" applyFont="1" applyFill="1" applyBorder="1" applyAlignment="1">
      <alignment horizontal="center" vertical="center" wrapText="1"/>
    </xf>
    <xf numFmtId="0" fontId="19" fillId="0" borderId="116" xfId="0" applyFont="1" applyBorder="1" applyAlignment="1">
      <alignment wrapText="1"/>
    </xf>
    <xf numFmtId="0" fontId="19" fillId="0" borderId="117" xfId="0" applyFont="1" applyBorder="1" applyAlignment="1">
      <alignment horizontal="center" vertical="center"/>
    </xf>
    <xf numFmtId="0" fontId="0" fillId="0" borderId="118" xfId="0" applyFont="1" applyBorder="1" applyAlignment="1">
      <alignment horizontal="center" vertical="center"/>
    </xf>
    <xf numFmtId="0" fontId="48" fillId="34" borderId="107" xfId="0" applyFont="1" applyFill="1" applyBorder="1" applyAlignment="1">
      <alignment horizontal="center" vertical="center"/>
    </xf>
    <xf numFmtId="0" fontId="48" fillId="34" borderId="108" xfId="0" applyFont="1" applyFill="1" applyBorder="1" applyAlignment="1">
      <alignment horizontal="center" vertical="center"/>
    </xf>
    <xf numFmtId="9" fontId="0" fillId="24" borderId="111" xfId="1" applyFont="1" applyFill="1" applyBorder="1" applyAlignment="1">
      <alignment horizontal="center" vertical="center"/>
    </xf>
    <xf numFmtId="9" fontId="0" fillId="24" borderId="110" xfId="1" applyFont="1" applyFill="1" applyBorder="1" applyAlignment="1">
      <alignment horizontal="center"/>
    </xf>
    <xf numFmtId="164" fontId="26" fillId="2" borderId="22" xfId="0" applyNumberFormat="1" applyFont="1" applyFill="1" applyBorder="1" applyAlignment="1">
      <alignment horizontal="center" vertical="center" wrapText="1"/>
    </xf>
    <xf numFmtId="0" fontId="26" fillId="6" borderId="169" xfId="0" applyFont="1" applyFill="1" applyBorder="1" applyAlignment="1">
      <alignment horizontal="center" vertical="center" wrapText="1"/>
    </xf>
    <xf numFmtId="0" fontId="26" fillId="6" borderId="30" xfId="0" applyFont="1" applyFill="1" applyBorder="1" applyAlignment="1">
      <alignment horizontal="center" vertical="center" wrapText="1"/>
    </xf>
    <xf numFmtId="0" fontId="26" fillId="6" borderId="105" xfId="0" applyFont="1" applyFill="1" applyBorder="1" applyAlignment="1">
      <alignment horizontal="center" vertical="center" wrapText="1"/>
    </xf>
    <xf numFmtId="0" fontId="19" fillId="0" borderId="22" xfId="0" applyFont="1" applyBorder="1" applyAlignment="1">
      <alignment horizontal="center" vertical="center"/>
    </xf>
    <xf numFmtId="0" fontId="26" fillId="12" borderId="21" xfId="0" applyFont="1" applyFill="1" applyBorder="1" applyAlignment="1">
      <alignment horizontal="center" vertical="center"/>
    </xf>
    <xf numFmtId="0" fontId="28" fillId="24" borderId="106" xfId="0" applyFont="1" applyFill="1" applyBorder="1" applyAlignment="1">
      <alignment horizontal="center"/>
    </xf>
    <xf numFmtId="0" fontId="28" fillId="24" borderId="107" xfId="0" applyFont="1" applyFill="1" applyBorder="1" applyAlignment="1">
      <alignment horizontal="center"/>
    </xf>
    <xf numFmtId="0" fontId="28" fillId="24" borderId="108" xfId="0" applyFont="1" applyFill="1" applyBorder="1" applyAlignment="1">
      <alignment horizontal="center"/>
    </xf>
    <xf numFmtId="0" fontId="33" fillId="3" borderId="13" xfId="0" applyFont="1" applyFill="1" applyBorder="1" applyAlignment="1">
      <alignment horizontal="center" vertical="center" wrapText="1"/>
    </xf>
    <xf numFmtId="0" fontId="29" fillId="0" borderId="14" xfId="0" applyFont="1" applyBorder="1"/>
    <xf numFmtId="0" fontId="29" fillId="0" borderId="15" xfId="0" applyFont="1" applyBorder="1"/>
    <xf numFmtId="0" fontId="28" fillId="0" borderId="1" xfId="0" applyFont="1" applyBorder="1" applyAlignment="1">
      <alignment horizontal="center" vertical="center" wrapText="1"/>
    </xf>
    <xf numFmtId="0" fontId="29" fillId="0" borderId="2" xfId="0" applyFont="1" applyBorder="1"/>
    <xf numFmtId="0" fontId="29" fillId="0" borderId="3" xfId="0" applyFont="1" applyBorder="1"/>
    <xf numFmtId="0" fontId="29" fillId="0" borderId="8" xfId="0" applyFont="1" applyBorder="1"/>
    <xf numFmtId="0" fontId="19" fillId="0" borderId="0" xfId="0" applyFont="1" applyAlignment="1"/>
    <xf numFmtId="0" fontId="29" fillId="0" borderId="9" xfId="0" applyFont="1" applyBorder="1"/>
    <xf numFmtId="0" fontId="29" fillId="0" borderId="10" xfId="0" applyFont="1" applyBorder="1"/>
    <xf numFmtId="0" fontId="29" fillId="0" borderId="11" xfId="0" applyFont="1" applyBorder="1"/>
    <xf numFmtId="0" fontId="29" fillId="0" borderId="12" xfId="0" applyFont="1" applyBorder="1"/>
    <xf numFmtId="0" fontId="25" fillId="0" borderId="1" xfId="0" applyFont="1" applyBorder="1" applyAlignment="1">
      <alignment horizontal="center" vertical="center" wrapText="1"/>
    </xf>
    <xf numFmtId="0" fontId="30" fillId="0" borderId="4" xfId="0" applyFont="1" applyBorder="1" applyAlignment="1">
      <alignment horizontal="left" vertical="center" wrapText="1"/>
    </xf>
    <xf numFmtId="0" fontId="29" fillId="0" borderId="5" xfId="0" applyFont="1" applyBorder="1"/>
    <xf numFmtId="0" fontId="29" fillId="0" borderId="6" xfId="0" applyFont="1" applyBorder="1"/>
    <xf numFmtId="0" fontId="25" fillId="0" borderId="4" xfId="0" applyFont="1" applyBorder="1" applyAlignment="1">
      <alignment horizontal="center" vertical="center" wrapText="1"/>
    </xf>
    <xf numFmtId="0" fontId="5" fillId="13" borderId="23" xfId="0" applyFont="1" applyFill="1" applyBorder="1" applyAlignment="1">
      <alignment horizontal="center"/>
    </xf>
    <xf numFmtId="0" fontId="2" fillId="0" borderId="24" xfId="0" applyFont="1" applyBorder="1"/>
    <xf numFmtId="0" fontId="2" fillId="0" borderId="25" xfId="0" applyFont="1" applyBorder="1"/>
    <xf numFmtId="0" fontId="12" fillId="15" borderId="4" xfId="0" applyFont="1" applyFill="1" applyBorder="1" applyAlignment="1">
      <alignment horizontal="center" vertical="center"/>
    </xf>
    <xf numFmtId="0" fontId="2" fillId="0" borderId="5" xfId="0" applyFont="1" applyBorder="1"/>
    <xf numFmtId="0" fontId="2" fillId="0" borderId="6" xfId="0" applyFont="1" applyBorder="1"/>
    <xf numFmtId="0" fontId="12" fillId="17" borderId="37" xfId="0" applyFont="1" applyFill="1" applyBorder="1" applyAlignment="1">
      <alignment horizontal="center" vertical="center" wrapText="1"/>
    </xf>
    <xf numFmtId="0" fontId="2" fillId="0" borderId="38" xfId="0" applyFont="1" applyBorder="1"/>
    <xf numFmtId="0" fontId="2" fillId="0" borderId="39" xfId="0" applyFont="1" applyBorder="1"/>
    <xf numFmtId="0" fontId="8" fillId="0" borderId="1" xfId="0" applyFont="1" applyBorder="1" applyAlignment="1">
      <alignment horizontal="center"/>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9" fillId="0" borderId="4" xfId="0" applyFont="1" applyBorder="1" applyAlignment="1">
      <alignment horizontal="center" vertical="center"/>
    </xf>
    <xf numFmtId="0" fontId="11" fillId="0" borderId="4" xfId="0" applyFont="1" applyBorder="1" applyAlignment="1">
      <alignment horizontal="left" vertical="center"/>
    </xf>
    <xf numFmtId="0" fontId="9" fillId="0" borderId="1" xfId="0" applyFont="1" applyBorder="1" applyAlignment="1">
      <alignment horizontal="center" vertical="center"/>
    </xf>
    <xf numFmtId="0" fontId="45" fillId="28" borderId="105" xfId="0" applyFont="1" applyFill="1" applyBorder="1" applyAlignment="1">
      <alignment horizontal="center" wrapText="1"/>
    </xf>
    <xf numFmtId="0" fontId="12" fillId="14" borderId="4" xfId="0" applyFont="1" applyFill="1" applyBorder="1" applyAlignment="1">
      <alignment horizontal="center" vertical="center"/>
    </xf>
    <xf numFmtId="0" fontId="12" fillId="16" borderId="34" xfId="0" applyFont="1" applyFill="1" applyBorder="1" applyAlignment="1">
      <alignment horizontal="center" vertical="center" wrapText="1"/>
    </xf>
    <xf numFmtId="0" fontId="2" fillId="0" borderId="35" xfId="0" applyFont="1" applyBorder="1"/>
    <xf numFmtId="0" fontId="2" fillId="0" borderId="36" xfId="0" applyFont="1" applyBorder="1"/>
    <xf numFmtId="0" fontId="12" fillId="17" borderId="40" xfId="0" applyFont="1" applyFill="1" applyBorder="1" applyAlignment="1">
      <alignment horizontal="center" vertical="center" wrapText="1"/>
    </xf>
    <xf numFmtId="0" fontId="2" fillId="0" borderId="45" xfId="0" applyFont="1" applyBorder="1"/>
    <xf numFmtId="0" fontId="12" fillId="19" borderId="142" xfId="0" applyFont="1" applyFill="1" applyBorder="1" applyAlignment="1">
      <alignment horizontal="center" vertical="center" wrapText="1"/>
    </xf>
    <xf numFmtId="0" fontId="2" fillId="0" borderId="143" xfId="0" applyFont="1" applyBorder="1"/>
    <xf numFmtId="0" fontId="27" fillId="7" borderId="4" xfId="0" applyFont="1" applyFill="1" applyBorder="1" applyAlignment="1">
      <alignment horizontal="center" vertical="center"/>
    </xf>
    <xf numFmtId="0" fontId="25" fillId="7" borderId="106" xfId="0" applyFont="1" applyFill="1" applyBorder="1" applyAlignment="1">
      <alignment horizontal="center" vertical="center"/>
    </xf>
    <xf numFmtId="0" fontId="25" fillId="7" borderId="107" xfId="0" applyFont="1" applyFill="1" applyBorder="1" applyAlignment="1">
      <alignment horizontal="center" vertical="center"/>
    </xf>
    <xf numFmtId="0" fontId="25" fillId="7" borderId="108" xfId="0" applyFont="1" applyFill="1" applyBorder="1" applyAlignment="1">
      <alignment horizontal="center" vertical="center"/>
    </xf>
    <xf numFmtId="0" fontId="25" fillId="7" borderId="109" xfId="0" applyFont="1" applyFill="1" applyBorder="1" applyAlignment="1">
      <alignment horizontal="center" vertical="center"/>
    </xf>
    <xf numFmtId="0" fontId="42" fillId="26" borderId="106" xfId="0" applyFont="1" applyFill="1" applyBorder="1" applyAlignment="1">
      <alignment horizontal="center" vertical="center"/>
    </xf>
    <xf numFmtId="0" fontId="42" fillId="26" borderId="109" xfId="0" applyFont="1" applyFill="1" applyBorder="1" applyAlignment="1">
      <alignment horizontal="center" vertical="center"/>
    </xf>
    <xf numFmtId="0" fontId="6" fillId="13" borderId="94" xfId="0" applyFont="1" applyFill="1" applyBorder="1" applyAlignment="1">
      <alignment horizontal="center" vertical="center"/>
    </xf>
    <xf numFmtId="0" fontId="2" fillId="0" borderId="95" xfId="0" applyFont="1" applyBorder="1"/>
    <xf numFmtId="0" fontId="23" fillId="7" borderId="92" xfId="0" applyFont="1" applyFill="1" applyBorder="1" applyAlignment="1">
      <alignment horizontal="center" vertical="center" wrapText="1"/>
    </xf>
    <xf numFmtId="0" fontId="24" fillId="0" borderId="90" xfId="0" applyFont="1" applyBorder="1"/>
    <xf numFmtId="0" fontId="35" fillId="24" borderId="110" xfId="0" applyFont="1" applyFill="1" applyBorder="1" applyAlignment="1">
      <alignment horizontal="center"/>
    </xf>
    <xf numFmtId="0" fontId="35" fillId="24" borderId="110" xfId="0" applyFont="1" applyFill="1" applyBorder="1" applyAlignment="1"/>
    <xf numFmtId="0" fontId="35" fillId="24" borderId="111" xfId="0" applyFont="1" applyFill="1" applyBorder="1" applyAlignment="1"/>
    <xf numFmtId="0" fontId="23" fillId="7" borderId="101" xfId="0" applyFont="1" applyFill="1" applyBorder="1" applyAlignment="1">
      <alignment horizontal="center" vertical="center" wrapText="1"/>
    </xf>
    <xf numFmtId="0" fontId="4" fillId="0" borderId="0" xfId="0" applyFont="1" applyAlignment="1">
      <alignment horizontal="center" wrapText="1"/>
    </xf>
    <xf numFmtId="0" fontId="15" fillId="12" borderId="4" xfId="0" applyFont="1" applyFill="1" applyBorder="1" applyAlignment="1">
      <alignment horizontal="center" vertical="center" wrapText="1"/>
    </xf>
    <xf numFmtId="0" fontId="15" fillId="19" borderId="4" xfId="0" applyFont="1" applyFill="1" applyBorder="1" applyAlignment="1">
      <alignment horizontal="center" vertical="center" wrapText="1"/>
    </xf>
    <xf numFmtId="0" fontId="15" fillId="18" borderId="4" xfId="0" applyFont="1" applyFill="1" applyBorder="1" applyAlignment="1">
      <alignment horizontal="center" vertical="center" wrapText="1"/>
    </xf>
    <xf numFmtId="0" fontId="16" fillId="22" borderId="4" xfId="0" applyFont="1" applyFill="1" applyBorder="1" applyAlignment="1">
      <alignment horizontal="center" vertical="center" wrapText="1"/>
    </xf>
    <xf numFmtId="0" fontId="16" fillId="22" borderId="52" xfId="0" applyFont="1" applyFill="1" applyBorder="1" applyAlignment="1">
      <alignment horizontal="center" vertical="center" wrapText="1"/>
    </xf>
    <xf numFmtId="0" fontId="2" fillId="0" borderId="53" xfId="0" applyFont="1" applyBorder="1"/>
    <xf numFmtId="0" fontId="25" fillId="26" borderId="156" xfId="0" applyFont="1" applyFill="1" applyBorder="1" applyAlignment="1">
      <alignment horizontal="center" vertical="center" wrapText="1"/>
    </xf>
    <xf numFmtId="0" fontId="25" fillId="26" borderId="153" xfId="0" applyFont="1" applyFill="1" applyBorder="1" applyAlignment="1">
      <alignment horizontal="center" vertical="center" wrapText="1"/>
    </xf>
    <xf numFmtId="0" fontId="25" fillId="26" borderId="154" xfId="0" applyFont="1" applyFill="1" applyBorder="1" applyAlignment="1">
      <alignment horizontal="center" vertical="center" wrapText="1"/>
    </xf>
    <xf numFmtId="0" fontId="25" fillId="33" borderId="148" xfId="0" applyFont="1" applyFill="1" applyBorder="1" applyAlignment="1">
      <alignment horizontal="center" vertical="center" wrapText="1"/>
    </xf>
    <xf numFmtId="0" fontId="25" fillId="33" borderId="149" xfId="0" applyFont="1" applyFill="1" applyBorder="1" applyAlignment="1">
      <alignment horizontal="center" vertical="center" wrapText="1"/>
    </xf>
    <xf numFmtId="0" fontId="25" fillId="33" borderId="150" xfId="0" applyFont="1" applyFill="1" applyBorder="1" applyAlignment="1">
      <alignment horizontal="center" vertical="center" wrapText="1"/>
    </xf>
    <xf numFmtId="0" fontId="25" fillId="29" borderId="158" xfId="0" applyFont="1" applyFill="1" applyBorder="1" applyAlignment="1">
      <alignment horizontal="center" vertical="center" wrapText="1"/>
    </xf>
    <xf numFmtId="0" fontId="25" fillId="29" borderId="138" xfId="0" applyFont="1" applyFill="1" applyBorder="1" applyAlignment="1">
      <alignment horizontal="center" vertical="center" wrapText="1"/>
    </xf>
    <xf numFmtId="0" fontId="25" fillId="31" borderId="158" xfId="0" applyFont="1" applyFill="1" applyBorder="1" applyAlignment="1">
      <alignment horizontal="center" vertical="center"/>
    </xf>
    <xf numFmtId="0" fontId="25" fillId="31" borderId="138" xfId="0" applyFont="1" applyFill="1" applyBorder="1" applyAlignment="1">
      <alignment horizontal="center" vertical="center"/>
    </xf>
    <xf numFmtId="0" fontId="25" fillId="31" borderId="141" xfId="0" applyFont="1" applyFill="1" applyBorder="1" applyAlignment="1">
      <alignment horizontal="center" vertical="center"/>
    </xf>
    <xf numFmtId="0" fontId="1" fillId="27" borderId="151" xfId="0" applyFont="1" applyFill="1" applyBorder="1" applyAlignment="1">
      <alignment horizontal="center" vertical="center" wrapText="1"/>
    </xf>
    <xf numFmtId="0" fontId="1" fillId="27" borderId="96" xfId="0" applyFont="1" applyFill="1" applyBorder="1" applyAlignment="1">
      <alignment horizontal="center" vertical="center" wrapText="1"/>
    </xf>
    <xf numFmtId="0" fontId="28" fillId="26" borderId="133" xfId="0" applyFont="1" applyFill="1" applyBorder="1" applyAlignment="1">
      <alignment horizontal="center" vertical="center" textRotation="90" wrapText="1"/>
    </xf>
    <xf numFmtId="0" fontId="28" fillId="26" borderId="134" xfId="0" applyFont="1" applyFill="1" applyBorder="1" applyAlignment="1">
      <alignment horizontal="center" vertical="center" textRotation="90" wrapText="1"/>
    </xf>
    <xf numFmtId="0" fontId="28" fillId="26" borderId="120" xfId="0" applyFont="1" applyFill="1" applyBorder="1" applyAlignment="1">
      <alignment horizontal="center" vertical="center" textRotation="90" wrapText="1"/>
    </xf>
    <xf numFmtId="0" fontId="28" fillId="26" borderId="121" xfId="0" applyFont="1" applyFill="1" applyBorder="1" applyAlignment="1">
      <alignment horizontal="center" vertical="center" textRotation="90" wrapText="1"/>
    </xf>
    <xf numFmtId="0" fontId="25" fillId="26" borderId="94" xfId="0" applyFont="1" applyFill="1" applyBorder="1" applyAlignment="1">
      <alignment horizontal="center" vertical="center"/>
    </xf>
    <xf numFmtId="0" fontId="25" fillId="26" borderId="95" xfId="0" applyFont="1" applyFill="1" applyBorder="1" applyAlignment="1">
      <alignment horizontal="center" vertical="center"/>
    </xf>
    <xf numFmtId="0" fontId="25" fillId="32" borderId="161" xfId="0" applyFont="1" applyFill="1" applyBorder="1" applyAlignment="1">
      <alignment horizontal="center" vertical="center"/>
    </xf>
    <xf numFmtId="0" fontId="25" fillId="32" borderId="162" xfId="0" applyFont="1" applyFill="1" applyBorder="1" applyAlignment="1">
      <alignment horizontal="center" vertical="center"/>
    </xf>
    <xf numFmtId="0" fontId="25" fillId="32" borderId="163" xfId="0" applyFont="1" applyFill="1" applyBorder="1" applyAlignment="1">
      <alignment horizontal="center" vertical="center"/>
    </xf>
    <xf numFmtId="0" fontId="25" fillId="30" borderId="156" xfId="0" applyFont="1" applyFill="1" applyBorder="1" applyAlignment="1">
      <alignment horizontal="center" vertical="center" wrapText="1"/>
    </xf>
    <xf numFmtId="0" fontId="25" fillId="30" borderId="153" xfId="0" applyFont="1" applyFill="1" applyBorder="1" applyAlignment="1">
      <alignment horizontal="center" vertical="center" wrapText="1"/>
    </xf>
    <xf numFmtId="0" fontId="25" fillId="30" borderId="154" xfId="0" applyFont="1" applyFill="1" applyBorder="1" applyAlignment="1">
      <alignment horizontal="center" vertical="center" wrapText="1"/>
    </xf>
    <xf numFmtId="0" fontId="19" fillId="0" borderId="124" xfId="0" applyFont="1" applyBorder="1" applyAlignment="1">
      <alignment horizontal="center" vertical="center"/>
    </xf>
    <xf numFmtId="0" fontId="19" fillId="0" borderId="135" xfId="0" applyFont="1" applyBorder="1" applyAlignment="1">
      <alignment horizontal="center" vertical="center"/>
    </xf>
    <xf numFmtId="0" fontId="1" fillId="0" borderId="151" xfId="0" applyFont="1" applyBorder="1" applyAlignment="1">
      <alignment horizontal="center" vertical="center" wrapText="1"/>
    </xf>
    <xf numFmtId="0" fontId="1" fillId="0" borderId="96" xfId="0" applyFont="1" applyBorder="1" applyAlignment="1">
      <alignment horizontal="center" vertical="center" wrapText="1"/>
    </xf>
    <xf numFmtId="0" fontId="0" fillId="0" borderId="115" xfId="0" applyFont="1" applyBorder="1" applyAlignment="1">
      <alignment horizontal="center" vertical="center"/>
    </xf>
    <xf numFmtId="0" fontId="0" fillId="0" borderId="122" xfId="0" applyFont="1" applyBorder="1" applyAlignment="1">
      <alignment horizontal="center" vertical="center"/>
    </xf>
    <xf numFmtId="0" fontId="1" fillId="0" borderId="115" xfId="0" applyFont="1" applyBorder="1" applyAlignment="1">
      <alignment horizontal="center" vertical="center" wrapText="1"/>
    </xf>
    <xf numFmtId="0" fontId="22" fillId="0" borderId="151" xfId="0" applyFont="1" applyBorder="1" applyAlignment="1">
      <alignment horizontal="center" vertical="center" wrapText="1"/>
    </xf>
    <xf numFmtId="0" fontId="22" fillId="0" borderId="96" xfId="0" applyFont="1" applyBorder="1" applyAlignment="1">
      <alignment horizontal="center" vertical="center" wrapText="1"/>
    </xf>
    <xf numFmtId="0" fontId="0" fillId="27" borderId="129" xfId="0" applyFont="1" applyFill="1" applyBorder="1" applyAlignment="1">
      <alignment horizontal="center" vertical="center"/>
    </xf>
    <xf numFmtId="0" fontId="0" fillId="27" borderId="122" xfId="0" applyFont="1" applyFill="1" applyBorder="1" applyAlignment="1">
      <alignment horizontal="center" vertical="center"/>
    </xf>
    <xf numFmtId="0" fontId="19" fillId="27" borderId="129" xfId="0" applyFont="1" applyFill="1" applyBorder="1" applyAlignment="1">
      <alignment horizontal="center" vertical="center"/>
    </xf>
    <xf numFmtId="0" fontId="19" fillId="27" borderId="122" xfId="0" applyFont="1" applyFill="1" applyBorder="1" applyAlignment="1">
      <alignment horizontal="center" vertical="center"/>
    </xf>
    <xf numFmtId="0" fontId="0" fillId="0" borderId="129" xfId="0" applyFont="1" applyBorder="1" applyAlignment="1">
      <alignment horizontal="center" vertical="center"/>
    </xf>
    <xf numFmtId="0" fontId="19" fillId="0" borderId="129" xfId="0" applyFont="1" applyBorder="1" applyAlignment="1">
      <alignment horizontal="center" vertical="center"/>
    </xf>
    <xf numFmtId="0" fontId="19" fillId="0" borderId="122" xfId="0" applyFont="1" applyBorder="1" applyAlignment="1">
      <alignment horizontal="center" vertical="center"/>
    </xf>
    <xf numFmtId="0" fontId="25" fillId="27" borderId="94" xfId="0" applyFont="1" applyFill="1" applyBorder="1" applyAlignment="1">
      <alignment horizontal="center" vertical="center"/>
    </xf>
    <xf numFmtId="0" fontId="25" fillId="27" borderId="95" xfId="0" applyFont="1" applyFill="1" applyBorder="1" applyAlignment="1">
      <alignment horizontal="center" vertical="center"/>
    </xf>
    <xf numFmtId="0" fontId="25" fillId="27" borderId="141" xfId="0" applyFont="1" applyFill="1" applyBorder="1" applyAlignment="1">
      <alignment horizontal="center" vertical="center"/>
    </xf>
    <xf numFmtId="0" fontId="25" fillId="27" borderId="140" xfId="0" applyFont="1" applyFill="1" applyBorder="1" applyAlignment="1">
      <alignment horizontal="center" vertical="center"/>
    </xf>
    <xf numFmtId="0" fontId="25" fillId="27" borderId="138" xfId="0" applyFont="1" applyFill="1" applyBorder="1" applyAlignment="1">
      <alignment horizontal="center" vertical="center"/>
    </xf>
    <xf numFmtId="0" fontId="25" fillId="27" borderId="136" xfId="0" applyFont="1" applyFill="1" applyBorder="1" applyAlignment="1">
      <alignment horizontal="center" vertical="center"/>
    </xf>
    <xf numFmtId="0" fontId="1" fillId="0" borderId="152" xfId="0" applyFont="1" applyBorder="1" applyAlignment="1">
      <alignment horizontal="center" vertical="center" wrapText="1"/>
    </xf>
    <xf numFmtId="0" fontId="1" fillId="0" borderId="124" xfId="0" applyFont="1" applyBorder="1" applyAlignment="1">
      <alignment horizontal="center" vertical="center" wrapText="1"/>
    </xf>
    <xf numFmtId="0" fontId="19" fillId="0" borderId="115"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xf>
    <xf numFmtId="0" fontId="4" fillId="0" borderId="23" xfId="0" applyFont="1" applyBorder="1" applyAlignment="1">
      <alignment horizontal="center"/>
    </xf>
    <xf numFmtId="0" fontId="4" fillId="0" borderId="55" xfId="0" applyFont="1" applyBorder="1" applyAlignment="1">
      <alignment horizontal="center" vertical="center" wrapText="1"/>
    </xf>
    <xf numFmtId="0" fontId="2" fillId="0" borderId="56" xfId="0" applyFont="1" applyBorder="1"/>
    <xf numFmtId="0" fontId="2" fillId="0" borderId="57" xfId="0" applyFont="1" applyBorder="1"/>
    <xf numFmtId="0" fontId="4" fillId="0" borderId="40" xfId="0" applyFont="1" applyBorder="1" applyAlignment="1">
      <alignment horizontal="center" vertical="center"/>
    </xf>
    <xf numFmtId="0" fontId="2" fillId="0" borderId="60" xfId="0" applyFont="1" applyBorder="1"/>
    <xf numFmtId="0" fontId="4" fillId="0" borderId="58" xfId="0" applyFont="1" applyBorder="1" applyAlignment="1">
      <alignment horizontal="center" vertical="center" textRotation="90" wrapText="1"/>
    </xf>
    <xf numFmtId="0" fontId="2" fillId="0" borderId="61" xfId="0" applyFont="1" applyBorder="1"/>
    <xf numFmtId="0" fontId="4" fillId="0" borderId="55" xfId="0" applyFont="1" applyBorder="1" applyAlignment="1">
      <alignment horizontal="center" vertical="center"/>
    </xf>
    <xf numFmtId="0" fontId="4" fillId="0" borderId="58" xfId="0" applyFont="1" applyBorder="1" applyAlignment="1">
      <alignment horizontal="center" vertical="center"/>
    </xf>
    <xf numFmtId="0" fontId="2" fillId="0" borderId="59" xfId="0" applyFont="1" applyBorder="1"/>
    <xf numFmtId="0" fontId="0" fillId="0" borderId="170" xfId="0" pivotButton="1" applyFont="1" applyBorder="1" applyAlignment="1"/>
    <xf numFmtId="0" fontId="0" fillId="0" borderId="170" xfId="0" applyFont="1" applyBorder="1" applyAlignment="1"/>
    <xf numFmtId="0" fontId="0" fillId="0" borderId="171" xfId="0" applyFont="1" applyBorder="1" applyAlignment="1"/>
    <xf numFmtId="0" fontId="0" fillId="0" borderId="172" xfId="0" applyFont="1" applyBorder="1" applyAlignment="1"/>
    <xf numFmtId="0" fontId="0" fillId="0" borderId="173" xfId="0" pivotButton="1" applyFont="1" applyBorder="1" applyAlignment="1"/>
    <xf numFmtId="0" fontId="0" fillId="0" borderId="174" xfId="0" applyFont="1" applyBorder="1" applyAlignment="1"/>
    <xf numFmtId="0" fontId="0" fillId="0" borderId="175" xfId="0" applyFont="1" applyBorder="1" applyAlignment="1"/>
    <xf numFmtId="0" fontId="0" fillId="0" borderId="173" xfId="0" applyFont="1" applyBorder="1" applyAlignment="1"/>
    <xf numFmtId="0" fontId="0" fillId="0" borderId="176" xfId="0" applyFont="1" applyBorder="1" applyAlignment="1"/>
    <xf numFmtId="0" fontId="0" fillId="0" borderId="173" xfId="0" applyNumberFormat="1" applyFont="1" applyBorder="1" applyAlignment="1"/>
    <xf numFmtId="0" fontId="0" fillId="0" borderId="176" xfId="0" applyNumberFormat="1" applyFont="1" applyBorder="1" applyAlignment="1"/>
    <xf numFmtId="0" fontId="0" fillId="0" borderId="170" xfId="0" applyNumberFormat="1" applyFont="1" applyBorder="1" applyAlignment="1"/>
    <xf numFmtId="0" fontId="0" fillId="0" borderId="177" xfId="0" applyFont="1" applyBorder="1" applyAlignment="1"/>
    <xf numFmtId="0" fontId="0" fillId="0" borderId="177" xfId="0" applyNumberFormat="1" applyFont="1" applyBorder="1" applyAlignment="1"/>
    <xf numFmtId="0" fontId="0" fillId="0" borderId="171" xfId="0" applyNumberFormat="1" applyFont="1" applyBorder="1" applyAlignment="1"/>
    <xf numFmtId="0" fontId="0" fillId="0" borderId="178" xfId="0" applyFont="1" applyBorder="1" applyAlignment="1"/>
    <xf numFmtId="0" fontId="0" fillId="0" borderId="178" xfId="0" applyNumberFormat="1" applyFont="1" applyBorder="1" applyAlignment="1"/>
    <xf numFmtId="0" fontId="0" fillId="0" borderId="179" xfId="0" applyNumberFormat="1" applyFont="1" applyBorder="1" applyAlignment="1"/>
    <xf numFmtId="0" fontId="0" fillId="0" borderId="172" xfId="0" applyNumberFormat="1" applyFont="1" applyBorder="1" applyAlignment="1"/>
  </cellXfs>
  <cellStyles count="2">
    <cellStyle name="Normal" xfId="0" builtinId="0"/>
    <cellStyle name="Porcentaje" xfId="1" builtinId="5"/>
  </cellStyles>
  <dxfs count="307">
    <dxf>
      <fill>
        <patternFill patternType="solid">
          <fgColor rgb="FFA8D08D"/>
          <bgColor rgb="FFA8D08D"/>
        </patternFill>
      </fill>
    </dxf>
    <dxf>
      <fill>
        <patternFill patternType="solid">
          <fgColor rgb="FFF4B083"/>
          <bgColor rgb="FFF4B083"/>
        </patternFill>
      </fill>
    </dxf>
    <dxf>
      <fill>
        <patternFill patternType="solid">
          <fgColor rgb="FFF0644D"/>
          <bgColor rgb="FFF0644D"/>
        </patternFill>
      </fill>
    </dxf>
    <dxf>
      <fill>
        <patternFill patternType="solid">
          <fgColor rgb="FFA8D08D"/>
          <bgColor rgb="FFA8D08D"/>
        </patternFill>
      </fill>
    </dxf>
    <dxf>
      <fill>
        <patternFill patternType="solid">
          <fgColor rgb="FFF4B083"/>
          <bgColor rgb="FFF4B083"/>
        </patternFill>
      </fill>
    </dxf>
    <dxf>
      <fill>
        <patternFill patternType="solid">
          <fgColor rgb="FFF4642C"/>
          <bgColor rgb="FFF4642C"/>
        </patternFill>
      </fill>
    </dxf>
    <dxf>
      <fill>
        <patternFill patternType="solid">
          <fgColor rgb="FFA8D08D"/>
          <bgColor rgb="FFA8D08D"/>
        </patternFill>
      </fill>
    </dxf>
    <dxf>
      <fill>
        <patternFill patternType="solid">
          <fgColor rgb="FFF0644D"/>
          <bgColor rgb="FFF0644D"/>
        </patternFill>
      </fill>
    </dxf>
    <dxf>
      <fill>
        <patternFill patternType="solid">
          <fgColor rgb="FFA8D08D"/>
          <bgColor rgb="FFA8D08D"/>
        </patternFill>
      </fill>
    </dxf>
    <dxf>
      <fill>
        <patternFill patternType="solid">
          <fgColor rgb="FFF4B083"/>
          <bgColor rgb="FFF4B083"/>
        </patternFill>
      </fill>
    </dxf>
    <dxf>
      <fill>
        <patternFill patternType="solid">
          <fgColor rgb="FFF5644D"/>
          <bgColor rgb="FFF5644D"/>
        </patternFill>
      </fill>
    </dxf>
    <dxf>
      <fill>
        <patternFill patternType="solid">
          <fgColor rgb="FFF1644D"/>
          <bgColor rgb="FFF1644D"/>
        </patternFill>
      </fill>
    </dxf>
    <dxf>
      <fill>
        <patternFill patternType="solid">
          <fgColor rgb="FFA8D08D"/>
          <bgColor rgb="FFA8D08D"/>
        </patternFill>
      </fill>
    </dxf>
    <dxf>
      <fill>
        <patternFill patternType="solid">
          <fgColor rgb="FFF1644D"/>
          <bgColor rgb="FFF1644D"/>
        </patternFill>
      </fill>
    </dxf>
    <dxf>
      <fill>
        <patternFill patternType="solid">
          <fgColor rgb="FFA8D08D"/>
          <bgColor rgb="FFA8D08D"/>
        </patternFill>
      </fill>
    </dxf>
    <dxf>
      <fill>
        <patternFill patternType="solid">
          <fgColor rgb="FFF1644D"/>
          <bgColor rgb="FFF1644D"/>
        </patternFill>
      </fill>
    </dxf>
    <dxf>
      <fill>
        <patternFill patternType="solid">
          <fgColor rgb="FFC5E0B3"/>
          <bgColor rgb="FFC5E0B3"/>
        </patternFill>
      </fill>
    </dxf>
    <dxf>
      <fill>
        <patternFill patternType="solid">
          <fgColor rgb="FFA8D08D"/>
          <bgColor rgb="FFA8D08D"/>
        </patternFill>
      </fill>
    </dxf>
    <dxf>
      <fill>
        <patternFill patternType="solid">
          <fgColor rgb="FFF4B083"/>
          <bgColor rgb="FFF4B083"/>
        </patternFill>
      </fill>
    </dxf>
    <dxf>
      <fill>
        <patternFill patternType="solid">
          <fgColor rgb="FFF4642C"/>
          <bgColor rgb="FFF4642C"/>
        </patternFill>
      </fill>
    </dxf>
    <dxf>
      <fill>
        <patternFill patternType="solid">
          <fgColor rgb="FFA8D08D"/>
          <bgColor rgb="FFA8D08D"/>
        </patternFill>
      </fill>
    </dxf>
    <dxf>
      <fill>
        <patternFill patternType="solid">
          <fgColor rgb="FFF0644D"/>
          <bgColor rgb="FFF0644D"/>
        </patternFill>
      </fill>
    </dxf>
    <dxf>
      <fill>
        <patternFill patternType="solid">
          <fgColor rgb="FFA8D08D"/>
          <bgColor rgb="FFA8D08D"/>
        </patternFill>
      </fill>
    </dxf>
    <dxf>
      <fill>
        <patternFill patternType="solid">
          <fgColor rgb="FFF4B083"/>
          <bgColor rgb="FFF4B083"/>
        </patternFill>
      </fill>
    </dxf>
    <dxf>
      <fill>
        <patternFill patternType="solid">
          <fgColor rgb="FFF0644D"/>
          <bgColor rgb="FFF0644D"/>
        </patternFill>
      </fill>
    </dxf>
    <dxf>
      <fill>
        <patternFill patternType="solid">
          <fgColor rgb="FFA8D08D"/>
          <bgColor rgb="FFA8D08D"/>
        </patternFill>
      </fill>
    </dxf>
    <dxf>
      <fill>
        <patternFill patternType="solid">
          <fgColor rgb="FFF4B083"/>
          <bgColor rgb="FFF4B083"/>
        </patternFill>
      </fill>
    </dxf>
    <dxf>
      <fill>
        <patternFill patternType="solid">
          <fgColor rgb="FFF4642C"/>
          <bgColor rgb="FFF4642C"/>
        </patternFill>
      </fill>
    </dxf>
    <dxf>
      <fill>
        <patternFill patternType="solid">
          <fgColor rgb="FFA8D08D"/>
          <bgColor rgb="FFA8D08D"/>
        </patternFill>
      </fill>
    </dxf>
    <dxf>
      <fill>
        <patternFill patternType="solid">
          <fgColor rgb="FFF0644D"/>
          <bgColor rgb="FFF0644D"/>
        </patternFill>
      </fill>
    </dxf>
    <dxf>
      <fill>
        <patternFill patternType="solid">
          <fgColor rgb="FFA8D08D"/>
          <bgColor rgb="FFA8D08D"/>
        </patternFill>
      </fill>
    </dxf>
    <dxf>
      <fill>
        <patternFill patternType="solid">
          <fgColor rgb="FFF4B083"/>
          <bgColor rgb="FFF4B083"/>
        </patternFill>
      </fill>
    </dxf>
    <dxf>
      <fill>
        <patternFill patternType="solid">
          <fgColor rgb="FFF5644D"/>
          <bgColor rgb="FFF5644D"/>
        </patternFill>
      </fill>
    </dxf>
    <dxf>
      <fill>
        <patternFill patternType="solid">
          <fgColor rgb="FFF1644D"/>
          <bgColor rgb="FFF1644D"/>
        </patternFill>
      </fill>
    </dxf>
    <dxf>
      <fill>
        <patternFill patternType="solid">
          <fgColor rgb="FFA8D08D"/>
          <bgColor rgb="FFA8D08D"/>
        </patternFill>
      </fill>
    </dxf>
    <dxf>
      <fill>
        <patternFill patternType="solid">
          <fgColor rgb="FFF1644D"/>
          <bgColor rgb="FFF1644D"/>
        </patternFill>
      </fill>
    </dxf>
    <dxf>
      <fill>
        <patternFill patternType="solid">
          <fgColor rgb="FFA8D08D"/>
          <bgColor rgb="FFA8D08D"/>
        </patternFill>
      </fill>
    </dxf>
    <dxf>
      <fill>
        <patternFill patternType="solid">
          <fgColor rgb="FFF1644D"/>
          <bgColor rgb="FFF1644D"/>
        </patternFill>
      </fill>
    </dxf>
    <dxf>
      <fill>
        <patternFill patternType="solid">
          <fgColor rgb="FFC5E0B3"/>
          <bgColor rgb="FFC5E0B3"/>
        </patternFill>
      </fill>
    </dxf>
    <dxf>
      <fill>
        <patternFill patternType="solid">
          <fgColor rgb="FFA8D08D"/>
          <bgColor rgb="FFA8D08D"/>
        </patternFill>
      </fill>
    </dxf>
    <dxf>
      <fill>
        <patternFill patternType="solid">
          <fgColor rgb="FFF4B083"/>
          <bgColor rgb="FFF4B083"/>
        </patternFill>
      </fill>
    </dxf>
    <dxf>
      <fill>
        <patternFill patternType="solid">
          <fgColor rgb="FFF4642C"/>
          <bgColor rgb="FFF4642C"/>
        </patternFill>
      </fill>
    </dxf>
    <dxf>
      <fill>
        <patternFill patternType="solid">
          <fgColor rgb="FFA8D08D"/>
          <bgColor rgb="FFA8D08D"/>
        </patternFill>
      </fill>
    </dxf>
    <dxf>
      <fill>
        <patternFill patternType="solid">
          <fgColor rgb="FFF4B083"/>
          <bgColor rgb="FFF4B083"/>
        </patternFill>
      </fill>
    </dxf>
    <dxf>
      <fill>
        <patternFill patternType="solid">
          <fgColor rgb="FFF4642C"/>
          <bgColor rgb="FFF4642C"/>
        </patternFill>
      </fill>
    </dxf>
    <dxf>
      <fill>
        <patternFill patternType="solid">
          <fgColor rgb="FFF4642C"/>
          <bgColor rgb="FFF4642C"/>
        </patternFill>
      </fill>
    </dxf>
    <dxf>
      <fill>
        <patternFill patternType="solid">
          <fgColor rgb="FFF4B083"/>
          <bgColor rgb="FFF4B083"/>
        </patternFill>
      </fill>
    </dxf>
    <dxf>
      <fill>
        <patternFill patternType="solid">
          <fgColor rgb="FFA8D08D"/>
          <bgColor rgb="FFA8D08D"/>
        </patternFill>
      </fill>
    </dxf>
    <dxf>
      <fill>
        <patternFill patternType="solid">
          <fgColor rgb="FFA8D08D"/>
          <bgColor rgb="FFA8D08D"/>
        </patternFill>
      </fill>
    </dxf>
    <dxf>
      <fill>
        <patternFill patternType="solid">
          <fgColor rgb="FFF4B083"/>
          <bgColor rgb="FFF4B083"/>
        </patternFill>
      </fill>
    </dxf>
    <dxf>
      <fill>
        <patternFill patternType="solid">
          <fgColor rgb="FFF0644D"/>
          <bgColor rgb="FFF0644D"/>
        </patternFill>
      </fill>
    </dxf>
    <dxf>
      <fill>
        <patternFill patternType="solid">
          <fgColor rgb="FFA8D08D"/>
          <bgColor rgb="FFA8D08D"/>
        </patternFill>
      </fill>
    </dxf>
    <dxf>
      <fill>
        <patternFill patternType="solid">
          <fgColor rgb="FFF4B083"/>
          <bgColor rgb="FFF4B083"/>
        </patternFill>
      </fill>
    </dxf>
    <dxf>
      <fill>
        <patternFill patternType="solid">
          <fgColor rgb="FFF4642C"/>
          <bgColor rgb="FFF4642C"/>
        </patternFill>
      </fill>
    </dxf>
    <dxf>
      <fill>
        <patternFill patternType="solid">
          <fgColor rgb="FFA8D08D"/>
          <bgColor rgb="FFA8D08D"/>
        </patternFill>
      </fill>
    </dxf>
    <dxf>
      <fill>
        <patternFill patternType="solid">
          <fgColor rgb="FFF0644D"/>
          <bgColor rgb="FFF0644D"/>
        </patternFill>
      </fill>
    </dxf>
    <dxf>
      <fill>
        <patternFill patternType="solid">
          <fgColor rgb="FFA8D08D"/>
          <bgColor rgb="FFA8D08D"/>
        </patternFill>
      </fill>
    </dxf>
    <dxf>
      <fill>
        <patternFill patternType="solid">
          <fgColor rgb="FFF4B083"/>
          <bgColor rgb="FFF4B083"/>
        </patternFill>
      </fill>
    </dxf>
    <dxf>
      <fill>
        <patternFill patternType="solid">
          <fgColor rgb="FFF5644D"/>
          <bgColor rgb="FFF5644D"/>
        </patternFill>
      </fill>
    </dxf>
    <dxf>
      <fill>
        <patternFill patternType="solid">
          <fgColor rgb="FFA8D08D"/>
          <bgColor rgb="FFA8D08D"/>
        </patternFill>
      </fill>
    </dxf>
    <dxf>
      <fill>
        <patternFill patternType="solid">
          <fgColor rgb="FFF4B083"/>
          <bgColor rgb="FFF4B083"/>
        </patternFill>
      </fill>
    </dxf>
    <dxf>
      <fill>
        <patternFill patternType="solid">
          <fgColor rgb="FFF5644D"/>
          <bgColor rgb="FFF5644D"/>
        </patternFill>
      </fill>
    </dxf>
    <dxf>
      <fill>
        <patternFill patternType="solid">
          <fgColor rgb="FFA8D08D"/>
          <bgColor rgb="FFA8D08D"/>
        </patternFill>
      </fill>
    </dxf>
    <dxf>
      <fill>
        <patternFill patternType="solid">
          <fgColor rgb="FFF4B083"/>
          <bgColor rgb="FFF4B083"/>
        </patternFill>
      </fill>
    </dxf>
    <dxf>
      <fill>
        <patternFill patternType="solid">
          <fgColor rgb="FFF5644D"/>
          <bgColor rgb="FFF5644D"/>
        </patternFill>
      </fill>
    </dxf>
    <dxf>
      <fill>
        <patternFill patternType="solid">
          <fgColor rgb="FFF1644D"/>
          <bgColor rgb="FFF1644D"/>
        </patternFill>
      </fill>
    </dxf>
    <dxf>
      <fill>
        <patternFill patternType="solid">
          <fgColor rgb="FFA8D08D"/>
          <bgColor rgb="FFA8D08D"/>
        </patternFill>
      </fill>
    </dxf>
    <dxf>
      <fill>
        <patternFill patternType="solid">
          <fgColor rgb="FFF1644D"/>
          <bgColor rgb="FFF1644D"/>
        </patternFill>
      </fill>
    </dxf>
    <dxf>
      <fill>
        <patternFill patternType="solid">
          <fgColor rgb="FFA8D08D"/>
          <bgColor rgb="FFA8D08D"/>
        </patternFill>
      </fill>
    </dxf>
    <dxf>
      <fill>
        <patternFill patternType="solid">
          <fgColor rgb="FFF1644D"/>
          <bgColor rgb="FFF1644D"/>
        </patternFill>
      </fill>
    </dxf>
    <dxf>
      <fill>
        <patternFill patternType="solid">
          <fgColor rgb="FFC5E0B3"/>
          <bgColor rgb="FFC5E0B3"/>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alignment vertic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pivotCacheDefinition" Target="pivotCache/pivotCacheDefinition3.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pivotCacheDefinition" Target="pivotCache/pivotCacheDefinition1.xml"/><Relationship Id="rId40" Type="http://schemas.openxmlformats.org/officeDocument/2006/relationships/pivotCacheDefinition" Target="pivotCache/pivotCacheDefinition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pivotCacheDefinition" Target="pivotCache/pivotCacheDefinition2.xml"/><Relationship Id="rId20" Type="http://schemas.openxmlformats.org/officeDocument/2006/relationships/externalLink" Target="externalLinks/externalLink3.xml"/><Relationship Id="rId41" Type="http://schemas.openxmlformats.org/officeDocument/2006/relationships/pivotCacheDefinition" Target="pivotCache/pivotCacheDefinition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ESTADO DE DISEÑO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0"/>
      <c:rAngAx val="0"/>
      <c:perspective val="1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0"/>
            <c:invertIfNegative val="0"/>
            <c:bubble3D val="0"/>
            <c:spPr>
              <a:solidFill>
                <a:srgbClr val="FF0000"/>
              </a:solidFill>
              <a:ln>
                <a:noFill/>
              </a:ln>
              <a:effectLst/>
              <a:sp3d/>
            </c:spPr>
            <c:extLst xmlns:c16r2="http://schemas.microsoft.com/office/drawing/2015/06/chart">
              <c:ext xmlns:c16="http://schemas.microsoft.com/office/drawing/2014/chart" uri="{C3380CC4-5D6E-409C-BE32-E72D297353CC}">
                <c16:uniqueId val="{00000001-43A1-42B6-8C19-AAB3EA39656A}"/>
              </c:ext>
            </c:extLst>
          </c:dPt>
          <c:dPt>
            <c:idx val="1"/>
            <c:invertIfNegative val="0"/>
            <c:bubble3D val="0"/>
            <c:spPr>
              <a:solidFill>
                <a:srgbClr val="FFFF00"/>
              </a:solidFill>
              <a:ln>
                <a:noFill/>
              </a:ln>
              <a:effectLst/>
              <a:sp3d/>
            </c:spPr>
            <c:extLst xmlns:c16r2="http://schemas.microsoft.com/office/drawing/2015/06/chart">
              <c:ext xmlns:c16="http://schemas.microsoft.com/office/drawing/2014/chart" uri="{C3380CC4-5D6E-409C-BE32-E72D297353CC}">
                <c16:uniqueId val="{00000003-43A1-42B6-8C19-AAB3EA39656A}"/>
              </c:ext>
            </c:extLst>
          </c:dPt>
          <c:dPt>
            <c:idx val="2"/>
            <c:invertIfNegative val="0"/>
            <c:bubble3D val="0"/>
            <c:spPr>
              <a:solidFill>
                <a:srgbClr val="00B050"/>
              </a:solidFill>
              <a:ln>
                <a:noFill/>
              </a:ln>
              <a:effectLst/>
              <a:sp3d/>
            </c:spPr>
            <c:extLst xmlns:c16r2="http://schemas.microsoft.com/office/drawing/2015/06/chart">
              <c:ext xmlns:c16="http://schemas.microsoft.com/office/drawing/2014/chart" uri="{C3380CC4-5D6E-409C-BE32-E72D297353CC}">
                <c16:uniqueId val="{00000005-43A1-42B6-8C19-AAB3EA39656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Hoja4!$B$27:$D$27</c:f>
              <c:strCache>
                <c:ptCount val="3"/>
                <c:pt idx="0">
                  <c:v>DÉBIL</c:v>
                </c:pt>
                <c:pt idx="1">
                  <c:v>MODERADO</c:v>
                </c:pt>
                <c:pt idx="2">
                  <c:v>FUERTE</c:v>
                </c:pt>
              </c:strCache>
            </c:strRef>
          </c:cat>
          <c:val>
            <c:numRef>
              <c:f>Hoja4!$B$47:$D$47</c:f>
              <c:numCache>
                <c:formatCode>General</c:formatCode>
                <c:ptCount val="3"/>
                <c:pt idx="0">
                  <c:v>54</c:v>
                </c:pt>
                <c:pt idx="1">
                  <c:v>28</c:v>
                </c:pt>
                <c:pt idx="2">
                  <c:v>2</c:v>
                </c:pt>
              </c:numCache>
            </c:numRef>
          </c:val>
          <c:extLst xmlns:c16r2="http://schemas.microsoft.com/office/drawing/2015/06/chart">
            <c:ext xmlns:c16="http://schemas.microsoft.com/office/drawing/2014/chart" uri="{C3380CC4-5D6E-409C-BE32-E72D297353CC}">
              <c16:uniqueId val="{00000006-43A1-42B6-8C19-AAB3EA39656A}"/>
            </c:ext>
          </c:extLst>
        </c:ser>
        <c:dLbls>
          <c:showLegendKey val="0"/>
          <c:showVal val="0"/>
          <c:showCatName val="0"/>
          <c:showSerName val="0"/>
          <c:showPercent val="0"/>
          <c:showBubbleSize val="0"/>
        </c:dLbls>
        <c:gapWidth val="219"/>
        <c:shape val="box"/>
        <c:axId val="-275792720"/>
        <c:axId val="-275785104"/>
        <c:axId val="0"/>
      </c:bar3DChart>
      <c:catAx>
        <c:axId val="-275792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5785104"/>
        <c:crosses val="autoZero"/>
        <c:auto val="1"/>
        <c:lblAlgn val="ctr"/>
        <c:lblOffset val="100"/>
        <c:noMultiLvlLbl val="0"/>
      </c:catAx>
      <c:valAx>
        <c:axId val="-27578510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5792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Evaluación del Riesgo</a:t>
            </a:r>
          </a:p>
        </c:rich>
      </c:tx>
      <c:overlay val="0"/>
    </c:title>
    <c:autoTitleDeleted val="0"/>
    <c:plotArea>
      <c:layout/>
      <c:barChart>
        <c:barDir val="col"/>
        <c:grouping val="clustered"/>
        <c:varyColors val="1"/>
        <c:ser>
          <c:idx val="0"/>
          <c:order val="0"/>
          <c:tx>
            <c:v>Extremo</c:v>
          </c:tx>
          <c:spPr>
            <a:solidFill>
              <a:srgbClr val="FF0000"/>
            </a:solidFill>
          </c:spPr>
          <c:invertIfNegative val="1"/>
          <c:cat>
            <c:strRef>
              <c:f>'Análisis del Riesgo'!$E$6:$E$24</c:f>
              <c:strCache>
                <c:ptCount val="19"/>
                <c:pt idx="0">
                  <c:v>Análisis y Mejora Continua </c:v>
                </c:pt>
                <c:pt idx="1">
                  <c:v>Coordinación Operativa</c:v>
                </c:pt>
                <c:pt idx="2">
                  <c:v>Evaluación y Seguimiento</c:v>
                </c:pt>
                <c:pt idx="3">
                  <c:v>Formulación, actualización y acompañamiento normativo y operativo</c:v>
                </c:pt>
                <c:pt idx="4">
                  <c:v>Fortalecimiento Bomberil para la Respuesta</c:v>
                </c:pt>
                <c:pt idx="5">
                  <c:v>Gestión Administrativa</c:v>
                </c:pt>
                <c:pt idx="6">
                  <c:v>Gestión de Asuntos Disciplinarios</c:v>
                </c:pt>
                <c:pt idx="7">
                  <c:v>Gestión de Atención al Usuario</c:v>
                </c:pt>
                <c:pt idx="8">
                  <c:v>Gestión de Comunicaciones</c:v>
                </c:pt>
                <c:pt idx="9">
                  <c:v>Gestión de Contratación</c:v>
                </c:pt>
                <c:pt idx="10">
                  <c:v>Gestión de Coperación Internacional y Alianzas Estratégicas</c:v>
                </c:pt>
                <c:pt idx="11">
                  <c:v>Gestión de Tecnologia Informática</c:v>
                </c:pt>
                <c:pt idx="12">
                  <c:v>Gestión del Talento Humano</c:v>
                </c:pt>
                <c:pt idx="13">
                  <c:v>Gestión Documental</c:v>
                </c:pt>
                <c:pt idx="14">
                  <c:v>Gestión Financiera</c:v>
                </c:pt>
                <c:pt idx="15">
                  <c:v>Gestión Jurídica</c:v>
                </c:pt>
                <c:pt idx="16">
                  <c:v>Inspección Vigilancia y Control</c:v>
                </c:pt>
                <c:pt idx="17">
                  <c:v>Planeción Estratégica</c:v>
                </c:pt>
                <c:pt idx="18">
                  <c:v>Educación Nacional para Bomberos</c:v>
                </c:pt>
              </c:strCache>
            </c:strRef>
          </c:cat>
          <c:val>
            <c:numRef>
              <c:f>'Análisis del Riesgo'!$F$6:$F$24</c:f>
              <c:numCache>
                <c:formatCode>General</c:formatCode>
                <c:ptCount val="19"/>
                <c:pt idx="0">
                  <c:v>0</c:v>
                </c:pt>
                <c:pt idx="1">
                  <c:v>0</c:v>
                </c:pt>
                <c:pt idx="2">
                  <c:v>0</c:v>
                </c:pt>
                <c:pt idx="3">
                  <c:v>0</c:v>
                </c:pt>
                <c:pt idx="4">
                  <c:v>1</c:v>
                </c:pt>
                <c:pt idx="5">
                  <c:v>0</c:v>
                </c:pt>
                <c:pt idx="6">
                  <c:v>0</c:v>
                </c:pt>
                <c:pt idx="7">
                  <c:v>0</c:v>
                </c:pt>
                <c:pt idx="8">
                  <c:v>0</c:v>
                </c:pt>
                <c:pt idx="9">
                  <c:v>0</c:v>
                </c:pt>
                <c:pt idx="10">
                  <c:v>0</c:v>
                </c:pt>
                <c:pt idx="11">
                  <c:v>2</c:v>
                </c:pt>
                <c:pt idx="12">
                  <c:v>0</c:v>
                </c:pt>
                <c:pt idx="13">
                  <c:v>0</c:v>
                </c:pt>
                <c:pt idx="14">
                  <c:v>1</c:v>
                </c:pt>
                <c:pt idx="15">
                  <c:v>0</c:v>
                </c:pt>
                <c:pt idx="16">
                  <c:v>1</c:v>
                </c:pt>
                <c:pt idx="17">
                  <c:v>0</c:v>
                </c:pt>
                <c:pt idx="18">
                  <c:v>0</c:v>
                </c:pt>
              </c:numCache>
            </c:numRef>
          </c:val>
          <c:extLst xmlns:c16r2="http://schemas.microsoft.com/office/drawing/2015/06/chart">
            <c:ext xmlns:c16="http://schemas.microsoft.com/office/drawing/2014/chart" uri="{C3380CC4-5D6E-409C-BE32-E72D297353CC}">
              <c16:uniqueId val="{00000000-88A6-417F-80D8-9557DE2CC504}"/>
            </c:ex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v>Alto</c:v>
          </c:tx>
          <c:spPr>
            <a:solidFill>
              <a:srgbClr val="ED7D31"/>
            </a:solidFill>
          </c:spPr>
          <c:invertIfNegative val="1"/>
          <c:cat>
            <c:strRef>
              <c:f>'Análisis del Riesgo'!$E$6:$E$24</c:f>
              <c:strCache>
                <c:ptCount val="19"/>
                <c:pt idx="0">
                  <c:v>Análisis y Mejora Continua </c:v>
                </c:pt>
                <c:pt idx="1">
                  <c:v>Coordinación Operativa</c:v>
                </c:pt>
                <c:pt idx="2">
                  <c:v>Evaluación y Seguimiento</c:v>
                </c:pt>
                <c:pt idx="3">
                  <c:v>Formulación, actualización y acompañamiento normativo y operativo</c:v>
                </c:pt>
                <c:pt idx="4">
                  <c:v>Fortalecimiento Bomberil para la Respuesta</c:v>
                </c:pt>
                <c:pt idx="5">
                  <c:v>Gestión Administrativa</c:v>
                </c:pt>
                <c:pt idx="6">
                  <c:v>Gestión de Asuntos Disciplinarios</c:v>
                </c:pt>
                <c:pt idx="7">
                  <c:v>Gestión de Atención al Usuario</c:v>
                </c:pt>
                <c:pt idx="8">
                  <c:v>Gestión de Comunicaciones</c:v>
                </c:pt>
                <c:pt idx="9">
                  <c:v>Gestión de Contratación</c:v>
                </c:pt>
                <c:pt idx="10">
                  <c:v>Gestión de Coperación Internacional y Alianzas Estratégicas</c:v>
                </c:pt>
                <c:pt idx="11">
                  <c:v>Gestión de Tecnologia Informática</c:v>
                </c:pt>
                <c:pt idx="12">
                  <c:v>Gestión del Talento Humano</c:v>
                </c:pt>
                <c:pt idx="13">
                  <c:v>Gestión Documental</c:v>
                </c:pt>
                <c:pt idx="14">
                  <c:v>Gestión Financiera</c:v>
                </c:pt>
                <c:pt idx="15">
                  <c:v>Gestión Jurídica</c:v>
                </c:pt>
                <c:pt idx="16">
                  <c:v>Inspección Vigilancia y Control</c:v>
                </c:pt>
                <c:pt idx="17">
                  <c:v>Planeción Estratégica</c:v>
                </c:pt>
                <c:pt idx="18">
                  <c:v>Educación Nacional para Bomberos</c:v>
                </c:pt>
              </c:strCache>
            </c:strRef>
          </c:cat>
          <c:val>
            <c:numRef>
              <c:f>'Análisis del Riesgo'!$G$6:$G$24</c:f>
              <c:numCache>
                <c:formatCode>General</c:formatCode>
                <c:ptCount val="19"/>
                <c:pt idx="0">
                  <c:v>2</c:v>
                </c:pt>
                <c:pt idx="1">
                  <c:v>1</c:v>
                </c:pt>
                <c:pt idx="2">
                  <c:v>1</c:v>
                </c:pt>
                <c:pt idx="3">
                  <c:v>1</c:v>
                </c:pt>
                <c:pt idx="4">
                  <c:v>1</c:v>
                </c:pt>
                <c:pt idx="5">
                  <c:v>2</c:v>
                </c:pt>
                <c:pt idx="6">
                  <c:v>1</c:v>
                </c:pt>
                <c:pt idx="7">
                  <c:v>3</c:v>
                </c:pt>
                <c:pt idx="8">
                  <c:v>2</c:v>
                </c:pt>
                <c:pt idx="9">
                  <c:v>1</c:v>
                </c:pt>
                <c:pt idx="10">
                  <c:v>1</c:v>
                </c:pt>
                <c:pt idx="11">
                  <c:v>0</c:v>
                </c:pt>
                <c:pt idx="12">
                  <c:v>4</c:v>
                </c:pt>
                <c:pt idx="13">
                  <c:v>1</c:v>
                </c:pt>
                <c:pt idx="14">
                  <c:v>0</c:v>
                </c:pt>
                <c:pt idx="15">
                  <c:v>2</c:v>
                </c:pt>
                <c:pt idx="16">
                  <c:v>1</c:v>
                </c:pt>
                <c:pt idx="17">
                  <c:v>2</c:v>
                </c:pt>
                <c:pt idx="18">
                  <c:v>1</c:v>
                </c:pt>
              </c:numCache>
            </c:numRef>
          </c:val>
          <c:extLst xmlns:c16r2="http://schemas.microsoft.com/office/drawing/2015/06/chart">
            <c:ext xmlns:c16="http://schemas.microsoft.com/office/drawing/2014/chart" uri="{C3380CC4-5D6E-409C-BE32-E72D297353CC}">
              <c16:uniqueId val="{00000001-88A6-417F-80D8-9557DE2CC504}"/>
            </c:ex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2"/>
          <c:order val="2"/>
          <c:tx>
            <c:v>Moderado</c:v>
          </c:tx>
          <c:spPr>
            <a:solidFill>
              <a:srgbClr val="FFFF00"/>
            </a:solidFill>
          </c:spPr>
          <c:invertIfNegative val="1"/>
          <c:cat>
            <c:strRef>
              <c:f>'Análisis del Riesgo'!$E$6:$E$24</c:f>
              <c:strCache>
                <c:ptCount val="19"/>
                <c:pt idx="0">
                  <c:v>Análisis y Mejora Continua </c:v>
                </c:pt>
                <c:pt idx="1">
                  <c:v>Coordinación Operativa</c:v>
                </c:pt>
                <c:pt idx="2">
                  <c:v>Evaluación y Seguimiento</c:v>
                </c:pt>
                <c:pt idx="3">
                  <c:v>Formulación, actualización y acompañamiento normativo y operativo</c:v>
                </c:pt>
                <c:pt idx="4">
                  <c:v>Fortalecimiento Bomberil para la Respuesta</c:v>
                </c:pt>
                <c:pt idx="5">
                  <c:v>Gestión Administrativa</c:v>
                </c:pt>
                <c:pt idx="6">
                  <c:v>Gestión de Asuntos Disciplinarios</c:v>
                </c:pt>
                <c:pt idx="7">
                  <c:v>Gestión de Atención al Usuario</c:v>
                </c:pt>
                <c:pt idx="8">
                  <c:v>Gestión de Comunicaciones</c:v>
                </c:pt>
                <c:pt idx="9">
                  <c:v>Gestión de Contratación</c:v>
                </c:pt>
                <c:pt idx="10">
                  <c:v>Gestión de Coperación Internacional y Alianzas Estratégicas</c:v>
                </c:pt>
                <c:pt idx="11">
                  <c:v>Gestión de Tecnologia Informática</c:v>
                </c:pt>
                <c:pt idx="12">
                  <c:v>Gestión del Talento Humano</c:v>
                </c:pt>
                <c:pt idx="13">
                  <c:v>Gestión Documental</c:v>
                </c:pt>
                <c:pt idx="14">
                  <c:v>Gestión Financiera</c:v>
                </c:pt>
                <c:pt idx="15">
                  <c:v>Gestión Jurídica</c:v>
                </c:pt>
                <c:pt idx="16">
                  <c:v>Inspección Vigilancia y Control</c:v>
                </c:pt>
                <c:pt idx="17">
                  <c:v>Planeción Estratégica</c:v>
                </c:pt>
                <c:pt idx="18">
                  <c:v>Educación Nacional para Bomberos</c:v>
                </c:pt>
              </c:strCache>
            </c:strRef>
          </c:cat>
          <c:val>
            <c:numRef>
              <c:f>'Análisis del Riesgo'!$H$6:$H$24</c:f>
              <c:numCache>
                <c:formatCode>General</c:formatCode>
                <c:ptCount val="19"/>
                <c:pt idx="0">
                  <c:v>0</c:v>
                </c:pt>
                <c:pt idx="1">
                  <c:v>0</c:v>
                </c:pt>
                <c:pt idx="2">
                  <c:v>0</c:v>
                </c:pt>
                <c:pt idx="3">
                  <c:v>0</c:v>
                </c:pt>
                <c:pt idx="4">
                  <c:v>0</c:v>
                </c:pt>
                <c:pt idx="5">
                  <c:v>1</c:v>
                </c:pt>
                <c:pt idx="6">
                  <c:v>1</c:v>
                </c:pt>
                <c:pt idx="7">
                  <c:v>0</c:v>
                </c:pt>
                <c:pt idx="8">
                  <c:v>0</c:v>
                </c:pt>
                <c:pt idx="9">
                  <c:v>1</c:v>
                </c:pt>
                <c:pt idx="10">
                  <c:v>0</c:v>
                </c:pt>
                <c:pt idx="11">
                  <c:v>0</c:v>
                </c:pt>
                <c:pt idx="12">
                  <c:v>0</c:v>
                </c:pt>
                <c:pt idx="13">
                  <c:v>1</c:v>
                </c:pt>
                <c:pt idx="14">
                  <c:v>1</c:v>
                </c:pt>
                <c:pt idx="15">
                  <c:v>0</c:v>
                </c:pt>
                <c:pt idx="16">
                  <c:v>0</c:v>
                </c:pt>
                <c:pt idx="17">
                  <c:v>0</c:v>
                </c:pt>
                <c:pt idx="18">
                  <c:v>0</c:v>
                </c:pt>
              </c:numCache>
            </c:numRef>
          </c:val>
          <c:extLst xmlns:c16r2="http://schemas.microsoft.com/office/drawing/2015/06/chart">
            <c:ext xmlns:c16="http://schemas.microsoft.com/office/drawing/2014/chart" uri="{C3380CC4-5D6E-409C-BE32-E72D297353CC}">
              <c16:uniqueId val="{00000002-88A6-417F-80D8-9557DE2CC504}"/>
            </c:ex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3"/>
          <c:order val="3"/>
          <c:tx>
            <c:v>Bajo</c:v>
          </c:tx>
          <c:spPr>
            <a:solidFill>
              <a:srgbClr val="92D050"/>
            </a:solidFill>
          </c:spPr>
          <c:invertIfNegative val="1"/>
          <c:cat>
            <c:strRef>
              <c:f>'Análisis del Riesgo'!$E$6:$E$24</c:f>
              <c:strCache>
                <c:ptCount val="19"/>
                <c:pt idx="0">
                  <c:v>Análisis y Mejora Continua </c:v>
                </c:pt>
                <c:pt idx="1">
                  <c:v>Coordinación Operativa</c:v>
                </c:pt>
                <c:pt idx="2">
                  <c:v>Evaluación y Seguimiento</c:v>
                </c:pt>
                <c:pt idx="3">
                  <c:v>Formulación, actualización y acompañamiento normativo y operativo</c:v>
                </c:pt>
                <c:pt idx="4">
                  <c:v>Fortalecimiento Bomberil para la Respuesta</c:v>
                </c:pt>
                <c:pt idx="5">
                  <c:v>Gestión Administrativa</c:v>
                </c:pt>
                <c:pt idx="6">
                  <c:v>Gestión de Asuntos Disciplinarios</c:v>
                </c:pt>
                <c:pt idx="7">
                  <c:v>Gestión de Atención al Usuario</c:v>
                </c:pt>
                <c:pt idx="8">
                  <c:v>Gestión de Comunicaciones</c:v>
                </c:pt>
                <c:pt idx="9">
                  <c:v>Gestión de Contratación</c:v>
                </c:pt>
                <c:pt idx="10">
                  <c:v>Gestión de Coperación Internacional y Alianzas Estratégicas</c:v>
                </c:pt>
                <c:pt idx="11">
                  <c:v>Gestión de Tecnologia Informática</c:v>
                </c:pt>
                <c:pt idx="12">
                  <c:v>Gestión del Talento Humano</c:v>
                </c:pt>
                <c:pt idx="13">
                  <c:v>Gestión Documental</c:v>
                </c:pt>
                <c:pt idx="14">
                  <c:v>Gestión Financiera</c:v>
                </c:pt>
                <c:pt idx="15">
                  <c:v>Gestión Jurídica</c:v>
                </c:pt>
                <c:pt idx="16">
                  <c:v>Inspección Vigilancia y Control</c:v>
                </c:pt>
                <c:pt idx="17">
                  <c:v>Planeción Estratégica</c:v>
                </c:pt>
                <c:pt idx="18">
                  <c:v>Educación Nacional para Bomberos</c:v>
                </c:pt>
              </c:strCache>
            </c:strRef>
          </c:cat>
          <c:val>
            <c:numRef>
              <c:f>'Análisis del Riesgo'!$I$6:$I$24</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c:v>
                </c:pt>
                <c:pt idx="17">
                  <c:v>0</c:v>
                </c:pt>
                <c:pt idx="18">
                  <c:v>0</c:v>
                </c:pt>
              </c:numCache>
            </c:numRef>
          </c:val>
          <c:extLst xmlns:c16r2="http://schemas.microsoft.com/office/drawing/2015/06/chart">
            <c:ext xmlns:c16="http://schemas.microsoft.com/office/drawing/2014/chart" uri="{C3380CC4-5D6E-409C-BE32-E72D297353CC}">
              <c16:uniqueId val="{00000003-88A6-417F-80D8-9557DE2CC504}"/>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75791632"/>
        <c:axId val="-275800336"/>
      </c:barChart>
      <c:catAx>
        <c:axId val="-27579163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275800336"/>
        <c:crosses val="autoZero"/>
        <c:auto val="1"/>
        <c:lblAlgn val="ctr"/>
        <c:lblOffset val="100"/>
        <c:noMultiLvlLbl val="1"/>
      </c:catAx>
      <c:valAx>
        <c:axId val="-27580033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275791632"/>
        <c:crosses val="autoZero"/>
        <c:crossBetween val="between"/>
      </c:valAx>
    </c:plotArea>
    <c:legend>
      <c:legendPos val="b"/>
      <c:layout>
        <c:manualLayout>
          <c:xMode val="edge"/>
          <c:yMode val="edge"/>
          <c:x val="0.34053874844591797"/>
          <c:y val="0.89746553115494376"/>
        </c:manualLayout>
      </c:layout>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Evaluación del Riesgo antes de Controles</a:t>
            </a:r>
          </a:p>
        </c:rich>
      </c:tx>
      <c:overlay val="0"/>
    </c:title>
    <c:autoTitleDeleted val="0"/>
    <c:plotArea>
      <c:layout/>
      <c:barChart>
        <c:barDir val="bar"/>
        <c:grouping val="clustered"/>
        <c:varyColors val="1"/>
        <c:ser>
          <c:idx val="0"/>
          <c:order val="0"/>
          <c:spPr>
            <a:solidFill>
              <a:srgbClr val="5B9BD5"/>
            </a:solidFill>
          </c:spPr>
          <c:invertIfNegative val="1"/>
          <c:dLbls>
            <c:spPr>
              <a:noFill/>
              <a:ln>
                <a:noFill/>
              </a:ln>
              <a:effectLst/>
            </c:spPr>
            <c:txPr>
              <a:bodyPr/>
              <a:lstStyle/>
              <a:p>
                <a:pPr lvl="0">
                  <a:defRPr sz="1000" b="1" i="0">
                    <a:solidFill>
                      <a:srgbClr val="000000"/>
                    </a:solidFill>
                    <a:latin typeface="+mn-l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'Análisis del Riesgo'!$F$5:$I$5</c:f>
              <c:strCache>
                <c:ptCount val="4"/>
                <c:pt idx="0">
                  <c:v>Extremo</c:v>
                </c:pt>
                <c:pt idx="1">
                  <c:v>Alto</c:v>
                </c:pt>
                <c:pt idx="2">
                  <c:v>Moderado</c:v>
                </c:pt>
                <c:pt idx="3">
                  <c:v>Bajo</c:v>
                </c:pt>
              </c:strCache>
            </c:strRef>
          </c:cat>
          <c:val>
            <c:numRef>
              <c:f>'Análisis del Riesgo'!$F$25:$I$25</c:f>
              <c:numCache>
                <c:formatCode>General</c:formatCode>
                <c:ptCount val="4"/>
                <c:pt idx="0">
                  <c:v>5</c:v>
                </c:pt>
                <c:pt idx="1">
                  <c:v>27</c:v>
                </c:pt>
                <c:pt idx="2">
                  <c:v>5</c:v>
                </c:pt>
                <c:pt idx="3">
                  <c:v>2</c:v>
                </c:pt>
              </c:numCache>
            </c:numRef>
          </c:val>
          <c:extLst xmlns:c16r2="http://schemas.microsoft.com/office/drawing/2015/06/chart">
            <c:ext xmlns:c16="http://schemas.microsoft.com/office/drawing/2014/chart" uri="{C3380CC4-5D6E-409C-BE32-E72D297353CC}">
              <c16:uniqueId val="{00000000-22E9-4E41-B456-3B2B31F092A2}"/>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75790000"/>
        <c:axId val="-275791088"/>
      </c:barChart>
      <c:catAx>
        <c:axId val="-275790000"/>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275791088"/>
        <c:crosses val="autoZero"/>
        <c:auto val="1"/>
        <c:lblAlgn val="ctr"/>
        <c:lblOffset val="100"/>
        <c:noMultiLvlLbl val="1"/>
      </c:catAx>
      <c:valAx>
        <c:axId val="-275791088"/>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275790000"/>
        <c:crosses val="max"/>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Estado de Diseño de Controles</a:t>
            </a:r>
          </a:p>
        </c:rich>
      </c:tx>
      <c:overlay val="0"/>
    </c:title>
    <c:autoTitleDeleted val="0"/>
    <c:plotArea>
      <c:layout/>
      <c:barChart>
        <c:barDir val="col"/>
        <c:grouping val="clustered"/>
        <c:varyColors val="1"/>
        <c:ser>
          <c:idx val="0"/>
          <c:order val="0"/>
          <c:tx>
            <c:v>FUERTE</c:v>
          </c:tx>
          <c:spPr>
            <a:solidFill>
              <a:srgbClr val="5B9BD5"/>
            </a:solidFill>
          </c:spPr>
          <c:invertIfNegative val="1"/>
          <c:val>
            <c:numRef>
              <c:f>'Estado Diseño Controles'!$D$26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F22B-43E9-B431-690CD75EF828}"/>
            </c:ex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v>MODERADO</c:v>
          </c:tx>
          <c:spPr>
            <a:solidFill>
              <a:srgbClr val="ED7D31"/>
            </a:solidFill>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'Estado Diseño Controles'!$E$26</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1-F22B-43E9-B431-690CD75EF828}"/>
            </c:ex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2"/>
          <c:order val="2"/>
          <c:tx>
            <c:v>DÉBIL O INEXISTENTES</c:v>
          </c:tx>
          <c:spPr>
            <a:solidFill>
              <a:srgbClr val="A5A5A5"/>
            </a:solidFill>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'Estado Diseño Controles'!$F$26</c:f>
              <c:numCache>
                <c:formatCode>General</c:formatCode>
                <c:ptCount val="1"/>
                <c:pt idx="0">
                  <c:v>27</c:v>
                </c:pt>
              </c:numCache>
            </c:numRef>
          </c:val>
          <c:extLst xmlns:c16r2="http://schemas.microsoft.com/office/drawing/2015/06/chart">
            <c:ext xmlns:c16="http://schemas.microsoft.com/office/drawing/2014/chart" uri="{C3380CC4-5D6E-409C-BE32-E72D297353CC}">
              <c16:uniqueId val="{00000002-F22B-43E9-B431-690CD75EF828}"/>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75797072"/>
        <c:axId val="-275796528"/>
      </c:barChart>
      <c:catAx>
        <c:axId val="-27579707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275796528"/>
        <c:crosses val="autoZero"/>
        <c:auto val="1"/>
        <c:lblAlgn val="ctr"/>
        <c:lblOffset val="100"/>
        <c:noMultiLvlLbl val="1"/>
      </c:catAx>
      <c:valAx>
        <c:axId val="-27579652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275797072"/>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rgbClr val="757575"/>
                </a:solidFill>
                <a:latin typeface="+mn-lt"/>
              </a:defRPr>
            </a:pPr>
            <a:r>
              <a:rPr lang="es-CO" sz="1600" b="1" i="0">
                <a:solidFill>
                  <a:srgbClr val="757575"/>
                </a:solidFill>
                <a:latin typeface="+mn-lt"/>
              </a:rPr>
              <a:t>Estado de Diseño de Controles</a:t>
            </a:r>
          </a:p>
        </c:rich>
      </c:tx>
      <c:overlay val="0"/>
    </c:title>
    <c:autoTitleDeleted val="0"/>
    <c:plotArea>
      <c:layout/>
      <c:barChart>
        <c:barDir val="col"/>
        <c:grouping val="clustered"/>
        <c:varyColors val="1"/>
        <c:ser>
          <c:idx val="0"/>
          <c:order val="0"/>
          <c:spPr>
            <a:solidFill>
              <a:srgbClr val="FF0000"/>
            </a:solidFill>
          </c:spPr>
          <c:invertIfNegative val="1"/>
          <c:dPt>
            <c:idx val="0"/>
            <c:invertIfNegative val="1"/>
            <c:bubble3D val="0"/>
            <c:spPr>
              <a:solidFill>
                <a:srgbClr val="00B050"/>
              </a:solidFill>
            </c:spPr>
            <c:extLst xmlns:c16r2="http://schemas.microsoft.com/office/drawing/2015/06/chart">
              <c:ext xmlns:c16="http://schemas.microsoft.com/office/drawing/2014/chart" uri="{C3380CC4-5D6E-409C-BE32-E72D297353CC}">
                <c16:uniqueId val="{00000005-8F82-448C-9C68-B9F37291BDE2}"/>
              </c:ext>
            </c:extLst>
          </c:dPt>
          <c:dPt>
            <c:idx val="1"/>
            <c:invertIfNegative val="1"/>
            <c:bubble3D val="0"/>
            <c:spPr>
              <a:solidFill>
                <a:srgbClr val="FFC000"/>
              </a:solidFill>
            </c:spPr>
            <c:extLst xmlns:c16r2="http://schemas.microsoft.com/office/drawing/2015/06/chart">
              <c:ext xmlns:c16="http://schemas.microsoft.com/office/drawing/2014/chart" uri="{C3380CC4-5D6E-409C-BE32-E72D297353CC}">
                <c16:uniqueId val="{00000000-8F82-448C-9C68-B9F37291BDE2}"/>
              </c:ext>
            </c:extLst>
          </c:dPt>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'Estado Diseño Controles (2)'!$D$6:$F$6</c:f>
              <c:strCache>
                <c:ptCount val="3"/>
                <c:pt idx="0">
                  <c:v>FUERTE</c:v>
                </c:pt>
                <c:pt idx="1">
                  <c:v>MODERADO</c:v>
                </c:pt>
                <c:pt idx="2">
                  <c:v>DÉBIL</c:v>
                </c:pt>
              </c:strCache>
            </c:strRef>
          </c:cat>
          <c:val>
            <c:numRef>
              <c:f>'Estado Diseño Controles (2)'!$D$26:$F$26</c:f>
              <c:numCache>
                <c:formatCode>General</c:formatCode>
                <c:ptCount val="3"/>
                <c:pt idx="0">
                  <c:v>1</c:v>
                </c:pt>
                <c:pt idx="1">
                  <c:v>28</c:v>
                </c:pt>
                <c:pt idx="2">
                  <c:v>55</c:v>
                </c:pt>
              </c:numCache>
            </c:numRef>
          </c:val>
          <c:extLst xmlns:c16r2="http://schemas.microsoft.com/office/drawing/2015/06/chart">
            <c:ext xmlns:c16="http://schemas.microsoft.com/office/drawing/2014/chart" uri="{C3380CC4-5D6E-409C-BE32-E72D297353CC}">
              <c16:uniqueId val="{00000000-DC23-4BEF-B508-B64369B0146E}"/>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75795984"/>
        <c:axId val="-275794352"/>
      </c:barChart>
      <c:catAx>
        <c:axId val="-27579598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275794352"/>
        <c:crosses val="autoZero"/>
        <c:auto val="1"/>
        <c:lblAlgn val="ctr"/>
        <c:lblOffset val="100"/>
        <c:noMultiLvlLbl val="1"/>
      </c:catAx>
      <c:valAx>
        <c:axId val="-275794352"/>
        <c:scaling>
          <c:orientation val="minMax"/>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275795984"/>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IDENTIFICACIÓN DEL RIESGO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explosion val="15"/>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EFDC-40E3-B785-D1F368AAE7C4}"/>
              </c:ext>
            </c:extLst>
          </c:dPt>
          <c:dPt>
            <c:idx val="1"/>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EFDC-40E3-B785-D1F368AAE7C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RESUMEN!$G$2:$H$2</c:f>
              <c:strCache>
                <c:ptCount val="2"/>
                <c:pt idx="0">
                  <c:v>CUMPLE</c:v>
                </c:pt>
                <c:pt idx="1">
                  <c:v>NO CUMPLE</c:v>
                </c:pt>
              </c:strCache>
            </c:strRef>
          </c:cat>
          <c:val>
            <c:numRef>
              <c:f>RESUMEN!$G$41:$H$41</c:f>
              <c:numCache>
                <c:formatCode>General</c:formatCode>
                <c:ptCount val="2"/>
                <c:pt idx="0">
                  <c:v>16</c:v>
                </c:pt>
                <c:pt idx="1">
                  <c:v>23</c:v>
                </c:pt>
              </c:numCache>
            </c:numRef>
          </c:val>
          <c:extLst xmlns:c16r2="http://schemas.microsoft.com/office/drawing/2015/06/chart">
            <c:ext xmlns:c16="http://schemas.microsoft.com/office/drawing/2014/chart" uri="{C3380CC4-5D6E-409C-BE32-E72D297353CC}">
              <c16:uniqueId val="{00000000-EFDC-40E3-B785-D1F368AAE7C4}"/>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DISEÑO DE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explosion val="15"/>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7410-4AFC-96C7-752B7A7243D1}"/>
              </c:ext>
            </c:extLst>
          </c:dPt>
          <c:dPt>
            <c:idx val="1"/>
            <c:bubble3D val="0"/>
            <c:explosion val="12"/>
            <c:spPr>
              <a:solidFill>
                <a:srgbClr val="FFC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7410-4AFC-96C7-752B7A7243D1}"/>
              </c:ext>
            </c:extLst>
          </c:dPt>
          <c:dPt>
            <c:idx val="2"/>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8-7410-4AFC-96C7-752B7A7243D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RESUMEN!$J$2:$L$2</c:f>
              <c:strCache>
                <c:ptCount val="3"/>
                <c:pt idx="0">
                  <c:v>DÉBIL</c:v>
                </c:pt>
                <c:pt idx="1">
                  <c:v>MODERADO</c:v>
                </c:pt>
                <c:pt idx="2">
                  <c:v>FUERTE</c:v>
                </c:pt>
              </c:strCache>
            </c:strRef>
          </c:cat>
          <c:val>
            <c:numRef>
              <c:f>RESUMEN!$J$41:$L$41</c:f>
              <c:numCache>
                <c:formatCode>General</c:formatCode>
                <c:ptCount val="3"/>
                <c:pt idx="0">
                  <c:v>55</c:v>
                </c:pt>
                <c:pt idx="1">
                  <c:v>28</c:v>
                </c:pt>
                <c:pt idx="2">
                  <c:v>1</c:v>
                </c:pt>
              </c:numCache>
            </c:numRef>
          </c:val>
          <c:extLst xmlns:c16r2="http://schemas.microsoft.com/office/drawing/2015/06/chart">
            <c:ext xmlns:c16="http://schemas.microsoft.com/office/drawing/2014/chart" uri="{C3380CC4-5D6E-409C-BE32-E72D297353CC}">
              <c16:uniqueId val="{00000004-7410-4AFC-96C7-752B7A7243D1}"/>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RESULTADO DE LA EVALUACIÓN DE</a:t>
            </a:r>
            <a:r>
              <a:rPr lang="en-US" b="1" baseline="0"/>
              <a:t> LOS CONTROLES</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20429022028200769"/>
          <c:w val="0.94182426934641383"/>
          <c:h val="0.69648149837172024"/>
        </c:manualLayout>
      </c:layout>
      <c:pie3DChart>
        <c:varyColors val="1"/>
        <c:ser>
          <c:idx val="0"/>
          <c:order val="0"/>
          <c:dPt>
            <c:idx val="0"/>
            <c:bubble3D val="0"/>
            <c:explosion val="15"/>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1DA5-4B86-BE57-5DB7D3D85E54}"/>
              </c:ext>
            </c:extLst>
          </c:dPt>
          <c:dPt>
            <c:idx val="1"/>
            <c:bubble3D val="0"/>
            <c:explosion val="12"/>
            <c:spPr>
              <a:solidFill>
                <a:srgbClr val="FFC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1DA5-4B86-BE57-5DB7D3D85E54}"/>
              </c:ext>
            </c:extLst>
          </c:dPt>
          <c:dPt>
            <c:idx val="2"/>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1DA5-4B86-BE57-5DB7D3D85E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RESUMEN!$U$2:$W$2</c:f>
              <c:strCache>
                <c:ptCount val="3"/>
                <c:pt idx="0">
                  <c:v>DÉBIL</c:v>
                </c:pt>
                <c:pt idx="1">
                  <c:v>MODERADO</c:v>
                </c:pt>
                <c:pt idx="2">
                  <c:v>FUERTE</c:v>
                </c:pt>
              </c:strCache>
            </c:strRef>
          </c:cat>
          <c:val>
            <c:numRef>
              <c:f>RESUMEN!$U$41:$W$41</c:f>
              <c:numCache>
                <c:formatCode>General</c:formatCode>
                <c:ptCount val="3"/>
                <c:pt idx="0">
                  <c:v>56</c:v>
                </c:pt>
                <c:pt idx="1">
                  <c:v>27</c:v>
                </c:pt>
                <c:pt idx="2">
                  <c:v>1</c:v>
                </c:pt>
              </c:numCache>
            </c:numRef>
          </c:val>
          <c:extLst xmlns:c16r2="http://schemas.microsoft.com/office/drawing/2015/06/chart">
            <c:ext xmlns:c16="http://schemas.microsoft.com/office/drawing/2014/chart" uri="{C3380CC4-5D6E-409C-BE32-E72D297353CC}">
              <c16:uniqueId val="{00000006-1DA5-4B86-BE57-5DB7D3D85E54}"/>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EJECUCIÓN DE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0760756736457947E-2"/>
          <c:y val="0.13451592580654614"/>
          <c:w val="0.98923915350361402"/>
          <c:h val="0.7403346522699128"/>
        </c:manualLayout>
      </c:layout>
      <c:pie3DChart>
        <c:varyColors val="1"/>
        <c:ser>
          <c:idx val="0"/>
          <c:order val="0"/>
          <c:dPt>
            <c:idx val="0"/>
            <c:bubble3D val="0"/>
            <c:explosion val="15"/>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8BA5-4E02-B669-CF103DFF420A}"/>
              </c:ext>
            </c:extLst>
          </c:dPt>
          <c:dPt>
            <c:idx val="1"/>
            <c:bubble3D val="0"/>
            <c:explosion val="12"/>
            <c:spPr>
              <a:solidFill>
                <a:srgbClr val="FFC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8BA5-4E02-B669-CF103DFF420A}"/>
              </c:ext>
            </c:extLst>
          </c:dPt>
          <c:dPt>
            <c:idx val="2"/>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8BA5-4E02-B669-CF103DFF420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RESUMEN!$N$2:$P$2</c:f>
              <c:strCache>
                <c:ptCount val="3"/>
                <c:pt idx="0">
                  <c:v>DÉBIL</c:v>
                </c:pt>
                <c:pt idx="1">
                  <c:v>MODERADO</c:v>
                </c:pt>
                <c:pt idx="2">
                  <c:v>FUERTE</c:v>
                </c:pt>
              </c:strCache>
            </c:strRef>
          </c:cat>
          <c:val>
            <c:numRef>
              <c:f>RESUMEN!$N$41:$P$41</c:f>
              <c:numCache>
                <c:formatCode>General</c:formatCode>
                <c:ptCount val="3"/>
                <c:pt idx="0">
                  <c:v>27</c:v>
                </c:pt>
                <c:pt idx="1">
                  <c:v>13</c:v>
                </c:pt>
                <c:pt idx="2">
                  <c:v>44</c:v>
                </c:pt>
              </c:numCache>
            </c:numRef>
          </c:val>
          <c:extLst xmlns:c16r2="http://schemas.microsoft.com/office/drawing/2015/06/chart">
            <c:ext xmlns:c16="http://schemas.microsoft.com/office/drawing/2014/chart" uri="{C3380CC4-5D6E-409C-BE32-E72D297353CC}">
              <c16:uniqueId val="{00000006-8BA5-4E02-B669-CF103DFF420A}"/>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ACCIÓN PARA FORTALECER EL CONTROL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2831570755175392"/>
          <c:w val="0.96498125562276493"/>
          <c:h val="0.7009483782437349"/>
        </c:manualLayout>
      </c:layout>
      <c:pie3DChart>
        <c:varyColors val="1"/>
        <c:ser>
          <c:idx val="0"/>
          <c:order val="0"/>
          <c:dPt>
            <c:idx val="0"/>
            <c:bubble3D val="0"/>
            <c:explosion val="15"/>
            <c:spPr>
              <a:solidFill>
                <a:srgbClr val="00B050"/>
              </a:solidFill>
              <a:ln>
                <a:noFill/>
              </a:ln>
              <a:effectLst/>
              <a:sp3d/>
            </c:spPr>
            <c:extLst xmlns:c16r2="http://schemas.microsoft.com/office/drawing/2015/06/chart">
              <c:ext xmlns:c16="http://schemas.microsoft.com/office/drawing/2014/chart" uri="{C3380CC4-5D6E-409C-BE32-E72D297353CC}">
                <c16:uniqueId val="{00000001-E124-47A6-8AEF-FD2CF44A1356}"/>
              </c:ext>
            </c:extLst>
          </c:dPt>
          <c:dPt>
            <c:idx val="1"/>
            <c:bubble3D val="0"/>
            <c:explosion val="12"/>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extLst xmlns:c16r2="http://schemas.microsoft.com/office/drawing/2015/06/chart">
              <c:ext xmlns:c16="http://schemas.microsoft.com/office/drawing/2014/chart" uri="{C3380CC4-5D6E-409C-BE32-E72D297353CC}">
                <c16:uniqueId val="{00000003-E124-47A6-8AEF-FD2CF44A1356}"/>
              </c:ext>
            </c:extLst>
          </c:dPt>
          <c:dPt>
            <c:idx val="2"/>
            <c:bubble3D val="0"/>
            <c:spPr>
              <a:solidFill>
                <a:srgbClr val="FF0000"/>
              </a:solidFill>
              <a:ln>
                <a:noFill/>
              </a:ln>
              <a:effectLst/>
              <a:sp3d/>
            </c:spPr>
            <c:extLst xmlns:c16r2="http://schemas.microsoft.com/office/drawing/2015/06/chart">
              <c:ext xmlns:c16="http://schemas.microsoft.com/office/drawing/2014/chart" uri="{C3380CC4-5D6E-409C-BE32-E72D297353CC}">
                <c16:uniqueId val="{00000005-E124-47A6-8AEF-FD2CF44A13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RESUMEN!$Y$2:$AA$2</c:f>
              <c:strCache>
                <c:ptCount val="3"/>
                <c:pt idx="0">
                  <c:v>Se debe mantener el control</c:v>
                </c:pt>
                <c:pt idx="1">
                  <c:v>El control requiere ajustes de diseño o de ejecución</c:v>
                </c:pt>
                <c:pt idx="2">
                  <c:v>El control requiere rediseño</c:v>
                </c:pt>
              </c:strCache>
            </c:strRef>
          </c:cat>
          <c:val>
            <c:numRef>
              <c:f>RESUMEN!$Y$41:$AA$41</c:f>
              <c:numCache>
                <c:formatCode>General</c:formatCode>
                <c:ptCount val="3"/>
                <c:pt idx="0">
                  <c:v>1</c:v>
                </c:pt>
                <c:pt idx="1">
                  <c:v>27</c:v>
                </c:pt>
                <c:pt idx="2">
                  <c:v>56</c:v>
                </c:pt>
              </c:numCache>
            </c:numRef>
          </c:val>
          <c:extLst xmlns:c16r2="http://schemas.microsoft.com/office/drawing/2015/06/chart">
            <c:ext xmlns:c16="http://schemas.microsoft.com/office/drawing/2014/chart" uri="{C3380CC4-5D6E-409C-BE32-E72D297353CC}">
              <c16:uniqueId val="{00000006-E124-47A6-8AEF-FD2CF44A1356}"/>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800" b="1" i="0">
                <a:solidFill>
                  <a:schemeClr val="dk1"/>
                </a:solidFill>
                <a:latin typeface="+mn-lt"/>
              </a:defRPr>
            </a:pPr>
            <a:r>
              <a:rPr lang="es-CO" sz="1800" b="1" i="0">
                <a:solidFill>
                  <a:schemeClr val="dk1"/>
                </a:solidFill>
                <a:latin typeface="+mn-lt"/>
              </a:rPr>
              <a:t>Estado de identificación de Riesgos 2020
(Corte 30 de Sep de 2020)</a:t>
            </a:r>
          </a:p>
        </c:rich>
      </c:tx>
      <c:overlay val="0"/>
    </c:title>
    <c:autoTitleDeleted val="0"/>
    <c:view3D>
      <c:rotX val="50"/>
      <c:rotY val="0"/>
      <c:rAngAx val="1"/>
    </c:view3D>
    <c:floor>
      <c:thickness val="0"/>
    </c:floor>
    <c:sideWall>
      <c:thickness val="0"/>
    </c:sideWall>
    <c:backWall>
      <c:thickness val="0"/>
    </c:backWall>
    <c:plotArea>
      <c:layout>
        <c:manualLayout>
          <c:xMode val="edge"/>
          <c:yMode val="edge"/>
          <c:x val="3.0555555555555555E-2"/>
          <c:y val="0.22199074074074079"/>
          <c:w val="0.69432808398950141"/>
          <c:h val="0.72708333333333341"/>
        </c:manualLayout>
      </c:layout>
      <c:pie3DChart>
        <c:varyColors val="1"/>
        <c:ser>
          <c:idx val="0"/>
          <c:order val="0"/>
          <c:dPt>
            <c:idx val="0"/>
            <c:bubble3D val="0"/>
            <c:explosion val="4"/>
            <c:spPr>
              <a:solidFill>
                <a:schemeClr val="accent1"/>
              </a:solidFill>
            </c:spPr>
            <c:extLst xmlns:c16r2="http://schemas.microsoft.com/office/drawing/2015/06/chart">
              <c:ext xmlns:c16="http://schemas.microsoft.com/office/drawing/2014/chart" uri="{C3380CC4-5D6E-409C-BE32-E72D297353CC}">
                <c16:uniqueId val="{00000001-236E-4DE9-A74D-C432709169C5}"/>
              </c:ext>
            </c:extLst>
          </c:dPt>
          <c:dPt>
            <c:idx val="1"/>
            <c:bubble3D val="0"/>
            <c:explosion val="4"/>
            <c:spPr>
              <a:solidFill>
                <a:srgbClr val="FF3300"/>
              </a:solidFill>
            </c:spPr>
            <c:extLst xmlns:c16r2="http://schemas.microsoft.com/office/drawing/2015/06/chart">
              <c:ext xmlns:c16="http://schemas.microsoft.com/office/drawing/2014/chart" uri="{C3380CC4-5D6E-409C-BE32-E72D297353CC}">
                <c16:uniqueId val="{00000003-236E-4DE9-A74D-C432709169C5}"/>
              </c:ext>
            </c:extLst>
          </c:dPt>
          <c:cat>
            <c:strRef>
              <c:f>'Análsis Riesgos DNBC '!$B$27:$B$28</c:f>
              <c:strCache>
                <c:ptCount val="2"/>
                <c:pt idx="0">
                  <c:v>Procesos que identificaron riesgos</c:v>
                </c:pt>
                <c:pt idx="1">
                  <c:v>Procesos que faltan por identificar riesgos</c:v>
                </c:pt>
              </c:strCache>
            </c:strRef>
          </c:cat>
          <c:val>
            <c:numRef>
              <c:f>'Análsis Riesgos DNBC '!$C$27:$C$28</c:f>
              <c:numCache>
                <c:formatCode>General</c:formatCode>
                <c:ptCount val="2"/>
                <c:pt idx="0">
                  <c:v>16</c:v>
                </c:pt>
                <c:pt idx="1">
                  <c:v>2</c:v>
                </c:pt>
              </c:numCache>
            </c:numRef>
          </c:val>
          <c:extLst xmlns:c16r2="http://schemas.microsoft.com/office/drawing/2015/06/chart">
            <c:ext xmlns:c16="http://schemas.microsoft.com/office/drawing/2014/chart" uri="{C3380CC4-5D6E-409C-BE32-E72D297353CC}">
              <c16:uniqueId val="{00000004-236E-4DE9-A74D-C432709169C5}"/>
            </c:ext>
          </c:extLst>
        </c:ser>
        <c:dLbls>
          <c:showLegendKey val="0"/>
          <c:showVal val="0"/>
          <c:showCatName val="0"/>
          <c:showSerName val="0"/>
          <c:showPercent val="0"/>
          <c:showBubbleSize val="0"/>
          <c:showLeaderLines val="1"/>
        </c:dLbls>
      </c:pie3DChart>
    </c:plotArea>
    <c:legend>
      <c:legendPos val="r"/>
      <c:overlay val="0"/>
      <c:txPr>
        <a:bodyPr/>
        <a:lstStyle/>
        <a:p>
          <a:pPr lvl="0">
            <a:defRPr sz="900" b="0" i="0">
              <a:solidFill>
                <a:schemeClr val="dk1"/>
              </a:solidFill>
              <a:latin typeface="+mn-lt"/>
            </a:defRPr>
          </a:pPr>
          <a:endParaRPr lang="es-CO"/>
        </a:p>
      </c:txPr>
    </c:legend>
    <c:plotVisOnly val="1"/>
    <c:dispBlanksAs val="zero"/>
    <c:showDLblsOverMax val="1"/>
  </c:chart>
  <c:spPr>
    <a:solidFill>
      <a:schemeClr val="lt1"/>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800" b="1" i="0">
                <a:solidFill>
                  <a:schemeClr val="dk1"/>
                </a:solidFill>
                <a:latin typeface="+mn-lt"/>
              </a:defRPr>
            </a:pPr>
            <a:r>
              <a:rPr lang="es-CO" sz="1800" b="1" i="0">
                <a:solidFill>
                  <a:schemeClr val="dk1"/>
                </a:solidFill>
                <a:latin typeface="+mn-lt"/>
              </a:rPr>
              <a:t>Diseños de Controles</a:t>
            </a:r>
          </a:p>
        </c:rich>
      </c:tx>
      <c:overlay val="0"/>
    </c:title>
    <c:autoTitleDeleted val="0"/>
    <c:view3D>
      <c:rotX val="50"/>
      <c:rotY val="0"/>
      <c:rAngAx val="1"/>
    </c:view3D>
    <c:floor>
      <c:thickness val="0"/>
    </c:floor>
    <c:sideWall>
      <c:thickness val="0"/>
    </c:sideWall>
    <c:backWall>
      <c:thickness val="0"/>
    </c:backWall>
    <c:plotArea>
      <c:layout>
        <c:manualLayout>
          <c:xMode val="edge"/>
          <c:yMode val="edge"/>
          <c:x val="2.8205128205128206E-2"/>
          <c:y val="0.15621336209033496"/>
          <c:w val="0.65782818493842121"/>
          <c:h val="0.79167938860827491"/>
        </c:manualLayout>
      </c:layout>
      <c:pie3DChart>
        <c:varyColors val="1"/>
        <c:ser>
          <c:idx val="0"/>
          <c:order val="0"/>
          <c:dPt>
            <c:idx val="0"/>
            <c:bubble3D val="0"/>
            <c:spPr>
              <a:solidFill>
                <a:schemeClr val="accent1"/>
              </a:solidFill>
            </c:spPr>
            <c:extLst xmlns:c16r2="http://schemas.microsoft.com/office/drawing/2015/06/chart">
              <c:ext xmlns:c16="http://schemas.microsoft.com/office/drawing/2014/chart" uri="{C3380CC4-5D6E-409C-BE32-E72D297353CC}">
                <c16:uniqueId val="{00000001-74C5-477D-9F65-15E7C54FD988}"/>
              </c:ext>
            </c:extLst>
          </c:dPt>
          <c:dPt>
            <c:idx val="1"/>
            <c:bubble3D val="0"/>
            <c:spPr>
              <a:solidFill>
                <a:schemeClr val="accent2"/>
              </a:solidFill>
            </c:spPr>
            <c:extLst xmlns:c16r2="http://schemas.microsoft.com/office/drawing/2015/06/chart">
              <c:ext xmlns:c16="http://schemas.microsoft.com/office/drawing/2014/chart" uri="{C3380CC4-5D6E-409C-BE32-E72D297353CC}">
                <c16:uniqueId val="{00000003-74C5-477D-9F65-15E7C54FD988}"/>
              </c:ext>
            </c:extLst>
          </c:dPt>
          <c:dPt>
            <c:idx val="2"/>
            <c:bubble3D val="0"/>
            <c:spPr>
              <a:solidFill>
                <a:schemeClr val="accent3"/>
              </a:solidFill>
            </c:spPr>
            <c:extLst xmlns:c16r2="http://schemas.microsoft.com/office/drawing/2015/06/chart">
              <c:ext xmlns:c16="http://schemas.microsoft.com/office/drawing/2014/chart" uri="{C3380CC4-5D6E-409C-BE32-E72D297353CC}">
                <c16:uniqueId val="{00000005-74C5-477D-9F65-15E7C54FD988}"/>
              </c:ext>
            </c:extLst>
          </c:dPt>
          <c:cat>
            <c:strRef>
              <c:f>'Análsis Riesgos DNBC '!$B$48:$B$50</c:f>
              <c:strCache>
                <c:ptCount val="3"/>
                <c:pt idx="0">
                  <c:v>Total Controles Cumplen</c:v>
                </c:pt>
                <c:pt idx="1">
                  <c:v>Total Controles Incumplen</c:v>
                </c:pt>
                <c:pt idx="2">
                  <c:v>Pendientes por formular </c:v>
                </c:pt>
              </c:strCache>
            </c:strRef>
          </c:cat>
          <c:val>
            <c:numRef>
              <c:f>'Análsis Riesgos DNBC '!$C$48:$C$50</c:f>
              <c:numCache>
                <c:formatCode>General</c:formatCode>
                <c:ptCount val="3"/>
                <c:pt idx="0">
                  <c:v>58</c:v>
                </c:pt>
                <c:pt idx="1">
                  <c:v>3</c:v>
                </c:pt>
                <c:pt idx="2">
                  <c:v>16</c:v>
                </c:pt>
              </c:numCache>
            </c:numRef>
          </c:val>
          <c:extLst xmlns:c16r2="http://schemas.microsoft.com/office/drawing/2015/06/chart">
            <c:ext xmlns:c16="http://schemas.microsoft.com/office/drawing/2014/chart" uri="{C3380CC4-5D6E-409C-BE32-E72D297353CC}">
              <c16:uniqueId val="{00000006-74C5-477D-9F65-15E7C54FD988}"/>
            </c:ext>
          </c:extLst>
        </c:ser>
        <c:dLbls>
          <c:showLegendKey val="0"/>
          <c:showVal val="0"/>
          <c:showCatName val="0"/>
          <c:showSerName val="0"/>
          <c:showPercent val="0"/>
          <c:showBubbleSize val="0"/>
          <c:showLeaderLines val="1"/>
        </c:dLbls>
      </c:pie3DChart>
    </c:plotArea>
    <c:legend>
      <c:legendPos val="r"/>
      <c:layout>
        <c:manualLayout>
          <c:xMode val="edge"/>
          <c:yMode val="edge"/>
          <c:x val="0.69675428360036773"/>
          <c:y val="0.46079163015153946"/>
        </c:manualLayout>
      </c:layout>
      <c:overlay val="0"/>
      <c:txPr>
        <a:bodyPr/>
        <a:lstStyle/>
        <a:p>
          <a:pPr lvl="0">
            <a:defRPr sz="900" b="0" i="0">
              <a:solidFill>
                <a:schemeClr val="dk1"/>
              </a:solidFill>
              <a:latin typeface="+mn-lt"/>
            </a:defRPr>
          </a:pPr>
          <a:endParaRPr lang="es-CO"/>
        </a:p>
      </c:txPr>
    </c:legend>
    <c:plotVisOnly val="1"/>
    <c:dispBlanksAs val="zero"/>
    <c:showDLblsOverMax val="1"/>
  </c:chart>
  <c:spPr>
    <a:solidFill>
      <a:schemeClr val="lt1"/>
    </a:solidFill>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800" b="1" i="0">
                <a:solidFill>
                  <a:schemeClr val="dk1"/>
                </a:solidFill>
                <a:latin typeface="+mn-lt"/>
              </a:defRPr>
            </a:pPr>
            <a:r>
              <a:rPr lang="es-CO" sz="1800" b="1" i="0">
                <a:solidFill>
                  <a:schemeClr val="dk1"/>
                </a:solidFill>
                <a:latin typeface="+mn-lt"/>
              </a:rPr>
              <a:t>Evaluación del Riesgo antes de Controles</a:t>
            </a:r>
          </a:p>
        </c:rich>
      </c:tx>
      <c:overlay val="0"/>
    </c:title>
    <c:autoTitleDeleted val="0"/>
    <c:view3D>
      <c:rotX val="50"/>
      <c:rotY val="0"/>
      <c:rAngAx val="1"/>
    </c:view3D>
    <c:floor>
      <c:thickness val="0"/>
    </c:floor>
    <c:sideWall>
      <c:thickness val="0"/>
    </c:sideWall>
    <c:backWall>
      <c:thickness val="0"/>
    </c:backWall>
    <c:plotArea>
      <c:layout>
        <c:manualLayout>
          <c:xMode val="edge"/>
          <c:yMode val="edge"/>
          <c:x val="2.1792963415589159E-2"/>
          <c:y val="0.13106959990656905"/>
          <c:w val="0.83662874555833822"/>
          <c:h val="0.83458223459772451"/>
        </c:manualLayout>
      </c:layout>
      <c:pie3DChart>
        <c:varyColors val="1"/>
        <c:ser>
          <c:idx val="0"/>
          <c:order val="0"/>
          <c:dPt>
            <c:idx val="0"/>
            <c:bubble3D val="0"/>
            <c:spPr>
              <a:solidFill>
                <a:srgbClr val="FF0000"/>
              </a:solidFill>
            </c:spPr>
            <c:extLst xmlns:c16r2="http://schemas.microsoft.com/office/drawing/2015/06/chart">
              <c:ext xmlns:c16="http://schemas.microsoft.com/office/drawing/2014/chart" uri="{C3380CC4-5D6E-409C-BE32-E72D297353CC}">
                <c16:uniqueId val="{00000001-BE4F-4435-8B56-1E55E1910046}"/>
              </c:ext>
            </c:extLst>
          </c:dPt>
          <c:cat>
            <c:strRef>
              <c:f>'Análisis del Riesgo'!$F$5:$I$5</c:f>
              <c:strCache>
                <c:ptCount val="4"/>
                <c:pt idx="0">
                  <c:v>Extremo</c:v>
                </c:pt>
                <c:pt idx="1">
                  <c:v>Alto</c:v>
                </c:pt>
                <c:pt idx="2">
                  <c:v>Moderado</c:v>
                </c:pt>
                <c:pt idx="3">
                  <c:v>Bajo</c:v>
                </c:pt>
              </c:strCache>
            </c:strRef>
          </c:cat>
          <c:val>
            <c:numRef>
              <c:f>'Análisis del Riesgo'!$F$25:$I$25</c:f>
              <c:numCache>
                <c:formatCode>General</c:formatCode>
                <c:ptCount val="4"/>
                <c:pt idx="0">
                  <c:v>5</c:v>
                </c:pt>
                <c:pt idx="1">
                  <c:v>27</c:v>
                </c:pt>
                <c:pt idx="2">
                  <c:v>5</c:v>
                </c:pt>
                <c:pt idx="3">
                  <c:v>2</c:v>
                </c:pt>
              </c:numCache>
            </c:numRef>
          </c:val>
          <c:extLst xmlns:c16r2="http://schemas.microsoft.com/office/drawing/2015/06/chart">
            <c:ext xmlns:c16="http://schemas.microsoft.com/office/drawing/2014/chart" uri="{C3380CC4-5D6E-409C-BE32-E72D297353CC}">
              <c16:uniqueId val="{00000002-BE4F-4435-8B56-1E55E1910046}"/>
            </c:ext>
          </c:extLst>
        </c:ser>
        <c:dLbls>
          <c:showLegendKey val="0"/>
          <c:showVal val="0"/>
          <c:showCatName val="0"/>
          <c:showSerName val="0"/>
          <c:showPercent val="0"/>
          <c:showBubbleSize val="0"/>
          <c:showLeaderLines val="1"/>
        </c:dLbls>
      </c:pie3DChart>
    </c:plotArea>
    <c:legend>
      <c:legendPos val="r"/>
      <c:overlay val="0"/>
      <c:txPr>
        <a:bodyPr/>
        <a:lstStyle/>
        <a:p>
          <a:pPr lvl="0">
            <a:defRPr sz="900" b="0" i="0">
              <a:solidFill>
                <a:schemeClr val="dk1"/>
              </a:solidFill>
              <a:latin typeface="+mn-lt"/>
            </a:defRPr>
          </a:pPr>
          <a:endParaRPr lang="es-CO"/>
        </a:p>
      </c:txPr>
    </c:legend>
    <c:plotVisOnly val="1"/>
    <c:dispBlanksAs val="zero"/>
    <c:showDLblsOverMax val="1"/>
  </c:chart>
  <c:spPr>
    <a:solidFill>
      <a:schemeClr val="lt1"/>
    </a:solidFill>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800" b="1" i="0">
                <a:solidFill>
                  <a:schemeClr val="dk1"/>
                </a:solidFill>
                <a:latin typeface="+mn-lt"/>
              </a:defRPr>
            </a:pPr>
            <a:r>
              <a:rPr lang="es-CO" sz="1800" b="1" i="0">
                <a:solidFill>
                  <a:schemeClr val="dk1"/>
                </a:solidFill>
                <a:latin typeface="+mn-lt"/>
              </a:rPr>
              <a:t>Formulación de Riesgo 2020</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1"/>
              </a:solidFill>
            </c:spPr>
            <c:extLst xmlns:c16r2="http://schemas.microsoft.com/office/drawing/2015/06/chart">
              <c:ext xmlns:c16="http://schemas.microsoft.com/office/drawing/2014/chart" uri="{C3380CC4-5D6E-409C-BE32-E72D297353CC}">
                <c16:uniqueId val="{00000001-B40A-4A98-8506-3DDE85ABF4C1}"/>
              </c:ext>
            </c:extLst>
          </c:dPt>
          <c:dLbls>
            <c:dLbl>
              <c:idx val="0"/>
              <c:tx>
                <c:rich>
                  <a:bodyPr/>
                  <a:lstStyle/>
                  <a:p>
                    <a:r>
                      <a:rPr lang="en-US" b="0">
                        <a:solidFill>
                          <a:srgbClr val="000000"/>
                        </a:solidFill>
                        <a:latin typeface="+mn-lt"/>
                      </a:rPr>
                      <a:t>[VALOR][PORCENTAJE]</a:t>
                    </a:r>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B40A-4A98-8506-3DDE85ABF4C1}"/>
                </c:ext>
                <c:ext xmlns:c15="http://schemas.microsoft.com/office/drawing/2012/chart" uri="{CE6537A1-D6FC-4f65-9D91-7224C49458BB}"/>
              </c:extLst>
            </c:dLbl>
            <c:dLbl>
              <c:idx val="1"/>
              <c:tx>
                <c:rich>
                  <a:bodyPr/>
                  <a:lstStyle/>
                  <a:p>
                    <a:r>
                      <a:rPr lang="en-US" b="0">
                        <a:solidFill>
                          <a:srgbClr val="000000"/>
                        </a:solidFill>
                        <a:latin typeface="+mn-lt"/>
                      </a:rPr>
                      <a:t>[VALOR][PORCENTAJE]</a:t>
                    </a:r>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B40A-4A98-8506-3DDE85ABF4C1}"/>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s>
          <c:cat>
            <c:strRef>
              <c:f>'Análsis Riesgos DNBC '!$D$4:$E$4</c:f>
              <c:strCache>
                <c:ptCount val="2"/>
                <c:pt idx="0">
                  <c:v>Adecuados</c:v>
                </c:pt>
                <c:pt idx="1">
                  <c:v>Inadecuados</c:v>
                </c:pt>
              </c:strCache>
            </c:strRef>
          </c:cat>
          <c:val>
            <c:numRef>
              <c:f>'Análsis Riesgos DNBC '!$D$23:$E$23</c:f>
              <c:numCache>
                <c:formatCode>General</c:formatCode>
                <c:ptCount val="2"/>
                <c:pt idx="0">
                  <c:v>39</c:v>
                </c:pt>
                <c:pt idx="1">
                  <c:v>3</c:v>
                </c:pt>
              </c:numCache>
            </c:numRef>
          </c:val>
          <c:extLst xmlns:c16r2="http://schemas.microsoft.com/office/drawing/2015/06/chart">
            <c:ext xmlns:c16="http://schemas.microsoft.com/office/drawing/2014/chart" uri="{C3380CC4-5D6E-409C-BE32-E72D297353CC}">
              <c16:uniqueId val="{00000003-B40A-4A98-8506-3DDE85ABF4C1}"/>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chemeClr val="dk1"/>
              </a:solidFill>
              <a:latin typeface="+mn-lt"/>
            </a:defRPr>
          </a:pPr>
          <a:endParaRPr lang="es-CO"/>
        </a:p>
      </c:txPr>
    </c:legend>
    <c:plotVisOnly val="1"/>
    <c:dispBlanksAs val="zero"/>
    <c:showDLblsOverMax val="1"/>
  </c:chart>
  <c:spPr>
    <a:solidFill>
      <a:schemeClr val="lt1"/>
    </a:solidFill>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5</xdr:col>
      <xdr:colOff>949569</xdr:colOff>
      <xdr:row>27</xdr:row>
      <xdr:rowOff>29673</xdr:rowOff>
    </xdr:from>
    <xdr:to>
      <xdr:col>9</xdr:col>
      <xdr:colOff>219807</xdr:colOff>
      <xdr:row>40</xdr:row>
      <xdr:rowOff>56783</xdr:rowOff>
    </xdr:to>
    <xdr:graphicFrame macro="">
      <xdr:nvGraphicFramePr>
        <xdr:cNvPr id="2" name="Gráfico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3</xdr:col>
      <xdr:colOff>981075</xdr:colOff>
      <xdr:row>0</xdr:row>
      <xdr:rowOff>114300</xdr:rowOff>
    </xdr:from>
    <xdr:ext cx="6143625" cy="647700"/>
    <xdr:pic>
      <xdr:nvPicPr>
        <xdr:cNvPr id="2" name="image2.jpg">
          <a:extLst>
            <a:ext uri="{FF2B5EF4-FFF2-40B4-BE49-F238E27FC236}">
              <a16:creationId xmlns:a16="http://schemas.microsoft.com/office/drawing/2014/main" xmlns=""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714375</xdr:colOff>
      <xdr:row>26</xdr:row>
      <xdr:rowOff>133350</xdr:rowOff>
    </xdr:from>
    <xdr:ext cx="6810375" cy="4295775"/>
    <xdr:graphicFrame macro="">
      <xdr:nvGraphicFramePr>
        <xdr:cNvPr id="1073382809" name="Chart 1">
          <a:extLst>
            <a:ext uri="{FF2B5EF4-FFF2-40B4-BE49-F238E27FC236}">
              <a16:creationId xmlns:a16="http://schemas.microsoft.com/office/drawing/2014/main" xmlns="" id="{00000000-0008-0000-0600-00009985FA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8</xdr:col>
      <xdr:colOff>171450</xdr:colOff>
      <xdr:row>26</xdr:row>
      <xdr:rowOff>142875</xdr:rowOff>
    </xdr:from>
    <xdr:ext cx="6448425" cy="4276725"/>
    <xdr:graphicFrame macro="">
      <xdr:nvGraphicFramePr>
        <xdr:cNvPr id="507271017" name="Chart 2">
          <a:extLst>
            <a:ext uri="{FF2B5EF4-FFF2-40B4-BE49-F238E27FC236}">
              <a16:creationId xmlns:a16="http://schemas.microsoft.com/office/drawing/2014/main" xmlns="" id="{00000000-0008-0000-0600-000069573C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346364</xdr:colOff>
      <xdr:row>139</xdr:row>
      <xdr:rowOff>66675</xdr:rowOff>
    </xdr:from>
    <xdr:ext cx="4000500" cy="1685925"/>
    <xdr:pic>
      <xdr:nvPicPr>
        <xdr:cNvPr id="2" name="image1.jpg">
          <a:extLst>
            <a:ext uri="{FF2B5EF4-FFF2-40B4-BE49-F238E27FC236}">
              <a16:creationId xmlns:a16="http://schemas.microsoft.com/office/drawing/2014/main" xmlns="" id="{00000000-0008-0000-0700-000002000000}"/>
            </a:ext>
          </a:extLst>
        </xdr:cNvPr>
        <xdr:cNvPicPr preferRelativeResize="0"/>
      </xdr:nvPicPr>
      <xdr:blipFill>
        <a:blip xmlns:r="http://schemas.openxmlformats.org/officeDocument/2006/relationships" r:embed="rId1" cstate="print"/>
        <a:stretch>
          <a:fillRect/>
        </a:stretch>
      </xdr:blipFill>
      <xdr:spPr>
        <a:xfrm>
          <a:off x="346364" y="6275243"/>
          <a:ext cx="4000500" cy="16859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723900</xdr:colOff>
      <xdr:row>7</xdr:row>
      <xdr:rowOff>9525</xdr:rowOff>
    </xdr:from>
    <xdr:ext cx="4286250" cy="2028825"/>
    <xdr:graphicFrame macro="">
      <xdr:nvGraphicFramePr>
        <xdr:cNvPr id="1260319115" name="Chart 3">
          <a:extLst>
            <a:ext uri="{FF2B5EF4-FFF2-40B4-BE49-F238E27FC236}">
              <a16:creationId xmlns:a16="http://schemas.microsoft.com/office/drawing/2014/main" xmlns="" id="{00000000-0008-0000-0800-00008BF11E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oneCellAnchor>
    <xdr:from>
      <xdr:col>7</xdr:col>
      <xdr:colOff>464653</xdr:colOff>
      <xdr:row>7</xdr:row>
      <xdr:rowOff>34374</xdr:rowOff>
    </xdr:from>
    <xdr:ext cx="4657725" cy="3038475"/>
    <xdr:graphicFrame macro="">
      <xdr:nvGraphicFramePr>
        <xdr:cNvPr id="628454092" name="Chart 4">
          <a:extLst>
            <a:ext uri="{FF2B5EF4-FFF2-40B4-BE49-F238E27FC236}">
              <a16:creationId xmlns:a16="http://schemas.microsoft.com/office/drawing/2014/main" xmlns="" id="{00000000-0008-0000-0900-0000CC7275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dr:twoCellAnchor>
    <xdr:from>
      <xdr:col>0</xdr:col>
      <xdr:colOff>627529</xdr:colOff>
      <xdr:row>42</xdr:row>
      <xdr:rowOff>139486</xdr:rowOff>
    </xdr:from>
    <xdr:to>
      <xdr:col>8</xdr:col>
      <xdr:colOff>459441</xdr:colOff>
      <xdr:row>60</xdr:row>
      <xdr:rowOff>168087</xdr:rowOff>
    </xdr:to>
    <xdr:graphicFrame macro="">
      <xdr:nvGraphicFramePr>
        <xdr:cNvPr id="2" name="Gráfico 1">
          <a:extLst>
            <a:ext uri="{FF2B5EF4-FFF2-40B4-BE49-F238E27FC236}">
              <a16:creationId xmlns:a16="http://schemas.microsoft.com/office/drawing/2014/main" xmlns=""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33618</xdr:colOff>
      <xdr:row>42</xdr:row>
      <xdr:rowOff>134470</xdr:rowOff>
    </xdr:from>
    <xdr:to>
      <xdr:col>16</xdr:col>
      <xdr:colOff>168088</xdr:colOff>
      <xdr:row>60</xdr:row>
      <xdr:rowOff>168086</xdr:rowOff>
    </xdr:to>
    <xdr:graphicFrame macro="">
      <xdr:nvGraphicFramePr>
        <xdr:cNvPr id="3" name="Gráfico 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44824</xdr:colOff>
      <xdr:row>61</xdr:row>
      <xdr:rowOff>44822</xdr:rowOff>
    </xdr:from>
    <xdr:to>
      <xdr:col>16</xdr:col>
      <xdr:colOff>179295</xdr:colOff>
      <xdr:row>78</xdr:row>
      <xdr:rowOff>44824</xdr:rowOff>
    </xdr:to>
    <xdr:graphicFrame macro="">
      <xdr:nvGraphicFramePr>
        <xdr:cNvPr id="4" name="Gráfico 3">
          <a:extLst>
            <a:ext uri="{FF2B5EF4-FFF2-40B4-BE49-F238E27FC236}">
              <a16:creationId xmlns:a16="http://schemas.microsoft.com/office/drawing/2014/main" xmlns=""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493058</xdr:colOff>
      <xdr:row>61</xdr:row>
      <xdr:rowOff>56029</xdr:rowOff>
    </xdr:from>
    <xdr:to>
      <xdr:col>8</xdr:col>
      <xdr:colOff>493057</xdr:colOff>
      <xdr:row>78</xdr:row>
      <xdr:rowOff>11205</xdr:rowOff>
    </xdr:to>
    <xdr:graphicFrame macro="">
      <xdr:nvGraphicFramePr>
        <xdr:cNvPr id="6" name="Gráfico 5">
          <a:extLst>
            <a:ext uri="{FF2B5EF4-FFF2-40B4-BE49-F238E27FC236}">
              <a16:creationId xmlns:a16="http://schemas.microsoft.com/office/drawing/2014/main" xmlns=""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571502</xdr:colOff>
      <xdr:row>45</xdr:row>
      <xdr:rowOff>123265</xdr:rowOff>
    </xdr:from>
    <xdr:to>
      <xdr:col>27</xdr:col>
      <xdr:colOff>481853</xdr:colOff>
      <xdr:row>66</xdr:row>
      <xdr:rowOff>134470</xdr:rowOff>
    </xdr:to>
    <xdr:graphicFrame macro="">
      <xdr:nvGraphicFramePr>
        <xdr:cNvPr id="7" name="Gráfico 6">
          <a:extLst>
            <a:ext uri="{FF2B5EF4-FFF2-40B4-BE49-F238E27FC236}">
              <a16:creationId xmlns:a16="http://schemas.microsoft.com/office/drawing/2014/main" xmlns=""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0</xdr:col>
      <xdr:colOff>466725</xdr:colOff>
      <xdr:row>27</xdr:row>
      <xdr:rowOff>352425</xdr:rowOff>
    </xdr:from>
    <xdr:ext cx="12134850" cy="3333750"/>
    <xdr:graphicFrame macro="">
      <xdr:nvGraphicFramePr>
        <xdr:cNvPr id="1340986737" name="Chart 5">
          <a:extLst>
            <a:ext uri="{FF2B5EF4-FFF2-40B4-BE49-F238E27FC236}">
              <a16:creationId xmlns:a16="http://schemas.microsoft.com/office/drawing/2014/main" xmlns="" id="{00000000-0008-0000-0E00-000071D5ED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9525</xdr:colOff>
      <xdr:row>50</xdr:row>
      <xdr:rowOff>19050</xdr:rowOff>
    </xdr:from>
    <xdr:ext cx="12106275" cy="3333750"/>
    <xdr:graphicFrame macro="">
      <xdr:nvGraphicFramePr>
        <xdr:cNvPr id="1659631890" name="Chart 6">
          <a:extLst>
            <a:ext uri="{FF2B5EF4-FFF2-40B4-BE49-F238E27FC236}">
              <a16:creationId xmlns:a16="http://schemas.microsoft.com/office/drawing/2014/main" xmlns="" id="{00000000-0008-0000-0E00-000012F9EB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7</xdr:col>
      <xdr:colOff>257175</xdr:colOff>
      <xdr:row>27</xdr:row>
      <xdr:rowOff>323850</xdr:rowOff>
    </xdr:from>
    <xdr:ext cx="6124575" cy="3667125"/>
    <xdr:graphicFrame macro="">
      <xdr:nvGraphicFramePr>
        <xdr:cNvPr id="1856183166" name="Chart 7">
          <a:extLst>
            <a:ext uri="{FF2B5EF4-FFF2-40B4-BE49-F238E27FC236}">
              <a16:creationId xmlns:a16="http://schemas.microsoft.com/office/drawing/2014/main" xmlns="" id="{00000000-0008-0000-0E00-00007E1BA3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7</xdr:col>
      <xdr:colOff>47625</xdr:colOff>
      <xdr:row>49</xdr:row>
      <xdr:rowOff>152400</xdr:rowOff>
    </xdr:from>
    <xdr:ext cx="6400800" cy="3400425"/>
    <xdr:graphicFrame macro="">
      <xdr:nvGraphicFramePr>
        <xdr:cNvPr id="774848736" name="Chart 8">
          <a:extLst>
            <a:ext uri="{FF2B5EF4-FFF2-40B4-BE49-F238E27FC236}">
              <a16:creationId xmlns:a16="http://schemas.microsoft.com/office/drawing/2014/main" xmlns="" id="{00000000-0008-0000-0E00-0000E0402F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cuments/Documentos%20Giovanny%20Montenegro/Auditor&#237;a%20a%20Gesti&#243;n%20Contractual/Revisi&#243;n%20Estrat&#233;gica/Riesgos/Anexo%201%20Instrumento%20evaluaci&#243;n%20controles%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nforme%20Mapa%20de%20Riesgos%20DNBC\MAPA%20DE%20RIESGOS%202019-20191204\Mapa%20de%20Riesgos%20DNBC%20Gesti&#243;n%20An&#225;lisis%20y%20Mejora%20Continua_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nforme%20Mapa%20de%20Riesgos%20DNBC\MAPA%20DE%20RIESGOS%202019-20191204\Mapa%20de%20Riesgos%20DNBC%20Gesti&#243;n%20de%20Asuntos%20Disciplinarios_o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Informe%20Mapa%20de%20Riesgos%20DNBC\MAPA%20DE%20RIESGOS%202019-20191204\Mapa%20de%20Riesgos%20DNBC%20Gesti&#243;n%20Atenci&#243;n%20al%20Usuario_o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Informe%20Mapa%20de%20Riesgos%20DNBC\MAPA%20DE%20RIESGOS%202019-20191204\Matriz%20de%20Riesgos%20DNBC%20Gesti&#243;n%20de%20Comunicaciones_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Informe%20Mapa%20de%20Riesgos%20DNBC\MAPA%20DE%20RIESGOS%202019-20191204\Mapa%20de%20Riesgos%20DNBC%20Coperaci&#243;n%20Internacional%20y%20Alianzas%20Estrat&#233;gicas_ok.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Informe%20Mapa%20de%20Riesgos%20DNBC\MAPA%20DE%20RIESGOS%202019-20191204\Matriz%20de%20Riesgos%20DNBC%20%20Coordinaci&#243;n%20Operativa_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Informe%20Mapa%20de%20Riesgos%20DNBC\MAPA%20DE%20RIESGOS%202019-20191204\Matriz%20de%20Riesgos%20DNBC%20Evaluaci&#243;n%20y%20Seguimiento_o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Informe%20Mapa%20de%20Riesgos%20DNBC\MAPA%20DE%20RIESGOS%202019-20191204\Mapa%20de%20Riesgos%20DNBC%20Formulaci&#243;n,%20acompa&#241;amiento%20juridico%20y%20operativ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Informe%20Mapa%20de%20Riesgos%20DNBC\MAPA%20DE%20RIESGOS%202019-20191204\Matriz%20de%20Riesgos%20DNBC%20Fortalecimiento%20Bomberil%20para%20la%20Respuest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Informe%20Mapa%20de%20Riesgos%20DNBC\MAPA%20DE%20RIESGOS%202019-20191204\Matriz%20de%20Riesgos%20DNBC%20Gesti&#243;n%20Administrativa_ok.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Informe%20Mapa%20de%20Riesgos%20DNBC\MAPA%20DE%20RIESGOS%202019-20191204\Matriz%20de%20Riesgos%20DNBC%20Gesti&#243;n%20Contractu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Informe%20Mapa%20de%20Riesgos%20DNBC\MAPA%20DE%20RIESGOS%202019-20191204\Matriz%20de%20Riesgos%20DNBC%20Gestion%20Documenta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Informe%20Mapa%20de%20Riesgos%20DNBC\MAPA%20DE%20RIESGOS%202019-20191204\Matriz%20de%20Riesgos%20DNBC%20Gesti&#243;n%20Financier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Informe%20Mapa%20de%20Riesgos%20DNBC\MAPA%20DE%20RIESGOS%202019-20191204\Mapa%20de%20Riesgos%20DNBC%20Gesti&#243;n%20del%20Talento%20Human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Informe%20Mapa%20de%20Riesgos%20DNBC\MAPA%20DE%20RIESGOS%202019-20191204\Matriz%20de%20Riesgos%20DNBC%20%20Inspecci&#243;n%20Vigilancia%20y%20Control_ok.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Informe%20Mapa%20de%20Riesgos%20DNBC\MAPA%20DE%20RIESGOS%202019-20191204\Mapa%20de%20Riesgos%20DNBC%20Gesti&#243;n%20Jur&#237;dica.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Informe%20Mapa%20de%20Riesgos%20DNBC\MAPA%20DE%20RIESGOS%202019-20191204\Mapa%20de%20Riesgos%20DNBC%20Planeacion%20Estrategica_ok.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Informe%20Mapa%20de%20Riesgos%20DNBC\MAPA%20DE%20RIESGOS%202019-20191204\Matriz%20de%20Riesgos%20DNBC%20Gesti&#243;n%20de%20Tecnologia%20e%20Informatica_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Contratación"/>
      <sheetName val="calculos"/>
      <sheetName val="Matriz Ges Contratación"/>
      <sheetName val="Analisis 2019"/>
      <sheetName val="Estadísticas"/>
    </sheetNames>
    <sheetDataSet>
      <sheetData sheetId="0"/>
      <sheetData sheetId="1"/>
      <sheetData sheetId="2">
        <row r="8">
          <cell r="A8">
            <v>1</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Riesgo"/>
      <sheetName val="Matriz MR"/>
      <sheetName val="Probabilidad Ri Inhe"/>
      <sheetName val="Impacto Ri Inhe"/>
      <sheetName val="Operaciones"/>
      <sheetName val="Controles"/>
      <sheetName val="Probabilidad (Ri Res.)"/>
      <sheetName val="Impacto (Ri Res.)"/>
    </sheetNames>
    <sheetDataSet>
      <sheetData sheetId="0"/>
      <sheetData sheetId="1">
        <row r="8">
          <cell r="C8" t="str">
            <v xml:space="preserve">Análisis y Mejora Continua </v>
          </cell>
        </row>
      </sheetData>
      <sheetData sheetId="2"/>
      <sheetData sheetId="3"/>
      <sheetData sheetId="4">
        <row r="41">
          <cell r="C41">
            <v>2</v>
          </cell>
        </row>
      </sheetData>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Riesgo"/>
      <sheetName val="Matriz MR"/>
      <sheetName val="Probabilidad Ri Inhe"/>
      <sheetName val="Impacto Ri Inhe"/>
      <sheetName val="Operaciones"/>
      <sheetName val="Controles"/>
      <sheetName val="Probabilidad (Ri Res.)"/>
      <sheetName val="Impacto (Ri Res.)"/>
    </sheetNames>
    <sheetDataSet>
      <sheetData sheetId="0"/>
      <sheetData sheetId="1">
        <row r="8">
          <cell r="C8" t="str">
            <v>Gestión de Asuntos Disciplinarios</v>
          </cell>
        </row>
      </sheetData>
      <sheetData sheetId="2"/>
      <sheetData sheetId="3"/>
      <sheetData sheetId="4">
        <row r="41">
          <cell r="C41">
            <v>2</v>
          </cell>
        </row>
      </sheetData>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Riesgo"/>
      <sheetName val="Matriz MR"/>
      <sheetName val="Probabilidad Ri Inhe"/>
      <sheetName val="Impacto Ri Inhe"/>
      <sheetName val="Operaciones"/>
      <sheetName val="Controles"/>
      <sheetName val="Probabilidad (Ri Res.)"/>
      <sheetName val="Impacto (Ri Res.)"/>
    </sheetNames>
    <sheetDataSet>
      <sheetData sheetId="0"/>
      <sheetData sheetId="1">
        <row r="8">
          <cell r="C8" t="str">
            <v>Gestión de Atención al Usuario</v>
          </cell>
        </row>
      </sheetData>
      <sheetData sheetId="2"/>
      <sheetData sheetId="3"/>
      <sheetData sheetId="4">
        <row r="41">
          <cell r="C41">
            <v>3</v>
          </cell>
        </row>
      </sheetData>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Riesgo"/>
      <sheetName val="Matriz MR"/>
      <sheetName val="Probabilidad Ri Inhe"/>
      <sheetName val="Impacto Ri Inhe"/>
      <sheetName val="Operaciones"/>
      <sheetName val="Controles"/>
      <sheetName val="Probabilidad (Ri Res.)"/>
      <sheetName val="Impacto (Ri Res.)"/>
    </sheetNames>
    <sheetDataSet>
      <sheetData sheetId="0"/>
      <sheetData sheetId="1">
        <row r="8">
          <cell r="C8" t="str">
            <v>Gestión de Comunicaciones</v>
          </cell>
        </row>
      </sheetData>
      <sheetData sheetId="2"/>
      <sheetData sheetId="3"/>
      <sheetData sheetId="4">
        <row r="41">
          <cell r="C41">
            <v>2</v>
          </cell>
        </row>
      </sheetData>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Riesgo"/>
      <sheetName val="Matriz MR"/>
      <sheetName val="Probabilidad Ri Inhe"/>
      <sheetName val="Impacto Ri Inhe"/>
      <sheetName val="Operaciones"/>
      <sheetName val="Controles"/>
      <sheetName val="Probabilidad (Ri Res.)"/>
      <sheetName val="Impacto (Ri Res.)"/>
    </sheetNames>
    <sheetDataSet>
      <sheetData sheetId="0" refreshError="1"/>
      <sheetData sheetId="1" refreshError="1"/>
      <sheetData sheetId="2" refreshError="1"/>
      <sheetData sheetId="3" refreshError="1"/>
      <sheetData sheetId="4" refreshError="1">
        <row r="41">
          <cell r="C41">
            <v>1</v>
          </cell>
        </row>
      </sheetData>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Riesgo"/>
      <sheetName val="Matriz MR"/>
      <sheetName val="Probabilidad Ri Inhe"/>
      <sheetName val="Impacto Ri Inhe"/>
      <sheetName val="Operaciones"/>
      <sheetName val="Controles"/>
      <sheetName val="Probabilidad (Ri Res.)"/>
      <sheetName val="Impacto (Ri Res.)"/>
    </sheetNames>
    <sheetDataSet>
      <sheetData sheetId="0"/>
      <sheetData sheetId="1">
        <row r="8">
          <cell r="C8" t="str">
            <v>Coordinación Operativa</v>
          </cell>
        </row>
      </sheetData>
      <sheetData sheetId="2"/>
      <sheetData sheetId="3"/>
      <sheetData sheetId="4">
        <row r="41">
          <cell r="C41">
            <v>1</v>
          </cell>
        </row>
      </sheetData>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Riesgo"/>
      <sheetName val="Matriz MR"/>
      <sheetName val="Probabilidad Ri Inhe"/>
      <sheetName val="Impacto Ri Inhe"/>
      <sheetName val="Operaciones"/>
      <sheetName val="Controles"/>
      <sheetName val="Probabilidad (Ri Res.)"/>
      <sheetName val="Impacto (Ri Res.)"/>
    </sheetNames>
    <sheetDataSet>
      <sheetData sheetId="0"/>
      <sheetData sheetId="1">
        <row r="8">
          <cell r="C8" t="str">
            <v>Evaluación y Seguimiento</v>
          </cell>
        </row>
      </sheetData>
      <sheetData sheetId="2"/>
      <sheetData sheetId="3"/>
      <sheetData sheetId="4">
        <row r="41">
          <cell r="C41">
            <v>2</v>
          </cell>
        </row>
      </sheetData>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Riesgo"/>
      <sheetName val="Matriz MR"/>
      <sheetName val="Probabilidad Ri Inhe"/>
      <sheetName val="Impacto Ri Inhe"/>
      <sheetName val="Operaciones"/>
      <sheetName val="Controles"/>
      <sheetName val="Probabilidad (Ri Res.)"/>
      <sheetName val="Impacto (Ri Res.)"/>
    </sheetNames>
    <sheetDataSet>
      <sheetData sheetId="0"/>
      <sheetData sheetId="1">
        <row r="8">
          <cell r="C8" t="str">
            <v>Formulación, actualización y acompañamiento normativo y operativo</v>
          </cell>
        </row>
      </sheetData>
      <sheetData sheetId="2"/>
      <sheetData sheetId="3"/>
      <sheetData sheetId="4">
        <row r="41">
          <cell r="C41">
            <v>1</v>
          </cell>
        </row>
      </sheetData>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Riesgo"/>
      <sheetName val="Matriz MR"/>
      <sheetName val="Probabilidad Ri Inhe"/>
      <sheetName val="Impacto Ri Inhe"/>
      <sheetName val="Operaciones"/>
      <sheetName val="Controles"/>
      <sheetName val="Probabilidad (Ri Res.)"/>
      <sheetName val="Impacto (Ri Res.)"/>
    </sheetNames>
    <sheetDataSet>
      <sheetData sheetId="0"/>
      <sheetData sheetId="1">
        <row r="8">
          <cell r="C8" t="str">
            <v>Fortalecimiento Bomberil para la Respuesta</v>
          </cell>
        </row>
      </sheetData>
      <sheetData sheetId="2"/>
      <sheetData sheetId="3"/>
      <sheetData sheetId="4">
        <row r="41">
          <cell r="C41">
            <v>3</v>
          </cell>
        </row>
      </sheetData>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Riesgo"/>
      <sheetName val="Matriz MR"/>
      <sheetName val="Probabilidad Ri Inhe"/>
      <sheetName val="Impacto Ri Inhe"/>
      <sheetName val="Operaciones"/>
      <sheetName val="Controles"/>
      <sheetName val="Probabilidad (Ri Res.)"/>
      <sheetName val="Impacto (Ri Res.)"/>
    </sheetNames>
    <sheetDataSet>
      <sheetData sheetId="0"/>
      <sheetData sheetId="1">
        <row r="8">
          <cell r="C8" t="str">
            <v>Gestión Administrativa</v>
          </cell>
        </row>
      </sheetData>
      <sheetData sheetId="2"/>
      <sheetData sheetId="3"/>
      <sheetData sheetId="4">
        <row r="41">
          <cell r="C41">
            <v>1</v>
          </cell>
        </row>
      </sheetData>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Riesgo"/>
      <sheetName val="Matriz MR"/>
      <sheetName val="Probabilidad Ri Inhe"/>
      <sheetName val="Impacto Ri Inhe"/>
      <sheetName val="Operaciones"/>
      <sheetName val="Controles"/>
      <sheetName val="Probabilidad (Ri Res.)"/>
      <sheetName val="Impacto (Ri Res.)"/>
    </sheetNames>
    <sheetDataSet>
      <sheetData sheetId="0"/>
      <sheetData sheetId="1">
        <row r="8">
          <cell r="C8" t="str">
            <v>Gestión de Contratación</v>
          </cell>
        </row>
      </sheetData>
      <sheetData sheetId="2"/>
      <sheetData sheetId="3"/>
      <sheetData sheetId="4">
        <row r="41">
          <cell r="C41">
            <v>2</v>
          </cell>
        </row>
      </sheetData>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Riesgo"/>
      <sheetName val="Matriz MR"/>
      <sheetName val="Probabilidad Ri Inhe"/>
      <sheetName val="Impacto Ri Inhe"/>
      <sheetName val="Operaciones"/>
      <sheetName val="Controles"/>
      <sheetName val="Probabilidad (Ri Res.)"/>
      <sheetName val="Impacto (Ri Res.)"/>
    </sheetNames>
    <sheetDataSet>
      <sheetData sheetId="0"/>
      <sheetData sheetId="1">
        <row r="8">
          <cell r="C8" t="str">
            <v>Gestión Documental</v>
          </cell>
        </row>
      </sheetData>
      <sheetData sheetId="2"/>
      <sheetData sheetId="3"/>
      <sheetData sheetId="4">
        <row r="41">
          <cell r="C41">
            <v>3</v>
          </cell>
        </row>
      </sheetData>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Riesgo"/>
      <sheetName val="Matriz MR"/>
      <sheetName val="Probabilidad Ri Inhe"/>
      <sheetName val="Impacto Ri Inhe"/>
      <sheetName val="Operaciones"/>
      <sheetName val="Controles"/>
      <sheetName val="Probabilidad (Ri Res.)"/>
      <sheetName val="Impacto (Ri Res.)"/>
    </sheetNames>
    <sheetDataSet>
      <sheetData sheetId="0"/>
      <sheetData sheetId="1">
        <row r="8">
          <cell r="C8" t="str">
            <v>Gestión Financiera</v>
          </cell>
        </row>
      </sheetData>
      <sheetData sheetId="2"/>
      <sheetData sheetId="3"/>
      <sheetData sheetId="4">
        <row r="41">
          <cell r="C41">
            <v>2</v>
          </cell>
        </row>
      </sheetData>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Riesgo"/>
      <sheetName val="Matriz MR"/>
      <sheetName val="Probabilidad Ri Inhe"/>
      <sheetName val="Impacto Ri Inhe"/>
      <sheetName val="Operaciones"/>
      <sheetName val="Controles"/>
      <sheetName val="Probabilidad (Ri Res.)"/>
      <sheetName val="Impacto (Ri Res.)"/>
    </sheetNames>
    <sheetDataSet>
      <sheetData sheetId="0"/>
      <sheetData sheetId="1">
        <row r="8">
          <cell r="C8" t="str">
            <v>Gestión del Talento Humano</v>
          </cell>
        </row>
      </sheetData>
      <sheetData sheetId="2"/>
      <sheetData sheetId="3"/>
      <sheetData sheetId="4">
        <row r="41">
          <cell r="C41">
            <v>4</v>
          </cell>
        </row>
      </sheetData>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Riesgo"/>
      <sheetName val="Matriz MR"/>
      <sheetName val="Probabilidad Ri Inhe"/>
      <sheetName val="Impacto Ri Inhe"/>
      <sheetName val="Operaciones"/>
      <sheetName val="Controles"/>
      <sheetName val="Probabilidad (Ri Res.)"/>
      <sheetName val="Impacto (Ri Res.)"/>
    </sheetNames>
    <sheetDataSet>
      <sheetData sheetId="0"/>
      <sheetData sheetId="1">
        <row r="8">
          <cell r="C8" t="str">
            <v>Inspección Vigilancia y Control</v>
          </cell>
        </row>
      </sheetData>
      <sheetData sheetId="2"/>
      <sheetData sheetId="3"/>
      <sheetData sheetId="4">
        <row r="41">
          <cell r="C41">
            <v>5</v>
          </cell>
        </row>
      </sheetData>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Riesgo"/>
      <sheetName val="Matriz MR"/>
      <sheetName val="Probabilidad Ri Inhe"/>
      <sheetName val="Impacto Ri Inhe"/>
      <sheetName val="Operaciones"/>
      <sheetName val="Controles"/>
      <sheetName val="Probabilidad (Ri Res.)"/>
      <sheetName val="Impacto (Ri Res.)"/>
    </sheetNames>
    <sheetDataSet>
      <sheetData sheetId="0"/>
      <sheetData sheetId="1">
        <row r="8">
          <cell r="C8" t="str">
            <v>Gestión Jurídica</v>
          </cell>
        </row>
      </sheetData>
      <sheetData sheetId="2"/>
      <sheetData sheetId="3"/>
      <sheetData sheetId="4">
        <row r="41">
          <cell r="C41">
            <v>2</v>
          </cell>
        </row>
      </sheetData>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Riesgo"/>
      <sheetName val="Matriz MR"/>
      <sheetName val="Probabilidad Ri Inhe"/>
      <sheetName val="Impacto Ri Inhe"/>
      <sheetName val="Operaciones"/>
      <sheetName val="Controles"/>
      <sheetName val="Probabilidad (Ri Res.)"/>
      <sheetName val="Impacto (Ri Res.)"/>
    </sheetNames>
    <sheetDataSet>
      <sheetData sheetId="0"/>
      <sheetData sheetId="1">
        <row r="8">
          <cell r="C8" t="str">
            <v>Planeción Estratégica</v>
          </cell>
        </row>
      </sheetData>
      <sheetData sheetId="2"/>
      <sheetData sheetId="3"/>
      <sheetData sheetId="4">
        <row r="41">
          <cell r="C41">
            <v>2</v>
          </cell>
        </row>
      </sheetData>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Riesgo"/>
      <sheetName val="Matriz MR"/>
      <sheetName val="Probabilidad Ri Inhe"/>
      <sheetName val="Impacto Ri Inhe"/>
      <sheetName val="Operaciones"/>
      <sheetName val="Controles"/>
      <sheetName val="Probabilidad (Ri Res.)"/>
      <sheetName val="Impacto (Ri Res.)"/>
    </sheetNames>
    <sheetDataSet>
      <sheetData sheetId="0"/>
      <sheetData sheetId="1">
        <row r="8">
          <cell r="C8" t="str">
            <v>Gestión de Tecnologia Informática</v>
          </cell>
        </row>
      </sheetData>
      <sheetData sheetId="2"/>
      <sheetData sheetId="3"/>
      <sheetData sheetId="4">
        <row r="41">
          <cell r="C41">
            <v>2</v>
          </cell>
        </row>
      </sheetData>
      <sheetData sheetId="5"/>
      <sheetData sheetId="6"/>
      <sheetData sheetId="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r:id="rId1" refreshedBy="admin" refreshedDate="44132.683061111115" createdVersion="5" refreshedVersion="5" minRefreshableVersion="3" recordCount="84">
  <cacheSource type="worksheet">
    <worksheetSource ref="B7:AJ91" sheet="Consolidado Mapa de Riesgos"/>
  </cacheSource>
  <cacheFields count="35">
    <cacheField name="Nro*" numFmtId="0">
      <sharedItems containsSemiMixedTypes="0" containsString="0" containsNumber="1" containsInteger="1" minValue="0" maxValue="39"/>
    </cacheField>
    <cacheField name="Proceso" numFmtId="0">
      <sharedItems count="19">
        <s v="Educación Nacional para Bomberos"/>
        <s v="Gestión Financiera"/>
        <s v="Gestión Documental"/>
        <s v="Gestión de Tecnologia Informática"/>
        <s v="Gestión de Comunicaciones"/>
        <s v="Gestión de Contratación"/>
        <s v="Gestión Administrativa"/>
        <s v="Fortalecimiento Bomberil para la Respuesta"/>
        <s v="Evaluación y Seguimiento"/>
        <s v="Inspección Vigilancia y Control"/>
        <s v="Coordinación Operativa"/>
        <s v="Planeción Estratégica"/>
        <s v="Gestión Jurídica"/>
        <s v="Gestión del Talento Humano"/>
        <s v="Gestión de Asuntos Disciplinarios"/>
        <s v="Gestión de Atención al Usuario"/>
        <s v="Análisis y Mejora Continua "/>
        <s v="Formulación, actualización y acompañamiento normativo y operativo"/>
        <s v="Gestión de Coperación Internacional y Alianzas Estratégicas"/>
      </sharedItems>
    </cacheField>
    <cacheField name="Objetivo" numFmtId="0">
      <sharedItems longText="1"/>
    </cacheField>
    <cacheField name="Nombre del Riesgo" numFmtId="0">
      <sharedItems/>
    </cacheField>
    <cacheField name="Descripción del Riesgo" numFmtId="0">
      <sharedItems/>
    </cacheField>
    <cacheField name="Tipo de Riesgo" numFmtId="0">
      <sharedItems/>
    </cacheField>
    <cacheField name="Cód Causa *" numFmtId="0">
      <sharedItems containsDate="1" containsMixedTypes="1" minDate="2020-02-01T00:00:00" maxDate="2020-02-02T00:00:00"/>
    </cacheField>
    <cacheField name="Causas (&gt;=7)*" numFmtId="0">
      <sharedItems/>
    </cacheField>
    <cacheField name="Consecuencias *" numFmtId="0">
      <sharedItems longText="1"/>
    </cacheField>
    <cacheField name="Probabilidad" numFmtId="1">
      <sharedItems/>
    </cacheField>
    <cacheField name="Impacto" numFmtId="0">
      <sharedItems/>
    </cacheField>
    <cacheField name="Evaluación del Riesgo" numFmtId="0">
      <sharedItems/>
    </cacheField>
    <cacheField name="Tratamiento*" numFmtId="0">
      <sharedItems/>
    </cacheField>
    <cacheField name="Nombre y descripción del Control*" numFmtId="0">
      <sharedItems longText="1"/>
    </cacheField>
    <cacheField name="Responsable*" numFmtId="0">
      <sharedItems/>
    </cacheField>
    <cacheField name="Otros responsables que particpan en su ejecución*" numFmtId="0">
      <sharedItems containsBlank="1"/>
    </cacheField>
    <cacheField name="Periodicidad *" numFmtId="0">
      <sharedItems/>
    </cacheField>
    <cacheField name="Proposito *" numFmtId="0">
      <sharedItems/>
    </cacheField>
    <cacheField name="Indicador*" numFmtId="0">
      <sharedItems longText="1"/>
    </cacheField>
    <cacheField name="Evidencia*" numFmtId="0">
      <sharedItems/>
    </cacheField>
    <cacheField name="Fecha / Descripción del resultado obtenido" numFmtId="0">
      <sharedItems longText="1"/>
    </cacheField>
    <cacheField name="Fecha / Descripción del seguimiento" numFmtId="0">
      <sharedItems longText="1"/>
    </cacheField>
    <cacheField name="Contingencia" numFmtId="0">
      <sharedItems longText="1"/>
    </cacheField>
    <cacheField name="Probabilidad2" numFmtId="1">
      <sharedItems/>
    </cacheField>
    <cacheField name="Impacto2" numFmtId="0">
      <sharedItems/>
    </cacheField>
    <cacheField name="Evaluación del Riesgo2" numFmtId="0">
      <sharedItems/>
    </cacheField>
    <cacheField name="Observaciones Control Interno" numFmtId="0">
      <sharedItems longText="1"/>
    </cacheField>
    <cacheField name="Identificaciòn del riesgo_x000a_Nombre del Riesgo y descripciòn " numFmtId="0">
      <sharedItems/>
    </cacheField>
    <cacheField name="Causas" numFmtId="0">
      <sharedItems/>
    </cacheField>
    <cacheField name="Consecuencias" numFmtId="0">
      <sharedItems/>
    </cacheField>
    <cacheField name="Evaluación del Riesgo3" numFmtId="0">
      <sharedItems/>
    </cacheField>
    <cacheField name="Tratamiento" numFmtId="0">
      <sharedItems/>
    </cacheField>
    <cacheField name="Indicador" numFmtId="0">
      <sharedItems/>
    </cacheField>
    <cacheField name="Contigencia" numFmtId="0">
      <sharedItems/>
    </cacheField>
    <cacheField name="Evaluación Riesgo residual"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dmin" refreshedDate="44132.683758564817" createdVersion="5" refreshedVersion="5" minRefreshableVersion="3" recordCount="84">
  <cacheSource type="worksheet">
    <worksheetSource ref="B7:AK91" sheet="Consolidado Mapa de Riesgos"/>
  </cacheSource>
  <cacheFields count="36">
    <cacheField name="Nro*" numFmtId="0">
      <sharedItems containsSemiMixedTypes="0" containsString="0" containsNumber="1" containsInteger="1" minValue="0" maxValue="39" count="40">
        <n v="0"/>
        <n v="1"/>
        <n v="2"/>
        <n v="3"/>
        <n v="4"/>
        <n v="5"/>
        <n v="6"/>
        <n v="7"/>
        <n v="8"/>
        <n v="9"/>
        <n v="10"/>
        <n v="11"/>
        <n v="12"/>
        <n v="13"/>
        <n v="14"/>
        <n v="15"/>
        <n v="16"/>
        <n v="17"/>
        <n v="18"/>
        <n v="19"/>
        <n v="20"/>
        <n v="21"/>
        <n v="22"/>
        <n v="23"/>
        <n v="24"/>
        <n v="25"/>
        <n v="26"/>
        <n v="27"/>
        <n v="28"/>
        <n v="29"/>
        <n v="30"/>
        <n v="31"/>
        <n v="32"/>
        <n v="33"/>
        <n v="34"/>
        <n v="35"/>
        <n v="36"/>
        <n v="37"/>
        <n v="38"/>
        <n v="39"/>
      </sharedItems>
    </cacheField>
    <cacheField name="Proceso" numFmtId="0">
      <sharedItems count="19">
        <s v="Educación Nacional para Bomberos"/>
        <s v="Gestión Financiera"/>
        <s v="Gestión Documental"/>
        <s v="Gestión de Tecnologia Informática"/>
        <s v="Gestión de Comunicaciones"/>
        <s v="Gestión de Contratación"/>
        <s v="Gestión Administrativa"/>
        <s v="Fortalecimiento Bomberil para la Respuesta"/>
        <s v="Evaluación y Seguimiento"/>
        <s v="Inspección Vigilancia y Control"/>
        <s v="Coordinación Operativa"/>
        <s v="Planeción Estratégica"/>
        <s v="Gestión Jurídica"/>
        <s v="Gestión del Talento Humano"/>
        <s v="Gestión de Asuntos Disciplinarios"/>
        <s v="Gestión de Atención al Usuario"/>
        <s v="Análisis y Mejora Continua "/>
        <s v="Formulación, actualización y acompañamiento normativo y operativo"/>
        <s v="Gestión de Coperación Internacional y Alianzas Estratégicas"/>
      </sharedItems>
    </cacheField>
    <cacheField name="Objetivo" numFmtId="0">
      <sharedItems longText="1"/>
    </cacheField>
    <cacheField name="Nombre del Riesgo" numFmtId="0">
      <sharedItems/>
    </cacheField>
    <cacheField name="Descripción del Riesgo" numFmtId="0">
      <sharedItems/>
    </cacheField>
    <cacheField name="Tipo de Riesgo" numFmtId="0">
      <sharedItems/>
    </cacheField>
    <cacheField name="Cód Causa *" numFmtId="0">
      <sharedItems containsDate="1" containsMixedTypes="1" minDate="2020-02-01T00:00:00" maxDate="2020-02-02T00:00:00"/>
    </cacheField>
    <cacheField name="Causas (&gt;=7)*" numFmtId="0">
      <sharedItems/>
    </cacheField>
    <cacheField name="Consecuencias *" numFmtId="0">
      <sharedItems longText="1"/>
    </cacheField>
    <cacheField name="Probabilidad" numFmtId="1">
      <sharedItems/>
    </cacheField>
    <cacheField name="Impacto" numFmtId="0">
      <sharedItems/>
    </cacheField>
    <cacheField name="Evaluación del Riesgo" numFmtId="0">
      <sharedItems/>
    </cacheField>
    <cacheField name="Tratamiento*" numFmtId="0">
      <sharedItems/>
    </cacheField>
    <cacheField name="Nombre y descripción del Control*" numFmtId="0">
      <sharedItems longText="1"/>
    </cacheField>
    <cacheField name="Responsable*" numFmtId="0">
      <sharedItems/>
    </cacheField>
    <cacheField name="Otros responsables que particpan en su ejecución*" numFmtId="0">
      <sharedItems containsBlank="1"/>
    </cacheField>
    <cacheField name="Periodicidad *" numFmtId="0">
      <sharedItems/>
    </cacheField>
    <cacheField name="Proposito *" numFmtId="0">
      <sharedItems/>
    </cacheField>
    <cacheField name="Indicador*" numFmtId="0">
      <sharedItems longText="1"/>
    </cacheField>
    <cacheField name="Evidencia*" numFmtId="0">
      <sharedItems/>
    </cacheField>
    <cacheField name="Fecha / Descripción del resultado obtenido" numFmtId="0">
      <sharedItems longText="1"/>
    </cacheField>
    <cacheField name="Fecha / Descripción del seguimiento" numFmtId="0">
      <sharedItems longText="1"/>
    </cacheField>
    <cacheField name="Contingencia" numFmtId="0">
      <sharedItems longText="1"/>
    </cacheField>
    <cacheField name="Probabilidad2" numFmtId="1">
      <sharedItems/>
    </cacheField>
    <cacheField name="Impacto2" numFmtId="0">
      <sharedItems/>
    </cacheField>
    <cacheField name="Evaluación del Riesgo2" numFmtId="0">
      <sharedItems/>
    </cacheField>
    <cacheField name="Observaciones Control Interno" numFmtId="0">
      <sharedItems longText="1"/>
    </cacheField>
    <cacheField name="Identificaciòn del riesgo_x000a_Nombre del Riesgo y descripciòn " numFmtId="0">
      <sharedItems/>
    </cacheField>
    <cacheField name="Causas" numFmtId="0">
      <sharedItems/>
    </cacheField>
    <cacheField name="Consecuencias" numFmtId="0">
      <sharedItems/>
    </cacheField>
    <cacheField name="Evaluación del Riesgo3" numFmtId="0">
      <sharedItems/>
    </cacheField>
    <cacheField name="Tratamiento" numFmtId="0">
      <sharedItems/>
    </cacheField>
    <cacheField name="Indicador" numFmtId="0">
      <sharedItems/>
    </cacheField>
    <cacheField name="Contigencia" numFmtId="0">
      <sharedItems/>
    </cacheField>
    <cacheField name="Evaluación Riesgo residual" numFmtId="0">
      <sharedItems/>
    </cacheField>
    <cacheField name="estado" numFmtId="0">
      <sharedItems count="3">
        <s v="DÉBIL"/>
        <s v="MODERADO"/>
        <s v="FUERTE"/>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admin" refreshedDate="44132.709741550927" createdVersion="5" refreshedVersion="5" minRefreshableVersion="3" recordCount="84">
  <cacheSource type="worksheet">
    <worksheetSource ref="A7:AK91" sheet="Consolidado Mapa de Riesgos"/>
  </cacheSource>
  <cacheFields count="37">
    <cacheField name="CONSECUTIVO" numFmtId="0">
      <sharedItems containsMixedTypes="1" containsNumber="1" containsInteger="1" minValue="1" maxValue="39" count="40">
        <n v="1"/>
        <n v="2"/>
        <n v="3"/>
        <n v="4"/>
        <n v="5"/>
        <n v="6"/>
        <n v="7"/>
        <n v="8"/>
        <n v="9"/>
        <n v="10"/>
        <n v="11"/>
        <n v="12"/>
        <n v="13"/>
        <n v="14"/>
        <n v="15"/>
        <n v="16"/>
        <n v="17"/>
        <n v="18"/>
        <n v="19"/>
        <n v="20"/>
        <n v="21"/>
        <n v="22"/>
        <n v="23"/>
        <n v="24"/>
        <n v="25"/>
        <n v="26"/>
        <n v="27"/>
        <n v="28"/>
        <s v="-"/>
        <n v="29"/>
        <n v="30"/>
        <n v="31"/>
        <n v="32"/>
        <n v="33"/>
        <n v="34"/>
        <n v="35"/>
        <n v="36"/>
        <n v="37"/>
        <n v="38"/>
        <n v="39"/>
      </sharedItems>
    </cacheField>
    <cacheField name="Nro*" numFmtId="0">
      <sharedItems containsSemiMixedTypes="0" containsString="0" containsNumber="1" containsInteger="1" minValue="0" maxValue="39"/>
    </cacheField>
    <cacheField name="Proceso" numFmtId="0">
      <sharedItems count="19">
        <s v="Educación Nacional para Bomberos"/>
        <s v="Gestión Financiera"/>
        <s v="Gestión Documental"/>
        <s v="Gestión de Tecnologia Informática"/>
        <s v="Gestión de Comunicaciones"/>
        <s v="Gestión de Contratación"/>
        <s v="Gestión Administrativa"/>
        <s v="Fortalecimiento Bomberil para la Respuesta"/>
        <s v="Evaluación y Seguimiento"/>
        <s v="Inspección Vigilancia y Control"/>
        <s v="Coordinación Operativa"/>
        <s v="Planeción Estratégica"/>
        <s v="Gestión Jurídica"/>
        <s v="Gestión del Talento Humano"/>
        <s v="Gestión de Asuntos Disciplinarios"/>
        <s v="Gestión de Atención al Usuario"/>
        <s v="Análisis y Mejora Continua "/>
        <s v="Formulación, actualización y acompañamiento normativo y operativo"/>
        <s v="Gestión de Coperación Internacional y Alianzas Estratégicas"/>
      </sharedItems>
    </cacheField>
    <cacheField name="Objetivo" numFmtId="0">
      <sharedItems longText="1"/>
    </cacheField>
    <cacheField name="Nombre del Riesgo" numFmtId="0">
      <sharedItems/>
    </cacheField>
    <cacheField name="Descripción del Riesgo" numFmtId="0">
      <sharedItems/>
    </cacheField>
    <cacheField name="Tipo de Riesgo" numFmtId="0">
      <sharedItems/>
    </cacheField>
    <cacheField name="Cód Causa *" numFmtId="0">
      <sharedItems containsDate="1" containsMixedTypes="1" minDate="2020-02-01T00:00:00" maxDate="2020-02-02T00:00:00"/>
    </cacheField>
    <cacheField name="Causas (&gt;=7)*" numFmtId="0">
      <sharedItems/>
    </cacheField>
    <cacheField name="Consecuencias *" numFmtId="0">
      <sharedItems longText="1"/>
    </cacheField>
    <cacheField name="Probabilidad" numFmtId="1">
      <sharedItems/>
    </cacheField>
    <cacheField name="Impacto" numFmtId="0">
      <sharedItems/>
    </cacheField>
    <cacheField name="Evaluación del Riesgo" numFmtId="0">
      <sharedItems/>
    </cacheField>
    <cacheField name="Tratamiento*" numFmtId="0">
      <sharedItems/>
    </cacheField>
    <cacheField name="Nombre y descripción del Control*" numFmtId="0">
      <sharedItems longText="1"/>
    </cacheField>
    <cacheField name="Responsable*" numFmtId="0">
      <sharedItems/>
    </cacheField>
    <cacheField name="Otros responsables que particpan en su ejecución*" numFmtId="0">
      <sharedItems containsBlank="1"/>
    </cacheField>
    <cacheField name="Periodicidad *" numFmtId="0">
      <sharedItems/>
    </cacheField>
    <cacheField name="Proposito *" numFmtId="0">
      <sharedItems/>
    </cacheField>
    <cacheField name="Indicador*" numFmtId="0">
      <sharedItems longText="1"/>
    </cacheField>
    <cacheField name="Evidencia*" numFmtId="0">
      <sharedItems/>
    </cacheField>
    <cacheField name="Fecha / Descripción del resultado obtenido" numFmtId="0">
      <sharedItems longText="1"/>
    </cacheField>
    <cacheField name="Fecha / Descripción del seguimiento" numFmtId="0">
      <sharedItems longText="1"/>
    </cacheField>
    <cacheField name="Contingencia" numFmtId="0">
      <sharedItems longText="1"/>
    </cacheField>
    <cacheField name="Probabilidad2" numFmtId="1">
      <sharedItems/>
    </cacheField>
    <cacheField name="Impacto2" numFmtId="0">
      <sharedItems/>
    </cacheField>
    <cacheField name="Evaluación del Riesgo2" numFmtId="0">
      <sharedItems/>
    </cacheField>
    <cacheField name="Observaciones Control Interno" numFmtId="0">
      <sharedItems longText="1"/>
    </cacheField>
    <cacheField name="Identificaciòn del riesgo_x000a_Nombre del Riesgo y descripciòn " numFmtId="0">
      <sharedItems count="2">
        <s v="No cumple"/>
        <s v="Cumple"/>
      </sharedItems>
    </cacheField>
    <cacheField name="Causas" numFmtId="0">
      <sharedItems/>
    </cacheField>
    <cacheField name="Consecuencias" numFmtId="0">
      <sharedItems/>
    </cacheField>
    <cacheField name="Evaluación del Riesgo3" numFmtId="0">
      <sharedItems/>
    </cacheField>
    <cacheField name="Tratamiento" numFmtId="0">
      <sharedItems/>
    </cacheField>
    <cacheField name="Indicador" numFmtId="0">
      <sharedItems/>
    </cacheField>
    <cacheField name="Contigencia" numFmtId="0">
      <sharedItems/>
    </cacheField>
    <cacheField name="Evaluación Riesgo residual" numFmtId="0">
      <sharedItems/>
    </cacheField>
    <cacheField name="estado" numFmtId="0">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OnLoad="1" refreshedBy="Usuario" refreshedDate="44176.641234374998" refreshedVersion="5" recordCount="85">
  <cacheSource type="worksheet">
    <worksheetSource ref="B7:AJ92" sheet="Consolidado Mapa de Riesgos"/>
  </cacheSource>
  <cacheFields count="35">
    <cacheField name="Nro*" numFmtId="0">
      <sharedItems containsString="0" containsBlank="1" containsNumber="1" containsInteger="1" minValue="0" maxValue="39"/>
    </cacheField>
    <cacheField name="Proceso" numFmtId="0">
      <sharedItems containsBlank="1" count="20">
        <s v="Educación Nacional para Bomberos"/>
        <s v="Gestión Financiera"/>
        <s v="Gestión Documental"/>
        <s v="Gestión de Tecnologia Informática"/>
        <s v="Gestión de Comunicaciones"/>
        <s v="Gestión de Contratación"/>
        <s v="Gestión Administrativa"/>
        <s v="Fortalecimiento Bomberil para la Respuesta"/>
        <s v="Evaluación y Seguimiento"/>
        <s v="Inspección Vigilancia y Control"/>
        <s v="Coordinación Operativa"/>
        <s v="Planeción Estratégica"/>
        <s v="Gestión Jurídica"/>
        <s v="Gestión del Talento Humano"/>
        <s v="Gestión de Asuntos Disciplinarios"/>
        <s v="Gestión de Atención al Usuario"/>
        <s v="Análisis y Mejora Continua "/>
        <s v="Formulación, actualización y acompañamiento normativo y operativo"/>
        <s v="Gestión de Coperación Internacional y Alianzas Estratégicas"/>
        <m/>
      </sharedItems>
    </cacheField>
    <cacheField name="Objetivo" numFmtId="0">
      <sharedItems containsBlank="1"/>
    </cacheField>
    <cacheField name="Nombre del Riesgo" numFmtId="0">
      <sharedItems containsBlank="1"/>
    </cacheField>
    <cacheField name="Descripción del Riesgo" numFmtId="0">
      <sharedItems containsBlank="1"/>
    </cacheField>
    <cacheField name="Tipo de Riesgo" numFmtId="0">
      <sharedItems containsBlank="1"/>
    </cacheField>
    <cacheField name="Cód Causa *" numFmtId="0">
      <sharedItems containsDate="1" containsBlank="1" containsMixedTypes="1" minDate="2020-02-01T00:00:00" maxDate="2020-02-02T00:00:00"/>
    </cacheField>
    <cacheField name="Causas (&gt;=7)*" numFmtId="0">
      <sharedItems containsBlank="1"/>
    </cacheField>
    <cacheField name="Consecuencias *" numFmtId="0">
      <sharedItems containsBlank="1"/>
    </cacheField>
    <cacheField name="Probabilidad" numFmtId="0">
      <sharedItems/>
    </cacheField>
    <cacheField name="Impacto" numFmtId="0">
      <sharedItems containsBlank="1"/>
    </cacheField>
    <cacheField name="Evaluación del Riesgo" numFmtId="0">
      <sharedItems containsBlank="1"/>
    </cacheField>
    <cacheField name="Tratamiento*" numFmtId="0">
      <sharedItems containsBlank="1"/>
    </cacheField>
    <cacheField name="Nombre y descripción del Control*" numFmtId="0">
      <sharedItems containsBlank="1"/>
    </cacheField>
    <cacheField name="Responsable*" numFmtId="0">
      <sharedItems containsBlank="1"/>
    </cacheField>
    <cacheField name="Otros responsables que particpan en su ejecución*" numFmtId="0">
      <sharedItems containsBlank="1"/>
    </cacheField>
    <cacheField name="Periodicidad *" numFmtId="0">
      <sharedItems containsBlank="1"/>
    </cacheField>
    <cacheField name="Proposito *" numFmtId="0">
      <sharedItems containsBlank="1"/>
    </cacheField>
    <cacheField name="Indicador*" numFmtId="0">
      <sharedItems containsBlank="1"/>
    </cacheField>
    <cacheField name="Evidencia*" numFmtId="0">
      <sharedItems containsBlank="1"/>
    </cacheField>
    <cacheField name="Fecha / Descripción del resultado obtenido" numFmtId="0">
      <sharedItems containsBlank="1"/>
    </cacheField>
    <cacheField name="Fecha / Descripción del seguimiento" numFmtId="0">
      <sharedItems containsBlank="1"/>
    </cacheField>
    <cacheField name="Contingencia" numFmtId="0">
      <sharedItems containsBlank="1"/>
    </cacheField>
    <cacheField name="Probabilidad2" numFmtId="0">
      <sharedItems containsBlank="1"/>
    </cacheField>
    <cacheField name="Impacto2" numFmtId="0">
      <sharedItems containsBlank="1"/>
    </cacheField>
    <cacheField name="Evaluación del Riesgo2" numFmtId="0">
      <sharedItems containsBlank="1"/>
    </cacheField>
    <cacheField name="Observaciones Control Interno" numFmtId="0">
      <sharedItems containsBlank="1"/>
    </cacheField>
    <cacheField name="Identificaciòn del riesgo_x000a_Nombre del Riesgo y descripciòn " numFmtId="0">
      <sharedItems containsBlank="1"/>
    </cacheField>
    <cacheField name="Causas" numFmtId="0">
      <sharedItems containsBlank="1"/>
    </cacheField>
    <cacheField name="Consecuencias" numFmtId="0">
      <sharedItems containsBlank="1"/>
    </cacheField>
    <cacheField name="Evaluación del Riesgo3" numFmtId="0">
      <sharedItems containsBlank="1"/>
    </cacheField>
    <cacheField name="Tratamiento" numFmtId="0">
      <sharedItems containsBlank="1"/>
    </cacheField>
    <cacheField name="Indicador" numFmtId="0">
      <sharedItems containsBlank="1"/>
    </cacheField>
    <cacheField name="Contigencia" numFmtId="0">
      <sharedItems containsBlank="1"/>
    </cacheField>
    <cacheField name="Evaluación Riesgo residual"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OnLoad="1" refreshedBy="Usuario" refreshedDate="44176.641234606483" refreshedVersion="5" recordCount="82">
  <cacheSource type="worksheet">
    <worksheetSource ref="B7:AA89" sheet="Consolidado Mapa de Riesgos"/>
  </cacheSource>
  <cacheFields count="26">
    <cacheField name="Nro*" numFmtId="0">
      <sharedItems containsSemiMixedTypes="0" containsString="0" containsNumber="1" containsInteger="1" minValue="0" maxValue="38"/>
    </cacheField>
    <cacheField name="Proceso" numFmtId="0">
      <sharedItems count="19">
        <s v="Educación Nacional para Bomberos"/>
        <s v="Gestión Financiera"/>
        <s v="Gestión Documental"/>
        <s v="Gestión de Tecnologia Informática"/>
        <s v="Gestión de Comunicaciones"/>
        <s v="Gestión de Contratación"/>
        <s v="Gestión Administrativa"/>
        <s v="Fortalecimiento Bomberil para la Respuesta"/>
        <s v="Evaluación y Seguimiento"/>
        <s v="Inspección Vigilancia y Control"/>
        <s v="Coordinación Operativa"/>
        <s v="Planeción Estratégica"/>
        <s v="Gestión Jurídica"/>
        <s v="Gestión del Talento Humano"/>
        <s v="Gestión de Asuntos Disciplinarios"/>
        <s v="Gestión de Atención al Usuario"/>
        <s v="Análisis y Mejora Continua "/>
        <s v="Formulación, actualización y acompañamiento normativo y operativo"/>
        <s v="Gestión de Coperación Internacional y Alianzas Estratégicas"/>
      </sharedItems>
    </cacheField>
    <cacheField name="Objetivo" numFmtId="0">
      <sharedItems/>
    </cacheField>
    <cacheField name="Nombre del Riesgo" numFmtId="0">
      <sharedItems/>
    </cacheField>
    <cacheField name="Descripción del Riesgo" numFmtId="0">
      <sharedItems/>
    </cacheField>
    <cacheField name="Tipo de Riesgo" numFmtId="0">
      <sharedItems/>
    </cacheField>
    <cacheField name="Cód Causa *" numFmtId="0">
      <sharedItems containsDate="1" containsMixedTypes="1" minDate="2020-02-01T00:00:00" maxDate="2020-02-02T00:00:00"/>
    </cacheField>
    <cacheField name="Causas (&gt;=7)*" numFmtId="0">
      <sharedItems/>
    </cacheField>
    <cacheField name="Consecuencias *" numFmtId="0">
      <sharedItems/>
    </cacheField>
    <cacheField name="Probabilidad" numFmtId="1">
      <sharedItems/>
    </cacheField>
    <cacheField name="Impacto" numFmtId="0">
      <sharedItems/>
    </cacheField>
    <cacheField name="Evaluación del Riesgo" numFmtId="0">
      <sharedItems count="4">
        <s v="Alto"/>
        <s v="Extremo"/>
        <s v="Moderado"/>
        <s v="Bajo"/>
      </sharedItems>
    </cacheField>
    <cacheField name="Tratamiento*" numFmtId="0">
      <sharedItems/>
    </cacheField>
    <cacheField name="Nombre y descripción del Control*" numFmtId="0">
      <sharedItems/>
    </cacheField>
    <cacheField name="Responsable*" numFmtId="0">
      <sharedItems/>
    </cacheField>
    <cacheField name="Otros responsables que particpan en su ejecución*" numFmtId="0">
      <sharedItems containsBlank="1"/>
    </cacheField>
    <cacheField name="Periodicidad *" numFmtId="0">
      <sharedItems/>
    </cacheField>
    <cacheField name="Proposito *" numFmtId="0">
      <sharedItems/>
    </cacheField>
    <cacheField name="Indicador*" numFmtId="0">
      <sharedItems/>
    </cacheField>
    <cacheField name="Evidencia*" numFmtId="0">
      <sharedItems/>
    </cacheField>
    <cacheField name="Fecha / Descripción del resultado obtenido" numFmtId="0">
      <sharedItems/>
    </cacheField>
    <cacheField name="Fecha / Descripción del seguimiento" numFmtId="0">
      <sharedItems/>
    </cacheField>
    <cacheField name="Contingencia" numFmtId="0">
      <sharedItems/>
    </cacheField>
    <cacheField name="Probabilidad2" numFmtId="1">
      <sharedItems/>
    </cacheField>
    <cacheField name="Impacto2" numFmtId="0">
      <sharedItems/>
    </cacheField>
    <cacheField name="Evaluación del Riesgo2"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4">
  <r>
    <n v="0"/>
    <x v="0"/>
    <s v="Estructurar e implementar los lineamientos para los Cuerpos de Bomberos del País, en pro de diseñar e instrumentar globalmente planes y programas de formación para bomberos.  "/>
    <s v="Emitir certificados de aprobación de cursos avalados por la DNBC, sin el debido cumplimiento de los requisitos definidos para este fin"/>
    <s v="Generar certificados de aprobaciòn de los cursos que se encuentran avalados por parte de la DNBC, sin que estos cumplan con los requisitos necesarios para esta expediciòn"/>
    <s v="Operativo"/>
    <s v="1.1"/>
    <s v="Deficiente análisis a los requisitos de solicitud de firma de cursos avalados por la DNBC"/>
    <s v="Nombramientos o ascenso de personal en los cuerpos de bomberos no apropiado_x000a__x000a_Daño reputacional"/>
    <s v="Posible"/>
    <s v="Moderado"/>
    <s v="Alto"/>
    <s v="Reducir"/>
    <s v="Se asigna un responsable directo para el análisis y revisión de las solicitudes de firmas de certificados de los cursos avalados por la DNBC, centralizando de esta manera la gestión de revisión."/>
    <s v="Gestores de Proceso"/>
    <s v="Líder del Proceso"/>
    <s v="Mensual"/>
    <s v="Prevenir"/>
    <s v="Solicitudes de firmas de certificados de cursos revisados  /  Solicitudes de firmas de certificados de cursos allegadas a la DNBC"/>
    <s v="Base de datos de registro de los tramites (formato en Excel - BASE DE DATOS CERTIFICADOS (DIPLOMAS DE CAPACITACIÓN BOOMERIL (CURSOS)))"/>
    <s v="JULIO 2020.   10/20_x000a__x000a_AGOSTO 2020.    30/30_x000a__x000a_SEPTIEMBRE 2020. 20/35"/>
    <s v="JULIO 2020.   Se recibieron 20 solicitudes de las cuales 10 se entregaron satisfactoriamente, las otras 10 restantes presentaron inconsistencias que fueron reportadas a los respectivos CB_x000a__x000a_AGOSTO 2020.    Se recibieron 30 solicitudes de las cuales 30 se entregaron satisfactoriamente._x000a__x000a_SEPTIEMBRE 2020. Se recibieron 35 solicitudes de las cuales 20 se entregaron satisfactoriamente, las otras 15 restantes presentaron inconsistencias que fueron reportadas a los respectivos CB"/>
    <s v="Se deberá generar comunicación con el cuerpo de Bomberos correspondiente donde se referencia al que se genera el certificado, informando de manera escrita (correo o comunicado físico) que el certificado se invalida por no cumplir con el total de los requisitos necesarios. Y se le solicita hacer llegar el certificado en caso de ser posible, no obstante de registra como invalidado "/>
    <s v="Improbable"/>
    <s v="Moderado"/>
    <s v="Moderado"/>
    <s v="Se identificó el riesgo de forma adecuada, sin embargo es un riesgo de corrupción, por cuanto cumple con los componentes enunciados en el numeral 6,1,2 Identificación de riesgos técnicos para identificar riesgos de corrupción del manual de Gestión de Riesgo de la DNBC, ya que se pueden generar &quot;Nombramientos o ascenso del personal sin el cumplimiento de los requisitos&quot;_x000a__x000a_La causa está mal redacta y no está conforme a lo enunciado en el Manual de Gestión del riesgo de la DNBC Numeral 7,1,1._x000a__x000a_En cuanto al indicador, se debe ajustar el denominador por cuanto la base de medición no sería ser &quot;Solicitudes de firmas de certificados de cursos allegadas a la DNBC&quot; sino &quot;Solicitudes de firmas de certificados de cursos que cumplen los requisitos&quot;, de otra forma se estaría castigando la revisión exhaustiva y adecuada de las solicitudes de firma de certificados de capacitación, tal como se observa en los reportes de Julio y Septiembre  10/20= 50% y  20/35= 57% respectivamente._x000a__x000a_El control que se estableció es &quot;Se asigna un responsable directo para el análisis y revisión de las solicitudes de firmas de certificados de los cursos avalados por la DNBC, centralizando de esta manera la gestión de revisión&quot;, sin embargo, en la base de datos de certificados, cargada en el drive, no se relaciona al funcionario responsable de la revisión de las solicitudes, adicional a esto el formato no se encuentra formalizado en el SIGEC, a pesar de ser una salida en la caracterización del proceso. Igualmente, está mal redactado incumpliendo lo establecido en el numeral 8,3 del Manual de Gestión del Riesgo _x000a__x000a_En los controles conforme al numeral 8,3 del Manual de Gestión del Riesgo, no se identificó el paso 5 que trata de: Indicar qué pasa con las observaciones o desviaciones resultantes de ejecutar el control, quedando así:  No se investigan y resuelven oportunamente."/>
    <s v="No cumple"/>
    <s v="No cumple"/>
    <s v="Cumple"/>
    <s v="Cumple"/>
    <s v="Cumple"/>
    <s v="No cumple"/>
    <s v="Cumple"/>
    <s v="Cumple"/>
  </r>
  <r>
    <n v="0"/>
    <x v="0"/>
    <s v="Estructurar e implementar los lineamientos para los Cuerpos de Bomberos del País, en pro de diseñar e instrumentar globalmente planes y programas de formación para bomberos.  "/>
    <s v="Emitir certificados de aprobación de cursos avalados por la DNBC, sin el debido cumplimiento de los requisitos definidos para este fin"/>
    <s v="Generar certificados de aprobaciòn de los cursos que se encuentran avalados por parte de la DNBC, sin que estos cumplan con los requisitos necesarios para esta expediciòn"/>
    <s v="Operativo"/>
    <s v="1.2"/>
    <s v="Falta de actualización al procedimiento definido dentro del proceso"/>
    <s v="Daño reputacional de la entidad_x000a__x000a_Reproceso_x000a__x000a_Nombramientos o ascenso de personal en los cuerpos de bomberos no apropiado"/>
    <s v="Posible"/>
    <s v="Moderado"/>
    <s v="Alto"/>
    <s v="Reducir"/>
    <s v="Actualizar y socializar el procedimiento &quot;Procedimiento para registro de cursos de formación bomberil y firma de certificados&quot;, con el propósito de incluir los instructivos y formatos que están involucrados dentro del proceso."/>
    <s v="Gestores de Proceso"/>
    <s v="Líder del Proceso"/>
    <s v="Semestral"/>
    <s v="Prevenir"/>
    <s v="1 Procedimiento actualizado y socializado"/>
    <s v="Procedimiento cargado en el SIGEC _x000a__x000a_Listas de participación ó pantallas de asistencia a la reunión"/>
    <s v="NO SE CUMPLE EL TIEMPO DE LA MEDICIÓN"/>
    <s v="SEPIEMBRE 2020. Aunque no se ha cumplido el tiempo del indicador del control, se informa del avance que a la fecha se ha desarrollado en cuanto a la base documental del proceso. Se trabajo con el proceso de Análisis y Mejora Continua para poder tener la línea metodológica de los documentos, se cuenta con los siguientes documentos proyectados y que están a la fecha en ajuste por parte del nuestro proceso: 1 Manual, 2 Procedimientos, 8 formatos, 5 instructivos y 1 lineamiento."/>
    <s v="Se deberá generar comunicación con el cuerpo de Bomberos correspondiente donde se referencia al que se genera el certificado, informando de manera escrita (correo o comunicado físico) que el certificado se invalida por no cumplir con el total de los requisitos necesarios. Y se le solicita hacer llegar el certificado en caso de ser posible, no obstante de registra como invalidado "/>
    <s v="Improbable"/>
    <s v="Moderado"/>
    <s v="Moderado"/>
    <s v="Se identificó el riesgo de forma adecuada, sin embargo es un riesgo de corrupción, por cuanto cumple con los componentes enunciados en el numeral 6,1,2 Identificación de riesgos técnicos para identificar riesgos de corrupción del manual de Gestión de Riesgo de la DNBC, ya que se pueden generar &quot;Nombramientos o ascenso del personal sin el cumplimiento de los requisitos&quot;_x000a__x000a_No se cuenta con el Procedimiento para registro de cursos de formación bomberil y firma de certificados, el cual es el control establecido.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
    <s v="No cumple"/>
    <s v="Cumple"/>
    <s v="Cumple"/>
    <s v="Cumple"/>
    <s v="Cumple"/>
    <s v="Cumple"/>
    <s v="Cumple"/>
    <s v="Cumple"/>
  </r>
  <r>
    <n v="1"/>
    <x v="0"/>
    <s v="Estructurar e implementar los lineamientos para los Cuerpos de Bomberos del País, en pro de diseñar e instrumentar globalmente planes y programas de formación para bomberos.  "/>
    <s v="Emitir certificados de aprobación de cursos avalados por la DNBC, sin el debido cumplimiento de los requisitos definidos para este fin"/>
    <s v="Generar certificados de aprobaciòn de los cursos que se encuentran avalados por parte de la DNBC, sin que estos cumplan con los requisitos necesarios para esta expediciòn"/>
    <s v="Operativo"/>
    <s v="1.3"/>
    <s v="Bajo conocimiento por parte de los cuerpos de bomberos del tramite respectivo"/>
    <s v="Reprocesos_x000a__x000a_Daño reputacional para la entidad"/>
    <s v="Posible"/>
    <s v="Moderado"/>
    <s v="Alto"/>
    <s v="Reducir"/>
    <s v="Participar de manera activa en encuentros organizados por la DNBC para socializar el tramite de firma de certificados por parte de la entidad hacia los cuerpos de bomberos._x000a__x000a_Realzar reuniones virtuales con los cuerpos de bomberos y delegaciones con el propósito de socializar las actividades definidas para los tramites de firma de certificados por parte de la DNBC._x000a__x000a_Difundir piezas graficas que logren llegar a los cuerpos de bomberos con la información pertinente de tramite de firma de certificados de aprobación de cursos"/>
    <s v="Gestores de Proceso"/>
    <m/>
    <s v="Semestral"/>
    <s v="Prevenir"/>
    <s v="Numero de participaciones en actividades y difusión de piezas graficas"/>
    <s v="Listas de asistencia  y/ó  socialización de piezas graficas"/>
    <s v="NO SE CUMPLE EL TIEMPO DE LA MEDICIÓN"/>
    <s v="SEPTIEMBRE 2020. Se esta trabajando de manera activa para poder ser participes en las actividades bomberiles a las cuales se espera poder participar con la documentación del proceso debidamente aprobada, con el propósito de garantizar la transparencia en la gestión de difusión de información."/>
    <s v="Se deberá generar comunicación con el cuerpo de Bomberos correspondiente donde se referencia al que se genera el certificado, informando de manera escrita (correo o comunicado físico) que el certificado se invalida por no cumplir con el total de los requisitos necesarios. Y se le solicita hacer llegar el certificado en caso de ser posible, no obstante de registra como invalidado "/>
    <s v="Improbable"/>
    <s v="Moderado"/>
    <s v="Moderado"/>
    <s v="Se identificó el riesgo de forma adecuada, sin embargo se debe revisar si realmente es un riesgo operativo o de corrupción (Definición de riesgo de corrupción: Es la posibilidad de que, por acción u omisión, se use el poder para desviar la gestión de lo público hacia un beneficio privado). mas aún cuando puede generar &quot;Nombramientos o ascenso de personal en los cuerpos de bomberos no apropiado&quot;_x000a__x000a_No se cuenta con la evidencia de  la participación de manera activa en encuentros organizados por la DNBC para socializar el trámite de firma de certificados por parte de la entidad hacia los cuerpos de bomberos...,el cual es el control establecido.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xisten tres  controles asociados a un misma causa; por lo tanto, se deben separar conforme a los determinado en el numeral 8,1 del Manual del Gestión del riesgo de la DNBC, para realizar la evaluación de controles de manera individual._x000a__x000a_El indicador está direccionado dos  controles faltando el indicador del control Realzar reuniones virtuales ...."/>
    <s v="No cumple"/>
    <s v="Cumple"/>
    <s v="Cumple"/>
    <s v="Cumple"/>
    <s v="Cumple"/>
    <s v="No cumple"/>
    <s v="Cumple"/>
    <s v="Cumple"/>
  </r>
  <r>
    <n v="0"/>
    <x v="1"/>
    <s v="Gestionar los recursos apropiados a la DNBC, con el fin de ejecutar oportunamente las necesidades de inversión y funcionamiento de la Entidad, mediante el registro de operaciones contables a través de la emisión de Informes financieros, en cumplimiento de su misión institucional."/>
    <s v="Emitir certificados de aprobación de cursos avalados por la DNBC, sin el debido cumplimiento de los requisitos definidos para este fin"/>
    <s v="Generar certificados de aprobaciòn de los cursos que se encuentran avalados por parte de la DNBC, sin que estos cumplan con los requisitos necesarios para esta expediciòn"/>
    <s v="Financiero"/>
    <s v="1.1"/>
    <s v="Planeación inadecuada en cuanto a las actividades a desarrollar durante la vigencia "/>
    <s v="Recortes o bloqueos al presupuesto de la entidad por la no ejecución &quot;presupuestal&quot; dentro de las vigencias_x000a__x000a_Reprocesos_x000a__x000a_Sanciones legales_x000a__x000a_Sanciones disciplinarias"/>
    <s v="Posible"/>
    <s v="Mayor"/>
    <s v="Extremo"/>
    <s v="Reducir"/>
    <s v="Evaluar y enviar los saldos del presupuesto ejecutado por rubro de gastos._x000a__x000a_Informar los saldos del presupuesto ejecutado por rubro de gastos, ante el comité directivo (cuando sea citado)"/>
    <s v="Lider y Gestor del procesos "/>
    <s v="Planeación Estrategica_x000a__x000a_Comité Directivo"/>
    <s v="Mensual"/>
    <s v="Prevenir"/>
    <s v="Número de informes de ejecución presupuestal enviados a los lideres responsables /  Número de informes de ejecución presupuestal a enviar durante el periodo a los lideres responsables"/>
    <s v="Acta de comité directivo (Trimestral)_x000a__x000a_Correo Electronico de envio para los lideres y responsables de ejecución presupuestal"/>
    <s v="ENERO 2020.  1/1_x000a_FEBRERO 2020.  1/1_x000a_MARZO 2020. 1/1_x000a_ABRIL 2020. 1/1_x000a_MAYO 2020. 1/1_x000a_JUNIO 2020. 1/1_x000a_JULIO 2020. 1/1_x000a_AGOSTO 2020. 1/1_x000a_"/>
    <s v="ENERO 2020.  Se envio el informe de ejecucion presupuestal desagregada con corte Enero de 2020:_x000a_FEBRERO 2020.  Se envio el informe de ejecucion presupuestal desagregada con corte Febrero de 2020:_x000a_MARZO 2020.  Se envio el informe de ejecucion presupuestal desagregada con corte Marzo de 2020:_x000a_ABRIL 2020. Se envio el informe de ejecucion presupuestal desagregada con corte Abril de 2020:_x000a_MAYO 2020. Se envio el informe de ejecucion presupuestal desagregada con corte Mayo de 2020:_x000a_JUNIO 2020. Se envio el informe de ejecucion presupuestal desagregada con corte Junio de 2020:_x000a_JULIO 2020. Se envio el informe de ejecucion presupuestal desagregada con corte Julio de 2020:_x000a_AGOSTO 2020. Se envio el informe de ejecucion presupuestal desagregada con corte Agosto de 2020:_x000a_SEPTIEMBRE 2020. Una vez se efectué el cierre mensual de Septiembre 2020, se generará la ejecución presupuestal desagregada para su publicación."/>
    <s v="Solicitar ante el la Direccion Nacional de Presupuesto del MHCP  y el ordenador del gasto la solicitud de traslado presupuestal"/>
    <s v="Improbable"/>
    <s v="Mayor"/>
    <s v="Alto"/>
    <s v="El riesgo y la  descripción no están  identificados conforme a lo enunciado en el numeral 2,2 Identificación del Riesgo de la Guía para la Administración del Riesgos entidad por el DAFP ya que los mismos  están enfocadas al objetivo del proceso de Educación  Nacional para Bomberos y no al de Gestión  Financiera ej.; emitir CDP sin el debido cumplimiento de los requisitos legales._x000a__x000a_La causa  y  consecuencia  no aplican al riesgo identificado ._x000a__x000a_Los controles generados no aplican al riesgo Identificado. El control &quot;Evaluar y enviar los saldos del presupuesto ejecutado por rubro de gastos&quot;,  está incompleto por cuanto no se indica el destinatario del envió de los saldos_x000a__x000a_Existen dos controles asociados a una misma causa, por lo tanto se deben separar conforme a los determinado en el numeral 8,1 del Manual del Gestión del riesgo de la DNBC.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aplicación de la totalidad de la metodología no aplica para el presente riesgo ya que el mismo no pertenece al proceso de Gestión Financiera_x000a__x000a__x000a_"/>
    <s v="No cumple"/>
    <s v="No cumple"/>
    <s v="No cumple"/>
    <s v="No cumple"/>
    <s v="No cumple"/>
    <s v="No cumple"/>
    <s v="No cumple"/>
    <s v="No cumple"/>
  </r>
  <r>
    <n v="0"/>
    <x v="1"/>
    <s v="Gestionar los recursos apropiados a la DNBC, con el fin de ejecutar oportunamente las necesidades de inversión y funcionamiento de la Entidad, mediante el registro de operaciones contables a través de la emisión de Informes financieros, en cumplimiento de su misión institucional."/>
    <s v="Emitir certificados de aprobación de cursos avalados por la DNBC, sin el debido cumplimiento de los requisitos definidos para este fin"/>
    <s v="Generar certificados de aprobaciòn de los cursos que se encuentran avalados por parte de la DNBC, sin que estos cumplan con los requisitos necesarios para esta expediciòn"/>
    <s v="Financiero"/>
    <s v="1.2"/>
    <s v="Ausencia de personal idoneo"/>
    <s v="Reprocesos_x000a__x000a_Demoras en los tiempos de ejecución"/>
    <s v="Posible"/>
    <s v="Mayor"/>
    <s v="Extremo"/>
    <s v="Reducir"/>
    <s v="Cada vez que se presente una modificación o actualización de los procedimientos o que se presente el ingreso al area financiera de un nuevo servidor publico y/o  contratista, se realizara capacitación ó sensibilización a los mismos"/>
    <s v="Gestor del procesos "/>
    <m/>
    <s v="Trimestral "/>
    <s v="Prevenir"/>
    <s v="1 Capacitación en los casos que se presenten los eventos descritos en el control"/>
    <s v="Lista de asistencia ó pantallas de participación del control"/>
    <s v="MARZO 2020.  1 CAPACITACION"/>
    <s v="MARZO 2020.  Ingreso al Area Financiera el Apoyo de Wberley Cardona y se dío una primera inducción de la labor que se desarrolla en los perfiles de Presupuesto, Contabilidad y Tesoreria."/>
    <s v="Solicitar ante el la Direccion Nacional de Presupuesto del MHCP  y el ordenador del gasto la solicitud de traslado presupuestal"/>
    <s v="Improbable"/>
    <s v="Mayor"/>
    <s v="Alto"/>
    <s v="El riesgo y la  descripción no están  identificados conforme a lo enunciado en el numeral 2,2 Identificación del Riesgo de la Guía para la Administración del Riesgos entidad por el DAFP ya que los mismos  están enfocadas al objetivo del proceso de Educación  Nacional para Bomberos y no al de Gestión  Financiera ej.; emitir CDP sin el debido cumplimiento de los requisitos legales._x000a__x000a_La causa  y  consecuencia  no aplican al riesgo identificado ._x000a__x000a_Los controles generados no aplican al riesgo Identificado. En la evaluación de los controles se evidenció que no se le estableció Segregación y autoridad del responsable, quedando INADECUADO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aplicación de la totalidad de la metodología no aplica para el presente riesgo ya que el mismo no pertenece al proceso de Gestión Financiera_x000a__x000a__x000a_"/>
    <s v="No cumple"/>
    <s v="No cumple"/>
    <s v="No cumple"/>
    <s v="No cumple"/>
    <s v="No cumple"/>
    <s v="No cumple"/>
    <s v="No cumple"/>
    <s v="No cumple"/>
  </r>
  <r>
    <n v="2"/>
    <x v="1"/>
    <s v="Gestionar los recursos apropiados a la DNBC, con el fin de ejecutar oportunamente las necesidades de inversión y funcionamiento de la Entidad, mediante el registro de operaciones contables a través de la emisión de Informes financieros, en cumplimiento de su misión institucional."/>
    <s v="Ejecutar de manera inapropiada las necesidades de inversión y funcionamiento de la DNBC"/>
    <s v="Realizar la ejecución presupuestal de la entidad, sin seguir los paramentros establecidos en la ley organica de presupuesto, "/>
    <s v="Financiero"/>
    <s v="1.3"/>
    <s v="Expedición errónea de Certificados de Disponibilidad y Registros Presupuestales "/>
    <s v="Sanciones disciplinarias_x000a__x000a_Reprocesos"/>
    <s v="Posible"/>
    <s v="Mayor"/>
    <s v="Extremo"/>
    <s v="Reducir"/>
    <s v="Validar el cumplimiento de los requisitos relacionados en el procedimiento PC-GF-01, garantizando que estos la correcta expedición de los Certificados Disponibilidad Presupuestal"/>
    <s v="Gestor del procesos "/>
    <m/>
    <s v="Trimestral "/>
    <s v="Prevenir"/>
    <s v="CDP expedidos"/>
    <s v="Listado de CDP expedidos"/>
    <s v="ENERO 2020.  31_x000a_FEBRERO 2020.  17_x000a_MARZO 2020. 49_x000a_ABRIL 2020. 35_x000a_MAYO 2020. 15_x000a_JUNIO 2020. 25_x000a_JULIO 2020. 10_x000a_AGOSTO 2020. 12_x000a_SEPTIEMBRE 2020. 21"/>
    <s v="ENERO 2020.  SE EXPIDIERON CDP ASI: DNBC 31 Y FNB 0 TOTAL MES: 31_x000a_FEBRERO 2020.  SE EXPIDIERON CDP ASI: DNBC 17 Y FNB 0 TOTAL MES: 17_x000a_MARZO 2020. SE EXPIDIERON CDP ASI: DNBC 7 Y FNB 42 TOTAL MES: 49_x000a_ABRIL 2020. SE EXPIDIERON CDP ASI: DNBC 1 Y FNB 34 TOTAL MES: 35_x000a_MAYO 2020. SE EXPIDIERON CDP ASI: DNBC 0 Y FNB 15 TOTAL MES: 15_x000a_JUNIO 2020. SE EXPIDIERON CDP ASI: DNBC 3 Y FNB 22 TOTAL MES: 25_x000a_JULIO 2020. SE EXPIDIERON CDP ASI: DNBC 7 Y FNB 3 TOTAL MES: 10_x000a_AGOSTO 2020. SE EXPIDIERON CDP ASI: DNBC 2 Y FNB 10 TOTAL MES: 12_x000a_SEPTIEMBRE 2020. SE EXPIDIERON CDP ASI: DNBC 2 Y FNB 19 TOTAL MES: 21"/>
    <s v="Solicitar ante el la Direccion Nacional de Presupuesto del MHCP  y el ordenador del gasto la solicitud de traslado presupuestal"/>
    <s v="Improbable"/>
    <s v="Mayor"/>
    <s v="Alto"/>
    <s v="El control &quot;Validar el cumplimiento de los requisitos relacionados en el procedimiento PC-GF-01, garantizando que estos la correcta expedición de los Certificados Disponibilidad Presupuestal&quot; solo esta definido para los CDP haciendo falta conforme al riesgo identificado los Compromisos Presupuestales (ejecución presupuestal)_x000a__x000a_En la evaluación de los controles se evidenció que no se le estableció Segregación y autoridad del responsable, quedando INADECUADO. _x000a__x000a_El indicador establecido no mide la ejecución  del control ej. No cdp y compromisos errados/total de cdp y compromisos emitidos _x000a__x000a__x000a__x000a_                                                                                                    _x000a__x000a__x000a_"/>
    <s v="Cumple"/>
    <s v="Cumple"/>
    <s v="Cumple"/>
    <s v="Cumple"/>
    <s v="Cumple"/>
    <s v="No cumple"/>
    <s v="Cumple"/>
    <s v="Cumple"/>
  </r>
  <r>
    <n v="0"/>
    <x v="1"/>
    <s v="Gestionar los recursos apropiados a la DNBC, con el fin de ejecutar oportunamente las necesidades de inversión y funcionamiento de la Entidad, mediante el registro de operaciones contables a través de la emisión de Informes financieros, en cumplimiento de su misión institucional."/>
    <s v="Entrega de informes contables a los entes internos y externos con una mala afectación contable que no reflejen la realidad economica de la entidad"/>
    <s v="Se emitan informes contables con subestimación o sobrevaloración en la información cotable de la entidad"/>
    <s v="Financiero"/>
    <s v="2.1"/>
    <s v="Entrega extemporanea o no entrega de  la información por parte de los proceso de la entidad para la afectación contable"/>
    <s v="Incumplimiento en la entrega a los entes de control_x000a__x000a_Reprocesos_x000a__x000a_Sanciones Disciplinarias_x000a__x000a_Sanciones Legales"/>
    <s v="Improbable"/>
    <s v="Moderado"/>
    <s v="Moderado"/>
    <s v="Reducir"/>
    <s v="Generar correo electronico a los miembros del Comiité de Sostenibilidad Contable para la revision de los saldos contables a transmitir a la Contaduria General de la Nacion a traves del CHIP."/>
    <s v="Lider y Gestor del procesos "/>
    <s v="Todos los Procesos"/>
    <s v="Trimestral "/>
    <s v="Prevenir"/>
    <s v="1 (Uno) Correo"/>
    <s v="Correo Electronico"/>
    <s v="FEBRERO 2020.  1/1_x000a_MAYO 2020.  1/1_x000a_JULIO 2020. 1/1_x000a_"/>
    <s v="FEBRERO 2020.  Se envio correo electronico solicitando informacion para el cierre contable a Diciembre 2019. _x000a_MAYO 2020 Se envio correo electronico solicitando informacion para el cierre contable a Marzo 2020._x000a_JULIO 2020.  Se envio correo electronico solicitando informacion para el cierre contable a Junio 2020._x000a_"/>
    <s v="Solicitar a la Contaduria General de la Nacion CGN la apertura del sistema SIIF y CHIP para el reenvio de los nuevos informes financieros corregidos"/>
    <s v="Rara vez"/>
    <s v="Moderado"/>
    <s v="Moderado"/>
    <s v="Hace falta la inclusión de otras causas que podrían generar que el riesgo se materialice ej.: Inoportunidad en la solicitud de la información a incluir en los estados contables_x000a__x000a_La probabilidad determinada Improbable no está conforme debido a que durante  el ultimo año se ha presentado al  menos 1 vez por lo tanto, conforme el Manual de Gestión de Riesgo de la DNBC, Numeral 7,1,2 debería ser PROBABLE.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tratamiento debe ser EVITAR y no Reducir conforme a lo establecido en el Manual de Gestión del Riesgo de la DNBC numeral 3,1._x000a__x000a_El indicador establecido no mide la ejecución  del control ej. Conciliaciones con los procesos/ total de Procesos que emiten información para incorporar a los Estados Financieros_x000a__x000a_La implementación  del control no redujo   la materialización del riesgo ya que El riesgo residual mantuvo la evaluación el riesgo en MODERADO_x000a_"/>
    <s v="Cumple"/>
    <s v="Cumple"/>
    <s v="Cumple"/>
    <s v="No cumple"/>
    <s v="No cumple"/>
    <s v="No cumple"/>
    <s v="Cumple"/>
    <s v="No cumple"/>
  </r>
  <r>
    <n v="3"/>
    <x v="1"/>
    <s v="Gestionar los recursos apropiados a la DNBC, con el fin de ejecutar oportunamente las necesidades de inversión y funcionamiento de la Entidad, mediante el registro de operaciones contables a través de la emisión de Informes financieros, en cumplimiento de su misión institucional."/>
    <s v="Entrega de informes contables a los entes internos y externos con una mala afectación contable que no reflejen la realidad economica de la entidad"/>
    <s v="Se emitan informes contables con subestimación o sobrevaloración en la información cotable de la entidad"/>
    <s v="Financiero"/>
    <s v="2.2"/>
    <s v="Falta de verificación o conciliación de las partidas o cuentas contables para su entrega final"/>
    <s v="Reprocesos_x000a__x000a_Inoportunidad en los cierres contables"/>
    <s v="Improbable"/>
    <s v="Moderado"/>
    <s v="Moderado"/>
    <s v="Reducir"/>
    <s v="Generar correo electronico a los miembros del Comiité de Sostenibilidad Contable para la revision de los saldos contables a transmitir a la Contaduria General de la Nacion a traves del CHIP."/>
    <s v="Lider y Gestor del procesos "/>
    <s v="Todos los Procesos"/>
    <s v="Trimestral "/>
    <s v="Prevenir"/>
    <s v="1 (Uno) Correo"/>
    <s v="Correo Electronico"/>
    <s v="FEBRERO 2020.  1/1_x000a_MAYO 2020.  1/1_x000a_JULIO 2020. 1/1_x000a_"/>
    <s v="FEBRERO 2020.  Se envio correo electronico solicitando informacion para el cierre contable a Diciembre 2019. _x000a_MAYO 2020 Se envio correo electronico solicitando informacion para el cierre contable a Marzo 2020._x000a_JULIO 2020.  Se envio correo electronico solicitando informacion para el cierre contable a Junio 2020._x000a_"/>
    <s v="Solicitar a la Contaduria General de la Nacion CGN la apertura del sistema SIIF y CHIP para el reenvio de los nuevos informes financieros corregidos"/>
    <s v="Rara vez"/>
    <s v="Moderado"/>
    <s v="Moderado"/>
    <s v="Hace falta la inclusión de otras consecuencias  que podrían generar cuando el riesgo se llegare a materializar ej.: Subestimación o Sobrestimación de Estados Financieros_x000a__x000a_La probabilidad determinada Improbable no está conforme debido a que durante  el ultimo año se ha presentado al  menos 1 vez por lo tanto, conforme el Manual de Gestión de Riesgo de la DNBC, Numeral 7,1,2 debería ser PROBABLE.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tratamiento debe ser EVITAR y no Reducir conforme a lo establecido en el Manual de Gestión del Riesgo de la DNBC numeral 3,1._x000a__x000a_El indicador establecido no mide la ejecución  del control ej. Conciliaciones con los procesos/ total de Procesos que emiten información para incorporar a los Estados Financieros_x000a__x000a_La implementación  del control no redujo   la materialización del riesgo ya que El riesgo residual mantuvo la evaluación el riesgo en MODERADO_x000a_"/>
    <s v="Cumple"/>
    <s v="Cumple"/>
    <s v="Cumple"/>
    <s v="No cumple"/>
    <s v="No cumple"/>
    <s v="No cumple"/>
    <s v="Cumple"/>
    <s v="No cumple"/>
  </r>
  <r>
    <n v="0"/>
    <x v="2"/>
    <s v="Establecer lineamientos dentro de la DNBC que permitan la adecuada organización de los documentos recibidos y producidos por la entidad, con el fin de asegurar la preservación de la memoria institucional, la transparencia y el acceso a la información, mediante la implementación de políticas y lineamientos archivísticos conforme a las disposiciones legales vigentes."/>
    <s v="La planeación y la ejecución de la función archivística no se mantiene en el tiempo, debido a la carencia de las TRD al interior de la entidad"/>
    <s v="La entidad no cuenta con las Tablas de Retención Documental, generando que no se cuente con la planeación adecuada para realizar las actividades enmarcadas para una buena práctica en la gestión documental de la Entidad."/>
    <s v="Operativo"/>
    <s v="1.1"/>
    <s v="No contar con las Tablas de Retención Documental de la entidad"/>
    <s v="Inadecuada Planeación para transferencias documentales_x000a__x000a_Daño reputacional de la entidad_x000a__x000a_Reporte de actividades deficiente_x000a__x000a_Incumplimiento en los planes_x000a__x000a_Sanciones disiplinarias"/>
    <s v="Probable"/>
    <s v="Moderado"/>
    <s v="Alto"/>
    <s v="Reducir"/>
    <s v="Proyección de las TRD de la entidad: Listado de series, subseries y tipos documentales. Se trabajara con cada proceso en la elaboración de de las TRD"/>
    <s v="Líder del Proceso_x000a_Gestor del Proceso_x000a_Cogestor"/>
    <m/>
    <s v="Trimestral "/>
    <s v="Detectar"/>
    <s v="Número de TRD proyectadas"/>
    <s v="* Formato TRD_x000a_* Listados de asistencia"/>
    <s v="Marzo  2020 - 3 TRD proyectadas_x000a__x000a_Junio 2020 - 3 TRD proyectadas_x000a__x000a_Septiembre 2020 - 18 TRD proyectadas"/>
    <s v="Marzo  2020 - Dado que en la oficina de Getión Documental no hubo personal sino hasta mediados de marzo del año 2020 se realizó una revisión de la información que habían dejado los contratistas anteriores acerca de las TRD y se encontraron proyectadas la TRD de la Dirección General, la de la Subdirección Estratégica y de Cooordinación Bomberil y la de la Subdirección Administrativa y Financiera._x000a__x000a_Junio 2020 - Después de realizar un análisis de las 3 TRD que se tenían, se realizó el cronograma de entrevistas para la actualización y el levantamiento de las TRD 2020 con todos los procesos._x000a__x000a_Septiembre 2020 - Se levantaron 18 Tablas de Retención Documental (De los 22 procesos de la entidad)"/>
    <s v="Si no se tiene la TRD del proceso, reunirse con el proceso para empezar a definir como se va llevar a cabo la proyección de la misma"/>
    <s v="Posible"/>
    <s v="Moderado"/>
    <s v="Alto"/>
    <s v="El riesgo y su descripción no están  identificados conforme a lo enunciado en el numeral 2,2 Identificación del Riesgo de la Guía para la Administración del Riesgos entidad por el DAFP. Asimismo, el no contar con tablas de retención documental no tendría un impacto mayor, en la labor archivística de la entidad, por lo tanto, se deberá analizar su pertinencia. _x000a__x000a_El control aplica a la clasificación  de  preventivo y no detectivo conforme a lo estipulado en el numeral 8,3 del Manual de Gestión del riesgo de la DNBC._x000a__x000a_El control no está diseñado conforme a lo enunciado en el numeral 8,3 del Manual de Gestión del Riesgo.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implementación  del control no redujo   la materialización del riesgo ya que El riesgo residual mantuvo la evaluación el riesgo en ALTO"/>
    <s v="No cumple"/>
    <s v="No cumple"/>
    <s v="Cumple"/>
    <s v="No cumple"/>
    <s v="Cumple"/>
    <s v="Cumple"/>
    <s v="Cumple"/>
    <s v="No cumple"/>
  </r>
  <r>
    <n v="4"/>
    <x v="2"/>
    <s v="Establecer lineamientos dentro de la DNBC que permitan la adecuada organización de los documentos recibidos y producidos por la entidad, con el fin de asegurar la preservación de la memoria institucional, la transparencia y el acceso a la información, mediante la implementación de políticas y lineamientos archivísticos conforme a las disposiciones legales vigentes."/>
    <s v="La planeación y la ejecución de la función archivística no se mantiene en el tiempo, debido a la carencia de las TRD al interior de la entidad"/>
    <s v="La entidad no cuenta con las Tablas de Retención Documental, generando que no se cuente con la planeación adecuada para realizar las actividades enmarcadas para una buena práctica en la gestión documental de la Entidad."/>
    <s v="Operativo"/>
    <s v="1.2"/>
    <s v="Carencia de personal idoneo"/>
    <s v="Incumplimiento a la normatividad _x000a__x000a_Gestión deficiente_x000a__x000a_Reprocesos"/>
    <s v="Probable"/>
    <s v="Moderado"/>
    <s v="Alto"/>
    <s v="Reducir"/>
    <s v="Realizar Sensibilización con el personal de la entidad en temas de normatividad archivística vigente (organización documental): Material informativo acerca del proceso de la gestión documental de la DNBC, , evaluando el resultado de entendimiento fruto de la capacitación"/>
    <s v="Líder del Proceso_x000a_Gestor del Proceso_x000a_Cogestor"/>
    <s v="Comunicaciones"/>
    <s v="Trimestral "/>
    <s v="Prevenir"/>
    <s v="Número de Capacitaciones realizadas / Número de capacitaciones proyectadas"/>
    <s v="* Correos Electrónicos_x000a_* Actas o listas de asistencia_x000a_Encuesta o evaluación"/>
    <s v="Marzo 2020 - 0 Capacitaciones_x000a__x000a_Junio 2020 - 3 Capacitaciones_x000a__x000a_Septiembre 2020 - 3 Capacitaciones"/>
    <s v="Marzo 2020 - Dado que en la oficina de Getión Documental no hubo personal sino hasta mediados de marzo del año 2020, el equipo se dedicó a organizar la información que se tenía para poder proceder a realizar capacitaciones a partir del siguiente trimestre._x000a__x000a_Junio 2020 - Se tenían proyectadas tres capacitaciones; una para el equipo de Gestión Documental, otra para Atención al Ciudadano y una última para Educación Bomberil._x000a__x000a_Septiembre 2020 - Se tenían proyectadas tres capacitaciones para toda la entidad y se realizaron a satisfacción."/>
    <s v="En caso de no poder realizar capacitaciones a toda la entidad, realizar las capacitaciones personalizadas con cada proceso"/>
    <s v="Posible"/>
    <s v="Moderado"/>
    <s v="Alto"/>
    <s v="_x000a_El riesgo y su descripción no están  identificados conforme a lo enunciado en el numeral 2,2 Identificación del Riesgo de la Guía para la Administración del Riesgos entidad por el DAFP. Asimismo, el no contar con tablas de retención documental no tendría un impacto mayor, en la labor archivística de la entidad, por lo tanto, se deberá analizar su pertinencia. _x000a__x000a_El control no está diseñado conforme a lo enunciado en el numeral 8,3 del Manual de Gestión del Riesgo, por cuanto debe estar enfocado en capacitación al personal responsable del proceso.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evaluación del riesgo en cuanto a la probabilidad e impacto, debe ser revisado conforme al numeral 7,1 del Manual de Gestión del Riesgo de la DNBC._x000a__x000a_El indicador no mide el control_x000a__x000a_La contingencia no es un tratamiento para mitigar los efectos de la materialización del riesgo_x000a__x000a_La implementación  del control no redujo   la materialización del riesgo ya que El riesgo residual mantuvo la evaluación el riesgo en ALTO_x000a__x000a__x000a_"/>
    <s v="No cumple"/>
    <s v="Cumple"/>
    <s v="Cumple"/>
    <s v="No cumple"/>
    <s v="Cumple"/>
    <s v="No cumple"/>
    <s v="No cumple"/>
    <s v="No cumple"/>
  </r>
  <r>
    <n v="0"/>
    <x v="2"/>
    <s v="Establecer lineamientos dentro de la DNBC que permitan la adecuada organización de los documentos recibidos y producidos por la entidad, con el fin de asegurar la preservación de la memoria institucional, la transparencia y el acceso a la información, mediante la implementación de políticas y lineamientos archivísticos conforme a las disposiciones legales vigentes."/>
    <s v="Aplicación inadecuada de la normatividad archivística en materia de organización documental"/>
    <s v="El desconocimiento y uso inadecuado de normatividad a través de quienes ejecutan el proceso de gestión documental puede repercutir de manera negativa en los procesos de organización de archivos de la entidad.  "/>
    <s v="Operativo"/>
    <s v="2.1"/>
    <s v="Inadecuada organización documental"/>
    <s v="Perdidas de documentos y expedientes_x000a__x000a_Perdida de la memoria de la entidad_x000a__x000a_Daño reputacional"/>
    <s v="Improbable"/>
    <s v="Moderado"/>
    <s v="Moderado"/>
    <s v="Reducir"/>
    <s v="Levantar y/o actualizar los Procedimientos, instructivos y formatos del proceso Gestión Documental de acuerdo a la normatividad vigente y socializar los mismos"/>
    <s v="Líder del Proceso_x000a_Gestor del Proceso_x000a_Cogestor"/>
    <m/>
    <s v="Trimestral "/>
    <s v="Prevenir"/>
    <s v="Número de procedimientos, instructivos y/o formatos publicados"/>
    <s v="* Procedimientos, instructivos y/o formatos levantados o actualizados"/>
    <s v="Abril 2020 - 0 Procedimientos_x000a__x000a_Agosto 2020 - 1 Procedimiento_x000a__x000a_Septiembre - 0 Procedimientos"/>
    <s v="Abril 2020 - Dado que en la oficina de Getión Documental no hubo personal sino hasta mediados de marzo del año 2020, el proceso no proyectó la publicación de ningún documento hasta el cuatrimestre siguiente._x000a__x000a_Agosto 2020 - Para este cuatrimestre se tenía proyectado el levantamiento del procedimiento de &quot;Consulta y Préstamo de Documentos&quot; y dos formatos_x000a__x000a_Septiembre - Se tiene proyectos expedir en este cuatrimestre dos procedimientos (Organización de Archivos y Transferencia Documental) y un instructivo (Diligenciamiento del FUID)"/>
    <s v="En caso de no lograr tener publicación en el SIGEC los procedimientos, instructivos y/o formatos del proceso, levantar un anteproyecto de dicho documento"/>
    <s v="Improbable"/>
    <s v="Moderado"/>
    <s v="Moderado"/>
    <s v="El riesgo y su descripción no están  identificados conforme a lo enunciado en el numeral 2,2 Identificación del Riesgo de la Guía para la Administración del Riesgos entidad por el DAFP. _x000a__x000a_La causa identificada es un riesgo._x000a__x000a_La consecuencia Perdidas de documentos y expedientes es un riesgo_x000a__x000a_Se ejecutó el control con la formalización del procedimiento de &quot;Consulta y Préstamo de Documentos_x000a__x000a_Se realizó de forma inadecuada la definición del tratamiento del riego, ya que de acuerdo con el Manual de Gestión del Riesgo para una evaluación del riesgo &quot;Moderada&quot; el tratamiento debe ser &quot;evitar&quot; y no &quot; Reducir&quot;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control no es confiable por cuanto, hace falta la revisión por parte de Gestión Documental de la adecuada organización de los archivos_x000a__x000a_El control no se identifico conforme a los lineamiento de la Manual de Gestión del Riesgo numeral 8,3._x000a__x000a_La evaluación del riesgo en cuanto a la probabilidad e impacto, debe ser revisado conforme al numeral 7,1 del Manual de Gestión del Riesgo de la DNBC._x000a__x000a_La implementación  del control no redujo   la materialización del riesgo ya que El riesgo residual mantuvo la evaluación el riesgo en MODERADO_x000a_"/>
    <s v="No cumple"/>
    <s v="No cumple"/>
    <s v="Cumple"/>
    <s v="No cumple"/>
    <s v="Cumple"/>
    <s v="Cumple"/>
    <s v="No cumple"/>
    <s v="No cumple"/>
  </r>
  <r>
    <n v="0"/>
    <x v="2"/>
    <s v="Establecer lineamientos dentro de la DNBC que permitan la adecuada organización de los documentos recibidos y producidos por la entidad, con el fin de asegurar la preservación de la memoria institucional, la transparencia y el acceso a la información, mediante la implementación de políticas y lineamientos archivísticos conforme a las disposiciones legales vigentes."/>
    <s v="Aplicación inadecuada de la normatividad archivística en materia de organización documental"/>
    <s v="El desconocimiento y uso inadecuado de normatividad a través de quienes ejecutan el proceso de gestión documental puede repercutir de manera negativa en los procesos de organización de archivos de la entidad.  "/>
    <s v="Operativo"/>
    <s v="2.2"/>
    <s v="Carencia de personal idoneo"/>
    <s v="Incumplimiento a la normatividad _x000a__x000a_Gestión deficiente_x000a__x000a_Reprocesos"/>
    <s v="Improbable"/>
    <s v="Moderado"/>
    <s v="Moderado"/>
    <s v="Reducir"/>
    <s v="Realizar Sensibilización con el personal de la entidad en temas de normatividad archivística vigente (organización documental): Material informativo acerca del proceso de la gestión documental de la DNBC, , evaluando el resultado de entendimiento fruto de la capacitación"/>
    <s v="Líder del Proceso_x000a_Gestor del Proceso_x000a_Cogestor"/>
    <s v="Comunicaciones"/>
    <s v="Trimestral "/>
    <s v="Prevenir"/>
    <s v="Número de Capacitaciones realizadas / Número de capacitaciones proyectadas"/>
    <s v="* Correos Electrónicos_x000a_* Actas o listas de asistencia_x000a_Encuesta o evaluación"/>
    <s v="Marzo 2020 - 0 Capacitaciones_x000a__x000a_Junio 2020 - 3 Capacitaciones_x000a__x000a_Septiembre 2020 - 3 Capacitaciones"/>
    <s v="Marzo 2020 - Dado que en la oficina de Getión Documental no hubo personal sino hasta mediados de marzo del año 2020, el equipo se dedicó a organizar la información que se tenía para poder proceder a realizar capacitaciones a partir del siguiente trimestre._x000a__x000a_Junio 2020 - Se tenían proyectadas tres capacitaciones; una para el equipo de Gestión Documental, otra para Atención al Ciudadano y una última para Educación Bomberil._x000a__x000a_Septiembre 2020 - Se tenían proyectadas tres capacitaciones para toda la entidad y se realizaron a satisfacción."/>
    <s v="En caso de no poder realizar capacitaciones a toda la entidad, realizar las capacitaciones personalizadas con cada proceso"/>
    <s v="Improbable"/>
    <s v="Moderado"/>
    <s v="Moderado"/>
    <s v="El riesgo y su descripción no están  identificados conforme a lo enunciado en el numeral 2,2 Identificación del Riesgo de la Guía para la Administración del Riesgos entidad por el DAFP. _x000a__x000a_El control no está diseñado conforme a lo enunciado en el numeral 8,3 del Manual de Gestión del Riesgo, por cuanto debe estar enfocado en capacitación al personal responsable del proceso._x000a__x000a_Se realizó de forma inadecuada la definición del tratamiento del riego, ya que de acuerdo con el Manual de Gestión del Riesgo para una evaluación del riesgo &quot;Moderada&quot; el tratamiento debe ser &quot;evitar&quot; y no &quot; Reducir&quot;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control no se identifico conforme a los lineamiento de la Manual de Gestión del Riesgo numeral 8,3._x000a__x000a_El indicador no mide el control_x000a__x000a_La evaluación del riesgo en cuanto a la probabilidad e impacto, debe ser revisado conforme al numeral 7,1 del Manual de Gestión del Riesgo de la DNBC._x000a__x000a_La contingencia no es un tratamiento para mitigar los efectos de la materialización del riesgo_x000a__x000a_La implementación  del control no redujo   la materialización del riesgo ya que El riesgo residual mantuvo la evaluación el riesgo en MODERADO_x000a__x000a__x000a_"/>
    <s v="No cumple"/>
    <s v="Cumple"/>
    <s v="Cumple"/>
    <s v="No cumple"/>
    <s v="No cumple"/>
    <s v="No cumple"/>
    <s v="No cumple"/>
    <s v="No cumple"/>
  </r>
  <r>
    <n v="5"/>
    <x v="2"/>
    <s v="Establecer lineamientos dentro de la DNBC que permitan la adecuada organización de los documentos recibidos y producidos por la entidad, con el fin de asegurar la preservación de la memoria institucional, la transparencia y el acceso a la información, mediante la implementación de políticas y lineamientos archivísticos conforme a las disposiciones legales vigentes."/>
    <s v="Aplicación inadecuada de la normatividad archivística en materia de organización documental"/>
    <s v="El desconocimiento y uso inadecuado de normatividad a través de quienes ejecutan el proceso de gestión documental puede repercutir de manera negativa en los procesos de organización de archivos de la entidad.  "/>
    <s v="Operativo"/>
    <s v="2.3"/>
    <s v="Desconocimiento de la normatividad archivística vigente"/>
    <s v="Perdidas de documentos y expedientes_x000a__x000a_Perdida de la memoria de la entidad_x000a__x000a_Daño reputacional"/>
    <s v="Improbable"/>
    <s v="Moderado"/>
    <s v="Moderado"/>
    <s v="Reducir"/>
    <s v="Levantar y/o actualizar los Procedimientos, instructivos y formatos del proceso Gestión Documental de acuerdo a la normatividad vigente y socializar los mismos"/>
    <s v="Líder del Proceso_x000a_Gestor del Proceso_x000a_Cogestor"/>
    <m/>
    <s v="Cuatrimestral"/>
    <s v="Prevenir"/>
    <s v="Número de procedimientos y/o instructivos publicados"/>
    <s v="* Procedimientos y/o instructivos levantados o actualizados"/>
    <s v="Abril 2020 - 0 Procedimientos_x000a__x000a_Agosto 2020 - 1 Procedimiento_x000a__x000a_Septiembre - 0 Procedimientos"/>
    <s v="Abril 2020 - Dado que en la oficina de Getión Documental no hubo personal sino hasta mediados de marzo del año 2020, el proceso no proyectó la publicación de ningún documento hasta el cuatrimestre siguiente._x000a__x000a_Agosto 2020 - Para este cuatrimestre se tenía proyectado el levantamiento del procedimiento de &quot;Consulta y Préstamo de Documentos&quot; y dos formatos_x000a__x000a_Septiembre - Se tiene proyectos expedir en este cuatrimestre dos procedimientos (Organización de Archivos y Transferencia Documental) y un instructivo (Diligenciamiento del FUID)"/>
    <s v="En caso de no lograr tener publicación en el SIGEC los procedimientos y/o instructivos del proceso, levantar un anteproyecto de dicho documento"/>
    <s v="Improbable"/>
    <s v="Moderado"/>
    <s v="Moderado"/>
    <s v="El riesgo y su descripción no están  identificados conforme a lo enunciado en el numeral 2,2 Identificación del Riesgo de la Guía para la Administración del Riesgos entidad por el DAFP. _x000a__x000a_El control no está diseñado conforme a lo enunciado en el numeral 8,3 del Manual de Gestión del Riesgo, por cuanto debe estar enfocado en capacitación al personal responsable del proceso._x000a__x000a_Se realizó de forma inadecuada la definición del tratamiento del riego, ya que de acuerdo con el Manual de Gestión del Riesgo para una evaluación del riesgo &quot;Moderada&quot; el tratamiento debe ser &quot;evitar&quot; y no &quot; Reducir&quot;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control no se identifico conforme a los lineamiento de la Manual de Gestión del Riesgo numeral 8,3._x000a__x000a_El indicador no mide el control_x000a__x000a_La evaluación del riesgo en cuanto a la probabilidad e impacto, debe ser revisado conforme al numeral 7,1 del Manual de Gestión del Riesgo de la DNBC._x000a__x000a_La contingencia no es un tratamiento para mitigar los efectos de la materialización del riesgo_x000a__x000a_La implementación  del control no redujo   la materialización del riesgo ya que El riesgo residual mantuvo la evaluación el riesgo en MODERADO_x000a__x000a__x000a_"/>
    <s v="No cumple"/>
    <s v="Cumple"/>
    <s v="Cumple"/>
    <s v="No cumple"/>
    <s v="No cumple"/>
    <s v="No cumple"/>
    <s v="No cumple"/>
    <s v="No cumple"/>
  </r>
  <r>
    <n v="0"/>
    <x v="3"/>
    <s v="Administrar y mantener la infraestructura tecnológica y los sistemas de información, para soportar los procesos de la DNBC, mediante el soporte y mantenimiento de los servicios de TI, brindando atención oportuna a los requerimientos de soporte tecnológico de los usuarios."/>
    <s v="La infraestructura tecnológica y los sistemas de información no cuentan con la capacidades suficientes para garantizar su disponibilidad"/>
    <s v="Los usuarios de la infraestructura tecnológica y los sistemas de información, no puedan tener acceso a los servicios de manera oportuna por falta de disponibilidad"/>
    <s v="Tecnológico"/>
    <s v="1.1"/>
    <s v="No se cuenta con un soporte técnico a los sistemas de información"/>
    <s v="Que no se pueda dar solución a los problemas y requerimientos que pueda presentar el sistema de información en determinado momento_x000a__x000a_Incumplimiento en las actividades definidas o programadas_x000a__x000a_Reprocesos_x000a__x000a_Perdida de información_x000a__x000a_Acceso indebido a la información de la entidad"/>
    <s v="Posible"/>
    <s v="Mayor"/>
    <s v="Extremo"/>
    <s v="Reducir"/>
    <s v="Verificar que los sistemas de información cuenten con el servicio de soporte, mantenimiento y actualización requeridas por la entidad encargada ORFEO."/>
    <s v="Gestión TI"/>
    <s v="Subdirector Administrativo y Financiero_x000a_Gestión Contractual"/>
    <s v="Semestral"/>
    <s v="Prevenir"/>
    <s v="Como minimo (1) verificación semestral"/>
    <s v="Formato de Atención de Soporte Tecnico"/>
    <s v="Enero 2020- 1  - Se realizo una revision a los sistemas con que cuenta la entida para este caso ORFEO._x000a__x000a_Septiembre 2020. 1 Contrataciòn de apoyo al soporte"/>
    <s v="Enero 2020. Se valida con ORFEO el estado del sistema,donde informan el funcionamiento optimo del mismo_x000a__x000a_Septiembre 2020 Se logro la contratación de personal para brindar, soporte y actualización del sistema ORFEO."/>
    <s v="Presentar las necesidades, ficha tecnica y cotizaciones para la contratación del servicio de soporte tecnico, mantenimiento y actualización de los sistemas de información."/>
    <s v="Posible"/>
    <s v="Mayor"/>
    <s v="Extremo"/>
    <s v="Se realizó una adecuada identificación del riesgo._x000a__x000a_El control establecido &quot;Verificar que los sistemas de información cuenten con el servicio de soporte, mantenimiento y actualización requeridas por la entidad encargada ORFEO&quot; no minimiza la ocurrencia del riesgo, ya que el control es verificar  y no asegurar, implementar, garantizar, desarrollar..... De igual forma, deja por fuera otros sistemas de información como el RUE, incumpliendo lo indicado en el numeral 8,3 del Manual de Gestión del riesgo.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No se realizó una adecuada evaluación del riesgo residual, puesto que no hubo reducción con la aplicación de los controles, quedando en EXTREMO"/>
    <s v="Cumple"/>
    <s v="Cumple"/>
    <s v="Cumple"/>
    <s v="Cumple"/>
    <s v="Cumple"/>
    <s v="Cumple"/>
    <s v="Cumple"/>
    <s v="No cumple"/>
  </r>
  <r>
    <n v="6"/>
    <x v="3"/>
    <s v="Administrar y mantener la infraestructura tecnológica y los sistemas de información, para soportar los procesos de la DNBC, mediante el soporte y mantenimiento de los servicios de TI, brindando atención oportuna a los requerimientos de soporte tecnológico de los usuarios."/>
    <s v="La infraestructura tecnológica y los sistemas de información no cuentan con la capacidades suficientes para garantizar su disponibilidad"/>
    <s v="Los usuarios de la infraestructura tecnológica y los sistemas de información, no puedan tener acceso a los servicios de manera oportuna por falta de disponibilidad"/>
    <s v="Tecnológico"/>
    <s v="1.2"/>
    <s v="Fallas técnicas de los servidores donde están instalados los sistemas de información"/>
    <s v="No se puede tener acceso a los sistemas de información que se encuentren instalados en los servidores_x000a__x000a_Perdida de información_x000a__x000a_Reprocesos_x000a__x000a_Afectación en el cumplimiento de la gestión de los demás procesos"/>
    <s v="Posible"/>
    <s v="Mayor"/>
    <s v="Extremo"/>
    <s v="Reducir"/>
    <s v="Verificar que se cuente con el servicio de mantenimiento preventivo y o correctivo de los servidores de la entidad."/>
    <s v="Gestión TI"/>
    <s v="Subdirector Administrativo y Financiero_x000a_Gestión Contractual"/>
    <s v="Trimestral "/>
    <s v="Prevenir"/>
    <s v="Como minimo (1) verificación al mes"/>
    <s v="Formato de Atención de Soporte Tecnico"/>
    <s v="Marzo 2020, 1_x000a__x000a_Junio 2020. 1_x000a__x000a_Septiembre 2020 - 1 ."/>
    <s v="Marzo 2020, Se verifico que los servidores no cuentas con  servicio de mantenimiento preventivo y o correctivo, ni con licencias de soporte._x000a__x000a_Junio 2020. Se verifico que los servidores no cuentas con  servicio de mantenimiento preventivo y o correctivo, ni con licencias de soporte._x000a__x000a_Septiembre 2020 - 1 Se verifico que los servidores no cuentas con  servicio de mantenimiento preventivo y o correctivo, ni con licencias de soporte.  Se esta adelantando el proceso para dar soporte y mantenimiento, con servidores en la nube."/>
    <s v="De acuerdo a la falla presentada se determina si se debe restablecer las copias de seguridad del servidor y de los sistemas de información instalados verificando si se debe adquirir los componentes de hadware que resulten instalados"/>
    <s v="Posible"/>
    <s v="Mayor"/>
    <s v="Extremo"/>
    <s v="Se realizó una adecuada identificación del riesgo._x000a__x000a_El control establecido &quot;Verificar que se cuente con el servicio de mantenimiento preventivo y o correctivo de los servidores de la entidad&quot; y no minimiza la ocurrencia del riesgo, ya que el control es verificar y no  asegurar, implementar, garantizar, desarrollar.....  incumpliendo lo indicado en el numeral 8,3 del Manual de Gestión del riesgo. De igual forma,  no ha sido aplicado en lo corrido del año, lo cual deja expuesta a la entidad a perdida de información y posible, disponibilidad de los equipos e incluso perdida de confidencialidad de la información. 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No se realizó una adecuada evaluación del riesgo residual, puesto que no hubo reducción con la aplicación de los controles, quedando en EXTREMO._x000a_"/>
    <s v="Cumple"/>
    <s v="Cumple"/>
    <s v="Cumple"/>
    <s v="Cumple"/>
    <s v="Cumple"/>
    <s v="Cumple"/>
    <s v="Cumple"/>
    <s v="No cumple"/>
  </r>
  <r>
    <n v="0"/>
    <x v="3"/>
    <s v="Administrar y mantener la infraestructura tecnológica y los sistemas de información, para soportar los procesos de la DNBC, mediante el soporte y mantenimiento de los servicios de TI, brindando atención oportuna a los requerimientos de soporte tecnológico de los usuarios."/>
    <s v="Soporte técnico inoportuno a los usuarios de la infraestructura tecnológica y sistemas de información"/>
    <s v="Los usuarios podrían dejar de realizar sus actividades por falta de operación de la infraestructura tecnológica o los sistemas de información"/>
    <s v="Operativo"/>
    <s v="2.1"/>
    <s v="No se cuenta con personal para atender los niveles de atención de soporte técnico"/>
    <s v="No se atienden los casos solicitados por los usuarios_x000a__x000a_Incumplimiento en las actividades definidas o programadas_x000a__x000a_Reprocesos_x000a__x000a_Perdida de información"/>
    <s v="Posible"/>
    <s v="Mayor"/>
    <s v="Extremo"/>
    <s v="Reducir"/>
    <s v="Validar y solicitar el recurso humano que permita prestar de manera oportuna los tres niveles de atención"/>
    <s v="Gestión TI"/>
    <s v="Subdirector Administrativo y Financiero_x000a_Gestión Contractual"/>
    <s v="Trimestral "/>
    <s v="Detectar"/>
    <s v="Recurso humano contratado para los niveles de ateción / Recurso humano necesario para cubrir los niveles de anteción de cada nivel  "/>
    <s v="Correo electrónico "/>
    <s v="Marzo 2020, 100%_x000a__x000a_Junio 2020. 100%_x000a__x000a_Septiembre 2020 - 100%"/>
    <s v="Marzo 2020, Se cuenta con personal contratado para temas realacionados con soporte _x000a__x000a_Junio 2020. Se cuenta con personal contratado para temas realacionados con soporte _x000a__x000a_Septiembre 2020 - Se cuenta con personal contratado para temas realacionados con soporte "/>
    <s v="Solicitud de contratación de recurso humano requerido para la atencion del soporte"/>
    <s v="Posible"/>
    <s v="Mayor"/>
    <s v="Extremo"/>
    <s v="Se realizó una adecuada identificación del riesgo._x000a__x000a_La entidad cuenta con personal del proceso de Gestión TI: Edwin Zamora, Alexander González y German Méndez.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 _x000a__x000a_No se realizó una adecuada evaluación del riesgo residual, puesto que no hubo reducción con la aplicación de los controles, quedando en EXTREMO"/>
    <s v="Cumple"/>
    <s v="Cumple"/>
    <s v="Cumple"/>
    <s v="Cumple"/>
    <s v="Cumple"/>
    <s v="Cumple"/>
    <s v="No cumple"/>
    <s v="No cumple"/>
  </r>
  <r>
    <n v="7"/>
    <x v="3"/>
    <s v="Administrar y mantener la infraestructura tecnológica y los sistemas de información, para soportar los procesos de la DNBC, mediante el soporte y mantenimiento de los servicios de TI, brindando atención oportuna a los requerimientos de soporte tecnológico de los usuarios."/>
    <s v="Soporte técnico inoportuno a los usuarios de la infraestructura tecnológica y sistemas de información"/>
    <s v="Los usuarios podrían dejar de realizar sus actividades por falta de operación de la infraestructura tecnológica o los sistemas de información"/>
    <s v="Operativo"/>
    <s v="2.2"/>
    <s v="No se cuenta con un software de mesa de ayuda para que los usuarios registren los casos"/>
    <s v="No se puede hacer seguimiento a los casos reportados_x000a__x000a_Reprocesos_x000a__x000a_Demoras en la gestión de los procesos"/>
    <s v="Posible"/>
    <s v="Mayor"/>
    <s v="Extremo"/>
    <s v="Reducir"/>
    <s v="Validar y solicitar el recurso que permita adquirir e implementar un software de mesa de ayuda "/>
    <s v="Gestión TI"/>
    <s v="Subdirector Administrativo y Financiero_x000a_Gestión Contractual"/>
    <s v="Semestral"/>
    <s v="Detectar"/>
    <s v="Software de mesa de ayuda adquirido/ Software de mesa de ayuda solicitado"/>
    <s v="Correo electrónico"/>
    <s v="Junio 2020. 0"/>
    <s v="Junio 2020. Se estan adelantando las acciones para adquisicion de mesa de ayuda, o se pedira dentro de la contratación de las herramientas cuenten con la mesa de ayuda respectiva. "/>
    <s v="Solicitud de adquisición del software de mesa de ayuda"/>
    <s v="Posible"/>
    <s v="Mayor"/>
    <s v="Extremo"/>
    <s v="Se realizó una adecuada identificación del riesgo._x000a__x000a_La entidad a la fecha no cuenta con la mesa de ayuda, como control establecido.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No se realizó una adecuada evaluación del riesgo residual, puesto que no hubo reducción con la aplicación de los controles, quedando en EXTREMO"/>
    <s v="Cumple"/>
    <s v="Cumple"/>
    <s v="Cumple"/>
    <s v="Cumple"/>
    <s v="Cumple"/>
    <s v="Cumple"/>
    <s v="Cumple"/>
    <s v="No cumple"/>
  </r>
  <r>
    <n v="0"/>
    <x v="4"/>
    <s v="Difusión e intercambio oportuno y eficaz de la información con los grupos de interés y grupos de valor de la DNBC, por medio del impacto de las estrategias de comunicación organizacional e informativa a través de los canales oficiales definidos para posicionar la imagen de la entidad."/>
    <s v="Informaciòn que no cumple con todos estandares definidos de publicaciòn dados por la entidad"/>
    <s v="Información compartida por cualquier canal oficial de la entidad que no posea los líneamientos especificados en el procedimiento de creación y publicación de contenidos  o información para el público interno o externo."/>
    <s v="Estratégico"/>
    <s v="1.1"/>
    <s v="No se ejecuta el procedimiento para la publicación de contenidos en los medios de comunciación de la entidad."/>
    <s v="Sanciones disciplinarias_x000a__x000a_Reporte inoportuno de resultados del proceso"/>
    <s v="Probable"/>
    <s v="Moderado"/>
    <s v="Alto"/>
    <s v="Reducir"/>
    <s v="El Gestor del proceso de comunicaciones o quien delegue, diariamente deberá verificar la aplicación del Procedimiento de  creación y publicación de contenidos  o información para el público interno o externo, a través de una lista de chequeo práctica donde están los pasos claves de la aplicación del procedimiento. En caso de hallar incumplimientos, modificar inmediatamente y continuar con el proceso. _x000a__x000a_Actualización y socialización del Procedimiento de  creación y publicación de contenidos  o información para el público interno o externo.  En relación alos objetivos misionales."/>
    <s v="Líder y Gestor del proceso."/>
    <s v="Planeación  _x000a__x000a_Gestión de Contratación"/>
    <s v="Anual"/>
    <s v="Prevenir"/>
    <s v="1. actualización y socializació del procedimiento."/>
    <s v="Evidencia: Lista de chequeo, aprobación explícita del gestor sobre el contenido por el canal escogido o cambios de la publicación (si aplica)."/>
    <s v="SEPTIEMBRE 2020. 1"/>
    <s v="SEPTIEMBRE 2020. Se realizó la pertinene actualización del Procedimiento de Creación y Publicación de Contenidos Internos y Externos de la DNBC, el cual fue enviado al área de Planeación desde el trimestre pasado y este fue aprobado el  15 de septiembre. Dicho seguimiento se reliza a diario, pero semanalmente se diligencia la lista de chequeo con los contenidos aprobados. Así mismo, se realizó la socialización del procedimiento con el equipo de comunicaciones, el cual fue compartido a través del coreo electrónico con los integrantes."/>
    <s v="El líder o gestor del proceso debe definir las prioridades de las actividades correspondientes a los estándares de información que deberá publicar el proceso._x000a__x000a_Evaluar la pertinencia de el ajuste de actividades que no se puedan realizar de acuerdo a los recurso humano."/>
    <s v="Probable"/>
    <s v="Moderado"/>
    <s v="Alto"/>
    <s v="El tipo de riesgo no está conforme a lo señalado en la guía de Administración del Riesgo emitida por el DAFP 2,2,2 y el Manual de Gestión  del riesgo de la DNBC, numeral 4, por cuanto es Operativo                      _x000a__x000a_El indicador definido, mide la actualización del procedimiento  de Creación y Publicación de Contenidos Internos y Externos, sin embargo no contempla la revisión diaria de los contenidos  a publicar._x000a__x000a_Existen dos controles asociados a un misma causa, por lo tanto se deben separar conforme a los determinado en el numeral 8,1 del Manual del Gestión del riesgo de la DNBC._x000a__x000a_La contingencia no es un tratamiento para mitigar los efectos de la materialización del riesgo. _x000a__x000a_No se realizó una adecuada evaluación del riesgo residual, puesto que no hubo reducción con la aplicación de los controles, manteniéndose en ALTO"/>
    <s v="No cumple"/>
    <s v="Cumple"/>
    <s v="Cumple"/>
    <s v="Cumple"/>
    <s v="Cumple"/>
    <s v="Cumple"/>
    <s v="No cumple"/>
    <s v="No cumple"/>
  </r>
  <r>
    <n v="0"/>
    <x v="4"/>
    <s v="Difusión e intercambio oportuno y eficaz de la información con los grupos de interés y grupos de valor de la DNBC, por medio del impacto de las estrategias de comunicación organizacional e informativa a través de los canales oficiales definidos para posicionar la imagen de la entidad."/>
    <s v="Informaciòn que no cumple con todos estandares definidos de publicaciòn dados por la entidad"/>
    <s v="Información compartida por cualquier canal oficial de la entidad que no posea los líneamientos especificados en el procedimiento de creación y publicación de contenidos  o información para el público interno o externo."/>
    <s v="Estratégico"/>
    <s v="1.2"/>
    <s v="Solicitud inmediata de publicación de información por parte de Directivas omitiendo la revisión por parte del encargado designado."/>
    <s v="Sanciones disciplinarias_x000a__x000a_Reporte inoportuno de resultados del proceso_x000a__x000a_Sanciones legales_x000a__x000a_Incumplimiento estratégico del procedimiento."/>
    <s v="Probable"/>
    <s v="Moderado"/>
    <s v="Alto"/>
    <s v="Reducir"/>
    <s v="El Gestor del proceso de comunicaciones o quien delegue, diariamente deberá verificar la aplicación del Procedimiento de  creación y publicación de contenidos  o información para el público interno o externo, a través de una lista de chequeo práctica donde están los pasos claves de la aplicación del procedimiento. En caso de hallar incumplimientos, modificar inmediatamente y continuar con el proceso. _x000a__x000a_Socializar el procedimiento de creaciòn y publicación de información DNBC con las Directivas de la entidad."/>
    <s v="Líder y Gestor del proceso."/>
    <s v="Planeación _x000a__x000a_ Gestión de Contratación"/>
    <s v="Cuatrimestral"/>
    <s v="Prevenir"/>
    <s v="1. actualización del procedimiento._x000a__x000a_1 socializació del procedimiento"/>
    <s v="Aprobación de la Lista de chequeo, aprobación explícita del gestor sobre el contenido por el canal escogido o cambios de la publicación (si aplica)."/>
    <s v="ABRIL 2020. 0_x000a__x000a_AGOSTO 2020. 1 "/>
    <s v="ABRIL 2020. _x000a__x000a_AGOSTO 2020. El procedimiento y lista de chequeo, antes de ser aprobados metodológicamente por el área de planeación, estos fueron revisaos por el Director Nacional de Bomberos, quien con su fima aprobó el la actualización y aplicación de dichos documentos."/>
    <s v="El líder o gestor del proceso, deberá evaluar la ejecución de  las actividades acorde con los  recursos físicos que se cuente.  _x000a__x000a_Evaluar la pertinencia de el ajuste de actividades que no se puedan realizar de acuerdo a los recursos físicos."/>
    <s v="Probable"/>
    <s v="Moderado"/>
    <s v="Alto"/>
    <s v="El tipo de riesgo no está conforme a lo señalado en la guía de Administración del Riesgo emitida por el DAFP 2,2,2 y el Manual de Gestión  del riesgo de la DNBC, numeral 4, por cuanto es Operativo        _x000a__x000a_El indicador definido, mide la actualización del procedimiento  de Creación y Publicación de Contenidos Internos y Externos, sin embargo no contempla la revisión diaria de los contenidos  a publicar._x000a__x000a_Existen dos controles asociados a un misma causa, por lo tanto se deben separar conforme a los determinado en el numeral 8,1 del Manual del Gestión del riesgo de la DNBC._x000a__x000a_La contingencia no es un tratamiento para mitigar los efectos de la materialización del riesgo. _x000a__x000a_No se realizó una adecuada evaluación del riesgo residual, puesto que no hubo reducción con la aplicación de los controles y se mantiene en ALTO"/>
    <s v="No cumple"/>
    <s v="Cumple"/>
    <s v="Cumple"/>
    <s v="Cumple"/>
    <s v="Cumple"/>
    <s v="Cumple"/>
    <s v="No cumple"/>
    <s v="No cumple"/>
  </r>
  <r>
    <n v="0"/>
    <x v="4"/>
    <s v="Difusión e intercambio oportuno y eficaz de la información con los grupos de interés y grupos de valor de la DNBC, por medio del impacto de las estrategias de comunicación organizacional e informativa a través de los canales oficiales definidos para posicionar la imagen de la entidad."/>
    <s v="Informaciòn que no cumple con todos estandares definidos de publicaciòn dados por la entidad"/>
    <s v="Información compartida por cualquier canal oficial de la entidad que no posea los líneamientos especificados en el procedimiento de creación y publicación de contenidos  o información para el público interno o externo."/>
    <s v="Estratégico"/>
    <s v="1.3"/>
    <s v="Omiten a GECO como los primeros conocedores y voceros de la información. Y de forma extemporánea se concoce de actividades, reuniones, proyectos, etc."/>
    <s v="Daño reputacional_x000a__x000a_Reprocesos_x000a_"/>
    <s v="Probable"/>
    <s v="Moderado"/>
    <s v="Alto"/>
    <s v="Reducir"/>
    <s v="El Gestor del Proceso de Comunicaciones o quien delegue, deberá estar constatemente vinculado con los demás gestores de los procesos de la entidad para que la información de gestión y demás que sea de potencial comunicacional, pueda ser transformada bajo los criterios del Procedimiento de  creación y publicación de contenidos  o información para el público interno o externo, cumpliendo la lista de chequeo práctica donde están los pasos claves de la aplicación del mismo. En caso de hallar incumplimientos, modificar inmediatamente y continuar con el proceso._x000a__x000a_La actividad se desarrolla mendiante Socialización de la importancia de la creación y difusión de contenidos institucionales. En cabeza del líder del proceso."/>
    <s v="Gestor del Proceso"/>
    <m/>
    <s v="Semestral"/>
    <s v="Prevenir"/>
    <s v="1 Seguimiento de la actuaización  de la  información correspondiente a la Ley 1712 del 2014"/>
    <s v="Socialización de la importancia de la creación y difusión de contenidos institucionales. En cabeza del líder del proceso."/>
    <s v="JUNIO 2020. 0_x000a__x000a_SEPTIEMBRE 2020. 1"/>
    <s v="JUNIO 2020. Se trabajo de manera integral todoas las actividades de transparencia, se evalua la socialiación y se definr programar capacitacion para el segundo semestre _x000a__x000a_SEPTIEMBRE 2020. Durante el mes de Agosto y septiembre, se socializó con los gestores de los procesos la importancia de la publicación y actualización de información a tiempo corresponiendo a la Ley de Transparencia, así mismo se les retroalimentó en la importancia de dar a conocer las actividades que poseen potencial en el nivel de gestión de la entidad; para que estas sena compartidas y publicadas si es el caso con el público externo o interno DNBC."/>
    <s v="Socialización del procedimiento de publicación y creación de información interna y externa de la DNBC. En cuanto a la validación de cumplimiento y criterios de la información."/>
    <s v="Probable"/>
    <s v="Moderado"/>
    <s v="Alto"/>
    <s v="El tipo de riesgo no está conforme a lo señalado en la guía de Administración del Riesgo emitida por el DAFP 2,2,2 y el Manual de Gestión  del riesgo de la DNBC, numeral 4, por cuanto es Operativo        _x000a__x000a_La causa no se entiende sin contemplar lo enunciado en el Manual de Gestión del riesgo de la DNBC Numeral 7,1,1._x000a__x000a_El indicador definido, mide la actualización del procedimiento  de Creación y Publicación de Contenidos Internos y Externos, sin embargo no contempla la revisión diaria de los contenidos  a publicar._x000a__x000a_El control no aplica para la causa identificada conforme a lo enunciado en el numeral 8.3_x000a__x000a_Existen dos controles asociados a un misma causa, por lo tanto se deben separar conforme a los determinado en el numeral 8,1 del Manual del Gestión del riesgo de la DNBC._x000a__x000a_El control no determina el cómo se realizará la actividad conforme a lo enunciado en el numeral 8.3 del Manual de Gestión del Riesgo._x000a__x000a_La contingencia no es un tratamiento para mitigar los efectos de la materialización del riesgo. _x000a__x000a_No se realizó una adecuada evaluación del riesgo residual, puesto que no hubo reducción con la aplicación de los controles y se mantiene en ALTO"/>
    <s v="No cumple"/>
    <s v="No cumple"/>
    <s v="Cumple"/>
    <s v="Cumple"/>
    <s v="Cumple"/>
    <s v="Cumple"/>
    <s v="No cumple"/>
    <s v="No cumple"/>
  </r>
  <r>
    <n v="8"/>
    <x v="4"/>
    <s v="Difusión e intercambio oportuno y eficaz de la información con los grupos de interés y grupos de valor de la DNBC, por medio del impacto de las estrategias de comunicación organizacional e informativa a través de los canales oficiales definidos para posicionar la imagen de la entidad."/>
    <s v="Informaciòn que no cumple con todos estandares definidos de publicaciòn dados por la entidad"/>
    <s v="Información compartida por cualquier canal oficial de la entidad que no posea los líneamientos especificados en el procedimiento de creación y publicación de contenidos  o información para el público interno o externo."/>
    <s v="Estratégico"/>
    <s v="1.4"/>
    <s v="No está calsificada la infomación generada y allegada al proceso GECO de modo que permita priorizar su difusión."/>
    <s v="Falta de imagen institucional definida_x000a__x000a_Daño reputacional_x000a__x000a_Desinformación a los grupos de valor"/>
    <s v="Probable"/>
    <s v="Moderado"/>
    <s v="Alto"/>
    <s v="Reducir"/>
    <s v="El Gestor del Proceso de Comunicaciones o quien delegue, deberá revisar diaramente los productos generados en relación a la clasificación de la información en los contenidos, según en el Procedimiento de  creación y publicación de contenidos  o información para el público interno o externo y su lista de chequeo. En caso de hallar falencias este no se publicará, deberá modificarse inmediatamente y continuar con el proceso_x000a__x000a_Clasificación del tipo de información de publicación que converge en la entidad."/>
    <s v="Líder y Gestor del proceso."/>
    <m/>
    <s v="Mensual"/>
    <s v="Detectar"/>
    <s v="Medición respectiva cuente con la listade chequeo de las publicaciones realizadas"/>
    <s v="Lista de chequeo, aprobación explícita del gestor sobre el contenido por el canal escogido o cambios de la publicación (si aplica)."/>
    <s v="ENERO 2020. _x000a__x000a_FEBRRERO 2020._x000a__x000a_MARZO 2020._x000a__x000a_ABRIL 2020._x000a__x000a_MAYO 2020._x000a__x000a_JUNIO 2020._x000a__x000a_JULIO 2020. _x000a__x000a_AGOSTO 2020. _x000a__x000a_SEPTIEMBRE 2020."/>
    <s v="Una vez ha sido aprobada la actualización del proceso y de la lista de chequeo, esta ha siido apliocada por el gestor de Comunicaciones, evidencia digital  que reposa en el drive de Comunicaciones, donde se evidencian  la clasificación de la información (interna/externa)"/>
    <s v="Incluir dentro del informe de gestión anual el número de publicaciones realizadas dentro de la entidad que no pasaron por validación del proceso de Comunicaciones."/>
    <s v="Probable"/>
    <s v="Moderado"/>
    <s v="Alto"/>
    <s v="El tipo de riesgo no está conforme a lo señalado en la guía de Administración del Riesgo emitida por el DAFP 2,2,2 y el Manual de Gestión  del riesgo de la DNBC, numeral 4, por cuanto es Operativo        _x000a__x000a_Existen dos controles asociados a un misma causa, por lo tanto se deben separar conforme a los determinado en el numeral 8,1 del Manual del Gestión del riesgo de la DNBC._x000a__x000a_El indicador está mal redactado_x000a__x000a_El control aplica a la clasificación  de  preventivo y no detectivo conforme a lo estipulado en el numeral 8,3 del Manual de Gestión del riesgo de la DNBC._x000a__x000a_La contingencia no es un tratamiento para mitigar los efectos de la materialización del riesgo. Tiene una periodicidad  (Anual), muy extensa por lo que no permite una acción oportuna ante la materialización del riesgo._x000a__x000a_No se realizó una adecuada evaluación del riesgo residual, puesto que no hubo reducción con la aplicación de los controles, quedando en ALTO"/>
    <s v="No cumple"/>
    <s v="Cumple"/>
    <s v="Cumple"/>
    <s v="Cumple"/>
    <s v="Cumple"/>
    <s v="Cumple"/>
    <s v="No cumple"/>
    <s v="No cumple"/>
  </r>
  <r>
    <n v="0"/>
    <x v="4"/>
    <s v="Difusión e intercambio oportuno y eficaz de la información con los grupos de interés y grupos de valor de la DNBC, por medio del impacto de las estrategias de comunicación organizacional e informativa a través de los canales oficiales definidos para posicionar la imagen de la entidad."/>
    <s v="Ejecutar las estrategias definidas para la publicaciòn de informaciòn de manera inoportuna e ineficaz hacia los grupos de valor e interes de la entidad"/>
    <s v="Las estrategias de comunicación que no estén acordes con la misionalidad y objetivos estratégicos de la entidad, lo cual debetía relacionarse directamente con la visibilización de la gestión insititucional a favor del valor de la transparencia."/>
    <s v="Cumplimiento"/>
    <s v="2.1"/>
    <s v="Falta de articulación de los proceso de la entidad con el EQUIPO GECO  a las actividades relacionadas con la labor bomberil "/>
    <s v="Daño reputacional_x000a__x000a_Pérdida de la oportundiad de fortalecer la imagen institucional."/>
    <s v="Posible"/>
    <s v="Moderado"/>
    <s v="Alto"/>
    <s v="Reducir"/>
    <s v="El Gestor del proceso de Comunicaciones o quien delegue, deberá revisar y hacer seguimiento mensualmente del cumplimiento a las actividades del  plan de comunicaciones. En caso de hallar incumplimientos evaluar  la pertinencia del producto, hacer cambios (si aplica en variación de metas y tiempo de ejecución) y continuar con el proceso._x000a__x000a_Presentación del plan de comunicaciones a Dirección para crear nuevos productos o estrategias que nos permitan mejorar y vincularnos con los demás procesos."/>
    <s v="Líder y Gestor del proceso."/>
    <s v="Todos los Procesos"/>
    <s v="Semestral"/>
    <s v="Prevenir"/>
    <s v="Minimo una reunión para evaluar los productos propuestos o generados "/>
    <s v="Acta de asistencia y acuerdos de la reunión GECO, matriz con los avances que condensa al mes de seguimiento y productos realizados."/>
    <s v="MAYO 2020. 1"/>
    <s v="MAYO 2020. El formato crrespondiente al Plan de Comunciaciones fue enviado  al área de planeación,  actualizando con este la caracterización del proceso, sin embargo aún no se ha recibido respuesta de este documento aprobado. En este plan de incluye la definición de nuevos productos a preentar ante Dirección"/>
    <s v="Socialización del procedimiento de publicación y creación de información interna y externa de la DNBC. En cuanto a la remisión o envío de  información al proceso."/>
    <s v="Posible"/>
    <s v="Moderado"/>
    <s v="Alto"/>
    <s v="El riesgo y su descripción no están  identificados conforme a lo enunciado en el numeral 2,2 Identificación del Riesgo de la Guía para la Administración del Riesgos entidad por el DAFP_x000a__x000a_El tipo de riesgo no está conforme a lo señalado en la guía de Administración del Riesgo emitida por el DAFP 2,2,2 y el Manual de Gestión  del riesgo de la DNBC, numeral 4, por cuanto es Operativo        _x000a__x000a_La causa establecida está mal redactada_x000a__x000a_Existen dos controles asociados a un misma causa, por lo tanto se deben separar conforme a los determinado en el numeral 8,1 del Manual del Gestión del riesgo de la DNBC._x000a__x000a_El indicador definido, no  mide los controles_x000a__x000a_No se presentó evidencia de la ejecución del control_x000a__x000a_La contingencia no es un tratamiento para mitigar los efectos de la materialización del riesgo. _x000a__x000a_No se realizó una adecuada evaluación del riesgo residual, puesto que no hubo reducción con la aplicación de los controles, quedando en ALTO"/>
    <s v="No cumple"/>
    <s v="Cumple"/>
    <s v="Cumple"/>
    <s v="Cumple"/>
    <s v="Cumple"/>
    <s v="No cumple"/>
    <s v="No cumple"/>
    <s v="No cumple"/>
  </r>
  <r>
    <n v="0"/>
    <x v="4"/>
    <s v="Difusión e intercambio oportuno y eficaz de la información con los grupos de interés y grupos de valor de la DNBC, por medio del impacto de las estrategias de comunicación organizacional e informativa a través de los canales oficiales definidos para posicionar la imagen de la entidad."/>
    <s v="Ejecutar las estrategias definidas para la publicaciòn de informaciòn de manera inoportuna e ineficaz hacia los grupos de valor e interes de la entidad"/>
    <s v="Las estrategias de comunicación que no estén acordes con la misionalidad y objetivos estratégicos de la entidad, lo cual debetía relacionarse directamente con la visibilización de la gestión insititucional a favor del valor de la transparencia."/>
    <s v="Cumplimiento"/>
    <s v="2.2"/>
    <s v="Carencia de confianza  en el alcance comunicacional más allá de la divulgación de información."/>
    <s v="Sanciones disciplinarias_x000a__x000a_Reprocesos_x000a__x000a_Falta de difución de información para los cuerpos de bomberos"/>
    <s v="Posible"/>
    <s v="Moderado"/>
    <s v="Alto"/>
    <s v="Reducir"/>
    <s v="El Gestor del proceso de Comunicaciones o quien delegue, deberá revisar y hacer seguimiento mensualmente del cumplimiento a las actividades del  plan de comunicaciones. En caso de hallar incumplimientos evaluar  la pertinencia del producto, hacer cambios (si aplica en variación de metas y tiempo de ejecución) y continuar con el proceso._x000a__x000a_Presentación del plan de comunicaciones a Dirección para crear nuevos productos o estrategias que nos permitan mejorar y vincularnos con los demás procesos."/>
    <s v="Líder y Gestor del proceso."/>
    <s v="Planeación  _x000a__x000a_Gestión de Contratación"/>
    <s v="Semestral"/>
    <s v="Prevenir"/>
    <s v="Minimo una reunión para evaluar los productos propuestos o generados "/>
    <s v="Acta de asistencia y acuerdos de la reunión GECO, matriz con los avances que condensa al mes de seguimiento y productos realizados."/>
    <s v="MAYO 2020. 1"/>
    <s v="MAYO 2020. El formato crrespondiente al Plan de Comunciaciones fue enviado  al área de planeación,  actualizando con este la caracterización del proceso, sin embargo aún no se ha recibido respuesta de este documento aprobado. En este plan de incluye la definición de nuevos productos a preentar ante Dirección"/>
    <s v="El líder o gestor del proceso debe re-definir las estrategias de publicación, teniendo en cuenta los recursos humanos y físicos con los que cuenta. "/>
    <s v="Posible"/>
    <s v="Moderado"/>
    <s v="Alto"/>
    <s v="El riesgo y su descripción no están  identificados conforme a lo enunciado en el numeral 2,2 Identificación del Riesgo de la Guía para la Administración del Riesgos entidad por el DAFP_x000a__x000a_El tipo de riesgo no está conforme a lo señalado en la guía de Administración del Riesgo emitida por el DAFP 2,2,2 y el Manual de Gestión  del riesgo de la DNBC, numeral 4, por cuanto es Operativo        _x000a__x000a_La causa establecida está mal redactada_x000a__x000a_Existen dos controles asociados a un misma causa, por lo tanto se deben separar conforme a los determinado en el numeral 8,1 del Manual del Gestión del riesgo de la DNBC._x000a__x000a_El indicador definido, no  mide los controles_x000a__x000a_No se presentó evidencia de la ejecución del control_x000a__x000a_La contingencia no es un tratamiento para mitigar los efectos de la materialización del riesgo. _x000a__x000a_No se realizó una adecuada evaluación del riesgo residual, puesto que no hubo reducción con la aplicación de los controles, quedando en ALTO"/>
    <s v="No cumple"/>
    <s v="Cumple"/>
    <s v="Cumple"/>
    <s v="Cumple"/>
    <s v="Cumple"/>
    <s v="No cumple"/>
    <s v="No cumple"/>
    <s v="No cumple"/>
  </r>
  <r>
    <n v="0"/>
    <x v="4"/>
    <s v="Difusión e intercambio oportuno y eficaz de la información con los grupos de interés y grupos de valor de la DNBC, por medio del impacto de las estrategias de comunicación organizacional e informativa a través de los canales oficiales definidos para posicionar la imagen de la entidad."/>
    <s v="Ejecutar las estrategias definidas para la publicaciòn de informaciòn de manera inoportuna e ineficaz hacia los grupos de valor e interes de la entidad"/>
    <s v="Las estrategias de comunicación que no estén acordes con la misionalidad y objetivos estratégicos de la entidad, lo cual debetía relacionarse directamente con la visibilización de la gestión insititucional a favor del valor de la transparencia."/>
    <s v="Cumplimiento"/>
    <s v="2.3"/>
    <s v="Falta de disposición de los recursos humanos y alianzas institucionales (en medios de comunicación) para el fortalecimiento del  proceso"/>
    <s v="Falta de posicionamiento de la entidad_x000a__x000a_Reprocesos_x000a_"/>
    <s v="Posible"/>
    <s v="Moderado"/>
    <s v="Alto"/>
    <s v="Reducir"/>
    <s v="El Gestor de Comunicaciones o quien delegue, deberá recibir y analizar cuatrimestralmente las necesidades y debilidades que posee el proceso para la consecución o generación de contenidos. Estos deben ser expuestos por el equipo en reuniones de trabajo que permitan visibilizar las necesidades a mejorar._x000a__x000a_Formular las necesidades del proceso en pro del fortalecimiento."/>
    <s v="Líder y Gestor del proceso."/>
    <s v="Planeación _x000a__x000a_ Gestión de Contratación"/>
    <s v="Semestral"/>
    <s v="Prevenir"/>
    <s v="# reuniones de trabajo realizadas "/>
    <s v="acta de asistencia, novedades halladas y socialización con el líder del proceso para posibles soluciones."/>
    <s v="JUNIO 2020. 0_x000a__x000a_SEPTIEMBRE 2020. 0"/>
    <s v="JUNIO 2020. No se lo logro concretar la renión se espera desarrollarla en el segundos semestre de la vigencia._x000a__x000a_SEPTIEMBRE 2020. Dicha reunión no se ha podido ejecutar ya que el equipo de comunicaciones tuvo un alto flujo de trabajo y eventos virtuales, como el Foro Internacional de Incendios Forestales, entre otros, los cuales no le permitieron ejecutar dicha actividad, sin embargo esta queda programada para el mes de octubre."/>
    <s v="El líder o gestor del proceso, deberá evaluar la ejecución de  las actividades relacionadas con las estrategias de publicación acorde con los  recursos físicos y humanos que se cuente.  _x000a__x000a_Evaluar la pertinencia de el ajuste de actividades que no se puedan realizar de acuerdo a los recursos físicos."/>
    <s v="Posible"/>
    <s v="Moderado"/>
    <s v="Alto"/>
    <s v="El tipo de riesgo no está conforme a lo señalado en la guía de Administración del Riesgo emitida por el DAFP 2,2,2 y el Manual de Gestión  del riesgo de la DNBC, numeral 4, por cuanto es Operativo        _x000a__x000a_No se presentó evidencia de la ejecución del control._x000a__x000a_Existen dos controles asociados a un misma causa, por lo tanto se deben separar conforme a los determinado en el numeral 8,1 del Manual del Gestión del riesgo de la DNBC._x000a__x000a_No se realizó una adecuada evaluación del riesgo residual, puesto que no hubo reducción con la aplicación de los controles, quedando en ALTO"/>
    <s v="No cumple"/>
    <s v="Cumple"/>
    <s v="Cumple"/>
    <s v="Cumple"/>
    <s v="Cumple"/>
    <s v="Cumple"/>
    <s v="Cumple"/>
    <s v="No cumple"/>
  </r>
  <r>
    <n v="0"/>
    <x v="4"/>
    <s v="Difusión e intercambio oportuno y eficaz de la información con los grupos de interés y grupos de valor de la DNBC, por medio del impacto de las estrategias de comunicación organizacional e informativa a través de los canales oficiales definidos para posicionar la imagen de la entidad."/>
    <s v="Ejecutar las estrategias definidas para la publicaciòn de informaciòn de manera inoportuna e ineficaz hacia los grupos de valor e interes de la entidad"/>
    <s v="Las estrategias de comunicación que no estén acordes con la misionalidad y objetivos estratégicos de la entidad, lo cual debetía relacionarse directamente con la visibilización de la gestión insititucional a favor del valor de la transparencia."/>
    <s v="Cumplimiento"/>
    <s v="2.4"/>
    <s v="Ausencia del relacionamiento intrínseco del EQUIPO DE COMUNICACIONES con la DIRECIÓN en cuanto a la vinculación y realización de estrategias de Comunicación  que nos generen cercanía con los públicos."/>
    <s v="Daño reputacional_x000a__x000a_Reprocesos_x000a__x000a_Incumplimiento en las publicaciones requeridas "/>
    <s v="Posible"/>
    <s v="Moderado"/>
    <s v="Alto"/>
    <s v="Reducir"/>
    <s v="El Gestor del Proceso de Comunicaciones o quien delegue, deberá   revisar diaramente los productos generados haciéndo énfasis en el cumplimiento a la clasificación de la información en los contenidos; según en el Procedimiento de creación y publicación de contenidos  o información para el público interno o externo y su lista de chequeo. En caso de hallar falencias este no se publicará, deberá modificarse inmediatamente y continuar con el proceso._x000a__x000a_Procedimiento actualizado y socializado. "/>
    <s v="Gestor del Proceso"/>
    <m/>
    <s v="Semestral"/>
    <s v="Prevenir"/>
    <s v="Un Procedimiento actualizado y una socialización del procedimiento."/>
    <s v="Lista de chequeo, aprobación explícita del gestor sobre el contenido por el canal escogido o cambios de la publicación (si aplica),"/>
    <s v="JUNIO 2020. 0_x000a__x000a_SEPTIEMBRE 2020. 1"/>
    <s v="SEPTIEMBRE 2020. Se realizó la pertinene actualización del Procedimiento de Creación y Publicación de Contenidos Internos y Externos de la DNBC, el cual fue enviado al área de Planeación desde el trimestre pasado y este fue aprobado el  15 de septiembre. Dicho seguimiento se reliza a diario, pero semanalmente se diligencia la lista de chequeo con los contenidos aprobados. Así mismo, se realizó la socialización del procedimiento con el equipo de comunicaciones, el cual fue compartido a través del coreo electrónico con los integrantes."/>
    <s v=" &quot;El líder o gestor del proceso debe definir las prioridades de las actividades correspondientes a los estándares de información que deberá publicar el proceso._x000a__x000a_Evaluar la pertinencia de el ajuste de actividades que no se puedan realizar de acuerdo a los recurso humano.&quot;"/>
    <s v="Posible"/>
    <s v="Moderado"/>
    <s v="Alto"/>
    <s v="El tipo de riesgo no está conforme a lo señalado en la guía de Administración del Riesgo emitida por el DAFP 2,2,2 y el Manual de Gestión  del riesgo de la DNBC, numeral 4, por cuanto es Operativo        _x000a__x000a_El indicador definido, mide la actualización del procedimiento  de Creación y Publicación de Contenidos Internos y Externos, sin embargo no contempla la revisión diaria de los contenidos  a publicar._x000a__x000a_Existen dos controles asociados a un misma causa, por lo tanto se deben separar conforme a los determinado en el numeral 8,1 del Manual del Gestión del riesgo de la DNBC._x000a__x000a_La contingencia no es un tratamiento para mitigar los efectos de la materialización del riesgo. _x000a__x000a_No se realizó una adecuada evaluación del riesgo residual, puesto que no hubo reducción con la aplicación de los controles, quedando en ALTO"/>
    <s v="No cumple"/>
    <s v="Cumple"/>
    <s v="Cumple"/>
    <s v="Cumple"/>
    <s v="Cumple"/>
    <s v="Cumple"/>
    <s v="No cumple"/>
    <s v="No cumple"/>
  </r>
  <r>
    <n v="9"/>
    <x v="4"/>
    <s v="Difusión e intercambio oportuno y eficaz de la información con los grupos de interés y grupos de valor de la DNBC, por medio del impacto de las estrategias de comunicación organizacional e informativa a través de los canales oficiales definidos para posicionar la imagen de la entidad."/>
    <s v="Ejecutar las estrategias definidas para la publicaciòn de informaciòn de manera inoportuna e ineficaz hacia los grupos de valor e interes de la entidad"/>
    <s v="Las estrategias de comunicación que no estén acordes con la misionalidad y objetivos estratégicos de la entidad, lo cual debetía relacionarse directamente con la visibilización de la gestión insititucional a favor del valor de la transparencia."/>
    <s v="Cumplimiento"/>
    <s v="2.5"/>
    <s v="Publicación extemporánea de la información correspondiente a la Ley 1712 de 2014 en la página web de la entidad."/>
    <s v="Sanciones legales_x000a__x000a_Desinformación a los grupos de valor e intrés"/>
    <s v="Posible"/>
    <s v="Moderado"/>
    <s v="Alto"/>
    <s v="Reducir"/>
    <s v="El Gestor de Comunicaciones o quien delegue, trimestralmente deberá generar un correo de recordación a todos los gestores de los procesos de la entidad en cuanto a la actualización y cumplimiento de tiempos de la información a publicar en la web por parte de los demás procesos DNBC. En caso de registrar incumplimientos, este deberá ser reportado con los líderes de procesos quienes realizarán el pertienente llamado de atención y continuar con el proceso._x000a__x000a_Recordar a los procesos de la entidad la actulización y publicación de  de información en la página web.  "/>
    <s v="Gestor del Proceso"/>
    <m/>
    <s v="Semestral"/>
    <s v="Prevenir"/>
    <s v="1 correo de recordación."/>
    <s v="Correo enviado a gestores, lista de información actualizada en la página web."/>
    <s v="JUNIO 2020. 0_x000a__x000a_SEPTIEMBRE 2020. 1"/>
    <s v="SEPTIEMBRE 2020. Durante el mes de Agosto y septiembre, se socializó con los gestores de los procesos la importancia de la publicación y actualización de información a tiempo corresponiendo a la Ley de Transparencia, así mismo se les retroalimentó en la importancia de dar a conocer las actividades que poseen potencial en el nivel de gestión de la entidad; para que estas sena compartidas y publicadas si es el caso con el público externo o interno DNBC."/>
    <s v="Socialización del procedimiento de publicación y creación de información interna y externa de la DNBC. En cuanto a la validación de cumplimiento y criterios de la información."/>
    <s v="Posible"/>
    <s v="Moderado"/>
    <s v="Alto"/>
    <s v="El tipo de riesgo no está conforme a lo señalado en la guía de Administración del Riesgo emitida por el DAFP 2,2,2 y el Manual de Gestión  del riesgo de la DNBC, numeral 4, por cuanto es Operativo       _x000a__x000a_Existen dos controles asociados a un misma causa, por lo tanto se deben separar conforme a los determinado en el numeral 8,1 del Manual del Gestión del riesgo de la DNBC._x000a__x000a_La contingencia no es un tratamiento para mitigar los efectos de la materialización del riesgo._x000a__x000a_El indicador no mide el control_x000a__x000a_No se realizó una adecuada evaluación del riesgo residual, puesto que no hubo reducción con la aplicación de los controles, quedando en ALTA"/>
    <s v="No cumple"/>
    <s v="Cumple"/>
    <s v="Cumple"/>
    <s v="Cumple"/>
    <s v="Cumple"/>
    <s v="No cumple"/>
    <s v="No cumple"/>
    <s v="No cumple"/>
  </r>
  <r>
    <n v="0"/>
    <x v="5"/>
    <s v="Gestionar las necesidades contractuales de la DNBC, a fin de lograr el equipamiento y fortalecimiento de los Cuerpos de Bomberos del País, mediante el cumplimiento y ejecución del Plan Anual de Adquisiciones y los proyectos aprobados por la Junta Nacional de Bomberos, dando estricto cumplimiento a la normatividad vigente. "/>
    <s v="Suministrar bienes y servicios para desarrollar las actividades de la DNBC que no se ajusten a las disposiciones legales establecidas."/>
    <s v="Elaborar contratos a destiempo o que no cumplen con las disposiciones  legales que aplican lo cual genera inconsistencias en la contratacion de los bienes y servicios de la entidad"/>
    <s v="Operativo"/>
    <s v="1.1"/>
    <s v="Deficiencias en la planeación de las áreas usuarias para la programación de solicitudes de bienes y /o servicios definidos en el PAA"/>
    <s v="Incumplimiento de los Planes Institucionales formulados por la DNBC._x000a__x000a_Reprocesos_x000a__x000a_Sanciones legales_x000a__x000a_Sanciones disciplinarias"/>
    <s v="Posible"/>
    <s v="Moderado"/>
    <s v="Alto"/>
    <s v="Reducir"/>
    <s v="Realizar seguimiento al PAA, registrando en el formato de control de adquisiciones y modificaciones al PAA las novedades que se surtan en su desarrollo"/>
    <s v="Líder y gestor del proceso"/>
    <s v="Todos los procesos con necesidades de contratación"/>
    <s v="Cuatrimestral"/>
    <s v="Prevenir"/>
    <s v="No. De modificaciones al PAA aprobadas y realizadas/No. De modificaciones al PAA solicitadas"/>
    <s v="Formato Control Adquisiciones y Modificaciones al PAA"/>
    <s v="ABRIL 2020.  1/1 No se presentaron modificaciones al PAAC_x000a__x000a_AGOSTO 2020. 6/6 Se aprobaron el 100% de las modificaciones solicitadas "/>
    <s v="ABRIL 2020. en el primer cuatrimestre del año fue realizada una modificacion al PAA._x000a__x000a_AGOSTO 2020. Segundo cuatrimestre del año/ se han realizado seis (06) modificaciones al plan anual de adquisiciones según la necesidad, en las siguientes fechas; 15/05/2020, 01/06/2020, 27/07/2020, 28/07/2020, 27/08/2020 y 28/08/2020."/>
    <s v="Reprogramación de la actividad a contratar para otro período posterior"/>
    <s v="Improbable"/>
    <s v="Moderado"/>
    <s v="Moderado"/>
    <s v="Nombre del riesgo: En revisión de la construcción del riesgo del proceso, en su redacción es importante establecer  que este identifique un evento a la vez, ya que en el que nos ocupa, se refiere de una parte  a contratos realizados a destiempo o que no cumplen con las disposiciones legales; y de otra parte,  a bienes y servicios que no se ajustan a las disposiciones legales establecidas, en donde sea oportuno aclarar,  que este se debe precisar en términos de bienes y servicios que no se ajustan a las necesidades o al cumplimiento de los objetivos  de la   DNBC; conforme a lo enunciado en el numeral 2,2 Identificación del Riesgo de la Guía para la Administración del Riesgos entidad por el DAFP,  _x000a__x000a_El tipo de riesgo no está conforme a lo señalado en la guía de Administración del Riesgo emitida por el DAFP 2,2,2 y el Manual de Gestión  del riesgo de la DNBC, numeral 4, por cuanto es de Cumplimiento    _x000a__x000a_Consecuencias:  hacen relación a efectos o situaciones resultantes de la materialización del riesgo que impactan en el proceso, la entidad, sus grupos de valor y demás partes interesadas._x000a_"/>
    <s v="No cumple"/>
    <s v="Cumple"/>
    <s v="Cumple"/>
    <s v="Cumple"/>
    <s v="Cumple"/>
    <s v="Cumple"/>
    <s v="Cumple"/>
    <s v="Cumple"/>
  </r>
  <r>
    <n v="0"/>
    <x v="5"/>
    <s v="Gestionar las necesidades contractuales de la DNBC, a fin de lograr el equipamiento y fortalecimiento de los Cuerpos de Bomberos del País, mediante el cumplimiento y ejecución del Plan Anual de Adquisiciones y los proyectos aprobados por la Junta Nacional de Bomberos, dando estricto cumplimiento a la normatividad vigente. "/>
    <s v="Suministrar bienes y servicios para desarrollar las actividades de la DNBC que no se ajusten a las disposiciones legales establecidas."/>
    <s v="Elaborar contratos a destiempo o que no cumplen con las disposiciones  legales que aplican lo cual genera inconsistencias en la contratacion de los bienes y servicios de la entidad"/>
    <s v="Operativo"/>
    <s v="1.3"/>
    <s v="No aplicar los estándares definidos en la normatividad vigentes y en la caracterización del proceso de Gestión Contractual."/>
    <s v="Hallazgos de auditorías internas y entes de control, Investigaciones, sanciones por Entes de control a la Entidad._x000a__x000a_Sanciones legales_x000a__x000a_Sanciones disciplinarias_x000a__x000a_Perdidas economicas_x000a__x000a_Daño reputacional"/>
    <s v="Posible"/>
    <s v="Moderado"/>
    <s v="Alto"/>
    <s v="Reducir"/>
    <s v="Verificar que toda la documentación de los expedientes contractuales cumpla con lineamientos legales vigentes y lo dispuesto en la caracterización del proceso"/>
    <s v="Líder y gestor del proceso"/>
    <s v="N.A."/>
    <s v="Cuatrimestral"/>
    <s v="Prevenir"/>
    <s v="No de expedientes contractuales que cumplan con los lineamientos legales/No de solicitudes de contratación"/>
    <s v="Cuadro de Contratos y Expedientes Contractuales"/>
    <s v="ABRIL 2020. 176/176  _x000a__x000a_AGOSTO 2020. 62/62 "/>
    <s v="ABRIL 2020. se tramitarion en el primer cuatrimestre del año 176 expedientes contractuales que fueron debidamente verificados y cumplen con los lineamientos legales vigentes y se encuentran en concordancia con la caracterizacion del proceso.   _x000a_                                                                                                                    _x000a_AGOSTO 2020. segundo cuatrimestre del año, se suscribieorn 62 contratos cuya documentacion cumple con los lineamientos legales vigentes y en concordancia con la caracterizacion del proceso "/>
    <s v="Terminación Anormal del Contrato"/>
    <s v="Improbable"/>
    <s v="Moderado"/>
    <s v="Moderado"/>
    <s v="Nombre del riesgo: En revisión de la construcción del riesgo del proceso, en su redacción es importante establecer  que este identifique un evento a la vez, ya que en el que nos ocupa, se refiere de una parte  a contratos realizados a destiempo o que no cumplen con las disposiciones legales; y de otra parte,  a bienes y servicios que no se ajustan a las disposiciones legales establecidas, en donde sea oportuno aclarar,  que este se debe precisar en términos de bienes y servicios que no se ajustan a las necesidades o al cumplimiento de los objetivos  de la   DNBC; conforme a lo enunciado en el numeral 2,2 Identificación del Riesgo de la Guía para la Administración del Riesgos entidad por el DAFP.  _x000a__x000a_Control: Se refiere a una actividad con un propósito, pero no determina cómo se va hacer, quién lo va aplicar y cómo, para que de una vez se lleven a cabo los ajustes y correctivos respectivos._x000a__x000a_El tipo de riesgo no está conforme a lo señalado en la guía de Administración del Riesgo emitida por el DAFP 2,2,2 y el Manual de Gestión  del riesgo de la DNBC, numeral 4, por cuanto es de Cumplimiento  _x000a__x000a_Indicador:  mide el control que ataca la causa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Contingencia: mitiga la materialización del riesgo_x000a_ Evaluación del riesgo inherente y residual es ajustada."/>
    <s v="No cumple"/>
    <s v="Cumple"/>
    <s v="Cumple"/>
    <s v="Cumple"/>
    <s v="Cumple"/>
    <s v="Cumple"/>
    <s v="Cumple"/>
    <s v="Cumple"/>
  </r>
  <r>
    <n v="10"/>
    <x v="5"/>
    <s v="Gestionar las necesidades contractuales de la DNBC, a fin de lograr el equipamiento y fortalecimiento de los Cuerpos de Bomberos del País, mediante el cumplimiento y ejecución del Plan Anual de Adquisiciones y los proyectos aprobados por la Junta Nacional de Bomberos, dando estricto cumplimiento a la normatividad vigente. "/>
    <s v="Suministrar bienes y servicios para desarrollar las actividades de la DNBC que no se ajusten a las disposiciones legales establecidas."/>
    <s v="Elaborar contratos a destiempo o que no cumplen con las disposiciones  legales que aplican lo cual genera inconsistencias en la contratacion de los bienes y servicios de la entidad"/>
    <s v="Operativo"/>
    <s v="1.4"/>
    <s v="Deficiencias en las solicitudes de contratación reportadas  por parte de las áreas usuarias"/>
    <s v="Contratos con deficiencias técnicas, jurídicas, económicas y financieras_x000a__x000a_Reprocesos_x000a__x000a_Perdidas economicas"/>
    <s v="Posible"/>
    <s v="Moderado"/>
    <s v="Alto"/>
    <s v="Reducir"/>
    <s v="Identificar las inconsistencias en los estudios previos radicados en gestión contractual de acuerdo a lo establecido en la Ley 1082 de 2015."/>
    <s v="Líder y gestor del proceso"/>
    <s v="Todos los procesos con necesidades de contratación"/>
    <s v="Cuatrimestral"/>
    <s v="Prevenir"/>
    <s v="Estudio previos con inconsistencias/ Estudios Previos Radicados"/>
    <s v="Correo electrónico ó Memorando soportando la devolución del estudio previo para ajuste"/>
    <s v="ABRIL 2020.  0/176 ESTUDIOS PREVIOS                                                                 _x000a__x000a_AGOSTO 2020.   0/62 ESTUDIOS PREVIOS "/>
    <s v="ABRIL, en el primer cuatrimestre dle año fueron recibidos revisados y tramitados 176 estudios previos de lkos cuales cuatro fueron devulevos para solicitud de documentacion faltante, las demas observaciones fueron dadas de forma personal.             MAYO-AGOSTO, segundo cuatrimestre del año, se recibieorn 62 cestudio previos por parte de las diferentes areas de la entidad, de los cuales fueron devuelvos 4 de ellos para solicitar la documentacion completa que logre evidenciar y verificar que el contratista cuenta con el perfil que se requiere, demas devoluciones para modificaciones que se hayan presentando se realizaron de forma personal con el funcionario competente."/>
    <s v="Reprogramación del calendario del proceso contractual hasta que surtan las correcciones de los estudios previos"/>
    <s v="Improbable"/>
    <s v="Moderado"/>
    <s v="Moderado"/>
    <s v="Nombre del riesgo: En revisión de la construcción del riesgo del proceso, en su redacción es importante establecer  que este identifique un evento a la vez, ya que en el que nos ocupa, se refiere de una parte  a contratos realizados a destiempo o que no cumplen con las disposiciones legales; y de otra parte,  a bienes y servicios que no se ajustan a las disposiciones legales establecidas, en donde sea oportuno aclarar,  que este se debe precisar en términos de bienes y servicios que no se ajustan a las necesidades o al cumplimiento de los objetivos  de la   DNBC; conforme a lo enunciado en el numeral 2,2 Identificación del Riesgo de la Guía para la Administración del Riesgos entidad por el DAFP.  _x000a__x000a_Consecuencias: efectivamente estas afectan al proceso._x000a__x000a_El tipo de riesgo no está conforme a lo señalado en la guía de Administración del Riesgo emitida por el DAFP 2,2,2 y el Manual de Gestión  del riesgo de la DNBC, numeral 4, por cuanto es de Cumplimiento  _x000a__x000a_Control aunque es ajustado para atacar la causa, es importante aclarar que no hace relación a la Ley 1082 de 2015, sino al Decreto 1082 de 2015, y ampliarlo a definir quién lo hará y cómo_x000a_Indicador: mide las actividades del control.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Contingencia:  Terminación Anormal del Contrato_x000a_Evaluación del riesgo: es ajustada.  _x000a__x000a_La contingencia no es un tratamiento para mitigar los efectos de la materialización del riesgo. ej. Terminación anormal del contrato"/>
    <s v="No cumple"/>
    <s v="Cumple"/>
    <s v="Cumple"/>
    <s v="Cumple"/>
    <s v="Cumple"/>
    <s v="Cumple"/>
    <s v="No cumple"/>
    <s v="Cumple"/>
  </r>
  <r>
    <n v="11"/>
    <x v="5"/>
    <s v="Gestionar las necesidades contractuales de la DNBC, a fin de lograr el equipamiento y fortalecimiento de los Cuerpos de Bomberos del País, mediante el cumplimiento y ejecución del Plan Anual de Adquisiciones y los proyectos aprobados por la Junta Nacional de Bomberos, dando estricto cumplimiento a la normatividad vigente. "/>
    <s v="Publicación inoportuna de actividades contractuales en el SECOP II"/>
    <s v="Demoras representativas en los tiempos de respuesta a los cargues de información realizados por los colaboradores de Gestión Contactual en el SECOP I y II"/>
    <s v="Cumplimiento"/>
    <s v="2.1"/>
    <s v="Fallas de conectividad en la DNBC ó en el acceso a la plataforma del Secop I y II"/>
    <s v="Hallazgos de auditorías internas y entes de control, Investigaciones, sanciones por Entes de control a la Entidad._x000a__x000a_Sanciones discplinarias_x000a__x000a_Sanciones legales"/>
    <s v="Rara vez"/>
    <s v="Moderado"/>
    <s v="Moderado"/>
    <s v="Compartir"/>
    <s v="Reporte al Área de T.I. de la DNBC o a Colombia Compra Eficiente sobre las fallas de conectividad y/o acceso a las herramientas tecnológicas del SECOP."/>
    <s v="Líder y gestor del proceso"/>
    <s v="N.A."/>
    <s v="Cuando se requiera"/>
    <s v="Detectar"/>
    <s v="Reporte de fallas generadas durante el período"/>
    <s v="Correo electrónico"/>
    <s v="SEPTIEMBRE 2020. Durante el periodo corrido de la vigencia 2020 no se realizaron reportes de fallas que se hayan presentado que limiten el desarrollo de la labor "/>
    <s v="SEPTIEMBRE 2020. Durante el periodo corrido de la vigencia 2020 no se realizaron reportes de fallas que se hayan presentado que limiten el desarrollo de la labor "/>
    <s v="Reprogramación de la firma del contrato para una fecha futura"/>
    <s v="Rara vez"/>
    <s v="Moderado"/>
    <s v="Moderado"/>
    <s v="Nombre del riesgo:  ajustado a la Guía y Manual de Riesgos que debe acatar la DNBC._x000a__x000a_Causa: Deben discriminarse con cada control ya que hay internas y externas, al igual que el tratamiento._x000a__x000a_Consecuencias estas son procedentes_x000a__x000a_El tratamiento debe ser EVITAR y no COMPARTIR conforme a lo establecido en el Manual de Gestión del Riesgo de la DNBC numeral 3,1._x000a__x000a_Control: Tiene propósito que no va a permitir materializar el riesgo pues se debe corregir a tiempo._x000a__x000a_Indicador: mide la gestión del control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Contingencia: Debe cobijar a la totalidad de las actuaciones de la gestión contractual._x000a__x000a_Evaluación del riesgo: El manual de la Entidad no contempla la probabilidad rara vez conforme al numeral 3,1_x000a__x000a_La implementación  del control no redujo   la materialización del riesgo ya que El riesgo residual mantuvo la evaluación el riesgo en MODERADO"/>
    <s v="Cumple"/>
    <s v="Cumple"/>
    <s v="Cumple"/>
    <s v="No cumple"/>
    <s v="No cumple"/>
    <s v="Cumple"/>
    <s v="No cumple"/>
    <s v="No cumple"/>
  </r>
  <r>
    <n v="0"/>
    <x v="6"/>
    <s v="Proveer soluciones administrativas adecuadas, para apoyar el desarrollo y gestión de las dependencias de la DNBC, a través de la administración, custodia y control de los mismos."/>
    <s v="Proveer soluciones administrativas inadecuadas para el apoyo de la gestión de los procesos de la DNBC"/>
    <s v="Suministrar soluciones que no cumplen con las necesidades o requerimientos de los diferentes proceso de la entidad."/>
    <s v="Cumplimiento"/>
    <s v="1.1"/>
    <s v="Falta de planeación de las necesidades administrativas de la entidad"/>
    <s v="Saciones legales_x000a__x000a_Incumplimiento en el plan de accion de la entidad"/>
    <s v="Posible"/>
    <s v="Moderado"/>
    <s v="Alto"/>
    <s v="Reducir"/>
    <s v="Evaluar y gestionar de manera oportuna las necesidades de contratación reportadas por los procesos.  "/>
    <s v="Lider y Gestor del Proceso"/>
    <s v="Todos los Procesos"/>
    <s v="Trimestral "/>
    <s v="Prevenir"/>
    <s v="(Numero de solicitudes atendidas / Numero de solicitudes radicadas al proceso)*100"/>
    <s v="Formatos o lista de seguimiento de las necesidades reportadas en cada proceso"/>
    <s v="MARZO 2020. 55/55_x000a__x000a_JUNIO 2020.  193 /193 _x000a__x000a_SEPTIEMBRE  2020. 49/49"/>
    <s v="MARZO 2020. Se realizaron 55 solicitudes de las cuales se hicieron entrega del total delas mismas cumpliendo asi con el 100% del requerimiento.                _x000a_JUNIO 2020. Se realizaron 193 solicitudes de las cuales se hicieron entrega del total delas mismas cumpliendo asi con el 100% del requerimiento.               _x000a_SEPTIEMBRE 2020. Se realizaron 49 solicitudes de las cuales se hicieron entrega del total delas mismas cumpliendo asi con el 100% del requerimiento."/>
    <s v="Recibir necesidades que no esten dentro de los requerimientos presupuestales y  de manera extemporanea; y que sean para su aprobacion inmediata."/>
    <s v="Posible"/>
    <s v="Moderado"/>
    <s v="Alto"/>
    <s v="_x000a_El tipo de riesgo no está conforme a lo señalado en la guía de Administración del Riesgo emitida por el DAFP 2,2,2 y el Manual de Gestión  del riesgo de la DNBC, numeral 4, por cuanto es Operativo                 _x000a__x000a_Aunque el control &quot;Evaluar y gestionar de manera oportuna las necesidades de contratación.....&quot; , minimiza la materialización del riesgo, hace falta la identificación de otros controles que estén directamente relacionados con el objetivo del proceso  ej.: Gestionar los procesos de contratación de papelería, vigilancia, aseo y cafetería de manera inmediata.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 Ej. Realizar una revisión inmediata del inadecuado proceso._x000a__x000a_La implementación  del control no redujo   la materialización del riesgo ya que El riesgo residual mantuvo la evaluación el riesgo en ALTO."/>
    <s v="No cumple"/>
    <s v="Cumple"/>
    <s v="Cumple"/>
    <s v="Cumple"/>
    <s v="Cumple"/>
    <s v="Cumple"/>
    <s v="No cumple"/>
    <s v="No cumple"/>
  </r>
  <r>
    <n v="12"/>
    <x v="6"/>
    <s v="Proveer soluciones administrativas adecuadas, para apoyar el desarrollo y gestión de las dependencias de la DNBC, a través de la administración, custodia y control de los mismos."/>
    <s v="Proveer soluciones administrativas inadecuadas para el apoyo de la gestión de los procesos de la DNBC"/>
    <s v="Suministrar soluciones que no cumplen con las necesidades o requerimientos de los diferentes proceso de la entidad."/>
    <s v="Cumplimiento"/>
    <s v="1.2"/>
    <s v="Falta de claridad y especificaciones en los requerimientos por parte de los procesos"/>
    <s v="Costos o gastos adicionales_x000a__x000a_Perdida patrimonial_x000a__x000a_Sanciones legales"/>
    <s v="Posible"/>
    <s v="Moderado"/>
    <s v="Alto"/>
    <s v="Reducir"/>
    <s v="Evaluar y gestionar de manera oportuna las necesidades de contratación reportadas por los procesos.  "/>
    <s v="Lider y Gestor del Proceso"/>
    <s v="Todos los Procesos"/>
    <s v="Trimestral "/>
    <s v="Prevenir"/>
    <s v="(Numero de solicitudes atendidas / Numero de solicitudes radicadas al proceso)*100"/>
    <s v="Formatos o lista de seguimiento de las necesidades reportadas en cada proceso"/>
    <s v="MARZO 2020. 55/55_x000a__x000a_JUNIO 2020.  193 /193 _x000a__x000a_SEPTIEMBRE  2020. 49/49"/>
    <s v="MARZO 2020. Se realizaron 55 solicitudes de las cuales se hicieron entrega del total delas mismas cumpliendo asi con el 100% del requerimiento.     _x000a_JUNIO 2020. Se realizaron 193 solicitudes de las cuales se hicieron entrega del total delas mismas cumpliendo asi con el 100% del requerimiento.         _x000a_SEPTIEMBRE 2020. Se realizaron 49 solicitudes de las cuales se hicieron entrega del total delas mismas cumpliendo asi con el 100% del requerimiento."/>
    <s v="Recibir necesidades que no esten dentro de los requerimientos presupuestales y  de manera extemporanea; y que sean para su aprobacion inmediata."/>
    <s v="Posible"/>
    <s v="Moderado"/>
    <s v="Alto"/>
    <s v="_x000a_El tipo de riesgo no está conforme a lo señalado en la guía de Administración del Riesgo emitida por el DAFP 2,2,2 y el Manual de Gestión  del riesgo de la DNBC, numeral 4, por cuanto es Operativo                 _x000a__x000a_Aunque el control &quot;Evaluar y gestionar de manera oportuna las necesidades de contratación.....&quot; , minimiza la materialización del riesgo, hace falta la identificación de otros controles que estén directamente relacionados con el objetivo del proceso  ej.: Gestionar los procesos de contratación de papelería, vigilancia, aseo y cafetería de manera inmediata,,,,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control definido no está directamente relacionado con la causa._x000a__x000a_La contingencia no es un tratamiento para mitigar los efectos de la materialización del riesgo. Ej. Realizar una revisión inmediata del inadecuado proceso._x000a__x000a_La implementación  del control no redujo   la materialización del riesgo ya que El riesgo residual mantuvo la evaluación el riesgo en ALTO."/>
    <s v="No cumple"/>
    <s v="Cumple"/>
    <s v="Cumple"/>
    <s v="Cumple"/>
    <s v="Cumple"/>
    <s v="Cumple"/>
    <s v="No cumple"/>
    <s v="No cumple"/>
  </r>
  <r>
    <n v="13"/>
    <x v="7"/>
    <s v="Fortalecer técnica y operativamente a los cuerpos de bomberos del País, para la prestación del servicio público esencial, el cual contempla la gestión integral del riesgo contra incendios, los preparativos y atención de rescates en todas sus modalidades y la atención de incidentes con materiales peligrosos, mediante el análisis y evaluación de necesidades de los proyectos de inversión, registro, certificación y capacitación bomberil._x000a_"/>
    <s v="Aprobación y adquisicion inoportuna de los HEAS y vehículos de bomberos"/>
    <s v="Que el comité tecnico no se reuna a tiempo para dar la priorizacion de los proyectos que se presentan a junta nacional. "/>
    <s v="Estratégico"/>
    <s v="1.2"/>
    <s v="Que no se secione la Junta Nacional de Bomberos"/>
    <s v="No se da aprobación y ejecucion de las lineas de inversión para la adquisicion de HEAS y vehiculos de bomberos._x000a__x000a_Falta de cumplimiento en el plan de acción _x000a__x000a_Daño reputacional"/>
    <s v="Posible"/>
    <s v="Mayor"/>
    <s v="Extremo"/>
    <s v="Reducir"/>
    <s v="Solicitud de convocatoria a la Dirección  para  que solicite la sesión de la Junta Nacional de Bomberos"/>
    <s v="Subdirector de Estrategia y Coordinación Bomberil_x000a__x000a_Gestor del proceso_x000a_"/>
    <s v="Dirección "/>
    <s v="Trimestral "/>
    <s v="Prevenir"/>
    <s v="No de solicitudes  de convocatoria de Junta"/>
    <s v="Correos electrónicos , oficios y/o actas de reunión. "/>
    <s v="MARZO 2020.  1. Convocatoria_x000a__x000a_JUNIO 2020. 0_x000a__x000a_SEPTIEMBRE   1. Convocatoria"/>
    <s v="MARZO 2020. 1 convocatoria, sesion de JNB el dia 3 de marzo de 2020_x000a__x000a_JUNIO 2020. No se realizaron convocatoorias _x000a__x000a_SEPTIEMBRE   1. ConvocatoriaCitación a los comandantes de bomberos que son miembros de la Junta Nacional de Bomberos para asistir a la primera mesa del comité Técnico Asesor de Incendios Forestales de los Bomberos de Colombia_x000a__x000a_Correo electrónico para Bomberos miembros de la Junta Nacional:_x000a_• Bomberos Voluntarios Puerto Rico – Meta_x000a_• Bomberos Voluntarios Espinal – Tolima_x000a_• Bomberos Voluntarios Pasto – Nariño_x000a_• Bomberos Voluntarios Cali – Valle del Cauca _x000a_• Bomberos Oficiales Bogotá _x000a_"/>
    <s v="Solicitar de manera formal la reunión con los miembros que forman el Comité Técnico, para priorizar los proyectos que se presentan a Junta Nacional"/>
    <s v="Posible"/>
    <s v="Mayor"/>
    <s v="Extremo"/>
    <s v="El objetivo establecido está desactualizado con la creación del proceso Educación Nacional para Bomberos._x000a__x000a_Se realizó una inadecuada identificación del riesgo: &quot;Aprobación y adquisición inoportuna de los HEAS y vehículos de bomberos&quot;, por cuanto la adquisición se realiza desde el proceso gestión contractual&quot;, y la aprobación por parte de la Junta Nacional de bomberos no depende directamente del proceso,  incumplimiendo el numeral 2,2 Identificación del Riesgo de la Guía para la Administración del Riesgos emitida por el DAFP ej.: Evaluación Inadecuada de las necesidades de los proyectos.... _x000a__x000a_Hace falta la inclusión de  causas que podrían generar que el riesgo se materialice dirigidas al riesgo de Evaluación Inadecuada de las necesidades de los proyectos.... conforme a lo enunciado en el Manual de Gestión del riesgo de la DNBC Numeral 7,1,1._x000a__x000a_La consecuencia  debe hacer referencia al impacto de la evaluación inadecuada de las necesidades._x000a__x000a_El control esta establecido no está identificado para minimizar la materialización del riesgo conforme a lo enunciado en el numeral 8,3 del Manual de Gestión del Riesgo.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_x000a__x000a_No se realizó una adecuada evaluación del riesgo residual, puesto que no hubo reducción con la aplicación de los controles, quedando en EXTREMO"/>
    <s v="No cumple"/>
    <s v="No cumple"/>
    <s v="No cumple"/>
    <s v="Cumple"/>
    <s v="Cumple"/>
    <s v="No cumple"/>
    <s v="No cumple"/>
    <s v="No cumple"/>
  </r>
  <r>
    <n v="14"/>
    <x v="7"/>
    <s v="Fortalecer técnica y operativamente a los cuerpos de bomberos del País, para la prestación del servicio público esencial, el cual contempla la gestión integral del riesgo contra incendios, los preparativos y atención de rescates en todas sus modalidades y la atención de incidentes con materiales peligrosos, mediante el análisis y evaluación de necesidades de los proyectos de inversión, registro, certificación y capacitación bomberil._x000a_"/>
    <s v="Los documentos para entrega del bien aprobado para comodato, no cumplen con los requisitos solicitados por el area contractual de la entidad."/>
    <s v="No se diligencia de manera correcta  el formato de  Lista de Chequeo por Comodato"/>
    <s v="Operativo"/>
    <s v="2.1"/>
    <s v="Presentacion de documentos que no cumplen los requisitos establecidos. "/>
    <s v="No se pueden elaborar los comodatos . _x000a__x000a_Reprocesos_x000a__x000a_Daño reputacional"/>
    <s v="Posible"/>
    <s v="Moderado"/>
    <s v="Alto"/>
    <s v="Reducir"/>
    <s v="Diligenciamiento y seguimiento de la Lista de Chequeo por Comodato"/>
    <s v="Subdirector de Estrategia y Coordinación Bomberil_x000a__x000a_Gestor del proceso_x000a_"/>
    <s v="Personal Apoyo a Proyectos"/>
    <s v="Cuando se requiera"/>
    <s v="Prevenir"/>
    <s v="No de Proyectos  Revisados para elaboración de comodatos/ No de Proyectos Aprobados por Junta Nacional  de Bomberos"/>
    <s v="Lista de Chequeo por Comodato"/>
    <s v="JULIO 2020.  24 / 24_x000a__x000a_SEPTIEMBRE 2020. 6/6"/>
    <s v="JULIO 2020. Se recibieron 24 vehiculos cisternas._x000a__x000a_SEPTIEMBRE 2020. En septiembre se recibieron 6 vehículos cisternas para los Cuerpos de Bomberos Voluntarios de: _x000a_• Cartago – Valle del Cauca_x000a_• Alcalá – Valle del Cauca_x000a_• Gómez Plata – Antioquia_x000a_• Valledupar – Cesar_x000a_• Chachagüí – Nariño_x000a_• Piedecuesta - Santander _x000a__x000a_Desde el Proceso de contratación este año no se manejan comodatos, se realizan actas de transferencia del bien hacia el Cuerpo de Bomberos, quedando estos últimos como propietarios."/>
    <s v="Gestionar reunión con los responsables de recolectar y revisar la información que envían los cuerpos de bomberos en la presentación de proyectos."/>
    <s v="Posible"/>
    <s v="Moderado"/>
    <s v="Alto"/>
    <s v="El objetivo establecido está desactualizado con la creación del proceso Educación Nacional para Bomberos._x000a__x000a_Se realizó una inadecuada identificación del riesgo: &quot;Aprobación y adquisición inoportuna de los HEAS y vehículos de bomberos&quot;, por cuanto la adquisición se realiza desde el proceso gestión contractual&quot;, y la aprobación por parte de la Junta Nacional de bomberos no depende directamente del proceso,  incumplimiendo el numeral 2,2 Identificación del Riesgo de la Guía para la Administración del Riesgos emitida por el DAFP ej.: Evaluación Inadecuada de las necesidades de los proyectos.... _x000a__x000a_La causa identificada no aplica por cuanto ya no se generan comodatos y no son responsabilidad directa del proceso, conforme a lo enunciado en el Manual de Gestión del riesgo de la DNBC Numeral 7,1,1._x000a__x000a_El control identificado &quot;Diligenciamiento y seguimiento de la Lista de Chequeo por Comodato&quot; no reduce la probabilidad de materialización del riesgo, máxime si ya no se  suscriben comodatos, sino actas de transferencia del bien hacia el Cuerpo de Bomberos, conforme a lo enunciado en el numeral 8,3 del Manual de Gestión del Riesgo.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indicador se debe ajustar con base en la actualización del control._x000a__x000a_La contingencia no es un tratamiento para mitigar los efectos de la materialización del riesgo_x000a__x000a_No se realizó una adecuada evaluación del riesgo residual, puesto que no hubo reducción con la aplicación de los controles, quedando ALTO"/>
    <s v="No cumple"/>
    <s v="No cumple"/>
    <s v="No cumple"/>
    <s v="Cumple"/>
    <s v="Cumple"/>
    <s v="No cumple"/>
    <s v="No cumple"/>
    <s v="No cumple"/>
  </r>
  <r>
    <n v="0"/>
    <x v="8"/>
    <s v="Evaluar el cumplimiento y la efectividad del Sistema Integrado de Gestión y Control, para apoyar a la Alta Dirección en la toma de decisiones y generación de acciones, orientadas al cumplimiento de objetivos y metas institucionales, mediante la ejecución del Programa Anual de Auditorias. "/>
    <s v="Inadecuada evaluación del Sistema de Control Interno"/>
    <s v="No lograr efectuar una evaluación independiente del Sistema de Control Interno debido a la ocurrencia de situaciones que  puedan afectar la planeación y ejecución del programa de auditorias."/>
    <s v="Estratégico"/>
    <s v="1.1"/>
    <s v="No contar oportunamente con el equipo multidisciplinario con las competencias requeridas para la ejecución del Programa de auditorías."/>
    <s v="Que no se logre desarrollar la totalidad de los roles de la oficina de control interno, limitando el ejercicio de auditoria en en cuanto a la cobertura de los procesos y por ende la información aportada a la entidad para la toma de decisiones."/>
    <s v="Probable"/>
    <s v="Moderado"/>
    <s v="Alto"/>
    <s v="Evitar"/>
    <s v="Presentar oportunamente las necesidades de contratación a la alta dirección para su aprobación y gestión de los recursos, alienado con el plan de acción y el programa de auditoria "/>
    <s v="Asesor(a) con funciones de Control Interno"/>
    <s v="Comité Institucional de Coordinación de Control Interno"/>
    <s v="Anual"/>
    <s v="Prevenir"/>
    <s v="Una solicitud de necesidades de contratación remitida a Planeación"/>
    <s v="Remisión de las necesidades de contratación del proceso de acuerdo con los parámetros establecidos por Planeación"/>
    <s v="28/09/2020_x000a_Una (1) solicitud de necesidades de contratación remitida a Planeación"/>
    <s v="El nueve (9) de septiembre se remitió a Planeación Estratégica las necesidades para 2021 del proceso Evaluación y Seguimiento en el marco del Plan Estratégico Institucional DNBC &quot;Unidos Somos Más Fuertes&quot; 2020-2030&quot;, dichas necesidades fueron sustentadas a Planeación Estratégica el día dieciséis (16) de septiembre._x000a_Los días 17 y 18 de septiembre, se participó en la jornada de planeación estratégica &quot;Unidos Somos Más Fuertes 2020 - 2030&quot; en donde se identificó la planeación del proceso a corto, mediano y largo plazo._x000a__x000a_"/>
    <s v="Dar cumplimiento prioritario a la presentación y/o rendición de los informes de ley de competencia del proceso"/>
    <s v="Probable"/>
    <s v="Moderado"/>
    <s v="Alto"/>
    <s v="La  descripción del riesgo  no está identificada conforme a lo enunciado en el numeral 2,2 Identificación del Riesgo de la Guía para la Administración del Riesgos emitida por el DAFP,  ya que se  da inició con una negación._x000a__x000a_Hace falta la inclusión de otras consecuencias como Hallazgos por parte de los Órganos de Control._x000a__x000a_La evaluación del riesgo no se realizó conforme al numeral 7,1, ya que el impacto definido es  Moderado, sin embargo al no desarrollar la totalidad de los roles podría tener un impacto MAYOR._x000a__x000a_El tratamiento debe ser REDUCIR  y no evitar conforme a lo establecido en el Manual de Gestión del Riesgo de la DNBC numeral 3,1._x000a__x000a_La periodicidad establecida es muy lapso para prevenir la materialización del riesgo_x000a__x000a_El control implementado no está conforme a las condiciones establecidas en el  Manual de Gestión del Riesgo numeral 8,3 _x000a__x000a_En el control conforme al numeral 8,3 del Manual de Gestión del Riesgo, no se identificó el paso 5 que trata de: Indicar qué pasa con las observaciones o desviaciones resultantes de ejecutar el control, quedando así:  No se investigan y resuelven oportunamente_x000a__x000a_La implementación  del control no redujo   la materialización del riesgo ya que El riesgo residual mantuvo la evaluación el riesgo en Alto"/>
    <s v="No cumple"/>
    <s v="Cumple"/>
    <s v="Cumple"/>
    <s v="Cumple"/>
    <s v="Cumple"/>
    <s v="Cumple"/>
    <s v="Cumple"/>
    <s v="No cumple"/>
  </r>
  <r>
    <n v="15"/>
    <x v="8"/>
    <s v="Evaluar el cumplimiento y la efectividad del Sistema Integrado de Gestión y Control, para apoyar a la Alta Dirección en la toma de decisiones y generación de acciones, orientadas al cumplimiento de objetivos y metas institucionales, mediante la ejecución del Programa Anual de Auditorias. "/>
    <s v="Inadecuada evaluación del Sistema de Control Interno"/>
    <s v="No lograr efectuar una evaluación independiente del Sistema de Control Interno debido a la ocurrencia de situaciones que  puedan afectar la planeación y ejecución del programa de auditorias."/>
    <s v="Estratégico"/>
    <s v="1.4"/>
    <s v="Al realizar la formulación del Programa de Auditoria no se incluyan los procesos críticos de la entidad."/>
    <s v="Al no contar con evaluación independiente, no se contribuye al mejoramiento continuo de los procesos críticos de la entidad."/>
    <s v="Improbable"/>
    <s v="Moderado"/>
    <s v="Alto"/>
    <s v="Evitar"/>
    <s v="Presentar oportunamente el programa de auditorias al comité de coordinación de control interno para su aprobación y ejecución oportuna, garantizando que sean evaluados todos los procesos en el ciclo de auditoría"/>
    <s v="Asesor(a) con funciones de Control Interno"/>
    <s v="Comité Institucional de Coordinación de Control Interno"/>
    <s v="Anual"/>
    <s v="Prevenir"/>
    <s v="Un Programa de Auditoria de la vigencia aprobado"/>
    <s v="Acta del Comité Institucional de Coordinación de Control Interno donde se aprueba el programa de auditoria de la vigencia"/>
    <s v="28/09/2020_x000a_Un (1) Programa de Auditoria de la vigencia aprobado"/>
    <s v="El programa de auditoría para la vigencia 2020 fue aprobado por el Comité Institucional de Coordinación de Control Interno en la sesión del 29 de enero de 2020."/>
    <s v="Solicitar al comité institucional de coordinación de control interno la modificación del programa de auditoria para su ejecución de acuerdo con los recursos asignados"/>
    <s v="Improbable"/>
    <s v="Moderado"/>
    <s v="Alto"/>
    <s v="_x000a_La  descripción del riesgo  no está identificada conforme a lo enunciado en el numeral 2,2 Identificación del Riesgo de la Guía para la Administración del Riesgos emitida por el DAFP,  ya que se  da inició con una negación._x000a__x000a_Hace falta la inclusión de otras consecuencias como Hallazgos por parte de los Órganos de Control._x000a__x000a_La evaluación del riesgo no se realizó conforme al numeral 7,1, ya que el impacto definido es  Moderado, sin embargo al no desarrollar la totalidad de los roles podría tener un impacto MAYOR._x000a__x000a_El tratamiento debe ser REDUCIR  y no evitar conforme a lo establecido en el Manual de Gestión del Riesgo de la DNBC numeral 3,1._x000a__x000a_La periodicidad establecida es muy lapso para prevenir la materialización del riesgo_x000a__x000a_El control implementado no está conforme a las condiciones establecidas en el  Manual de Gestión del Riesgo numeral 8,3 _x000a__x000a_En el control conforme al numeral 8,3 del Manual de Gestión del Riesgo, no se identificó el paso 5 que trata de: Indicar qué pasa con las observaciones o desviaciones resultantes de ejecutar el control, quedando así:  No se investigan y resuelven oportunamente_x000a__x000a_La implementación  del control no redujo   la materialización del riesgo ya que El riesgo residual mantuvo la evaluación el riesgo en Alto"/>
    <s v="No cumple"/>
    <s v="Cumple"/>
    <s v="Cumple"/>
    <s v="Cumple"/>
    <s v="Cumple"/>
    <s v="Cumple"/>
    <s v="Cumple"/>
    <s v="No cumple"/>
  </r>
  <r>
    <n v="0"/>
    <x v="9"/>
    <s v="Velar para que los Cuerpos de Bomberos del País cumplan con las condiciones mínimas de capacidad legal, operativa, técnica, financiera y administrativa para la prestación del servicio público esencial de gestión integral de riesgo contra incendio, los preparativos y atención de rescates en todas sus modalidades y la respuesta a incidentes con materiales peligrosos, mediante la construcción, definición y debida aplicación de los estándares mínimos para la prestación del servicio. "/>
    <s v="Conceptos errados sobre los cuerpo de bomberos "/>
    <s v="Emitir un concepto errado frente al cumplimiento de los estándares mínimos definidos por la DNBC que genere diferencias entre las capacidades real del cuerpo de bomberos y la oferta del servicio público esencial. "/>
    <s v="Cumplimiento"/>
    <s v="1.1"/>
    <s v="Fallas en el procedimiento definido por la DNBC para la verificación de los estándares mínimos."/>
    <s v="Demoras y/o reprocesos en la emisión de conceptos._x000a__x000a_Reprocesos_x000a__x000a_Daño Reputacional_x000a__x000a_Sanciones Disciplinarios"/>
    <s v="Probable"/>
    <s v="Mayor"/>
    <s v="Extremo"/>
    <s v="Reducir"/>
    <s v="Verificación de los procedimientos definidos para la IVC._x000a__x000a_El Subdirector de Estrategia y Coordinación Bomberil previamente a la emisión del informe al Cuerpo de Bomberos, verifica que este  refleje los resultados de la visita realizada de acuerdo a los programas de inspección definidos para tal fin. _x000a_ _x000a_Para ello se evalua que el informe de verificación este diligenciado por los responsables, tengan la evidencia adecuada, refleje las conclusiones y sean acordes a lo indicado en el informe. "/>
    <s v="Gestor del Proceso"/>
    <s v="Subdirector de Estrategia y Coordinación Bomberil "/>
    <s v="Cuatrimestral"/>
    <s v="Prevenir"/>
    <s v="Inconsistencias frente al concepto en los informes emitidos/ informes emitidos en el periodo"/>
    <s v="Aprobación del informe por parte del  Subdirector de Estrategia y Coordinación Bomberil _x000a__x000a_ó_x000a__x000a_Lista de Asistencia y grabacion de la reunión"/>
    <s v="ABRIL 2020. 0_x000a__x000a_SEPTIEMBRE 2020. 0/3. "/>
    <s v="ABRIL 2020. No se generaron informes por programación del ejercicio, el proceso de inspección vigilancia y control inició actividades con nuestro equipo desde mayo del 2020._x000a__x000a_SEPTIEMBRE 2020. Se han realizado 3 informes de verificaciones y/o planes de mejoramiento y no se ha reportado ninguna inconsistencia._x000a__x000a_Estos se han basado en la información enviada por cada uno de los cuerpos de bomberos verificados y por la evidencia registrada por el equipo de inspección vigilancia y control en las visitas realizada. La información se ha validado con todo lo anterior y tanto el gestor del proceso como el subdirector estratégico y de coordinación bomberil han hecho las revisiones correspondientes para evitar entregar dictámenes que no sean correctos."/>
    <s v="Redefinir los procedimientos que no se ajusten a las necesidades del sector o de la entidad"/>
    <s v="Probable"/>
    <s v="Mayor"/>
    <s v="Extremo"/>
    <s v="El riesgo y su descripción no están identificados conforme a lo enunciado en el numeral 2,2 Identificación del Riesgo de la Guía para la Administración del Riesgos emitida por el DAFP,  ya que el proceso no emite conceptos sobre los diferentes CB,  por el contrario lo que realiza inspecciones y/o informes sobre el cumplimiento de estándares mínimos. Ej. Emisión de inspecciones y/o informes s errados...._x000a__x000a_Hace falta la inclusión de otras causas que podrían generar que el riesgo se materialice como es  Desconocimiento de la normatividad bomberil  por parte del Personal que realice las inspecciones._x000a__x000a_La consecuencia &quot;Demoras y/o reprocesos en la emisión de conceptos.&quot;, debe hacer referencia a la emisión de inspecciones e informes._x000a__x000a_No se evidenció la ejecución de los controles; por cuanto, los informes de Córdoba y Anserma nuevo no han sido firmados por la entidad.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 Ej. Emisión de la inspección e informe con base en los estándares mínimos para la prestación del servicio_x000a__x000a_La implementación  del control no redujo   la materialización del riesgo ya que El riesgo residual mantuvo la evaluación el riesgo en Extremo._x000a__x000a_                                                                                                    "/>
    <s v="No cumple"/>
    <s v="Cumple"/>
    <s v="Cumple"/>
    <s v="Cumple"/>
    <s v="Cumple"/>
    <s v="Cumple"/>
    <s v="No cumple"/>
    <s v="No cumple"/>
  </r>
  <r>
    <n v="16"/>
    <x v="9"/>
    <s v="Velar para que los Cuerpos de Bomberos del País cumplan con las condiciones mínimas de capacidad legal, operativa, técnica, financiera y administrativa para la prestación del servicio público esencial de gestión integral de riesgo contra incendio, los preparativos y atención de rescates en todas sus modalidades y la respuesta a incidentes con materiales peligrosos, mediante la construcción, definición y debida aplicación de los estándares mínimos para la prestación del servicio. "/>
    <s v="Emisión de conceptos errados sobre los cuerpo de bomberos "/>
    <s v="Emitir un concepto errado frente al cumplimiento de los estándares mínimos definidos por la DNBC que genere diferencias entre las capacidades real del cuerpo de bombero y la oferta del servicio público esencial. "/>
    <s v="Cumplimiento"/>
    <s v="1.2"/>
    <s v="Descononimeinto Ausencia de la revisión de los estándares mínimos definidos frente a los cambios externos o internos que cambien las condiciones del cuerpo de bomberos."/>
    <s v="Quejas y reclamos por parte de los Cuerpos de Bomberos y/o el ente municipal._x000a__x000a_Daño reputacional_x000a__x000a_Sanciones disciplinarias_x000a__x000a_Sanciones legales"/>
    <s v="Probable"/>
    <s v="Mayor"/>
    <s v="Extremo"/>
    <s v="Reducir"/>
    <s v="Verificación de los procedimientos definidos para la IVC._x000a__x000a_El Subdirector de Estrategia y Coordinación Bomberil previamente a la emisión del informe al Cuerpo de Bomberos, verifica que este  refleje los resultados de la visita realizada de acuerdo a los programas de inspección definidos para tal fin. _x000a_ _x000a_Para ello se evalua que el informe de verificación este diligenciado por los responsables, tengan la evidencia adecuada, refleje las conclusiones y sean acordes a lo indicado en el informe. "/>
    <s v="Gestor del Proceso"/>
    <s v="Subdirector de Estrategia y Coordinación Bomberil "/>
    <s v="Cuatrimestral"/>
    <s v="Prevenir"/>
    <s v="Inconsistencias frente al concepto en los informes emitidos/ informes emitidos en el periodo"/>
    <s v="Aprobación del informe por parte del  Subdirector de Estrategia y Coordinación Bomberil _x000a__x000a_ó_x000a__x000a_Lista de Asistencia y grabacion de la reunión"/>
    <s v="ABRIL 2020. 0_x000a__x000a_SEPTIEMBRE 2020. 0/3 "/>
    <s v="ABRIL 2020. No se generaron informes por programación del ejercicio, el proceso de inspección vigilancia y control inició actividades con nuestro equipo desde mayo del 2020._x000a__x000a_SEPTIEMBRE 2020. Se han realizado 3 informes de verificaciones y / planes de mejoramiento y no se ha reportado ninguna inconsistencia._x000a__x000a_Estos se han basado en la información enviada por cada uno de los cuerpos de bomberos verificados y por la evidencia registrada por el equipo de inspección vigilancia y control en las visitas realizada. La información se ha validado con todo lo anterior y tanto el gestor del proceso como el subdirector estratégico y de coordinación bomberil han hecho las revisiones correspondientes para evitar entregar dictámenes que no sean correctos."/>
    <s v="Redefinir los procedimientos que no se ajusten a las necesidades del sector o de la entidad"/>
    <s v="Probable"/>
    <s v="Mayor"/>
    <s v="Extremo"/>
    <s v="El riesgo y su descripción no están identificados conforme a lo enunciado en el numeral 2,2 Identificación del Riesgo de la Guía para la Administración del Riesgos emitida por el DAFP,  ya que el proceso no emite conceptos sobre los diferentes CB,  por el contrario lo que realiza inspecciones y/o informes sobre el cumplimiento de estándares mínimos. Ej. Emisión de inspecciones y/o informes s errados...._x000a__x000a_La  causa &quot;Desconocimiento Ausencia de la revisión de los estándares mínimos definidos frente a los cambios externos o internos que cambien las condiciones del cuerpo de bomberos.&quot;, no se entiende,  podría ser Ausencia de revisión de los estándares mínimos _x000a__x000a_No se evidenció la ejecución de los controles; por cuanto, los informes de Córdoba y  no han sido firmados por la entidad.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 Ej. Emisión de la inspección e informe con base en los estándares mínimos para la prestación del servicio_x000a__x000a_La implementación  del control no redujo   la materialización del riesgo ya que El riesgo residual mantuvo la evaluación el riesgo en Extremo._x000a__x000a_                                                                                                    "/>
    <s v="No cumple"/>
    <s v="No cumple"/>
    <s v="Cumple"/>
    <s v="Cumple"/>
    <s v="Cumple"/>
    <s v="Cumple"/>
    <s v="No cumple"/>
    <s v="No cumple"/>
  </r>
  <r>
    <n v="17"/>
    <x v="9"/>
    <s v="Velar para que los Cuerpos de Bomberos del País cumplan con las condiciones mínimas de capacidad legal, operativa, técnica, financiera y administrativa para la prestación del servicio público esencial de gestión integral de riesgo contra incendio, los preparativos y atención de rescates en todas sus modalidades y la respuesta a incidentes con materiales peligrosos, mediante la construcción, definición y debida aplicación de los estándares mínimos para la prestación del servicio. "/>
    <s v="Requerir información a los cuerpos de bomberos, que no corresponda al alcance de inspección, vigilancia y control."/>
    <s v="Solicitar información a los cuerpos de bomberos que salga del alcance de inspeccion, vigilancia y control."/>
    <s v="Cumplimiento"/>
    <s v="2.1"/>
    <s v="Desconocimiento de los requerimientos mínimos definidos por la DNBC por parte de los encargados de la verificación."/>
    <s v="Incrementos en quejas y reclamos por parte de los Cuerpos de Bomberos por la extralimitación del la DNBC en su proceso de inspección, vigilancia y control._x000a__x000a_Daño reputacional"/>
    <s v="Rara vez"/>
    <s v="Insignificante"/>
    <s v="Bajo"/>
    <s v="Reducir"/>
    <s v="Procesos de formación y capacitación externa_x000a__x000a_Anualmente el equipo de Inspección, Vigilancia y Control, realiza la programación de capacitaciones para los encargados de la verificación de los requisitos mínimos y durante el periodo de ejecución realiza el seguimiento del cumplimiento de dicha programación."/>
    <s v="El Subdirector de Estrategia y Coordinación Bomberil"/>
    <s v="Gestor del proceso"/>
    <s v="Anual"/>
    <s v="Prevenir"/>
    <s v="Actividades ejecutadas/Actividades de capacitación programada "/>
    <s v="- Cronograma de capacitación anual aprobado por el Subdirector de ECB_x000a__x000a_y _x000a__x000a_-Lista de Asistencia"/>
    <s v="SEPTIEMBRE 2020. 20/4"/>
    <s v="SEPTIEMBRE 2020. Se han realizado 20 actividades de capacitación frente a las 16 programadas._x000a__x000a_Las actividaes de Capacitación se han realizado con el acompañamiento de todo el equipo del proceso de inspección vigilancia y control lo que hapermitido cubrir los criterios operativos, técnicos, administrativos, financieros y legales dentro del propósito de trasmitir a los coordinadores y delegados departametales la información necesaria para la realización de verificaciones adecuadas a los Cuerpos de &lt;bomberos sin que se extralimite.  Para la solicitud de la información se ha diseñado una lista de chqueo revisada y autorizada tanto por el gestor del proceso como por el Subdirector estratégico y de Coordinación Bomberil."/>
    <s v="Redefinir el programa de capacitación de tal manera que se pueda cumplir con las visitas mas prioritarias acorde al impacto que estas puedan generar"/>
    <s v="Rara vez"/>
    <s v="Insignificante"/>
    <s v="Bajo"/>
    <s v="El riesgo y su descripción no están  identificados conforme a lo enunciado en el numeral 2,2 Identificación del Riesgo de la Guía para la Administración del Riesgos emitida por el DAFP ya que el nombre y su descripción no se diferencian. Asimismo, está incompleto ya que &quot;Requerir información a los cuerpos de bomberos, que no corresponda al alcance de inspección, vigilancia y control&quot; no solo aplica para los funcionarios y contratistas de las DNBC, sino también para los Delegados y Coordinadores que aportan insumos al proceso IVC_x000a__x000a_El control &quot;Anualmente el equipo de Inspección, Vigilancia y Control, realiza la programación de capacitaciones para los encargados ....&quot; no se realizó._x000a__x000a_Existen dos controles asociados a un misma causa, por lo tanto se deben separar conforme a los determinado en el numeral 8,1 del Manual del Gestión del riesgo de la DNBC._x000a__x000a_La periodicidad anual es Inoportuna para la ejecución de procesos de formación y capacitación, ya que los coordinadores ejecutivos podrían cambiar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tratamiento debe ser ACEPTAR y no Reducir conforme a lo establecido en el Manual de Gestión del Riesgo de la DNBC numeral 3,1._x000a__x000a_El indicador establecido no mide la ejecución  del control ej. Capacitaciones realizadas/capacitaciones programadas_x000a__x000a_La contingencia no es un tratamiento para mitigar los efectos de la materialización del riesgo. Ej. Enviar comunicación resarciendo el error de la solicitud de información por fuera del alcance de la inspección del proceso de IVC_x000a__x000a__x000a_                                                                                                    "/>
    <s v="Cumple"/>
    <s v="Cumple"/>
    <s v="Cumple"/>
    <s v="Cumple"/>
    <s v="No cumple"/>
    <s v="No cumple"/>
    <s v="No cumple"/>
    <s v="No cumple"/>
  </r>
  <r>
    <n v="18"/>
    <x v="9"/>
    <s v="Velar para que los Cuerpos de Bomberos del País cumplan con las condiciones mínimas de capacidad legal, operativa, técnica, financiera y administrativa para la prestación del servicio público esencial de gestión integral de riesgo contra incendio, los preparativos y atención de rescates en todas sus modalidades y la respuesta a incidentes con materiales peligrosos, mediante la construcción, definición y debida aplicación de los estándares mínimos para la prestación del servicio. "/>
    <s v="Definición de estándares mínimos a los cuerpos de bomberos de manera imprecisa."/>
    <s v="Establecer de forma imprecisa los estándares mínimos de cumplimiento para el servicio público escencial que prestan los cuerpos de bombero en el trerritorio nacional."/>
    <s v="Operativo"/>
    <s v="3.1"/>
    <s v="Falta de conocimiento del sector bomberil y su contexto normativo, por parte del equipo de inspección, vigilancia y control. "/>
    <s v="Afectación en la imagen de la DNBC por el deconcimiento de la situación de los Cuerpos de Bomberos y su normatividad."/>
    <s v="Improbable"/>
    <s v="Menor"/>
    <s v="Bajo"/>
    <s v="Reducir"/>
    <s v="Comité interno_x000a__x000a_De manera cuatrimestral el equipo de Inspección, Viginacia y control, realiza una reunión interna en donde se evalúa las gestiones realizadas en el procesos, se identifica las debilidades del equipo y se hace seguimiento de decisiones tomadas en reuniones enteriores, de tal manera que se definan capacitaciones y/o autoestudio que permita la adecuada formación del equipo de Inspección . Vigilandia y Control para la consecución del trabajo."/>
    <s v="El Subdirector de Estrategia y Coordinación Bomberil"/>
    <s v="Gestor del proceso"/>
    <s v="Cuatrimestral"/>
    <s v="Prevenir"/>
    <s v="Actividades ejecutadas/Actividades de capacitación programada para IVC "/>
    <s v="Lista de Asistencia y/o Grabación de la Reunión"/>
    <s v="ABRIL 2020. 0_x000a__x000a_SEPTIEMBRE 2020. 4/4. "/>
    <s v="ABRIL 2020. No se generaron informes por programación del ejercicio, el proceso de inspección vigilancia y control inició actividades con nuestro equipo desde mayo del 2020._x000a__x000a_SEPTIEMBRE 2020. Se han realizado 4 actividades de 4  planteadas._x000a__x000a_El equipo de inspección vigilancia y control se reunió para generar directrices con respecto a los procesos para respuestas de PQRs, relización de informes, visitas de verificación y seguimiento a los planes de mejoramiento, para responsabilizar a cada elemento del equipode una gestón en especial. Toda esta organizacón esta dirigida por el lider del proceso y con conocimiento y control del Subdirector estratégico y de coordinación Bomberil."/>
    <s v="Validar los conocimientos o temas tratados dentro de los comites del proceso con el proposito de validar los conocimientos o entendimiento de los temas"/>
    <s v="Improbable"/>
    <s v="Menor"/>
    <s v="Bajo"/>
    <s v="Hace falta contemplar otras consecuencias asociadas al riesgo tales como sanciones legales y disciplinarias_x000a__x000a_El tratamiento debe ser ACEPTAR y no Reducir conforme a lo establecido en el Manual de Gestión del Riesgo de la DNBC numeral 3,1._x000a__x000a_El indicador establecido no mide la ejecución  del control ej. Capacitaciones realizadas/capacitaciones programadas_x000a__x000a_La contingencia no es un tratamiento para mitigar los efectos de la materialización del riesgo. Ej. Redefinir lo estándares mínimos a los CB_x000a__x000a_En los controles conforme al numeral 8,3 del Manual de Gestión del Riesgo, no se identificó el paso 5 que trata de: Indicar qué pasa con las observaciones o desviaciones resultantes de ejecutar el control, quedando así:  No se investigan y resuelven oportunamente                                                             "/>
    <s v="Cumple"/>
    <s v="Cumple"/>
    <s v="Cumple"/>
    <s v="Cumple"/>
    <s v="No cumple"/>
    <s v="No cumple"/>
    <s v="No cumple"/>
    <s v="No cumple"/>
  </r>
  <r>
    <n v="19"/>
    <x v="9"/>
    <s v="Velar para que los Cuerpos de Bomberos del País cumplan con las condiciones mínimas de capacidad legal, operativa, técnica, financiera y administrativa para la prestación del servicio público esencial de gestión integral de riesgo contra incendio, los preparativos y atención de rescates en todas sus modalidades y la respuesta a incidentes con materiales peligrosos, mediante la construcción, definición y debida aplicación de los estándares mínimos para la prestación del servicio. "/>
    <s v="Atención inoportuna de requerimientos de verificación a los cuerpo de bomberos. "/>
    <s v="Atención inoportuna de requerimientos de verificación a los cuerpo de bomberos frente a la prestación inadecuada del servicio público escencial o falta de capacidad legal, operativa, técnica, financiera y/o administrativa."/>
    <s v="Cumplimiento"/>
    <s v="4.1"/>
    <s v="Falta de capacidad operativa y financiera por parte de la DNBC para realizar la verificación de los requerimientos a los Cuerpos de Bomberos en el territorio nacional."/>
    <s v="Afectación en la imagen de la DNBC por las demoras en la atención a los requerimientos._x000a__x000a_Sanciones legales_x000a__x000a_Sanciones Disciplinarios"/>
    <s v="Improbable_x000a__x000a_"/>
    <s v="Mayor"/>
    <s v="Alto"/>
    <s v="Reducir"/>
    <s v="Priorización de operaciones de verificación a los cuerpos de Bomberos_x000a__x000a_Una vez aprobadas las verificaciones a los Cuerpos de Bomberos, el Subdirector de Estrategia y Coordinación Bomberil junto con el Gestor de Inspección Vigilancia y Control, establece el orden de las operaciones de verificación de acuerdo a los antecedentes de los Cuerpos de Bomberos (solicitudes de entes de control y/o del cuerpo de bomberos) y lo establecen en un cronograma para su seguimiento."/>
    <s v="Subdirector de Estrategia y Coordinación Bomberil "/>
    <s v="Gestor del proceso"/>
    <s v="Cuatrimestral"/>
    <s v="Detectar"/>
    <s v="Verificación de Cuerpos de Bomberos realizadas / Numero total de inspección de Cuerpos de Bomberos programadas en el cronograma"/>
    <s v="Cronograma de verificaciones _x000a__x000a_y/o_x000a__x000a_Fomato Unico de Verificación"/>
    <s v="ABRIL 2020. 0_x000a__x000a_SEPTIEMBRE 2020. 2/1. "/>
    <s v="ABRIL 2020. No se generaron verificaciones por programación del ejercicio, el proceso de inspección vigilancia y control inició actividades con nuestro equipo desde mayo del 2020._x000a__x000a_SEPTIEMBRE 2020. se han realizado dos verificaciones de una programada._x000a__x000a_En cumplimiento de nuestro cronograma se realizo una verificación  dando cumplimiento a la meta, pero además por requerimiento de un cuerpo de bomberos que necesitaba de una verificación urgente el equipo realizo otra más. El equipo de IVC se desplazo hasta los municipios de Ansermanuevo en el Valle del Cauca y de Cóedoba en Nariño para realizar verificaciones."/>
    <s v="Redefinir el plan de trabajo de tal manera que se pueda cumplir con las visitas mas prioritarias acorde al impacto que estas puedan generar"/>
    <s v="Improbable"/>
    <s v="Mayor"/>
    <s v="Alto"/>
    <s v="El riesgo y su descripción no están  identificados conforme a lo enunciado en el numeral 2,2 Identificación del Riesgo de la Guía para la Administración del Riesgos emitida por el DAFP ya que el nombre y su descripción no están enfocadas al objetivo del proceso Ej: Inoportunidad en la realización de Inspecciones a los CB..._x000a__x000a_El control &quot; ....&quot; Una vez aprobadas las verificaciones a los Cuerpos de Bomberos, el Subdirector de Estrategia y Coordinación Bomberil junto con el ...., no se realizó._x000a__x000a_La implementación  del control no redujo   la materialización del riesgo ya que El riesgo residual mantuvo la evaluación el riesgo en ALTO_x000a__x000a_                                                                                                    "/>
    <s v="No cumple"/>
    <s v="Cumple"/>
    <s v="Cumple"/>
    <s v="Cumple"/>
    <s v="Cumple"/>
    <s v="Cumple"/>
    <s v="Cumple"/>
    <s v="No cumple"/>
  </r>
  <r>
    <n v="0"/>
    <x v="10"/>
    <s v="Apoyar técnica y operativamente a los cuerpos de bomberos del país, para garantizar una adecuada gestión en la prestación del servicio publico esencial en la atención de emergencias y eventos que se presentan relacionados con la gestión integral del riesgo contra incendio, los preparativos y atención de rescate en todas sus modalidades y la atención de incidentes con materiales peligrosos, mediante el monitoreo y seguimiento a los eventos o emergencias en materia bomberil. "/>
    <s v="Brindar soporte tecnico y operativo inadecuado a los Cuerpos de Bomberos en los eventos o emergencias presentados"/>
    <s v="Generar apoyo incompleto o erroneo en los eventos o emergencias presentadas en materia bomberil"/>
    <s v="Estratégico"/>
    <s v="1.1"/>
    <s v="Desconocimiento de los protocolos de operación técnica y operativa bomberil"/>
    <s v="Daño reputacional de la entidad. _x000a__x000a_Incumplimiento en los objetivos propuestos._x000a__x000a_Reprocesos"/>
    <s v="Probable"/>
    <s v="Moderado"/>
    <s v="Alto"/>
    <s v="Evitar"/>
    <s v="Realizar jornada de capacitación relacionadas con el proceso de coordinación operativa, dependiendo de que se generen nuevas contrataciones . Actas o listas de asistencia y Evaluación de las mismas , evaluando el resultado de entendimiento fruto de la capacitación o socialización."/>
    <s v="Líder y gestor del proceso"/>
    <m/>
    <s v="Semestral"/>
    <s v="Prevenir"/>
    <s v="Una capacitación como mínima en el año (si se dan estas dos características: Cambios de protocolo o nuevas contrataciones)"/>
    <s v="Listado de asistencia y soporte de socialización y evacuación Actas o listas de asistencia y Evaluación de las mismas"/>
    <s v="AGOSTO 2020. 1  Capacitación_x000a__x000a_SEPTIEMBRE 2020. 1  Capacitación"/>
    <s v="AGOSTO 2020:  Dada la contratacion de personal nuevo se realizó capacitación dando a conocer el proceso de coordinación operativa ( evidencias 1.2 y 3 )_x000a_Septiembre 28 de 2020: Se realizó capacitación sobre seguridad y salud en el trabajo (evidencias 4, 5 y 6 )"/>
    <s v="Recapacitacitación y evaluación para identificar el grado de apropiación o entendimiento del tema"/>
    <s v="Probable"/>
    <s v="Moderado"/>
    <s v="Alto"/>
    <s v="El tipo de riesgo no está conforme a lo señalado en la guía de Administración del Riesgo emitida por el DAFP 2,2,2 y el Manual de Gestión  del riesgo de la DNBC, numeral 4, por cuanto es Operativo                     _x000a__x000a_El control establecido solo aplica a personal contratista y no contempla al personal de planta. De igual forma Aunque se aplicó el control establecido para contratistas , la capacitación se realizó solo hasta el mes de agosto, lo cual no es oportuno, dado que el personal ingreso al inicio de la vigencia, incumplimiento lo establecido en el numeral 8,3 del Manual de Gestión del Riesgo de la DNBC._x000a__x000a_El tratamiento del riesgo no es coherente con lo establecido en el Manual de Gestión del Riesgo, ya que para un riego en zona de riesgo alta se debe reducir no &quot;evitar&quot;.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indicador  no mide el cumplimiento del control establecido _x000a__x000a_La contingencia no es un tratamiento para mitigar los efectos de la materialización del riesgo._x000a__x000a_No se realizó una adecuada evaluación del riesgo residual, puesto que no hubo reducción con la aplicación de los controles, quedando en ALTO."/>
    <s v="No cumple"/>
    <s v="Cumple"/>
    <s v="Cumple"/>
    <s v="Cumple"/>
    <s v="No cumple"/>
    <s v="No cumple"/>
    <s v="No cumple"/>
    <s v="No cumple"/>
  </r>
  <r>
    <n v="0"/>
    <x v="10"/>
    <s v="Apoyar técnica y operativamente a los cuerpos de bomberos del país, para garantizar una adecuada gestión en la prestación del servicio publico esencial en la atención de emergencias y eventos que se presentan relacionados con la gestión integral del riesgo contra incendio, los preparativos y atención de rescate en todas sus modalidades y la atención de incidentes con materiales peligrosos, mediante el monitoreo y seguimiento a los eventos o emergencias en materia bomberil. "/>
    <s v="Brindar soporte tecnico y operativo inadecuado a los Cuerpos de Bomberos en los eventos o emergencias presentados"/>
    <s v="Generar apoyo incompleto o erroneo en los eventos o emergencias presentadas en materia bomberil"/>
    <s v="Estratégico"/>
    <s v="1.2"/>
    <s v="Fallas tecnológicas que dificulten el funcionamiento de la plataforma RUE."/>
    <s v="Perdida de la información o disponibilidad de la misma_x000a__x000a_Daño reputacional _x000a__x000a_Quejas y reclamos por parte de los cuerpos de bomberos"/>
    <s v="Probable"/>
    <s v="Moderado"/>
    <s v="Alto"/>
    <s v="Reducir"/>
    <s v="         _x000a_Solicitar  el soporte técnico preventivo o correctivo al proveedor del servicio  nube pública II ( ORACLE ) la a fin de garantizar el buen  funcionamiento de la plataforma RUE.  _x000a__x000a_Generar tickes de soporte técnico en la plataforma  (ORACLE) en los casos de requerir soporte _x000a__x000a_Gestionar la contratación de un profesional (ingeniero mantenimiento evolutivo RUE)."/>
    <s v="Líder y gestor del proceso"/>
    <s v="Proceso de Tecnología Informática"/>
    <s v="Cada vez que ocurra"/>
    <s v="Detectar"/>
    <s v="Numero de Ticket generados _x000a_ó_x000a_1 Contratación de profesional"/>
    <s v="Bitácora de falla y/o ficha de soporte técnico a la pltaforma RUE. _x000a_Ó_x000a_Contrato de profesional"/>
    <s v="AGOSTO 2020. 1 Contratación de profesional"/>
    <s v="AGOSTO 2020: Se contrato  los servicios de un profesional( Evidencia 1 contrato,  evidencia 2 revision de proyectos, evidencia 3 manuel de gestion de usuarios )"/>
    <s v="Analizar y definir en conjunto con TI algún plan de contingencia"/>
    <s v="Probable"/>
    <s v="Moderado"/>
    <s v="Alto"/>
    <s v="El tipo de riesgo no está conforme a lo señalado en la guía de Administración del Riesgo emitida por el DAFP 2,2,2 y el Manual de Gestión  del riesgo de la DNBC, numeral 4, por cuanto es Operativo              _x000a__x000a_No se contempla la realización de back ups como control ante la posible perdida de información de la plataforma RUE._x000a__x000a_El tipo de riesgo no está conforme a lo señalado en la guía de Administración del Riesgo emitida por el DAFP 2,2,2 y el Manual de Gestión  del riesgo de la DNBC, numeral 4, por cuanto es de Cumplimiento                      _x000a__x000a_Existen tres controles asociados a un misma causa, por lo tanto se deben separar conforme a los determinado en el numeral 8,1 del Manual del Gestión del riesgo de la DNBC, para realizar la evaluación de los controles de manera independiente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control aplica a la clasificación  de  preventivo y no detectivo conforme a lo estipulado en el numeral 8,3 del Manual de Gestión del riesgo de la DNBC._x000a__x000a_El indicador no mide la evaluación  del control_x000a__x000a_La contingencia no es un tratamiento para mitigar los efectos de la materialización del riesgo._x000a__x000a_No se realizó una adecuada evaluación del riesgo residual, puesto que no hubo reducción con la aplicación de los controles, permanece en ALTO"/>
    <s v="No cumple"/>
    <s v="Cumple"/>
    <s v="Cumple"/>
    <s v="Cumple"/>
    <s v="Cumple"/>
    <s v="No cumple"/>
    <s v="No cumple"/>
    <s v="No cumple"/>
  </r>
  <r>
    <n v="0"/>
    <x v="10"/>
    <s v="Apoyar técnica y operativamente a los cuerpos de bomberos del país, para garantizar una adecuada gestión en la prestación del servicio publico esencial en la atención de emergencias y eventos que se presentan relacionados con la gestión integral del riesgo contra incendio, los preparativos y atención de rescate en todas sus modalidades y la atención de incidentes con materiales peligrosos, mediante el monitoreo y seguimiento a los eventos o emergencias en materia bomberil. "/>
    <s v="Brindar soporte tecnico y operativo inadecuado a los Cuerpos de Bomberos en los eventos o emergencias presentados"/>
    <s v="Generar apoyo incompleto o erroneo en los eventos o emergencias presentadas en materia bomberil"/>
    <s v="Estratégico"/>
    <s v="1.3"/>
    <s v="Ausencia de personal idóneo. "/>
    <s v="Imposibilidad para movilización de recursos._x000a__x000a_Reprocesos_x000a__x000a_Incumplimiento en el plan de acción del proceso"/>
    <s v="Probable"/>
    <s v="Moderado"/>
    <s v="Alto"/>
    <s v="Reducir"/>
    <s v="Evaluar la necesidad de personal de acuerdo a las actividades que se esten desarrollando en el proceso de coordinación operativa.                                                      Solicitud correos institucionales.                      "/>
    <s v="Líder y gestor del proceso"/>
    <s v="Financiera - Planeación y Contratación"/>
    <s v="Semestral"/>
    <s v="Prevenir"/>
    <s v="Numero de personal contratado / Total de personal solicitado"/>
    <s v="Proyección de necesidades por proceso para la vigencia "/>
    <s v="AGOSTO 2020. 9/10"/>
    <s v="AGOSTO 2020:  Oficio con la solicitud de Apoyo de un Radioperador para el Proceso de Coordinación Operativa. ( Evidencia 1 correo electronico ) y evidencias 2,3,4,5,6, 7 y 8 contratos y correos electronicos._x000a_Actualmente se cuenta con tres raidioperadores, una persona de sala situacional, un apoyo de sala sistucional, tres profesionales de apoyo para el proceso de Corrdinación  Operativa  y el lider del proceso. Ademas por medio e correo electronico se realizó la solicitud de otra persona que se requiere, de diez personas requeridas se cuenta a la fecha con 9."/>
    <s v="Capacitar al personal misional disponible dentro de la entidad en temas de apoyo en los temas propios del proceso "/>
    <s v="Probable"/>
    <s v="Moderado"/>
    <s v="Alto"/>
    <s v="El tipo de riesgo no está conforme a lo señalado en la guía de Administración del Riesgo emitida por el DAFP 2,2,2 y el Manual de Gestión  del riesgo de la DNBC, numeral 4, por cuanto es Operativo              _x000a__x000a_Evaluar la necesidad de personal de acuerdo a las actividades que se estén desarrollando en el proceso de coordinación operativa, no se constituye en un control adecuado por cuanto no minimiza directamente la causa para reducir la probabilidad de que se materialice._x000a_        _x000a_De acuerdo con el reporte del proceso, se evidencia que no se cuenta con el total del personal requerido para el proceso (9/10).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No se realizó una adecuada evaluación del riesgo residual, puesto que no hubo reducción con la aplicación de los controles, quedando en ALTO"/>
    <s v="No cumple"/>
    <s v="Cumple"/>
    <s v="Cumple"/>
    <s v="Cumple"/>
    <s v="Cumple"/>
    <s v="Cumple"/>
    <s v="Cumple"/>
    <s v="No cumple"/>
  </r>
  <r>
    <n v="20"/>
    <x v="10"/>
    <s v="Apoyar técnica y operativamente a los cuerpos de bomberos del país, para garantizar una adecuada gestión en la prestación del servicio publico esencial en la atención de emergencias y eventos que se presentan relacionados con la gestión integral del riesgo contra incendio, los preparativos y atención de rescate en todas sus modalidades y la atención de incidentes con materiales peligrosos, mediante el monitoreo y seguimiento a los eventos o emergencias en materia bomberil. "/>
    <s v="Brindar soporte tecnico y operativo inadecuado a los Cuerpos de Bomberos en los eventos o emergencias presentados"/>
    <s v="Generar apoyo incompleto o erroneo en los eventos o emergencias presentadas en materia bomberil"/>
    <s v="Estratégico"/>
    <s v="1.4"/>
    <s v="No ejecutar los protocolos para la atención de emergencias "/>
    <s v="Movilización inadecuada de recursos. _x000a__x000a_Reprocesos_x000a__x000a_Sanciones disciplinarias"/>
    <s v="Probable"/>
    <s v="Moderado"/>
    <s v="Alto"/>
    <s v="Evitar"/>
    <s v="Realizar jornada de capacitación relacionadas con el proceso de coordinación operativa, dependiendo de que se generen nuevas contrataciones . Actas o listas de asistencia y Evaluación de las mismas , evaluando el resultado de entendimiento fruto de la capacitación o socialización."/>
    <s v="Líder y gestor del proceso"/>
    <m/>
    <s v="Semestral"/>
    <s v="Prevenir"/>
    <s v="Una capacitación como mínima en el año (si se dan estas dos características: Cambios de protocolo o nuevas contrataciones)"/>
    <s v="Listado de asistencia y soporte de socialización y evaluaciones realizadas_x000a__x000a_"/>
    <s v="JULIO 2020. 1  Capacitación_x000a_ _x000a_SEPTIEMBRE 2020. 1   Capacitación"/>
    <s v="JULIO 2020: Se envia correo electronico con el instructivo para participación del curso.   ( Evidencia 1 )                                                                                                          _x000a__x000a_SEPTIEMBRE 2020:  Se envia correo electronico con el instructivo para participación del curso.     (Evidencia  2 )                                                                                                                                                                                                                                                                Certificados  participación curso introduccción a la metrología (Evidencia 3,4,5 y 6)_x000a__x000a_Se realizó curso  &quot;Introducción a la Metrología&quot;, dictado por el Instituto Nacional de Metrología de Colombia, de manera virtual, dirigido al personal encargado del proceso de coordinación operativa.                                                                                                                                                                            "/>
    <s v="Recapacitacitación y evaluación para identificar el grado de apropiación o entendimiento del tema"/>
    <s v="Probable"/>
    <s v="Moderado"/>
    <s v="Alto"/>
    <s v="El tipo de riesgo no está conforme a lo señalado en la guía de Administración del Riesgo emitida por el DAFP 2,2,2 y el Manual de Gestión  del riesgo de la DNBC, numeral 4, por cuanto es Operativo              _x000a_ _x000a_El control establecido solo aplica a personal contratista y no contempla al personal de planta. De igual forma Aunque se aplicó el control establecido para contratistas , la capacitación se realizó solo hasta el mes de agosto, lo cual no es oportuno, dado que el personal ingreso al inicio de la vigencia, incumplimiento lo establecido en el numeral 8,3 del Manual de Gestión del Riesgo de la DNBC. Aunque se aplicó el control establecido, la capacitación se realizó solo hasta el segundo semestre del año, lo cual no es oportuno, dado que el personal ingreso al inicio de  la vigencia, adicional a esto, se debería priorizar la capacitación sobre los protocolos de atención de emergencias._x000a__x000a_El tratamiento del riesgo no es coherente con lo establecido en el Manual de Gestión del Riesgo, ya que para un riego en zona de riesgo alta se debe reducir no &quot;evitar&quot;.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_x000a__x000a_No se realizó una adecuada evaluación del riesgo residual, puesto que no hubo reducción con la aplicación de los controles, quedando en ALTO"/>
    <s v="No cumple"/>
    <s v="Cumple"/>
    <s v="Cumple"/>
    <s v="Cumple"/>
    <s v="No cumple"/>
    <s v="Cumple"/>
    <s v="No cumple"/>
    <s v="No cumple"/>
  </r>
  <r>
    <n v="0"/>
    <x v="11"/>
    <s v="Orientar a la DNBC, en la definición de estrategias y lineamientos que estructuren los planes, programas y proyectos de la Entidad,  con el fin de impactar positivamente el servicio entregado a los grupos de valor, mediante los lineamientos definidos en el marco del Plan Nacional de Desarrollo, el Plan Estratégico Sectorial y el Sistema Integrado de Gestión y Control. "/>
    <s v="Formulación Inadecuada de estrategias y lineamientos que estructuren los planes y programas de la entidad"/>
    <s v="Inadecuada formulación de estrategias, lineamientos y politicas para la ejecución de los Planes, proyectos y/o programas"/>
    <s v="Estratégico"/>
    <s v="1.1"/>
    <s v="Cambios de escenarios politicos, economicos, sociales."/>
    <s v="Incumplimiento a las metas de los planes de acción_x000a__x000a_Reprocesos_x000a__x000a_Cambios en la asignación de presupuesto y recursos para los proyectos_x000a__x000a_Daño reputacional"/>
    <s v="Posible"/>
    <s v="Moderado"/>
    <s v="Alto"/>
    <s v="Evitar"/>
    <s v="Seguimiento y evaluación de la ejecución presupuestal por lineas de inversión acorde al avance de de  cada linea"/>
    <s v="Lider y Gestor del Proceso"/>
    <s v="Lideres o responsables de proyectos de inversión"/>
    <s v="Cuatrimestral"/>
    <s v="Prevenir"/>
    <s v="Total de lineas de inversión analizadas en el periodo / Total de lineas de inversión para la vigencia"/>
    <s v="Actas o listas de asistencia y Evaluación de las mismas_x000a__x000a_Socializacion a los comites directivos (Acta o informe)"/>
    <s v="ABRIL 2020. (25/25)*100. 100% de las lineas de inversión analizadas_x000a_AGOSTO 2020. (25/25)*100. 100% de las lineas de inversión analizadas_x000a__x000a_"/>
    <s v="1. El 28 de abril de 2020, en Comité Directivo Sigec se presenta el nivel presupuestal de ejecución de acuerdo con los cdp's viabilizados por el área de planeación acorde con la cadena de valor del Proyecto de Inversión, en el que se analizaron en tres objetivos 25 líneas de inversión. Con un estado dejecución del 11% ._x000a_2. El 31 de agosto, de igual forma en Comié Directivo Sigec se presentan los saldos disponibles por cada una de las líneas de inversión (25) en sus tres objetivos, así como el estado de ejecución analizado frente a CDP's emitidos 50%."/>
    <s v="Presentar los reportes del Sistema SPI del DNP con la información registrada de avance presupuestal y de avance de indicadores"/>
    <s v="Improbable"/>
    <s v="Moderado"/>
    <s v="Moderado"/>
    <s v="_x000a__x000a_El control establecido  no se realizó conforme a lo enunciado en el numeral 8,3 del Manual de Gestión del Riesgo de la DNBC._x000a__x000a_El tratamiento debe ser REDUCIR y no Evitar conforme a lo establecido en el Manual de Gestión del Riesgo de la DNBC numeral 3,1._x000a__x000a_La contingencia no es un tratamiento para mitigar los efectos de la materialización del riesgo_x000a__x000a_En los controles conforme al numeral 8,3 del Manual de Gestión del Riesgo, no se identificó el paso 5 que trata de: Indicar qué pasa con las observaciones o desviaciones resultantes de ejecutar el control, quedando así:  No se investigan y resuelven oportunamente"/>
    <s v="Cumple"/>
    <s v="Cumple"/>
    <s v="Cumple"/>
    <s v="Cumple"/>
    <s v="No cumple"/>
    <s v="Cumple"/>
    <s v="No cumple"/>
    <s v="Cumple"/>
  </r>
  <r>
    <n v="0"/>
    <x v="11"/>
    <s v="Orientar a la DNBC, en la definición de estrategias y lineamientos que estructuren los planes, programas y proyectos de la Entidad,  con el fin de impactar positivamente el servicio entregado a los grupos de valor, mediante los lineamientos definidos en el marco del Plan Nacional de Desarrollo, el Plan Estratégico Sectorial y el Sistema Integrado de Gestión y Control. "/>
    <s v="Formulación Inadecuada de estrategias y lineamientos que estructuren los planes y programas de la entidad"/>
    <s v="Inadecuada formulación de estrategias, lineamientos y politicas para la ejecución de los Planes, proyectos y/o programas"/>
    <s v="Estratégico"/>
    <s v="1.2"/>
    <s v="Asignación de nuevas responsabilidades a traves de Leyes, Decretos y otras disposiciones sin los ajustes institucionales necesarios."/>
    <s v="Deficiente prestación del servicio _x000a__x000a_Daño reputacional de la entidad"/>
    <s v="Posible"/>
    <s v="Moderado"/>
    <s v="Alto"/>
    <s v="Reducir"/>
    <s v="Informar de las nuevas responsabilidades dadas por Leyes, Decretos y otras disposiciones, dentro de los procesos de la entidad, mediante capacitaciones, charlas, mesas de trabajo, difusión de correos o publicación de piezas graficas que comuniquen las responsabilidades para la entidad , evaluando el resultado de entendimiento fruto de la capacitación o socialización"/>
    <s v="Líder y gestor del proceso"/>
    <s v="Todos los Procesos"/>
    <s v="Cada vez que ocurra"/>
    <s v="Prevenir"/>
    <s v="Numero de nuevas responsabilidades dadas por Leyes, Decretos y otras disposiciones generadas en el periodo evaluado que fueron comunicadas / Numero de nuevas responsabilidades dadas por Leyes, Decretos y otras disposiciones generadas en el periodo evaluado que debe adoptar la entidad"/>
    <s v="Actas o listas de asistencia y Evaluación de las mismas_x000a__x000a_Correo electrónico"/>
    <s v="N.A."/>
    <s v="30/09/2020. A la fecha no se han emitido leyes y / o Decretos que den nuevas responsabilidades a la entidad para ser atendidas por el Proyecto de inversión u otro programa que este relacionado con los compromisos institucionales que impacten en metas del plan nacional de desarrollo, así como de las que estan formuladas a nivel de sector."/>
    <s v="Convocar reuniones extraordinarias que permitan socializar con los colaboradores la necesidad de conocer las nuevas Leyes, Decretos y otras disposiciones, dentro de los procesos de la entidad"/>
    <s v="Improbable"/>
    <s v="Moderado"/>
    <s v="Moderado"/>
    <s v="_x000a_La contingencia no es un tratamiento para mitigar los efectos de la materialización del riesgo. Ej. Convocar a reunión extraordinaria para realizar la formulación adecuada de las estrategias y lineamientos que estructuren los planes y programas de la entidad_x000a__x000a_En los controles conforme al numeral 8,3 del Manual de Gestión del Riesgo, no se identificó el paso 5 que trata de: Indicar qué pasa con las observaciones o desviaciones resultantes de ejecutar el control, quedando así:  No se investigan y resuelven oportunamente"/>
    <s v="Cumple"/>
    <s v="Cumple"/>
    <s v="Cumple"/>
    <s v="Cumple"/>
    <s v="Cumple"/>
    <s v="Cumple"/>
    <s v="No cumple"/>
    <s v="Cumple"/>
  </r>
  <r>
    <n v="21"/>
    <x v="11"/>
    <s v="Orientar a la DNBC, en la definición de estrategias y lineamientos que estructuren los planes, programas y proyectos de la Entidad,  con el fin de impactar positivamente el servicio entregado a los grupos de valor, mediante los lineamientos definidos en el marco del Plan Nacional de Desarrollo, el Plan Estratégico Sectorial y el Sistema Integrado de Gestión y Control. "/>
    <s v="Formulación Inadecuada de estrategias y lineamientos que estructuren los planes y programas de la entidad"/>
    <s v="Inadecuada formulación de estrategias, lineamientos y politicas para la ejecución de los Planes, proyectos y/o programas"/>
    <s v="Estratégico"/>
    <s v="1.3"/>
    <s v="Insuficiencia de recursos para atender la demanda de obligaciones impuestas"/>
    <s v="Incumplimiento en los tiempos de ejecución de los planes definidos _x000a__x000a_Reporte de indicadores de cumplimiento deficientes"/>
    <s v="Posible"/>
    <s v="Moderado"/>
    <s v="Alto"/>
    <s v="Reducir"/>
    <s v="Solicitar de manera oportuna las necesidades de personal para la vigencia _x000a__x000a_Si se presenta la ausencia de personal a pesar de presentar de manera oportuna las necesidades para la vigencia, se deberá mencionar dentro del comité primario del proceso de Planeación Estratégica, el seguimiento realizado con la Dirección de la necesidad de personal ."/>
    <s v="Líder y gestor del proceso"/>
    <s v="Dirección de la DNBC"/>
    <s v="Cada vez que ocurra"/>
    <s v="Detectar"/>
    <s v="Necesidades de personal para el proceso cubiertos / Necesidades de personal de proceso "/>
    <s v="Actas o listas de asistencia "/>
    <s v="MARZO 2020. 2/2*100. El 100% del personal solicitado fue asignado."/>
    <s v="El proceso de Planeación estratégica cuenta a partir del mes de marzo con el número de personal solicitado a la alta Dirección para apoyar la gestión del mismo._x000a_En el primer trimestre las actividades fueron cubiertas por la profesional con funciones de planeación de planta de la entidad._x000a_Las actividades de responsabilidad del proceso se cumplieron acorde con los requerimientos realizados."/>
    <s v="Priorizar las actividades a ejecutar dentro del proceso, con el propósito de cubrir aquellas que son normativas "/>
    <s v="Improbable"/>
    <s v="Moderado"/>
    <s v="Moderado"/>
    <s v="_x000a_El control establecido hay que puntualizar el método para la comunicar a la alta dirección las necesidades de recursos, conforme a lo enunciado en el numeral 8,3 del Manual de Gestión del Riesgo de la DNBC._x000a__x000a_"/>
    <s v="Cumple"/>
    <s v="Cumple"/>
    <s v="Cumple"/>
    <s v="Cumple"/>
    <s v="Cumple"/>
    <s v="Cumple"/>
    <s v="Cumple"/>
    <s v="Cumple"/>
  </r>
  <r>
    <n v="0"/>
    <x v="11"/>
    <s v="Orientar a la DNBC, en la definición de estrategias y lineamientos que estructuren los planes, programas y proyectos de la Entidad,  con el fin de impactar positivamente el servicio entregado a los grupos de valor, mediante los lineamientos definidos en el marco del Plan Nacional de Desarrollo, el Plan Estratégico Sectorial y el Sistema Integrado de Gestión y Control. "/>
    <s v="Ejecución presupuestal incompleta dentro de las vigencias definidas "/>
    <s v="No se logra cumplimiento de las metas presupuestales pactadas dentro de la DNBC"/>
    <s v="Estratégico"/>
    <s v="2.1"/>
    <s v="Inadecuada planeación y monitoreo de los procesos de contratación para la ejecución de recursos asignados"/>
    <s v="Incumplimiento en los tiempos de ejecución de los planes de inversión definidos_x000a__x000a_Incumplimiento de metas_x000a__x000a_Bajos nivelesd egestión institucional_x000a__x000a_Pérdda de credibilidad"/>
    <s v="Probable"/>
    <s v="Moderado"/>
    <s v="Alto"/>
    <s v="Reducir"/>
    <s v="Identificación detallada en la cadena de valor del proyecto de inversión de los item para ejecutar los recursos asignados y avalados por la Junta Nacional de Bomberos para cumplir con los objetivos y metas propuestas"/>
    <s v="Líder y gestor del proceso"/>
    <s v="Dirección de la DNBC"/>
    <s v="Cada vez que ocurra"/>
    <s v="Detectar"/>
    <s v="Desagregación de la cadena de valor por Objetivo; Producto, Actividades e Item con recursos asignados"/>
    <s v="Cadena de valor formulada y actualizada"/>
    <s v="MARZO 2020. 1 Cadena de Valor formulada y actualizada."/>
    <s v="MARZO 2020. De acuerdo con la Junta Nacional de Bomberos realizada en el mes de marzo, se formulo y actualizó la cadena de valor del proyecto de inversión, identificando por Objetivo, Productos, actividad e item, los recursos avalados en el Proyecto por la Junta para cada actividad. De esta forma se describe la programación para la ejecución adecuada de recursos que responda al cumplimiento de metas y claridad para su ejecución."/>
    <s v="Realizar reuniones periódicas de seguimiento a la contratación "/>
    <s v="Posible"/>
    <s v="Moderado"/>
    <s v="Alto"/>
    <s v="El riesgo y su descripción no están identificados conforme a lo enunciado en el numeral 2,2 Identificación del Riesgo de la Guía para la Administración del Riesgos emitida por el DAFP, ya que se está comenzando con una palabra negativa (No)_x000a__x000a_La implementación  del control no redujo   la materialización del riesgo ya que El riesgo residual mantuvo la evaluación el riesgo en ALTO_x000a__x000a_No se incluyó en las consecuencias las sanciones por parte de los órganos de control y vigilancia_x000a__x000a_El control  reduce la materialización del riesgo únicamente en los recursos de  inversión dejando a un lado los recursos de funcionamiento, los cuales si están identificados en el riesgo &quot;Ejecución presupuestal incompleta.. _x000a__x000a_La contingencia no es un tratamiento para mitigar los efectos de la materialización del riesgo. Ej. Ej. Realizar reprogramación de los recursos..._x000a__x000a_En los controles conforme al numeral 8,3 del Manual de Gestión del Riesgo, no se identificó el paso 5 que trata de: Indicar qué pasa con las observaciones o desviaciones resultantes de ejecutar el control, quedando así:  No se investigan y resuelven oportunamente"/>
    <s v="No cumple"/>
    <s v="Cumple"/>
    <s v="Cumple"/>
    <s v="Cumple"/>
    <s v="Cumple"/>
    <s v="Cumple"/>
    <s v="No cumple"/>
    <s v="No cumple"/>
  </r>
  <r>
    <n v="22"/>
    <x v="11"/>
    <s v="Orientar a la DNBC, en la definición de estrategias y lineamientos que estructuren los planes, programas y proyectos de la Entidad,  con el fin de impactar positivamente el servicio entregado a los grupos de valor, mediante los lineamientos definidos en el marco del Plan Nacional de Desarrollo, el Plan Estratégico Sectorial y el Sistema Integrado de Gestión y Control. "/>
    <s v="Ejecución presupuestal incompleta dentro de las vigencias definidas "/>
    <s v="No se logra cumplimiento de las metas presupuestales pactadas dentro de la DNBC"/>
    <s v="Estratégico"/>
    <s v="2.1"/>
    <s v="Inadecuada planeación y monitoreo de los procesos de contratación para la ejecución de recursos asignados"/>
    <s v="Incumplimiento en los tiempos de ejecución de los planes de inversión definidos_x000a__x000a_Incumplimiento de metas_x000a__x000a_Bajos niveles de gestión institucional_x000a__x000a_Pérdda de credibilidad"/>
    <s v="Probable"/>
    <s v="Moderado"/>
    <s v="Alto"/>
    <s v="Reducir"/>
    <s v="Monitoreo periódico a los recursos de inversión asignados de acuerdo con la cadena de valor"/>
    <s v="Líder y gestor del proceso"/>
    <s v="Dirección de la DNBC"/>
    <s v="Mensual"/>
    <s v="Detectar"/>
    <s v="1 Monitoreo a la ejecución de recursos"/>
    <s v="Informes de Monitoreo presentados"/>
    <s v="ENERO 2020. No ha secionado la junta _x000a_FEBRERO 2020. No ha secionado la junta_x000a_MARZO 2020. No ha secionado la junta_x000a_ABRIL 2020. 1 Monitoreo de ejecución de recursos_x000a_MAYO 2020. 1 Monitoreo de ejecución de recursos_x000a_JUNIO 2020. 1 Monitoreo de ejecución de recursos_x000a_JULIO 2020. 1 Monitoreo de ejecución de recursos_x000a_AGOSTO 2020. 1 Monitoreo de ejecución de recursos_x000a_SEPTIEMBRE 2020. 1 Monitoreo de ejecución de recursos_x000a_"/>
    <s v="ENERO 2020. No ha secionado la junta _x000a_FEBRERO 2020. No ha secionado la junta_x000a_MARZO 2020. No ha secionado la junta_x000a_ABRIL 2020. Se realizo 1 informe con la ejecución presupuestal de inversión y funcionamiento presentados a la alta Dirección. _x000a_MAYO 2020. Se realizo 1 informe con la ejecución presupuestal de inversión y funcionamiento presentados a la alta Dirección. _x000a_JUNIO 2020. Se realizo 1 informe con la ejecución presupuestal de inversión y funcionamiento presentados a la alta Dirección. _x000a_JULIO 2020. Se realizo 1 informe con la ejecución presupuestal de inversión y funcionamiento presentados a la alta Dirección. _x000a_AGOSTO 2020. Se realizo 1 informe con la ejecución presupuestal de inversión y funcionamiento presentados a la alta Dirección. _x000a_SEPTIEMBRE 2020. Se realizo 1 informe con la ejecución presupuestal de inversión y funcionamiento presentados a la alta Dirección. _x000a_"/>
    <s v="Realizar reuniones periódicas de seguimiento a la contratación "/>
    <s v="Posible"/>
    <s v="Moderado"/>
    <s v="Alto"/>
    <s v="El riesgo y su descripción no están identificados conforme a lo enunciado en el numeral 2,2 Identificación del Riesgo de la Guía para la Administración del Riesgos emitida por el DAFP, ya que se está comenzando con una palabra negativa (No)_x000a__x000a_La implementación  del control no redujo   la materialización del riesgo ya que El riesgo residual mantuvo la evaluación el riesgo en ALTO_x000a__x000a_No se incluyó en las consecuencias las sanciones por parte de los órganos de control y vigilancia_x000a__x000a_El control  reduce la materialización del riesgo únicamente en los recursos de  inversión dejando a un lado los recursos de funcionamiento, los cuales si están identificados en el riesgo &quot;Ejecución presupuestal incompleta.. _x000a__x000a_La contingencia no es un tratamiento para mitigar los efectos de la materialización del riesgo. Ej. Realizar reprogramación de los recursos...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_x000a_"/>
    <s v="No cumple"/>
    <s v="Cumple"/>
    <s v="Cumple"/>
    <s v="Cumple"/>
    <s v="Cumple"/>
    <s v="Cumple"/>
    <s v="No cumple"/>
    <s v="No cumple"/>
  </r>
  <r>
    <n v="0"/>
    <x v="12"/>
    <s v="Atender las necesidades de carácter legal y de representación judicial de la DNBC, con el propósito de defender los intereses de la entidad, mediante el acompañamiento y asesoría en carácter legal de sus procesos dando estricto cumplimiento a las leyes vigentes."/>
    <s v="Atender de manera inoportuna los proceso judiciales allegados a la entidad."/>
    <s v="Gestionar los procesos que llegan a la entidad fuera de los tiempos legalmente establecidos "/>
    <s v="Cumplimiento"/>
    <s v="1.1"/>
    <s v="Falta de personal idoneo."/>
    <s v="Perdida de proceso judicial_x000a__x000a_Daño reputacional_x000a__x000a_Sanciones disciplinarias _x000a__x000a_Sanciones legales"/>
    <s v="Posible"/>
    <s v="Moderado"/>
    <s v="Alto"/>
    <s v="Reducir"/>
    <s v="Se validara en cada uno de los comites de conciliaciòn que se cuente con el apoderado de los procesos en donde es parte la entidad. Validando que cada proceso en donde es demandada la entidad cuente con su respectivo apoderado."/>
    <s v="Gestor del Proceso"/>
    <s v="Lider del Proceso"/>
    <s v="Mensual"/>
    <s v="Prevenir"/>
    <s v="Verificaciòn del apoderado de los procesos allegados a la entidad / Relaciòn total de procesos en donde esta involucrada la entidad "/>
    <s v="Acta de comité de conciliaciòn "/>
    <s v="ENERO 2020.  9/9_x000a_FEBRERO 2020. 10/10_x000a_MARZO 2020. 10/10_x000a_ABRIL 2020. 10/10_x000a_MAYO 2020. 10/10_x000a_JUNIO 2020. 10/10_x000a_JULIO 2020. 10/10_x000a_AGOSTO 2020. 10/10_x000a_SEPTIEMBRE 2020. 10/10_x000a_"/>
    <s v="ENERO 2020.  Dentro del acta de comité de conciliación se evidencia el apoderado de los 9 procesos vigentes a esa fecha de la entidad_x000a_FEBRERO 2020.  Dentro del acta de comité de conciliación se evidencia el apoderado de los 10 procesos vigentes a esa fecha de la entidad_x000a_MARZO 2020. Dentro del acta de comité de conciliación se evidencia el apoderado de los 10 procesos vigentes a esa fecha de la entidad_x000a_ABRIL 2020. Dentro del acta de comité de conciliación se evidencia el apoderado de los 10 procesos vigentes a esa fecha de la entidad_x000a_MAYO 2020. Dentro del acta de comité de conciliación se evidencia el apoderado de los 10 procesos vigentes a esa fecha de la entidad_x000a_JUNIO 2020. Dentro del acta de comité de conciliación se evidencia el apoderado de los 10 procesos vigentes a esa fecha de la entidad_x000a_JULIO 2020. Dentro del acta de comité de conciliación se evidencia el apoderado de los 10 procesos vigentes a esa fecha de la entidad_x000a_AGOSTO 2020. Dentro del acta de comité de conciliación se evidencia el apoderado de los 10 procesos vigentes a esa fecha de la entidad_x000a_SEPTIEMBRE 2020. Dentro del acta de comité de conciliación se evidencia el apoderado de los 10 procesos vigentes a esa fecha de la entidad"/>
    <s v="Por parte del despacho del director se solicita que se designa otro abogado que asuma la defensa de la entidad"/>
    <s v="Posible"/>
    <s v="Moderado"/>
    <s v="Alto"/>
    <s v="Nombre del riesgo: se ajusta a su objetivo, es realmente una situación potencial que lo puede afectar, así como a la Entidad y partes interesadas y grupo de valor _x000a__x000a_Causa: igualmente determina un factor interno, que puede generar su materialización;_x000a__x000a_Consecuencia: es acertada; _x000a__x000a_Control: No se refiere a una actividad que tenga un propósito dirigido evitar que personal no idóneo lleve la representación judicial d la Entidad, pues validar cada proceso que se cuente con un apoderado designado en comité de conciliación, no va a prevenir que se materialice el riesgo, conforme a  lo enunciado en el numeral 8,3 del Manual de Gestión del Riesgo de la DNBC_x000a__x000a_Indicador: Se debe medir es en términos del  personal idóneo._x000a__x000a_Contingencia: puede evitar la materialización del riesgo.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implementación  del control no redujo   la materialización del riesgo ya que El riesgo residual mantuvo la evaluación el riesgo en ALTO."/>
    <s v="Cumple"/>
    <s v="Cumple"/>
    <s v="Cumple"/>
    <s v="Cumple"/>
    <s v="Cumple"/>
    <s v="No cumple"/>
    <s v="Cumple"/>
    <s v="No cumple"/>
  </r>
  <r>
    <n v="23"/>
    <x v="12"/>
    <s v="Atender las necesidades de carácter legal y de representación judicial de la DNBC, con el propósito de defender los intereses de la entidad, mediante el acompañamiento y asesoría en carácter legal de sus procesos dando estricto cumplimiento a las leyes vigentes."/>
    <s v="Atender de manera inoportuna los proceso judiciales allegados a la entidad."/>
    <s v="Gestionar los procesos que llegan a la entidad fuera de los tiempos legalmente establecidos "/>
    <s v="Cumplimiento"/>
    <s v="1.2"/>
    <s v="Sobrecarga laboral."/>
    <s v="Sanciones disciplinarias_x000a__x000a_Incumplimiento en el plan de acción"/>
    <s v="Posible"/>
    <s v="Moderado"/>
    <s v="Alto"/>
    <s v="Reducir"/>
    <s v="En los casos que la sobrecarga laboral no permita la defensa judicial de la entidad se procedera a designar otro abogado que la desarrolle. "/>
    <s v="Gestor del Proceso"/>
    <s v="Lider del Proceso"/>
    <s v="Trimestral "/>
    <s v="Prevenir"/>
    <s v="Procesos desigandos a otro abogado que tengan como causa sobrecarga laboral"/>
    <s v="Poder otorgado al nuevo abogado (en los casos que se presente el evento)"/>
    <s v="ENERO 2020.  0_x000a_FEBRERO 2020. 0_x000a_MARZO 2020. 0_x000a_ABRIL 2020. 0_x000a_MAYO 2020. 0_x000a_JUNIO 2020. 0_x000a_JULIO 2020. 0_x000a_AGOSTO 2020. 0_x000a_SEPTIEMBRE 2020. 0_x000a_"/>
    <s v="ENERO 2020. No se presentó ninguna sustitución de poder por sobrecarga laboral_x000a_FEBRERO 2020.  No se presentó ninguna sustitución de poder por sobrecarga laboral_x000a_MARZO 2020. No se presentó ninguna sustitución de poder por sobrecarga laboral_x000a_ABRIL 2020. No se presentó ninguna sustitución de poder por sobrecarga laboral_x000a_MAYO 2020. No se presentó ninguna sustitución de poder por sobrecarga laboral_x000a_JUNIO 2020. No se presentó ninguna sustitución de poder por sobrecarga laboral_x000a_JULIO 2020. No se presentó ninguna sustitución de poder por sobrecarga laboral_x000a_AGOSTO 2020. No se presentó ninguna sustitución de poder por sobrecarga laboral_x000a_SEPTIEMBRE 2020.No se presentó ninguna sustitución de poder por sobrecarga laboral"/>
    <s v="Por parte del despacho del director se solicita que se designa otro abogado que asuma la defensa de la entidad"/>
    <s v="Posible"/>
    <s v="Moderado"/>
    <s v="Alto"/>
    <s v="Nombre del riesgo: Atendiendo al riesgo estructurado  gestionar los procesos fuera de los tiempos legalmente establecidos, es ajustado a los criterios legales que rigen la materia_x000a__x000a_Causa: Es acertada define ese factor interno que genera la materialización (sobrecarga laboral) _x000a__x000a_Consecuencia:  sanciones disciplinarias, incumplimiento del plan de acción; resultaría igualmente importante, determinar las consecuencia que podría traer a la Entidad como:  fallos en contra, e incremente del contingente judicial, multas, etc. _x000a__x000a_Control: es importante determinarlo en términos de prevenir o detectar las causas que dan origen para llevar a cabo los ajustes y correctivos para que no se materialice, y no actuar una vez este se materialice como es el caso de designar otro abogado, la idea es revisar las cargas antes de dar la representación judicial, para no tener que sustituir en el camino, ya que esto sería la contingencia, incumpliendo lo señalado en el numeral 8,3 del Manual de Gestión del Riesgos DNBC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_x000a_Indicador:  No mide el control _x000a__x000a_La implementación  del control no redujo   la materialización del riesgo ya que El riesgo residual mantuvo la evaluación el riesgo en ALTO."/>
    <s v="Cumple"/>
    <s v="Cumple"/>
    <s v="No cumple"/>
    <s v="Cumple"/>
    <s v="Cumple"/>
    <s v="No cumple"/>
    <s v="Cumple"/>
    <s v="No cumple"/>
  </r>
  <r>
    <n v="0"/>
    <x v="12"/>
    <s v="Atender las necesidades de carácter legal y de representación judicial de la DNBC, con el propósito de defender los intereses de la entidad, mediante el acompañamiento y asesoría en carácter legal de sus procesos dando estricto cumplimiento a las leyes vigentes."/>
    <s v="Desatender las citaciones de carácter judicial y extrajudicial."/>
    <s v="Siendo vinculados a un proceso judicial o extrajudicial, no asistir a las citaciones de conciliaciones. "/>
    <s v="Cumplimiento"/>
    <s v="2.1"/>
    <s v="Falta de personal idoneo."/>
    <s v="Sanciones disciplinarias_x000a__x000a_Incumplimiento en el plan de acción"/>
    <s v="Posible"/>
    <s v="Moderado"/>
    <s v="Alto"/>
    <s v="Reducir"/>
    <s v="Se validara en cada uno de los comites de conciliaciòn que se cuente con el apoderado de los procesos en donde es parte la entidad. Validando que cada proceso en donde es demandada la entidad cuente con su respectivo apoderado."/>
    <s v="Gestor del Proceso"/>
    <s v="Lider del Proceso"/>
    <s v="Mensual"/>
    <s v="Prevenir"/>
    <s v="Verificaciòn del apoderado de los procesos allegados a la entidad / Relaciòn total de procesos en donde esta involucrada la entidad "/>
    <s v="Acta de comité de conciliaciòn "/>
    <s v="ENERO 2020.  9/9_x000a_FEBRERO 2020. 10/10_x000a_MARZO 2020. 10/10_x000a_ABRIL 2020. 10/10_x000a_MAYO 2020. 10/10_x000a_JUNIO 2020. 10/10_x000a_JULIO 2020. 10/10_x000a_AGOSTO 2020. 10/10_x000a_SEPTIEMBRE 2020. 10/10_x000a_"/>
    <s v="ENERO 2020.  Dentro del acta de comité de conciliación se evidencia el apoderado de los 9 procesos vigentes a esa fecha de la entidad_x000a_FEBRERO 2020.  Dentro del acta de comité de conciliación se evidencia el apoderado de los 10 procesos vigentes a esa fecha de la entidad_x000a_MARZO 2020. Dentro del acta de comité de conciliación se evidencia el apoderado de los 10 procesos vigentes a esa fecha de la entidad_x000a_ABRIL 2020. Dentro del acta de comité de conciliación se evidencia el apoderado de los 10 procesos vigentes a esa fecha de la entidad_x000a_MAYO 2020. Dentro del acta de comité de conciliación se evidencia el apoderado de los 10 procesos vigentes a esa fecha de la entidad_x000a_JUNIO 2020. Dentro del acta de comité de conciliación se evidencia el apoderado de los 10 procesos vigentes a esa fecha de la entidad_x000a_JULIO 2020. Dentro del acta de comité de conciliación se evidencia el apoderado de los 10 procesos vigentes a esa fecha de la entidad_x000a_AGOSTO 2020. Dentro del acta de comité de conciliación se evidencia el apoderado de los 10 procesos vigentes a esa fecha de la entidad_x000a_SEPTIEMBRE 2020. Dentro del acta de comité de conciliación se evidencia el apoderado de los 10 procesos vigentes a esa fecha de la entidad"/>
    <s v="Por parte del despacho del director se solicita que se designa otro abogado que asuma la defensa de la entidad"/>
    <s v="Posible"/>
    <s v="Menor"/>
    <s v="Moderado"/>
    <s v="Nombre del riesgo: Es importante respecto a este riesgo,  proceder a verificar si se trata de un nuevo evento que pueda afectar el proceso, o si se puede unificar  con el de Gestionar los procesos que llegan a la entidad fuera de los tiempos legalmente establecidos, teniendo en cuenta que es la misma causa que lo produce, el control es el mismo, al igual que el indicador y contingencia._x000a__x000a_Nombre del riesgo: Atendiendo al riesgo estructurado  gestionar los procesos fuera de los tiempos legalmente establecidos, es ajustado a los criterios legales que rigen la materia_x000a__x000a_Causa: Es acertada define ese factor interno que genera la materialización (falta de personal idóneo)_x000a__x000a_Consecuencia:  sanciones disciplinarias, incumplimiento del plan de acción; resultaría igualmente importante, determinar las consecuencia que podría traer a la Entidad como:  fallos en contra, e incremente del contingente judicial, . _x000a__x000a_Control: es importante determinarlo en términos de prevenir o detectar las causas que dan origen para llevar a cabo los ajustes y correctivos para que no se materialice, y no actuar una vez este se materialice como es el caso de designar otro abogado, la idea es revisar el perfil de los profesionales encargados de la representación judicial, incumpliendo lo señalado en el numeral 8,3 del Manual de Gestión del Riesgos DNBC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Indicador:  No mide el control _x000a__x000a_"/>
    <s v="Cumple"/>
    <s v="Cumple"/>
    <s v="No cumple"/>
    <s v="Cumple"/>
    <s v="Cumple"/>
    <s v="No cumple"/>
    <s v="Cumple"/>
    <s v="Cumple"/>
  </r>
  <r>
    <n v="24"/>
    <x v="12"/>
    <s v="Atender las necesidades de carácter legal y de representación judicial de la DNBC, con el propósito de defender los intereses de la entidad, mediante el acompañamiento y asesoría en carácter legal de sus procesos dando estricto cumplimiento a las leyes vigentes."/>
    <s v="Desatender las citaciones de carácter judicial y extrajudicial."/>
    <s v="Siendo vinculados a un proceso judicial o extrajudicial, no asistir a las citaciones de conciliaciones. "/>
    <s v="Cumplimiento"/>
    <s v="2.2"/>
    <s v="Falta de seguimiento a los procesos"/>
    <s v="Inicio de proceso judicial por la no asistencia a la citacion_x000a__x000a_Sanciones legales_x000a__x000a_Sanciones disciplinarias"/>
    <s v="Posible"/>
    <s v="Moderado"/>
    <s v="Alto"/>
    <s v="Reducir"/>
    <s v="Revision judicial de los procesos donde es parte la entidad. _x000a__x000a_En cada uno de los comites de conciliacion de hace seguimiento a los procesos donde es parte la entidad, verificando la fecha de audiencias para confirmar asistencias"/>
    <s v="Gestor del Proceso"/>
    <s v="Lider del Proceso"/>
    <s v="Mensual"/>
    <s v="Prevenir"/>
    <s v="Procesos revisados para identificar fechas de actuacion judicial  /  Procesos en contra de la entidad"/>
    <s v="Acta de comité de conciliaciòn "/>
    <s v="ENERO 2020.  9/9_x000a_FEBRERO 2020. 10/10_x000a_MARZO 2020. 10/10_x000a_ABRIL 2020. 10/10_x000a_MAYO 2020. 10/10_x000a_JUNIO 2020. 10/10_x000a_JULIO 2020. 10/10_x000a_AGOSTO 2020. 10/10_x000a_SEPTIEMBRE 2020. 10/10_x000a_"/>
    <s v="ENERO 2020.  Dentro del acta de comité de conciliación se hace seguimiento a los procesos donde es parte la entidad._x000a_FEBRERO 2020. Dentro del acta de comité de conciliación se hace seguimiento a los procesos donde es parte la entidad._x000a_MARZO 2020. Dentro del acta de comité de conciliación se hace seguimiento a los procesos donde es parte la entidad._x000a_ABRIL 2020. Dentro del acta de comité de conciliación se hace seguimiento a los procesos donde es parte la entidad._x000a_MAYO 2020. Dentro del acta de comité de conciliación se hace seguimiento a los procesos donde es parte la entidad._x000a_JUNIO 2020. Dentro del acta de comité de conciliación se hace seguimiento a los procesos donde es parte la entidad._x000a_JULIO 2020. Dentro del acta de comité de conciliación se hace seguimiento a los procesos donde es parte la entidad._x000a_AGOSTO 2020. Dentro del acta de comité de conciliación se hace seguimiento a los procesos donde es parte la entidad._x000a_SEPTIEMBRE 2020. Dentro del acta de comité de conciliación se hace seguimiento a los procesos donde es parte la entidad._x000a_"/>
    <s v="Presentar una solicitud de aplazamiento de la diligencia judicial "/>
    <s v="Posible"/>
    <s v="Menor"/>
    <s v="Moderado"/>
    <s v="Nombre del riesgo: Ajustado a los criterios legales. _x000a__x000a_Consecuencias: Sería importante incluir Perder la oportunidad de controvertir pruebas. _x000a__x000a_Control: Se debe ajustar entrando a especificar que actividad se haría para que se tenga un seguimiento a los procesos judiciales, como y diligencias programadas a los abogados, una especie de programador, que recuerde las audiencias, se debe hacer mas que una revisión un seguimiento, incumplimiendo el numeral 8,3 del Manual de Gestión del Riesgo DNBC_x000a__x000a_Existen dos controles asociados a un misma causa, por lo tanto se deben separar conforme a los determinado en el numeral 8,1 del Manual del Gestión del riesgo de la DNBC._x000a__x000a_Indicador: No mide las actividades del control _x000a__x000a_La contingencia no es un tratamiento para mitigar los efectos de la materialización del riesgo._x000a__x000a_En los controles conforme al numeral 8,3 del Manual de Gestión del Riesgo, no se identificó el paso 5 que trata de: Indicar qué pasa con las observaciones o desviaciones resultantes de ejecutar el control, quedando así:  No se investigan y resuelven oportunamente"/>
    <s v="Cumple"/>
    <s v="Cumple"/>
    <s v="Cumple"/>
    <s v="Cumple"/>
    <s v="Cumple"/>
    <s v="No cumple"/>
    <s v="No cumple"/>
    <s v="Cumple"/>
  </r>
  <r>
    <n v="0"/>
    <x v="13"/>
    <s v="Seleccionar, mantener y atraer el mejor talento humano, que satisfaga las competencias y habilidades requeridas por  DNBC, impulsando un óptimo ambiente laboral seguro, que promueva ambientes de participación y crecimiento, servidores felices y comprometidos para el cumplimiento de las metas de la entidad además de definir los lineamientos de desvinculación requeridos en ámbitos de legalidad e integridad._x000a_"/>
    <s v="Liquidación incorrecta de la nomina de los servidores públicos "/>
    <s v="Elaboración inadecuada de la liquidación de la nomina y parafiscales, que se puedan presentar por errores humano o tecnológicos"/>
    <s v="Operativo"/>
    <s v="1.1"/>
    <s v="Falla humana en el ingreso de información"/>
    <s v="Reprocesos_x000a__x000a_Sanciones disciplinarias_x000a__x000a_Sanciones legales"/>
    <s v="Posible"/>
    <s v="Moderado"/>
    <s v="Alto"/>
    <s v="Reducir"/>
    <s v="Revisión detallada de la sabana de nomina antes de ser cargada en el aplicativo del tesoro nacional"/>
    <s v="Líder y gestor del proceso"/>
    <s v="Gestión Financiera"/>
    <s v="Mensual"/>
    <s v="Prevenir"/>
    <s v="Numero de sabanas de nomina revisadas / Numero de sabanas de nomina elaboradas"/>
    <s v="Carpeta en DRIVE de las sabanas de nomina firmadas"/>
    <s v="ENERO 2020. 1/1_x000a_FEBRERO 2020. 1/1_x000a_MARZO. 1/1_x000a_ABRIL 2020. 1/1_x000a_MAYO 2020. 1/1_x000a_JUNIO 2020. 1/1_x000a_JULIO 2020. 1/1_x000a_AGOSTO 2020. 1/1_x000a_SEPTIEMBRE 2020. 1/1"/>
    <s v="ENERO 2020. Se elaboran y revisan una sabana de nomina en el periodo_x000a_FEBRERO 2020. Se elaboran y revisan una sabana de nomina en el periodo_x000a_MARZO. Se elaboran y revisan una sabana de nomina en el periodo_x000a_ABRIL 2020. Se elaboran y revisan una sabana de nomina en el periodo_x000a_MAYO 2020. Se elaboran y revisan una sabana de nomina en el periodo_x000a_JUNIO 2020. Se elaboran y revisan una sabana de nomina en el periodo_x000a_JULIO 2020. Se elaboran y revisan una sabana de nomina en el periodo_x000a_AGOSTO 2020. Se elaboran y revisan una sabana de nomina en el periodo_x000a_SEPTIEMBRE 2020. Se elaboran y revisan una sabana de nomina en el periodo"/>
    <s v="Informar a la subdirección administrativa y a la coordinación financiera sobre la falla presentada en la liquidación de la nomina e iniciar con las correcciones a que de lugar"/>
    <s v="Posible"/>
    <s v="Moderado"/>
    <s v="Alto"/>
    <s v="Respecto a la construcción e identificación del riesgo, la Oficina de Control Interno, observa que: 1. Se tuvieron en cuenta la totalidad de los insumos  de que trata el Numeral 2.2. de la Guía de Riesgos del DAFP, y lo preceptuado en el Numeral 6.1.1. del Manual de Gestión de Riesgo de la DNBC, para determinar y priorizar todos aquellos eventos o situaciones críticas potenciales y reales que imposibiliten el cumplimiento del objetivo estratégicos del proceso, el cual esta enmarca en &quot;...un óptimo ambiente laboral seguro, que promueva ambientes de participación y crecimiento, servidores felices y comprometidos para el cumplimiento de las metas de la entidad..&quot;,  Igualmente, se evidencia en esta revisión  que la descripción del riesgo  define claramente el nombre del mismo; _x000a__x000a_La causa  aunque identifica el  factor  interno  aun falta puntualización ej.: Fallas  en el ingreso de información al aplicativo....._x000a__x000a_La consecuencia definida  hace relación a los efectos o situaciones resultantes de la materialización del riesgo que impactan en el proceso, la entidad, sus grupos de valor y demás partes interesadas;_x000a__x000a_El control implementado no minimiza la materialización del riesgo en el proceso de Gestión del Talento Humano, dado que el control está previsto para ejecutarse por Gestión Financiera, incumpliendo lo enunciado en el Manual de Gestión del Riesgo numeral 8,3_x000a_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indicador establecido mide la ejecución  del control _x000a__x000a_La implementación  del control no redujo   la materialización del riesgo ya que El riesgo residual mantuvo la evaluación el riesgo en ALTO"/>
    <s v="Cumple"/>
    <s v="Cumple"/>
    <s v="Cumple"/>
    <s v="Cumple"/>
    <s v="Cumple"/>
    <s v="Cumple"/>
    <s v="Cumple"/>
    <s v="No cumple"/>
  </r>
  <r>
    <n v="25"/>
    <x v="13"/>
    <s v="Seleccionar, mantener y atraer el mejor talento humano, que satisfaga las competencias y habilidades requeridas por  DNBC, impulsando un óptimo ambiente laboral seguro, que promueva ambientes de participación y crecimiento, servidores felices y comprometidos para el cumplimiento de las metas de la entidad además de definir los lineamientos de desvinculación requeridos en ámbitos de legalidad e integridad._x000a_"/>
    <s v="Liquidación incorrecta de la nomina de los servidores públicos "/>
    <s v="Elaboración inadecuada de la liquidación de la nomina y parafiscales, que se puedan presentar por errores humano o tecnológicos"/>
    <s v="Operativo"/>
    <s v="1.2"/>
    <s v="Fallas tecnológicas"/>
    <s v="Demoras en los tiempos de pago_x000a__x000a_Reprocesos"/>
    <s v="Posible"/>
    <s v="Moderado"/>
    <s v="Alto"/>
    <s v="Reducir"/>
    <s v="Validar las actualizaciones previstas por el proveedor con el propósito de garantizar el correcto funcionamiento del Software de nomina"/>
    <s v="Líder y gestor del proceso"/>
    <s v="Gestión de Tecnología Informática"/>
    <s v="Cuatrimestral"/>
    <s v="Prevenir"/>
    <s v="Novedades o daños reportados del sofware por falta de actualización  "/>
    <s v="Correo Electrónico"/>
    <s v="ABRIL 2020. 0_x000a__x000a_AGOSTO 2020. 0 "/>
    <s v="ABRIL 2020. El sofware no presenta novedades, ni daños, con lo cual se valida que cuenta con las actualiaciones requeridas para su funcionamiento._x000a__x000a_AGOSTO  2020. El sofware no presenta novedades, ni daños, con lo cual se valida que cuenta con las actualiaciones requeridas para su funcionamiento._x000a__x000a_De todos modos está en proceso de evaluación para su adquisición.  Al espera que sea adjudicado a mediados del mes de  octubre."/>
    <s v="Se liquida la nomina en Excel, con el propósito de cumplir con los pagos en los tiempos previstos"/>
    <s v="Posible"/>
    <s v="Moderado"/>
    <s v="Alto"/>
    <s v="Atendiendo a esta nueva causa del riesgo, ya analizado y verificado que se ajusta a los parámetros  del Numeral 2.2. de la Guía de Riesgos del DAFP, y lo preceptuado en el Numeral 6.1.1. del Manual de Gestión de Riesgo de la DNBC, para determinar y priorizar todos aquellos eventos o situaciones críticas potenciales y reales que imposibiliten el cumplimiento del objetivo estratégicos del proceso,  donde igualmente se valida la descripción del riesgo, la causa , consecuencia, indicador  y la contingencia._x000a__x000a_El control implementado no minimiza la materialización del riesgo en el proceso de Gestión del Talento Humano, dado que el control está previsto para ejecutarse por Gestión de Tecnología, incumpliendo lo enunciado en el Manual de Gestión del Riesgo numeral 8,3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_x000a__x000a_Evaluación del riesgo residual, se debe revisar toda vez que el control  no modifica su probabilidad ni impacto ya que el nivel de riesgo permanece en alto. "/>
    <s v="Cumple"/>
    <s v="Cumple"/>
    <s v="Cumple"/>
    <s v="Cumple"/>
    <s v="Cumple"/>
    <s v="Cumple"/>
    <s v="No cumple"/>
    <s v="No cumple"/>
  </r>
  <r>
    <n v="26"/>
    <x v="13"/>
    <s v="Seleccionar, mantener y atraer el mejor talento humano, que satisfaga las competencias y habilidades requeridas por  DNBC, impulsando un óptimo ambiente laboral seguro, que promueva ambientes de participación y crecimiento, servidores felices y comprometidos para el cumplimiento de las metas de la entidad además de definir los lineamientos de desvinculación requeridos en ámbitos de legalidad e integridad._x000a_"/>
    <s v="Manejo inadecuado de la información de las historias laborales "/>
    <s v="Carencia de seguridad en la custodia de las historias laborales"/>
    <s v="Operativo"/>
    <s v="2.1"/>
    <s v="No tener un manejo  adecuado para la custodia de las historias laborales"/>
    <s v="Perdida de información de las historias laborales _x000a__x000a_Sanciones legales"/>
    <s v="Rara vez"/>
    <s v="Mayor"/>
    <s v="Alto"/>
    <s v="Reducir"/>
    <s v="Escanear la información de las historias laborales que se encuentran en custodia del proceso y validar con el proceso documental la posibilidad de transferir dicha información "/>
    <s v="Líder y gestor del proceso"/>
    <s v="Proceso Gestión Documental"/>
    <s v="Cuatrimestral"/>
    <s v="Prevenir"/>
    <s v="Documentos Escaneados de las historias laborales de los servidores de la entidad"/>
    <s v="Correo Electrónico"/>
    <s v="ABRIL 2020. 29 funcionarios  y 3 ex funcionarios_x000a__x000a_AGOSTO 2020. 29 funcionarios "/>
    <s v="ABRIL 2020. En el periodo en cuestion se realiza en el google drive del proceso recurso.humano@dnbc.gov.co el scaner de todos los documentos que hacen parte de la historia laboral de los funcionarios y exfuncionarios. Se adjunta pantallazo del drive donde se encuentran ubicadas las historias laborales, no se puede adjuntar uno a uno por motivos de proteccion a la informacion _x000a__x000a_AGOSTO 2020. En el periodo en cuestion se realiza en el google drive del proceso recurso.humano@dnbc.gov.co el scaner de todos los documentos que hacen parte de la historia laboral de los funcionarios y exfuncionarios. Se adjunta pantallazo del drive donde se encuentran ubicadas las historias laborales, no se puede adjuntar uno a uno por motivos de proteccion a la informacion_x000a__x000a_ Se realizo trasferencia de las historias laborales de los exfuncionarios o inactivas al proceso de gestión documental para la custodia, con sus respectivos formatos de trasferencias  correo enviado."/>
    <s v="Enviar las historias laborales a Gestión Documental para su custodia"/>
    <s v="Rara vez"/>
    <s v="Mayor"/>
    <s v="Alto"/>
    <s v="La construcción e identificación del riesgo,  es ajustada a los preceptos legales que debe cumplir; no obstante, se puede ampliar el riesgo a la imprecisión, inoportunidad, pérdida o filtración de información confidencialidad y reservada de los funcionarios; y la Descripción del riesgo define claramente el nombre del mismo; _x000a__x000a_Causa  no  identifica el factor  interno  que  produce la materialización del riesgo, conforme a lo enunciado en el Manual de Gestión del riesgo de la DNBC Numeral 7,1,1, ya está descrita como el mismo riesgo._x000a__x000a_Consecuencia definida  hace relación a los efectos o situaciones resultantes de la materialización del riesgo que impactan en el proceso; _x000a__x000a_El indicador establecido mide la ejecución  del control; sin embargo podría redactarse Número Total de las Historias....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_x000a__x000a_Evaluación del riesgo residual, se debe revisar, toda vez que el control no modifica su probabilidad ni impacto ya que el nivel de riesgo permanece en alto."/>
    <s v="Cumple"/>
    <s v="No cumple"/>
    <s v="Cumple"/>
    <s v="Cumple"/>
    <s v="Cumple"/>
    <s v="Cumple"/>
    <s v="Cumple"/>
    <s v="No cumple"/>
  </r>
  <r>
    <n v="27"/>
    <x v="13"/>
    <s v="Seleccionar, mantener y atraer el mejor talento humano, que satisfaga las competencias y habilidades requeridas por  DNBC, impulsando un óptimo ambiente laboral seguro, que promueva ambientes de participación y crecimiento, servidores felices y comprometidos para el cumplimiento de las metas de la entidad además de definir los lineamientos de desvinculación requeridos en ámbitos de legalidad e integridad._x000a_"/>
    <s v="Legalización extemporánea de viáticos y gastos de viaje"/>
    <s v="Legalización extemporánea por parte de funcionarios y contratistas de los viáticos y gastos de viaje"/>
    <s v="Operativo"/>
    <s v="3.1"/>
    <s v="Por no acatar el procedimiento establecido para la legalización de viáticos y gastos de viaje"/>
    <s v="Retraso en el cumplimiento de las actividades propias de la entidad_x000a__x000a_Reprocesos"/>
    <s v="Posible"/>
    <s v="Moderado"/>
    <s v="Alto"/>
    <s v="Reducir"/>
    <s v="Socializar o generar recordaciones del procedimiento de tramite de viáticos, gastos de viaje y desplazamientos"/>
    <s v="Líder y gestor del proceso"/>
    <m/>
    <s v="Mensual"/>
    <s v="Prevenir"/>
    <s v="Acciones de recordación o socialización realizadas en el periodo"/>
    <s v="Correo electrónico"/>
    <s v="ABRIL 2020. 32 correos_x000a__x000a_AGOSTO 2020. 95 correos_x000a_"/>
    <s v="ABRIL 2020. En el periodo en cuestion se enviaron 32 correos  &quot;legalizacion de comision y/o legalización gastos de viaje y desplazamiento&quot; una vez terminada la comisión o gastos de viaje y desplazamiento para recordar la fecha maxima de legalización_x000a_ABRIL 2020. En el periodo en cuestion se enviaron 95 correos  &quot;legalizacion de comision y/o legalización gastos de viaje y desplazamiento&quot; una vez terminada la comisión o gastos de viaje y desplazamiento para recordar la fecha maxima de legalización"/>
    <s v="Reportar los retrasos al implicado e informar al líder del procesos para que defina las acciones a tomar"/>
    <s v="Posible"/>
    <s v="Moderado"/>
    <s v="Alto"/>
    <s v="El riesgo,  describe el evento que puede generar impacto al objetivo del proceso es ajustado a los preceptos legales que debe cumplir; Así mismo,  la causa, descripción, consecuencia , indicador y contingencia se validan; no obstante, se debe entrar a revisar  la evaluación del riesgo residual,  toda vez que el control no modifica su probabilidad ni impacto ya que el nivel de riesgo permanece en alto._x000a__x000a_La consecuencia definida aunque aplica es muy amplia y no especifica el impacto del riesgo ej.: Sanciones disciplinarias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control implementado aunque ayuda a la minimización de  la materialización del riesgo no reduce sustancialmente la probabilidad de ocurrencia del riesgo  incumpliendo lo enunciado en el Manual de Gestión del Riesgo numeral 8,3_x000a__x000a_Evaluación del riesgo residual, se debe revisar, toda vez que el control no modifica su probabilidad ni impacto ya que el nivel de riesgo permanece en alto."/>
    <s v="Cumple"/>
    <s v="Cumple"/>
    <s v="Cumple"/>
    <s v="Cumple"/>
    <s v="Cumple"/>
    <s v="Cumple"/>
    <s v="Cumple"/>
    <s v="No cumple"/>
  </r>
  <r>
    <n v="0"/>
    <x v="13"/>
    <s v="Seleccionar, mantener y atraer el mejor talento humano, que satisfaga las competencias y habilidades requeridas por  DNBC, impulsando un óptimo ambiente laboral seguro, que promueva ambientes de participación y crecimiento, servidores felices y comprometidos para el cumplimiento de las metas de la entidad además de definir los lineamientos de desvinculación requeridos en ámbitos de legalidad e integridad._x000a_"/>
    <s v="Ambiente laboral sin las recomendaciones que garanticen el bienestar de los colaboradores"/>
    <s v="Intervención inoportuna para los servidores públicos de la DNBC lo cual puede generar accidentes labores o enfermedades laborales"/>
    <s v="Cumplimiento"/>
    <s v="4.1"/>
    <s v="No contemplar dentro cronograma del plan de trabajo de SST la elaboración de los exámenes."/>
    <s v="Enfermedades laborales_x000a__x000a_Sanciones legales"/>
    <s v="Improbable"/>
    <s v="Mayor"/>
    <s v="Alto"/>
    <s v="Reducir"/>
    <s v="Hacer seguimiento al cumplimiento de la actividad de los  exámenes para los servidores, dentro del plan de trabajo del SST "/>
    <s v="Líder y gestor del proceso"/>
    <s v="Gestion Contractual"/>
    <s v="Anual"/>
    <s v="Prevenir"/>
    <s v="Número de exámenes solicitados a los servidores públicos acorde a las necesidades de la entidad"/>
    <s v="Reporte de la realización del examen"/>
    <s v="No se ha cumplido el tiempo del control"/>
    <s v="Se asignó presupuesto en la vigencia 2019 para la realización de exámenes ocupacionales, los cuales se realizaron en el mes de diciembre de 2019 y los informes de condiciones de salud los recibimos en enero de 2020, de acuerdo a ellos se planteó el plan de trabajo del SG-SST para el 2020."/>
    <s v="Programar la ejecución de las recomendaciones emitidas por la IPS en los casos que así corresponda"/>
    <s v="Improbable"/>
    <s v="Mayor"/>
    <s v="Alto"/>
    <s v="El nombre y descripción del riesgo no tienen relación ya que el Ambiente Laboral abarca un sin número  de aspectos y no puntualiza en lo que hace relación a la SST con respecto a enfermedades laborales y accidentes laborales,  como si se enuncia en la  descripción, incumpliendo el numeral 2,2 Identificación del Riesgo de la Guía para la Administración del Riesgos emitida por el DAFP._x000a__x000a_La Causa únicamente está contemplando la elaboración de exámenes y no la intervención requerida para prevenir la ocurrencia de accidentes de trabajo y accidente_x000a__x000a_La consecuencia definida  hace relación únicamente a enfermedades laborales_x000a__x000a_El indicador está limitado únicamente a exámenes_x000a__x000a_La contingencia no es un tratamiento para mitigar los efectos de la materialización del riesgo es una obligatoriedad de la norma _x000a__x000a_El control implementado está incompleto en lo referente a las enfermedades laborales  quedando pendiente la de prevención de accidentes laborales,  incumpliendo lo enunciado en el Manual de Gestión del Riesgo numeral 8,3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valuación del riesgo residual, también se debe revisar, toda vez que el control no modifica su probabilidad ni impacto ya que el nivel de riesgo permanece en alto."/>
    <s v="No cumple"/>
    <s v="No cumple"/>
    <s v="No cumple"/>
    <s v="Cumple"/>
    <s v="Cumple"/>
    <s v="No cumple"/>
    <s v="No cumple"/>
    <s v="No cumple"/>
  </r>
  <r>
    <n v="28"/>
    <x v="13"/>
    <s v="Seleccionar, mantener y atraer el mejor talento humano, que satisfaga las competencias y habilidades requeridas por  DNBC, impulsando un óptimo ambiente laboral seguro, que promueva ambientes de participación y crecimiento, servidores felices y comprometidos para el cumplimiento de las metas de la entidad además de definir los lineamientos de desvinculación requeridos en ámbitos de legalidad e integridad._x000a_"/>
    <s v="Ambiente laboral sin las recomendaciones que garanticen el bienestar de los colaboradores"/>
    <s v="Intervención inoportuna para los servidores públicos de la DNBC lo cual puede generar accidentes labores o enfermedades laborales"/>
    <s v="Cumplimiento"/>
    <s v="4.2"/>
    <s v="Por no tener aprobado el presupuesto para la elaboración de los exámenes médicos laborales"/>
    <s v="Incumplimiento a la Resolución 2346 - 2007 del Ministerio de Salud_x000a__x000a_Perdidas economicas_x000a__x000a_Sanciones legales"/>
    <s v="Improbable"/>
    <s v="Mayor"/>
    <s v="Alto"/>
    <s v="Reducir"/>
    <s v="Solicitar la priorización del presupuesto para los exámenes médicos ocupacionales"/>
    <s v="Líder y gestor del proceso"/>
    <s v="Comité Directivo"/>
    <s v="Anual"/>
    <s v="Prevenir"/>
    <s v="Seguimientos realizados a la aprobación del presupuesto"/>
    <s v="Acta de reunión_x000a__x000a_Lista de Asistencia_x000a__x000a_Correo Electrónico"/>
    <s v="SEPTIEMBRE 2020. 1"/>
    <s v="SEPTIEMBRE 2020. Para la vigencia presupuestal 2020 del SG-SST se asignó $5.000.000 para la realización de los exámenes médicos ocupacionales de los 29 funcionarios, se estima en el mes de octubre noviembre se realicen los examenes medicos de la vigencia 2020."/>
    <s v="Solicitar a la ARP la intervención en las ultimas recomendaciones emitidas por la IPS"/>
    <s v="Improbable"/>
    <s v="Mayor"/>
    <s v="Alto"/>
    <s v="El nombre y descripción del riesgo no tienen relación ya que el Ambiente Laboral abarca un sin número  de aspectos y no puntualiza en lo que hace relación a la SST con respecto a enfermedades laborales y accidentes laborales,  como si se enuncia en la  descripción, incumpliendo el numeral 2,2 Identificación del Riesgo de la Guía para la Administración del Riesgos 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 es una obligatoriedad de la norma _x000a__x000a_Evaluación del riesgo residual, también se debe revisar, toda vez que el control no modifica su probabilidad ni impacto ya que el nivel de riesgo permanece en alto."/>
    <s v="No cumple"/>
    <s v="Cumple"/>
    <s v="Cumple"/>
    <s v="Cumple"/>
    <s v="Cumple"/>
    <s v="Cumple"/>
    <s v="Cumple"/>
    <s v="No cumple"/>
  </r>
  <r>
    <n v="0"/>
    <x v="14"/>
    <s v="Realizar las investigaciones en materia disciplinaria a los funcionarios y exfuncionarios de la Dirección Nacional de Bomberos, para la imposición de sanciones, absolución o auto de archivo definitivo, de acuerdo con los resultados_x000a_de dichas investigaciones, mediante la aplicación de la normatividad vigente"/>
    <s v="Desarrollo inoportuno e incumplimiento de   las etapas requeridas en las investigaciones disciplinarias"/>
    <s v="Afectacion en el cumplimiento de las etapas de los proceos disciplinarios que pueden alterar el curso y el resultado  de las investigaciones disciplinarias"/>
    <s v="Cumplimiento"/>
    <s v="1.1"/>
    <s v="Demoras en la radicación de los documentos por los afectados"/>
    <s v="Incumplimiento de plazos de los procesos disciplinarios_x000a__x000a_Reprocesos"/>
    <s v="Improbable"/>
    <s v="Mayor"/>
    <s v="Alto"/>
    <s v="Reducir"/>
    <s v="Revisión de la oportunidad de respuesta en las etapas de los procesos radicados, revisando en el aplicativo ORFEO de cada una de los casos. _x000a__x000a_Esto con el proposito de generar alertas en los casos que se evidencien radicados que no han allegado los documentos pertinentes. "/>
    <s v="Gestor del Proceso"/>
    <s v="Lider del Proceso"/>
    <s v="Trimestral "/>
    <s v="Detectar"/>
    <s v="Numero de radicados sin el &quot;radicado&quot; total de soportes  /  Numero de radicados evaluados"/>
    <s v="sistema de informacion orfeo"/>
    <s v="MARZO 2020. no se ha presentado solicitud de investigaciones disciplinarias_x000a_JUNIO 2020. no se ha presentado solicitud de investigaciones disciplinarias_x000a_SEPTIEMBRE 2020. no se ha presentado solicitud de investigaciones disciplinarias"/>
    <s v="MARZO 2020. no se ha presentado solicitud de investigaciones disciplinarias_x000a_JUNIO 2020. no se ha presentado solicitud de investigaciones disciplinarias_x000a_SEPTIEMBRE 2020. no se ha presentado solicitud de investigaciones disciplinarias"/>
    <s v="Notificar al responsable que aunque se recibio el radicado, no se ha tramitado por tener incompleta la documentación respectiva y solicitar la radicacion de los mismos en el menor tiempo posible"/>
    <s v="Posible"/>
    <s v="Menor"/>
    <s v="Moderado"/>
    <s v="_x000a_Nombre y descripción del riesgo: De acuerdo a lo preceptuado en el  Numeral 2.2. de la Guía de Riesgos del DAFP, así como  lo establecido en el Numeral 6.1.1. del Manual de Gestión de Riesgo de la DNBC, estos no se ajustan a la metodología para su construcción, se debe revisar el riesgo, toda vez que su objeto es claro en que su razón es hacer investigaciones ... para la imposición de sanciones, o absolución, entonces establecer un evento como es el desarrollo inoportuno e incumplimiento de las etapas(teniendo claramente definidas cada una de las etapas y sus tiempos), no resulta efectivo, diferente sería que dijéramos que el riesgo, puede ser Dilación en las actuaciones procesales atribuibles a los disciplinados._x000a__x000a_Causa: Se debe precisar ese factor o factores que permiten desarrollo inoportuno e incumplimiento de las etapas requeridas en las investigaciones, disciplinarias, ya que no solo puede ser atribuible a que los disciplinados que demoren la radicación de documentos, ya que esto daría lugar a que no tuviesen una defensa técnica, pero no afecta para que se incumplan las etapas requeridas ej.: Seguimiento inoportuno de las etapas del .... conforme a lo enunciado en el Manual de Gestión del riesgo de la DNBC NUMERAL 7,1,1._x000a__x000a_Consecuencia: El incumplimiento  de los plazos y reprocesos no hacen relación al efecto o situación resultante de su materialización y que impacta al proceso, Entidad,  grupos de valor y demás partes interesadas; ya que la materialización genera igualmente faltas legales y sancionatorias, extinción de la acción disciplinaria, conforme a lo enunciado en la Guía de Administración del Riesgo  Numeral  3,1,3._x000a__x000a_Control: Este debe tener un propósito que conlleve  a prevenir las causas, como puede ser:  Control de las actuaciones procesales , conforme a lo enunciado en el numeral 8,3 del Manual de Gestión del riesgo de la DNBC.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_x000a_Indicador. Se debe ajustar de acuerdo a l control._x000a__x000a_Evaluación del riesgo residual:  aplicado el control modifica el nivel del riesgo de alto a moderado conforme al Manual de Gestión de Riesgo de la DNBC                                                                                    "/>
    <s v="No cumple"/>
    <s v="No cumple"/>
    <s v="No cumple"/>
    <s v="Cumple"/>
    <s v="Cumple"/>
    <s v="No cumple"/>
    <s v="No cumple"/>
    <s v="Cumple"/>
  </r>
  <r>
    <n v="0"/>
    <x v="14"/>
    <s v="Realizar las investigaciones en materia disciplinaria a los funcionarios y exfuncionarios de la Dirección Nacional de Bomberos, para la imposición de sanciones, absolución o auto de archivo definitivo, de acuerdo con los resultados_x000a_de dichas investigaciones, mediante la aplicación de la normatividad vigente"/>
    <s v="Desarrollo inoportuno e incumplimiento de   las etapas requeridas en las investigaciones disciplinarias"/>
    <s v="Afectacion en el cumplimiento de las etapas de los proceos disciplinarios que pueden alterar el curso y el resultado  de las investigaciones disciplinarias"/>
    <s v="Cumplimiento"/>
    <s v="1.2"/>
    <s v="Prescripción de_x000a_la acción_x000a_disciplinaria"/>
    <s v="Daño reputacional de la entidad_x000a__x000a_Sanciones legales "/>
    <s v="Improbable"/>
    <s v="Mayor"/>
    <s v="Alto"/>
    <s v="Reducir"/>
    <s v="Dar celeridad a los procesos a punto de prescribir. Seguimiento continúo al Mapa de Riesgo. Revisión periódica del proceso. Empoderamiento por parte del funcionario encargado"/>
    <s v="Gestor del Proceso"/>
    <s v="Lider del Proceso"/>
    <s v="Mensual"/>
    <s v="Detectar"/>
    <s v="No. De procesos abiertos / No de procesos finalizados dentro del término legal) * 100"/>
    <s v="mapa de riesgos , cuadro de relacion de procesos con los tiempos de inicio"/>
    <s v="ENERO 2020. no se ha realizado solicitud de investigaciones disciplinarias_x000a_FEBRERO 2020. no se ha realizado solicitud de investigaciones disciplinarias_x000a_MARZO 2020. no se ha realizado solicitud de investigaciones disciplinarias_x000a_ABRIL 2020. no se ha realizado solicitud de investigaciones disciplinarias_x000a_MAYO 2020. no se ha realizado solicitud de investigaciones disciplinarias_x000a_JUNIO 2020.se realiza auto inhibitorio 3 de junio de 2020_x000a_JULIO 2020.no se ha realizado solicitud de investigaciones disciplinarias_x000a_AGOSTO 2020.no se ha realizado solicitud de investigaciones disciplinarias_x000a_SEPTIEMBRE 2020.no se ha realizado solicitud de investigaciones disciplinarias"/>
    <s v="ENERO 2020. no se ha presentado solicitud de iniciar investigacion del lider del proceso_x000a_FEBRERO 2020.no se ha presentado solicitud de iniciar investigacion del lider del proceso_x000a_MARZO 2020.no se ha presentado solicitud de iniciar investigacion del lider del proceso_x000a_ABRIL 2020.no se ha presentado solicitud de iniciar investigacion del lider del proceso_x000a_MAYO 2020.no se ha presentado solicitud de iniciar investigacion del lider del proceso_x000a_JUNIO 2020.no se ha presentado solicitud de iniciar investigacion del lider del proceso_x000a_JULIO 2020.no se ha presentado solicitud de iniciar investigacion del lider del proceso_x000a_AGOSTO 2020.no se ha presentado solicitud de iniciar investigacion del lider del proceso_x000a_SEPTIEMBRE 2020.no se ha presentado solicitud de iniciar investigacion del lider del proceso"/>
    <s v="Realizar una priorización de los casos radicados, validando los tiempos en cada una de las etapas "/>
    <s v="Posible"/>
    <s v="Menor"/>
    <s v="Moderado"/>
    <s v="Nombre y descripción del riesgo: De acuerdo a lo preceptuado en el  Numeral 2.2. de la Guía de Riesgos del DAFP, así como  lo establecido en el Numeral 6.1.1. del Manual de Gestión de Riesgo de la DNBC, estos no se ajustan a la metodología para su construcción, se debe revisar el riesgo, toda vez que su objeto es claro en que su razón es hacer investigaciones ... para la imposición de sanciones, o absolución, entonces establecer un evento como es el desarrollo inoportuno e incumplimiento de las etapas(teniendo claramente definidas cada una de las etapas y sus tiempos), no resulta efectivo, diferente sería que dijéramos que el riesgo, puede ser Prescripción de la acción disciplinaria._x000a__x000a_Causa: Debe ser objeto de revisión, ya que la prescripción de la acción disciplinaria es otro riesgo, y aquí lo que se quiere es determinar  o identificar ese factor interno o  externo que puede hacer que se materialice el riesgo, conforme a lo enunciado en el Manual de Gestión del riesgo de la DNBC NUMERAL 7,1,1._x000a_Consecuencia: Se podrían tener en cuenta otras consecuencias que resultantes de su materialización y que impacta a la Entidad, partes interesadas y grupos de valor, tal como sería Extinción de la acción disciplinaria, sanciones disciplinarias o penales por alguna omisión       _x000a__x000a_Control: No es una actividad que se realice para prevenir el riesgo, como es la de  Controlar y hacer seguimiento a las etapas procesales, conforme a lo enunciado en el numeral 8,3 del Manual de Gestión del riesgo de la DNBC._x000a__x000a_El control aplica a la clasificación  debe ser preventivo-Preventivo  conforme a lo estipulado en el numeral 8,3 del Manual de Gestión del riesgo de la DNBC._x000a__x000a__x000a_Los controles no están individualizados conforme a lo enunciado en la Guía de Administración del Riesgo numeral 3,2, identificando para cada causa un control_x000a__x000a_Indicador:  Debe medir el control de los procesos que estén a punto de vencimiento de términos._x000a__x000a_La contingencia no es un tratamiento para mitigar los efectos de la materialización del riesgo. _x000a__x000a_Evaluación riesgo inherente y residual : Son ajustados a lo determinado en el manual de gestión del riesgo de la DNBC"/>
    <s v="No cumple"/>
    <s v="No cumple"/>
    <s v="Cumple"/>
    <s v="Cumple"/>
    <s v="Cumple"/>
    <s v="No cumple"/>
    <s v="No cumple"/>
    <s v="Cumple"/>
  </r>
  <r>
    <n v="29"/>
    <x v="14"/>
    <s v="Realizar las investigaciones en materia disciplinaria a los funcionarios y exfuncionarios de la Dirección Nacional de Bomberos, para la imposición de sanciones, absolución o auto de archivo definitivo, de acuerdo con los resultados_x000a_de dichas investigaciones, mediante la aplicación de la normatividad vigente"/>
    <s v="Desarrollo inoportuno e incumplimiento de   las etapas requeridas en las investigaciones disciplinarias"/>
    <s v="Afectacion en el cumplimiento de las etapas de los proceos disciplinarios que pueden alterar el curso y el resultado  de las investigaciones disciplinarias"/>
    <s v="Cumplimiento"/>
    <s v="1.3"/>
    <s v="Perdida de expedientes o piezas procesales"/>
    <s v="Falta de investigacion, errores procesales, veracidad de la informacion"/>
    <s v="Improbable"/>
    <s v="Mayor"/>
    <s v="Alto"/>
    <s v="Reducir"/>
    <s v="Aumento de los mecanismos de seguridad. Ubicación del archivo y documentos, en lugar adecuado y seguro. Reporte de los expedientes que salen del Despacho. _x000a__x000a_Inventario de expedientes mensual"/>
    <s v="Gestor del Proceso"/>
    <s v="Lider del Proceso"/>
    <s v="Trimestral "/>
    <s v="Prevenir"/>
    <s v="(No de Expedientes perdidos/ No de expedientes inventariados)* 100"/>
    <s v="revision y diligitalizacion de los procesos activos"/>
    <s v="MARZO 2020. no hay a la fecha procesos activos_x000a_JUNIO 2020.no hay a la fecha procesos activos_x000a_SEPTIEMBRE 2020.no hay a la fecha procesos activos"/>
    <s v="MARZO 2020.no hay a la fecha procesos activos_x000a_JUNIO 2020.no hay a la fecha procesos activos_x000a_SEPTIEMBRE 2020.no hay a la fecha procesos activos"/>
    <s v="Escanar todos los documentos correspondientes a los procesos allegados al proceso, y solicitar al area de sistemas la creacion de una carpeta con seguridad y restriccion de acceso que garantice la seguridad de la información"/>
    <s v="Posible"/>
    <s v="Menor"/>
    <s v="Moderado"/>
    <s v="Nombre y descripción del riesgo: De acuerdo a lo preceptuado en el  Numeral 2.2. de la Guía de Riesgos del DAFP, así como  lo establecido en el Numeral 6.1.1. del Manual de Gestión de Riesgo de la DNBC, estos no se ajustan a la metodología para su construcción, se debe revisar el riesgo, toda vez que su objeto es claro en que su razón es hacer investigaciones ... para la imposición de sanciones, o absolución, entonces establecer un evento como es el desarrollo inoportuno e incumplimiento de las etapas(teniendo claramente definidas cada una de las etapas y sus tiempos), no resulta efectivo, diferente sería que dijéramos que el riesgo, puede ser Prescripción de la acción disciplinaria._x000a__x000a_Causa: Como esta definida corresponde a otro riesgo del proceso, teniendo en cuenta que es un evento potencial que puede afectar al proceso como es la pérdida de expedientes o piezas procesales, ya que esta no identifica ese factor interno  o externo que puede  materializar el riesgo conforme a lo enunciado en el Manual de Gestión del riesgo de la DNBC NUMERAL 7,1,1._x000a__x000a_Consecuencia:  definida esta se puede  ampliar a: Dilación injustificada de procesos, caducidad de acciones disciplinarias, inobservancia al debido proceso._x000a__x000a_Control: Efectivamente definido la medida que modifica el riesgo._x000a__x000a_Indicador:  mide los controles determinados_x000a__x000a_Contingencia  mitiga los efectos de la materialización del riesgo._x000a__x000a_Evaluación del riesgo inherente y residual: Se ajustan a los factores de probabilidad e impacto; e igualmente, una vez aplicado el control el nivel del riesgo cambia positivamente. "/>
    <s v="No cumple"/>
    <s v="No cumple"/>
    <s v="Cumple"/>
    <s v="Cumple"/>
    <s v="Cumple"/>
    <s v="Cumple"/>
    <s v="Cumple"/>
    <s v="Cumple"/>
  </r>
  <r>
    <n v="30"/>
    <x v="14"/>
    <s v="Realizar las investigaciones en materia disciplinaria a los funcionarios y exfuncionarios de la Dirección Nacional de Bomberos, para la imposición de sanciones, absolución o auto de archivo definitivo, de acuerdo con los resultados_x000a_de dichas investigaciones, mediante la aplicación de la normatividad vigente"/>
    <s v="Prescripción de los terminos de las acciones disciplinarias allegadas al proceso"/>
    <s v="Vencimiento de los tiempos de los términos procesales por negligencia de los funcionarios a cargo de los procesos"/>
    <s v="Cumplimiento"/>
    <s v="2.1"/>
    <s v="Quejas injustificadas por parte de los funcionario o usuarios de la entidad"/>
    <s v="Daño reputacional de la entidad- Reprocesos"/>
    <s v="Improbable"/>
    <s v="Moderado"/>
    <s v="Moderado"/>
    <s v="Reducir"/>
    <s v="Campañas de Autocontrol y socialización del código de ética, Reglamento Interno de Trabajo y demás normatividad en materia disciplinaria."/>
    <s v="Gestor del Proceso"/>
    <s v="Lider del Proceso"/>
    <s v="Anual"/>
    <s v="Prevenir"/>
    <s v="Numero de campañas y socializaciones realizadas"/>
    <s v="Listas de asistencia y/o pantallazos de participación"/>
    <s v="No se ha cumplido el tiempo del control"/>
    <s v="No se ha cumplido el tiempo del control"/>
    <s v="Programar la sensibilizaciones de manera timestral y solicitar a los ideres de los proceso la obligatoria la participación a las sensibilizaciones por parte de ellos y sus colaboradores"/>
    <s v="Improbable"/>
    <s v="Moderado"/>
    <s v="Moderado"/>
    <s v="Nombre y descripción del riesgo: De acuerdo a lo preceptuado en el  Numeral 2.2. de la Guía de Riesgos del DAFP, así como  lo establecido en el Numeral 6.1.1. del Manual de Gestión de Riesgo de la DNBC, estos no se ajustan a la metodología para su construcción, se debe revisar el riesgo, toda vez que su objeto es claro en que su razón es hacer investigaciones ... para la imposición de sanciones, o absolución, entonces establecer un evento como es el desarrollo inoportuno e incumplimiento de las etapas(teniendo claramente definidas cada una de las etapas y sus tiempos), no resulta efectivo, diferente sería que dijéramos que el riesgo, puede ser Prescripción de la acción disciplinaria._x000a__x000a_Causa: No es un factor que determine la materialización del riesgo, ya que las quejas injustificadas por si no influyen para que prescriba los términos de las acciones, conforme a lo enunciado en el Manual de Gestión del riesgo de la DNBC NUMERAL 7,1,1._x000a__x000a_Consecuencias: No solo son daños reputacionales, sino también genera, acciones disciplinarias , penales y fiscales_x000a__x000a_Control: No se ajusta a una acción que tenga un propósito que evite la materialización del riesgo, pues el control de la acción disciplinable esta en cabeza del líder del proceso, conforme a lo enunciado en el numeral 8,3 del Manual de Gestión del riesgo de la DNBC._x000a__x000a_Indicador: Aunque mide el control diseñado, igualmente no opera para el riesgo, se debe ajustar._x000a__x000a_Contingencia:  Si la idea es evitar que se tramiten quejas injustificadas, si se capacita a los funcionarios en el tema, resulta acertado, pero esto no va a permitir que se produzcan vencimiento de términos o que una vez vencidos estos se puedan revivir._x000a__x000a_Tratamiento del riesgo no es reducir  es evitar _x000a__x000a_La implementación  del control no redujo   la materialización del riesgo ya que El riesgo residual mantuvo la evaluación el riesgo en Moderado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         "/>
    <s v="No cumple"/>
    <s v="No cumple"/>
    <s v="Cumple"/>
    <s v="Cumple"/>
    <s v="No cumple"/>
    <s v="No cumple"/>
    <s v="No cumple"/>
    <s v="Cumple"/>
  </r>
  <r>
    <n v="0"/>
    <x v="15"/>
    <s v="Brindar atención oportuna a los ciudadanos, grupos de interes y grupos de valor, en  el marco de trámites, servicios, peticiones, quejas, reclamos y sugerencias a través de canales de atención dispuestos para este fin, mediante la identificacion de las experiencias con la DNBC."/>
    <s v="Capacidad insuficiente de personal para la atención de tramites y servicios a los usuarios de manera oportuna"/>
    <s v="La entidad no cuenta con el personal idoneo de manera permanente, lo cual no garantiza la atención a los tramites y servicios en oportunidad "/>
    <s v="Operativo"/>
    <s v="1.1"/>
    <s v="Ausencia de personal idóneo"/>
    <s v="Inoportunidad en la atención a los usuarios"/>
    <s v="Posible"/>
    <s v="Moderado"/>
    <s v="Alto"/>
    <s v="Reducir"/>
    <s v="Validar los periodos de contratación del personal idóneo que genera la atención de tramites y servicios a los usuarios de la DNBC, para garantizar la continuidad del servicio."/>
    <s v="Subdirector Administrativo y Financiero _x000a_Lider o Gestor de Proceso"/>
    <s v="N/A"/>
    <s v="Mensual"/>
    <s v="Prevenir"/>
    <s v="Numero de Reuniones de seguimiento a la gestión realizada del proceso"/>
    <s v="Acta de seguimiento de las reuniones internas de gestión"/>
    <s v="ENERO 2020.0_ No se realizo reunion de seguimiento_x000a_FEBRERO 2020. 0_No se realizo reunion de seguimiento_x000a_MARZO 2020. 0_No se realizo reunion de seguimiento_x000a_ABRIL 2020. 1_Se realiza reunion de seguiento_x000a_MAYO 2020.1_Se realiza reunion de seguiento_x000a_JUNIO 2020.1_Se realiza reunion de seguiento_x000a_JULIO 2020.1_Se realiza reunion de seguiento_x000a_AGOSTO 2020.1_Se realiza reunion de seguiento"/>
    <s v="ENERO 2020. No se realizo reunion de seguimiento_x000a_FEBRERO 2020.No se realizo reunion de seguimiento_x000a_MARZO 2020. No se realizo reunion de seguimiento_x000a_ABRIL 2020. Se realiza reunion de seguiento en la cual aunque no se logro tener la presencia del Subdireccion administrativa y financiera, en la cual se validan las fechas de contratacion del personal a cargo_x000a_MAYO: Nuevamente se confirma el equipo junto a sus vigencias_x000a_JUNIO: El mismo equipo de atencion sigue con sus funciones a la fecha_x000a_JULIO: Nuevamente se reune equio para confirmar sus vigencias de contratos y funciones_x000a_AGOSTO: El equipo de atencion sigue a la fecha segun contratos vigentes "/>
    <s v="Capacitar al personal provisional o de carrera en las actividades correspondientes a los servicios de atención al usuario requeridos para mantener la atención oportunamente"/>
    <s v="Posible"/>
    <s v="Moderado"/>
    <s v="Alto"/>
    <s v="Causa:  la casusa definida es el mismo riesgo. Hace falta la inclusión  de causas que podrían generar que el riesgo se materialice  conforme a lo enunciado en el Manual de Gestión del riesgo de la DNBC Numeral 7,1,1._x000a__x000a_Consecuencia: Esta bien definida hace relación a un efecto o situación resultante de la materialización del riesgo_x000a__x000a_Indicador: No mide la ejecución  del control._x000a__x000a_Contingencia: Mitiga  los efectos de la materialización del mismo .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valuación del riesgo: El riesgo residual continua en alto,  no obstante el diseño del control  _x000a__x000a_La implementación  del control no redujo   la materialización del riesgo ya que El riesgo residual mantuvo la evaluación el riesgo en Alto"/>
    <s v="Cumple"/>
    <s v="Cumple"/>
    <s v="Cumple"/>
    <s v="Cumple"/>
    <s v="Cumple"/>
    <s v="No cumple"/>
    <s v="Cumple"/>
    <s v="No cumple"/>
  </r>
  <r>
    <n v="31"/>
    <x v="15"/>
    <s v="Brindar atención oportuna a los ciudadanos, grupos de interes y grupos de valor, en  el marco de trámites, servicios, peticiones, quejas, reclamos y sugerencias a través de canales de atención dispuestos para este fin, mediante la identificacion de las experiencias con la DNBC."/>
    <s v="Capacidad insuficiente de personal para la atención de tramites y servicios a los usuarios de manera oportuna"/>
    <s v="La entidad no cuenta con el personal idoneo de manera permanente, lo cual no garantiza la atención a los tramites y servicios en oportunidad "/>
    <s v="Operativo"/>
    <s v="1.2"/>
    <s v="Planeación inadecuada "/>
    <s v="Incumplimiento en las actividades del proceso"/>
    <s v="Posible"/>
    <s v="Moderado"/>
    <s v="Alto"/>
    <s v="Evitar"/>
    <s v="Validar los periodos de contratación del personal idóneo que genera la atención de tramites y servicios a los usuarios de la DNBC, para garantizar la continuidad del servicio."/>
    <s v="Subdirector Administrativo y Financiero _x000a_Lider o Gestor de Proceso"/>
    <s v="N/A"/>
    <s v="Cuatrimestral"/>
    <s v="Prevenir"/>
    <s v="Numero de Reuniones de seguimiento a la gestión realizada del proceso"/>
    <s v="Acta de seguimiento de las reuniones internas de gestión"/>
    <s v="ENERO 2020.0_ No se realizo reunion de seguimiento_x000a_FEBRERO 2020. 0_No se realizo reunion de seguimiento_x000a_MARZO 2020. 0_No se realizo reunion de seguimiento_x000a_ABRIL 2020. 1_Se realiza reunion de seguiento_x000a_MAYO 2020.1_Se realiza reunion de seguiento_x000a_JUNIO 2020.1_Se realiza reunion de seguiento_x000a_JULIO 2020.1_Se realiza reunion de seguiento_x000a_AGOSTO 2020.1_Se realiza reunion de seguiento"/>
    <s v="ENERO 2020. No se realizo reunion de seguimiento_x000a_FEBRERO 2020.No se realizo reunion de seguimiento_x000a_MARZO 2020. No se realizo reunion de seguimiento_x000a_ABRIL 2020. Se realiza reunion de seguiento en la cual aunque no se logro tener la presencia del Subdireccion administrativa y financiera, en la cual se validan las fechas de contratacion del personal a cargo_x000a_MAYO: Nuevamente se confirma el equipo junto a sus vigencias_x000a_JUNIO: El mismo equipo de atencion sigue con sus funciones a la fecha_x000a_JULIO: Nuevamente se reune equio para confirmar sus vigencias de contratos y funciones_x000a_AGOSTO: El equipo de atencion sigue a la fecha segun contratos vigentes "/>
    <s v="Incluir dentro de la planeación capacitación al personal provisional o de carrera en las actividades correspondientes a los servicios de atención al usuario requeridos para mantener la atención oportunamente"/>
    <s v="Posible"/>
    <s v="Moderado"/>
    <s v="Alto"/>
    <s v="Causa: Hace falta puntualizar la causa que genera el riesgo. _x000a__x000a_Consecuencia: Se deben ampliar a acciones legales en contra de la Entidad como acciones de tutela, sanciones disciplinarias, etc._x000a__x000a_Indicador: No mide la ejecución del control. _x000a__x000a_Contingencia: Mitiga los efectos de la materialización del mismo . _x000a__x000a_Tratamiento. No es evitar sino reducir 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valuación del riesgo: El riesgo residual continua en alto, no obstante el diseño del contra_x000a__x000a_La implementación  del control no redujo   la materialización del riesgo ya que El riesgo residual mantuvo la evaluación el riesgo en Alto"/>
    <s v="Cumple"/>
    <s v="Cumple"/>
    <s v="Cumple"/>
    <s v="Cumple"/>
    <s v="No cumple"/>
    <s v="No cumple"/>
    <s v="Cumple"/>
    <s v="No cumple"/>
  </r>
  <r>
    <n v="32"/>
    <x v="15"/>
    <s v="Brindar atención oportuna a los ciudadanos, grupos de interes y grupos de valor, en  el marco de trámites, servicios, peticiones, quejas, reclamos y sugerencias a través de canales de atención dispuestos para este fin, mediante la identificacion de las experiencias con la DNBC."/>
    <s v="Desatender los requerimientos de PQRSD recibidos por la entidad y radicados en ORFEO, durante algunos periodos de la vigencia"/>
    <s v="Que no se respondan en oportunidad las PQRSD debido a que no se realiza el debido cierre en el aplicativo ORFEO por parte del personal responsable, al momento de terminar su contrato"/>
    <s v="Estratégico"/>
    <s v="2.1"/>
    <s v="Que el personal responsable de la atención  de tramites y/o servicios de la entidad, no realice adecuadamente el cierre del aplicativo de Gestión Documental ORFEO asignado a su cargo"/>
    <s v="Respuestas inoportunas a las peticiones, tramites y/o servicios de la entidad solicitados y radicados en ORFEO"/>
    <s v="Posible"/>
    <s v="Moderado"/>
    <s v="Alto"/>
    <s v="Reducir"/>
    <s v="Presentar al supervisor del contrato el reporte generado  del sistema de gestión documental de los radicados en estado abierto por cada usuario, con el propósito de remitir a los responsables para su seguimiento"/>
    <s v="Subdirector Administrativo y Financiero _x000a_Lider o Gestor de Proceso"/>
    <s v="Gestión de Tecnología Informática_x000a_Supervisores de Contrato _x000a_Lideres de Proceso"/>
    <s v="Trimestral "/>
    <s v="Prevenir"/>
    <s v="Numero de repoortes generados del sistema de gestion documental en estado abierto por usuario, enviados a los lideres de proceso "/>
    <s v="Acta de seguimiento reuniones internas de gestión_x000a__x000a_Correo electrónico de envió de reporte a los lideres y/o supervisores"/>
    <s v="Marzo 2020. 0_x000a__x000a_Junio 2020. 0_x000a__x000a_Septiembre 2020. 0"/>
    <s v="Marzo 2020.  No se realizo seguimiento_x000a__x000a_Junio 2020. Dado que se esta realizando una actualización de version del sistema ORFEO, no ha sido posible tener el informe de los reportes en estado abierto, aunque se genero un correo al area de sistemas para obtener este informe no se tiene  respuesta a la fecha._x000a__x000a_Septiembre 2020. Dado que se esta realizando una actualización de version del sistema ORFEO, no ha sido posible tener el informe de los reportes en estado abierto"/>
    <s v="Validar todos los casos abiertos al cierre de la vigencia mediante un usuario de administrador y buscar tramitarlas"/>
    <s v="Posible"/>
    <s v="Moderado"/>
    <s v="Alto"/>
    <s v="Nombre del riesgo: revisar la redacción del riesgo, en términos de describir ese evento que pueda tener un impacto sobre el cumplimiento del objetivo, es decir  qué puede ocurrir y sus consecuencias, determinando si el riesgo es por el no uso adecuado del ORFEO, fallas del mismo, o porque los contratistas no cumplen con una obligación especifica, ya que la descripción del riesgo, no da cuenta al riesgo determinado por no ser claro el evento identificado; toda vez, que no se puede atribuir a que por no haber realizado un cierre de ORFEO, se de trámite inoportuno a una PQRSD, que ingreso por ese canal._x000a__x000a_El tipo de riesgo no está conforme a lo señalado en la guía de Administración del Riesgo emitida por el DAFP 2,2,2 y el Manual de Gestión  del riesgo de la DNBC, numeral 4, por cuanto es de Cumplimiento                      _x000a__x000a_Causa: No responde a un factor interno que responda a la materialización del riesgo, como desconocimiento de los términos, falta de alertas y de controles._x000a__x000a_Consecuencia: Igualmente no hace relación al efecto o situación resultante de la materialización del riesgo. Igualmente puede para  la entidad generar acciones legales como tutelas, procesos disciplinarios._x000a__x000a_Control: La actividad de generar un reporte de las PQRSD abiertos, no va a garantizar que se respondan en oportunidad las solicitudes que ingresan por el Orfeo, se debe es generar el reporte de cuáles están en términos próximos a vencer para que supervisor o líder del proceso prioricen su respuesta, conforme a lo descrito en el Manual de Gestión del Riesgo numeral 8,3_x000a__x000a_Indicador: Mide la ejecución  del control, pero como el control no se ajusta pues tampoco se puede aceptar el indicador_x000a__x000a_Contingencia:  Igualmente debe ser objeto de revisión, para que se diseñe una medida para esas PQRSD, que ingresaron por ORFEO y están próximas a vencerse. Como puede ser redistribuir en todo el personal del proceso._x000a__x000a_Riesgo residual: observamos que  no obstante el diseño del control este no modifica su probabilidad ni impacto ya que el nivel de riesgo residual permanece en alto. "/>
    <s v="No cumple"/>
    <s v="No cumple"/>
    <s v="No cumple"/>
    <s v="Cumple"/>
    <s v="Cumple"/>
    <s v="No cumple"/>
    <s v="No cumple"/>
    <s v="No cumple"/>
  </r>
  <r>
    <n v="0"/>
    <x v="15"/>
    <s v="Brindar atención oportuna a los ciudadanos, grupos de interes y grupos de valor, en  el marco de trámites, servicios, peticiones, quejas, reclamos y sugerencias a través de canales de atención dispuestos para este fin, mediante la identificacion de las experiencias con la DNBC."/>
    <s v="Los canales dispuestos para la recepción de tramites y servicios de la entidad, no cumplen con la cobertura y accesibilidad necesarias para garantizar la identificación de las experiencias de los usuarios de manera apropiada"/>
    <s v="No se cuentan con canales que garanticen la apropiada gestión de los tramites reportados por los usuarios "/>
    <s v="Operativo"/>
    <s v="3.1"/>
    <s v="Fallas tecnológicas"/>
    <s v="Incumplimiento en los tiempos de recepción y respuesta para los Usuarios"/>
    <s v="Posible"/>
    <s v="Moderado"/>
    <s v="Alto"/>
    <s v="Evitar"/>
    <s v="Consolidar y reportar los casos de fallas de los sistemas o canales de atención para la ciudanía mediante una comunicación interna (Correo Electrónico) dirigida al área de Tecnología e Informática"/>
    <s v="Subdirector Administrativo y Financiero _x000a_Lider o Gestor de Proceso"/>
    <s v="Gestión Administrativa_x000a_Gestión de Tecnología Informática"/>
    <s v="Cuatrimestral"/>
    <s v="Detectar"/>
    <s v="Numero de fallas presentadas en los sistemas"/>
    <s v="Número de comunicaciones internas generadas informando fallas tecnológicas"/>
    <s v="ABRIL 2020. 0 No se reportarón_x000a__x000a_AGOSTO 2020. 5 novedades de fallas a gestión TI. Se han generado comunicaciones internas mediante se daban errores en el sistema de gestion documental Orfeo"/>
    <s v="ABRIL 2020. No se reportarón_x000a__x000a_AGOSTO 2020.  Se han generado comunicaciones internas mediante se daban errores en el sistema de gestion documental Orfeo"/>
    <s v="Solicitar algún plan de continencia al proceso de TI, con el fin de garantizar el servicio"/>
    <s v="Posible"/>
    <s v="Moderado"/>
    <s v="Alto"/>
    <s v="El riesgo y su descripción no están identificados conforme a lo enunciado en el numeral 2,2 Identificación del Riesgo de la Guía para la Administración del Riesgos emitida por el DAFP,  ya que el riesgo no esta construido en términos de dar a  conocer los eventos potenciales, que pueden estar  o no bajo el control de la Entidad, y que pueden poner en riesgo el logro del objetivo, estableciendo los agentes generadores, causas y los efectos de su ocurrencia; el riesgo identificado, se debe entender como aquello que podría suceder, por qué sucedería y de qué manera se llevaría a cabo, pues como esta definido como su estuviera materializado el riesgo, entendiéndose  que los canales dispuestos para la recepción de tramites y servicios de la entidad, no cumplen con la cobertura y accesibilidad necesarias para garantizar la identificación de las experiencias de los usuarios de manera apropiada. De igual forma la descripción del mismo comienza con una palabra negativa._x000a__x000a_Consecuencia: Es más una causa, ya que las consecuencias ej. Daño reputacionales, denuncias ante los organismos de control y vigilancia_x000a__x000a_Tratamiento: No es  evitar sino reducir._x000a__x000a_Control: El control no se puede aplicar cuando haya un cúmulo de fallas para Consolidar y reportar, sino se debe realizar tan pronto se presente la falla_x000a__x000a_Indicador: No Mide la ejecución  del control_x000a__x000a_La contingencia no es un tratamiento para mitigar los efectos de la materialización del riesgo._x000a__x000a_Evaluación del riesgo: No obstante el diseño del control  no modifica su  probabilidad ni impacto ya que el nivel de riesgo residual permanece en alto."/>
    <s v="Cumple"/>
    <s v="Cumple"/>
    <s v="No cumple"/>
    <s v="Cumple"/>
    <s v="No cumple"/>
    <s v="No cumple"/>
    <s v="No cumple"/>
    <s v="No cumple"/>
  </r>
  <r>
    <n v="33"/>
    <x v="15"/>
    <s v="Brindar atención oportuna a los ciudadanos, grupos de interes y grupos de valor, en  el marco de trámites, servicios, peticiones, quejas, reclamos y sugerencias a través de canales de atención dispuestos para este fin, mediante la identificacion de las experiencias con la DNBC."/>
    <s v="Los canales dispuestos para la recepción de tramites y servicios de la entidad, no cumplen con la cobertura y accesibilidad necesarias para garantizar la identificación de las experiencias de los usuarios de manera apropiada"/>
    <s v="No se cuentan con canales que garanticen la apropiada gestión de los tramites reportados por los usuarios "/>
    <s v="Operativo"/>
    <s v="3.2"/>
    <s v="Recursos fisicos insuficientes para la prestación del servicio para el registro de PQRSD"/>
    <s v="Reprocesos"/>
    <s v="Posible"/>
    <s v="Moderado"/>
    <s v="Alto"/>
    <s v="Evitar"/>
    <s v="Se mantendra registo de todas las PQRSD allegadas mediante el canal telefonico de la DNBC, mediante el formato telefonico PQRSD, ante la insuficiencia de la planta telefonica de grabar las llamadas."/>
    <s v="Subdirector Administrativo y Financiero _x000a_Gestor de Proceso"/>
    <s v="Gestión Administrativa_x000a_Gestión de Tecnología Informática"/>
    <s v="Cuatrimestral"/>
    <s v="Prevenir"/>
    <s v="Numero de formatos Telefonicos PQRDS diligenciados "/>
    <s v="Formatos Telefonico PQRSD diligenciados "/>
    <s v="ABRIL 2020. 0 _x000a__x000a_AGOSTO 2020. 9"/>
    <s v="ABRIL 2020. 0 _x000a__x000a_AGOSTO 2020. Se diligenciarón en total 9 formatos correspondientes a los registros telefonicos recibidos en la entidad, los cuales fueron solicitudes o peticiones de interes general y particular, razon por la que se convirtieron en PQRSD"/>
    <s v="Registrar las llamadas en la planilla con la mayor información posible de las PPQRSD"/>
    <s v="Posible"/>
    <s v="Moderado"/>
    <s v="Alto"/>
    <s v="El riesgo y su descripción no están identificados conforme a lo enunciado en el numeral 2,2 Identificación del Riesgo de la Guía para la Administración del Riesgos emitida por el DAFP,  ya que el riesgo no esta construido en términos de dar a  conocer los eventos potenciales, que pueden estar  o no bajo el control de la Entidad, y que pueden poner en riesgo el logro del objetivo, estableciendo los agentes generadores, causas y los efectos de su ocurrencia; el riesgo identificado, se debe entender como aquello que podría suceder, por qué sucedería y de qué manera se llevaría a cabo, pues como esta definido como su estuviera materializado el riesgo, entendiéndose  que los canales dispuestos para la recepción de tramites y servicios de la entidad, no cumplen con la cobertura y accesibilidad necesarias para garantizar la identificación de las experiencias de los usuarios de manera apropiada. De igual forma la descripción del mismo comienza con una palabra negativa._x000a__x000a__x000a_Causa: La limita a la prestación del servicio para el registro de PQRSD, por falta  de recursos físicos insuficientes y no toma la razón del riesgo que es medir las experiencias de los usuarios(Podemos entender que se refiere a la encuesta de satisfacción del usuario); no obstante ello en la descripción se habla de canales que no garantizan la apropiada gestión de los trámites reportados y en la causa se habla de recursos físicos insuficientes para el registro de PQRSD, por lo tanto faltaría incluir la satisfacción de la experiencia _x000a__x000a_Consecuencias: Esta no aplica para el riesgo ej. Daño reputacionales, denuncias ante los organismos de control y vigilancia_x000a__x000a_Control: Aplica de manera parcial para el riesgo identificado únicamente en cuanto al canal telefónico._x000a__x000a_Contingencia: Con tener un registro en una planilla de toda la información posible de las PQRSD no  permite obtener la cobertura y accesibilidad de los usuarios para identificar sus experiencias._x000a__x000a_Indicador: No es procedente, pues no mide el control_x000a__x000a_Tratamiento:  No es evitar es reducir, conforme a lo establecido en el Manual de Gestión del Riesgo de la DNBC numeral 3,1._x000a__x000a_Evaluación del riesgo residual : La implementación  del control no redujo   la materialización del riesgo ya que El riesgo residual mantuvo la evaluación el riesgo en ALTO"/>
    <s v="No cumple"/>
    <s v="Cumple"/>
    <s v="No cumple"/>
    <s v="Cumple"/>
    <s v="No cumple"/>
    <s v="No cumple"/>
    <s v="No cumple"/>
    <s v="No cumple"/>
  </r>
  <r>
    <n v="0"/>
    <x v="16"/>
    <s v="Administrar el Sistema Integrado de Gestión y Control – SIGEC, mediante acciones coordinadas con los procesos de la entidad, a través del seguimiento y control del desempeño de los procesos para contribuir al cumplimiento de los objetivos de la DNBC. "/>
    <s v="Asesorar en la implementación del Sistema Integrado de Gestión y Control SIGEC sin cumplir los lineamientos establecidos."/>
    <s v="Que el equipo de trabajo no oriente en la conformación del SIGEC a los procesos de la entidad, bajo los lineamientos establecidos "/>
    <s v="Estratégico"/>
    <s v="1.1"/>
    <s v="Falta de conocimiento de la normatividad, metodología y lineamientos establecidos para la conformación del SIGEC"/>
    <s v="Bajo nivel de apropiación, lo que genera aumento de los tiempos de implementación"/>
    <s v="Probable"/>
    <s v="Menor"/>
    <s v="Alto"/>
    <s v="Aceptar"/>
    <s v="Realizar reuniones mensuales &quot;Comité Primario MIPG&quot; con el equipo de trabajo del proceso de Gestión de Análisis y Mejora Continua, con el fin de alinear criterios de asesoría y validar el avance de las mismas."/>
    <s v="Líder y gestor del proceso"/>
    <s v="Todos los Procesos"/>
    <s v="Cuatrimestral"/>
    <s v="Prevenir"/>
    <s v="4 Cesiones del comité primario por el cuatrimestre"/>
    <s v="Actas o listas de asistencia "/>
    <s v="Abril 2020. 0 No se realizaron comites en este periodo_x000a__x000a_Septiembre 2020 -  3 Comites"/>
    <s v="Abril 2020. Dado que no se contaba con el equipo del proceso de manera completa no se generaron cesiones de comité MIPG durante este periodo_x000a__x000a_Septiembre 2020 -  Se realizaron 3 Comites durante este trimestre correspondientes a los meses de Julio, Agosto y Septiembre de 2020."/>
    <s v="Buscar validación con el DAFP de los temas de normatividad, metodología y lineamientos establecidos para la conformación del SIGEC"/>
    <s v="Probable"/>
    <s v="Menor"/>
    <s v="Alto"/>
    <s v="De acuerdo con la caracterización del proceso GESTIÓN ANÁLISIS Y MEJORA CONTINUA, código: CT-MC, Versión 2, vigente desde el 19/11/2019, el objetivo del proceso se encuentra desactualizado &quot;Implementar el Sistema Integrado de Gestión y Control – SIGEC, con el propósito de articular y mejorar la gestión de la DNBC, a través del diseño de directrices, socialización y acompañamiento para la implementación de acciones coordinadas con sus procesos&quot;._x000a__x000a_Aunque el riesgo y la descripción del riesgo afectan el proceso, se debe incluir el diseño, implementación y sostenibilidad del SIGEC, conforme a lo enunciado en el numeral 2,2 Identificación del Riesgo de la Guía para la Administración del Riesgos emitida por el DAFP._x000a__x000a_La consecuencia establecida no es coherente con la causa identificada, ya que la falta de conocimiento conlleva directamente a deficiencias en el diseño del SIGEC, y no al  Bajo nivel de apropiación, lo que genera aumento de los tiempos...._x000a__x000a_Se considera que el control apunta de manera parcial a atacar la causa identificada, con la alineación de los criterios de asesoría, pero no ataca directamente la cusa &quot;falta de conocimiento..&quot;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tratamiento del riesgo no es coherente con lo establecido en el Manual de Gestión del Riesgo, ya que para un riego en zona de riesgo alta se debe reducir no &quot;aceptar&quot;._x000a__x000a_El indicador esta acorde con el control definido, sin embargo se puede simplificar en cuanto a su redacción en línea con el control &quot;reuniones mensuales del comité primario&quot;_x000a__x000a_No se realizó una adecuada evaluación del riesgo residual, puesto que no hubo reducción con la aplicación de los controles, manteniéndose en ALTO_x000a_"/>
    <s v="No cumple"/>
    <s v="No cumple"/>
    <s v="No cumple"/>
    <s v="Cumple"/>
    <s v="No cumple"/>
    <s v="Cumple"/>
    <s v="Cumple"/>
    <s v="No cumple"/>
  </r>
  <r>
    <n v="0"/>
    <x v="16"/>
    <s v="Administrar el Sistema Integrado de Gestión y Control – SIGEC, mediante acciones coordinadas con los procesos de la entidad, a través del seguimiento y control del desempeño de los procesos para contribuir al cumplimiento de los objetivos de la DNBC. "/>
    <s v="Asesorar en la implementación del Sistema Integrado de Gestión y Control SIGEC sin cumplir los lineamientos establecidos."/>
    <s v="Que el equipo de trabajo no oriente en la conformación del SIGEC a los procesos de la entidad, bajo los lineamientos establecidos "/>
    <s v="Estratégico"/>
    <s v="1.2"/>
    <s v="Carencia de personal idóneo"/>
    <s v="Incumplimiento en los planes definidos"/>
    <s v="Probable"/>
    <s v="Menor"/>
    <s v="Alto"/>
    <s v="Reducir"/>
    <s v="Solicitar de manera oportuna las necesidades de personal para la vigencia _x000a__x000a_Si se presenta la ausencia de personal a pesar de presentar de manera oportuna las necesidades para la vigencia, se deberá mencionar dentro del comité primario del proceso de Gestión de Análisis y Mejora Continua, el seguimiento realizado con la Dirección de la necesidad de personal ."/>
    <s v="Líder y gestor del proceso"/>
    <s v="Dirección de la DNBC"/>
    <s v="Mensual"/>
    <s v="Detectar"/>
    <s v="Necesidades de personal para el proceso cubiertos / Necesidades de personal de proceso "/>
    <s v="Actas o listas de asistencia "/>
    <s v="Enero 2020 - No se presenta necesidades de personal_x000a_Febrero 2020 - No se presenta necesidades de personal_x000a_Marzo 2020 - 3/3_x000a_Abril 2020 - No se presenta necesidades de personal_x000a_Mayo 2020 - No se presenta necesidades de personal_x000a_Junio 2020 - No se presenta necesidades de personal_x000a_Julio 2020 - 1/1_x000a_Agosto 2020 - No se presenta necesidades de personal_x000a_Septiembre 2020 - No se presenta necesidades de personal"/>
    <s v="Enero 2020 - No se presenta necesidades de personal_x000a_Febrero 2020 - No se presenta necesidades de personal_x000a_Marzo 2020 - Se solicita la contratación de 3 contratistas en el proceso y se efectua la misma_x000a_Abril 2020 - No se presenta necesidades de personal_x000a_Mayo 2020 - No se presenta necesidades de personal_x000a_Junio 2020 - No se presenta necesidades de personal_x000a_Julio 2020 - Se solicita la contratación de un contratista con experiencia en riesgos para el proceso y se efectua la misma_x000a_Agosto 2020 - No se presenta necesidades de personal_x000a_Septiembre 2020 - No se presenta necesidades de personal"/>
    <s v="Priorizar las actividades a ejecutar dentro del proceso, con el propósito de cubrir aquellas que son normativas "/>
    <s v="Probable"/>
    <s v="Menor"/>
    <s v="Alto"/>
    <s v="De acuerdo con la caracterización del proceso GESTIÓN ANÁLISIS Y MEJORA CONTINUA, código: CT-MC, Versión 2, vigente desde el 19/11/2019, el objetivo del proceso se encuentra desactualizado &quot;Implementar el Sistema Integrado de Gestión y Control – SIGEC, con el propósito de articular y mejorar la gestión de la DNBC, a través del diseño de directrices, socialización y acompañamiento para la implementación de acciones coordinadas con sus procesos&quot;._x000a__x000a__x000a_Aunque el riesgo y la descripción del riesgo afectan el proceso, se debe incluir el diseño, implementación y sostenibilidad del SIGEC, conforme a lo enunciado en el numeral 2,2 Identificación del Riesgo de la Guía para la Administración del Riesgos emitida por el DAFP.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control aplica a la clasificación  de  preventivo y no detectivo conforme a lo estipulado en el numeral 8,3 del Manual de Gestión del riesgo de la DNBC. _x000a__x000a_De acuerdo con el reporte del proceso solo realizó la contratación del personal hasta el mes de marzo, por lo tanto se debió aplicar la contingencia, no se cargo evidencia de su ejecución._x000a__x000a_No se realizó una adecuada evaluación del riesgo residual, puesto que no hubo reducción con la aplicación de los controles, manteniéndose en ALTO_x000a__x000a_"/>
    <s v="No cumple"/>
    <s v="No cumple"/>
    <s v="Cumple"/>
    <s v="Cumple"/>
    <s v="Cumple"/>
    <s v="Cumple"/>
    <s v="Cumple"/>
    <s v="No cumple"/>
  </r>
  <r>
    <n v="34"/>
    <x v="16"/>
    <s v="Administrar el Sistema Integrado de Gestión y Control – SIGEC, mediante acciones coordinadas con los procesos de la entidad, a través del seguimiento y control del desempeño de los procesos para contribuir al cumplimiento de los objetivos de la DNBC. "/>
    <s v="Asesorar en la implementación del Sistema Integrado de Gestión y Control SIGEC sin cumplir los lineamientos establecidos."/>
    <s v="Que el equipo de trabajo no oriente en la conformación del SIGEC a los procesos de la entidad, bajo los lineamientos establecidos "/>
    <s v="Estratégico"/>
    <s v="1.3"/>
    <s v="Uso de metodología y tiempos de ejecución inadecuados "/>
    <s v="Resistencia a los lineamientos impartidos por el área de Planeación"/>
    <s v="Probable"/>
    <s v="Menor"/>
    <s v="Alto"/>
    <s v="Aceptar"/>
    <s v="Fortalecer los lineamientos para la implementación de MIPG y SIGEC con los lideres, gestores y cogestores de cada proceso, mediante charlas o capacitaciones de las metodologías aplicadas, evaluando el resultado de entendimiento fruto de la capacitación"/>
    <s v="Líder y gestor del proceso"/>
    <s v="Todos los Procesos"/>
    <s v="Cuatrimestral"/>
    <s v="Prevenir"/>
    <s v="Total de actividades de fortalecimiento en temas de la implementación de MIPG y SIGEC realizadas /  Total de actividades de fortalecimiento en temas de la implementación de MIPG y SIGEC programadas"/>
    <s v="Actas o listas de asistencia_x000a_Encuesta o evaluación de conocimientos básicos de los lineamientos"/>
    <s v="ABRIL 2020. 0_x000a__x000a_Agosto 2020 -  5/5"/>
    <s v="ABRIL 2020. No se realizaron actividades por falta de personal y curva de adaptación del mismo_x000a__x000a_Agosto 2020 - Se realizan actividades de fortalecimiento en las siguientes actividades:_x000a_*Plan Anticorrupción 2020 segundo cuatrimeste_x000a_*Pan de Mejoramiento_x000a_*Actualización de riesgos institucionales_x000a_*Actualización de indicadores instituionales_x000a_*Capacitacion MIPG"/>
    <s v="Fortalecimiento de lineamientos para la implementación de MIPG y SIGEC con los lideres, gestores y cogestores de cada proceso, mediante charlas o capacitaciones de las metodologías aplicadas de manera obligatoria para los colaboradores de carrera o provisionales de la entidad "/>
    <s v="Probable"/>
    <s v="Menor"/>
    <s v="Alto"/>
    <s v="De acuerdo con la caracterización del proceso GESTIÓN ANÁLISIS Y MEJORA CONTINUA, código: CT-MC, Versión 2, vigente desde el 19/11/2019, el objetivo del proceso se encuentra desactualizado &quot;Implementar el Sistema Integrado de Gestión y Control – SIGEC, con el propósito de articular y mejorar la gestión de la DNBC, a través del diseño de directrices, socialización y acompañamiento para la implementación de acciones coordinadas con sus procesos&quot;._x000a__x000a_Aunque el riesgo y la descripción del riesgo afectan el proceso, se debe incluir el diseño, implementación y sostenibilidad del SIGEC, conforme a lo enunciado en el numeral 2,2 Identificación del Riesgo de la Guía para la Administración del Riesgos emitida por el DAFP._x000a__x000a_El tratamiento del riesgo no es coherente con lo establecido en el Manual de Gestión del Riesgo, ya que para un riego en zona de riesgo alta se debe reducir no &quot;aceptar&quot;._x000a__x000a_El control se debería enfocar en Fortalecer los lineamientos para la implementación de MIPG y SIGEC en los profesionales de Gestión Análisis y Mejora Continua en primera instancia, ya que son ellos los que asesoran al personal de los demás procesos de la entidad._x000a__x000a_El plan de contingencia es el básicamente el mismo control definido, con lo cual se pierde la naturaleza de la contingencia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No se realizó una adecuada evaluación del riesgo residual, puesto que no hubo reducción con la aplicación de los controles, manteniéndose en ALTO"/>
    <s v="No cumple"/>
    <s v="No cumple"/>
    <s v="Cumple"/>
    <s v="Cumple"/>
    <s v="No cumple"/>
    <s v="Cumple"/>
    <s v="No cumple"/>
    <s v="No cumple"/>
  </r>
  <r>
    <n v="0"/>
    <x v="16"/>
    <s v="Administrar el Sistema Integrado de Gestión y Control – SIGEC, mediante acciones coordinadas con los procesos de la entidad, a través del seguimiento y control del desempeño de los procesos para contribuir al cumplimiento de los objetivos de la DNBC. "/>
    <s v="Acciones de implementación del SIGEC no efectivas "/>
    <s v="Diseñar un plan de implementación que no se ajuste con las necesidades y la realidad misional de la entidad"/>
    <s v="Operativo"/>
    <s v="2.1"/>
    <s v="Priorización temas diferentes a los que contempla la implementación del SIGEC"/>
    <s v="Incumplimiento en la implementación del SIGEC"/>
    <s v="Probable"/>
    <s v="Menor"/>
    <s v="Alto"/>
    <s v="Aceptar"/>
    <s v="Socializar las actualizaciones que se presenten dentro de las políticas o lineamientos asociados a la implementación de MIPG o SIGEC, evaluando el resultado de entendimiento fruto de la capacitación"/>
    <s v="Líder y gestor del proceso"/>
    <s v="Todos los Procesos"/>
    <s v="Cuatrimestral"/>
    <s v="Prevenir"/>
    <s v="Total de actividades de actualización realizadas a los colaboradores de la entidad / Total de actividades de actualización programadas a los colaboradores de la entidad"/>
    <s v="Actas o listas de asistencia_x000a_Evaluacion o encuesta de conocimiento de la evaluación"/>
    <s v="ABRIL 2020. 0_x000a__x000a_Septiembre 2020 - 5/5"/>
    <s v="ABRIL 2020. No se realizaron actividades por falta de personal y curva de adaptación del mismo_x000a__x000a_Septiembre 2020 - Se realizan actividades de fortalecimiento en las siguientes actividades:_x000a_*Plan Anticorrupción 2020 segundo cuatrimeste_x000a_*Pan de Mejoramiento_x000a_*Actualización de riesgos institucionales_x000a_*Actualización de indicadores instituionales_x000a_*Capacitacion MIPG"/>
    <s v="Convocar a los gestores y cogestores de cada proceso para socializar los cambios o actualizaciones presentadas en el SIGEC evaluando el entendimiento del tema mediante una evaluación"/>
    <s v="Probable"/>
    <s v="Menor"/>
    <s v="Alto"/>
    <s v="De acuerdo con la caracterización del proceso GESTIÓN ANÁLISIS Y MEJORA CONTINUA, código: CT-MC, Versión 2, vigente desde el 19/11/2019, el objetivo del proceso se encuentra desactualizado &quot;Implementar el Sistema Integrado de Gestión y Control – SIGEC, con el propósito de articular y mejorar la gestión de la DNBC, a través del diseño de directrices, socialización y acompañamiento para la implementación de acciones coordinadas con sus procesos&quot;._x000a__x000a_La descripción del riesgo no está alineada con el riesgo identificado, por cuanto habla de del diseño de un plan mientras que el riesgo determina acciones de implementación no efectivas., por lo tanto son diferentes, incumplimiento lo enunciado en el numeral 2,2 Identificación del Riesgo de la Guía para la Administración del Riesgos emitida por el DAFP._x000a__x000a_En cuanto a la causa: la priorización de temas diferentes a los establecidos en SIGEC, no implica que las acciones del SIGEC sean no efectivas._x000a__x000a_Además de la consecuencia &quot;Incumplimiento en la implementación del SIGEC&quot;, también se puede generar incumplimiento de los compromisos del sector, tal como mejorar 10 puntos la calificación del FURAG._x000a__x000a_El tratamiento del riesgo no es coherente con lo establecido en el Manual de Gestión del Riesgo, ya que para un riego en zona de riesgo alta se debe reducir no &quot;aceptar&quot;._x000a__x000a_En cuanto al control, la socialización de los lineamientos no asegura que las acciones de implementación del SIGEC sean eficaces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indicador formulado esta acorde al control formulado, sin embargo, sea hace necesario revisar el control._x000a__x000a_Frente a la contingencia, de presentarse acciones de implementación del SIGEC no efectivas, no se subsana la materialización del riesgo, por cuanto no se corrige las acciones que no fueron efectivas_x000a__x000a_No se realizó una adecuada evaluación del riesgo residual, puesto que no hubo reducción con la aplicación de los controles, manteniéndose en ALTO_x000a_"/>
    <s v="No cumple"/>
    <s v="No cumple"/>
    <s v="Cumple"/>
    <s v="Cumple"/>
    <s v="No cumple"/>
    <s v="Cumple"/>
    <s v="No cumple"/>
    <s v="No cumple"/>
  </r>
  <r>
    <n v="35"/>
    <x v="16"/>
    <s v="Administrar el Sistema Integrado de Gestión y Control – SIGEC, mediante acciones coordinadas con los procesos de la entidad, a través del seguimiento y control del desempeño de los procesos para contribuir al cumplimiento de los objetivos de la DNBC. "/>
    <s v="Acciones de implementación del SIGEC no efectivas "/>
    <s v="Diseñar un plan de implementación que no se ajuste con las necesidades y la realidad misional de la entidad"/>
    <s v="Operativo"/>
    <s v="2.2"/>
    <s v="Carencia de personal idóneo"/>
    <s v="Se generan reprocesos en la implementación del SIGEC"/>
    <s v="Probable"/>
    <s v="Menor"/>
    <s v="Alto"/>
    <s v="Evitar"/>
    <s v="Solicitar de manera oportuna las necesidades de personal para la vigencia _x000a__x000a_Si se presenta la ausencia de personal a pesar de presentar de manera oportuna las necesidades para la vigencia, se deberá mencionar dentro del comité primario del proceso de Gestión de Análisis y Mejora Continua, el seguimiento realizado con la Dirección de la necesidad de personal ."/>
    <s v="Líder y gestor del proceso"/>
    <s v="Dirección de la DNBC"/>
    <s v="Mensual"/>
    <s v="Detectar"/>
    <s v="Necesidades de personal para el proceso cubiertos / Necesidades de personal de proceso "/>
    <s v="Actas o listas de asistencia "/>
    <s v="Enero 2020 - No se presenta necesidades de personal_x000a_Febrero 2020 - No se presenta necesidades de personal_x000a_Marzo 2020 - 3/3_x000a_Abril 2020 - No se presenta necesidades de personal_x000a_Mayo 2020 - No se presenta necesidades de personal_x000a_Junio 2020 - No se presenta necesidades de personal_x000a_Julio 2020 - 1/1_x000a_Agosto 2020 - No se presenta necesidades de personal_x000a_Septiembre 2020 - No se presenta necesidades de personal"/>
    <s v="Enero 2020 - No se presenta necesidades de personal_x000a_Febrero 2020 - No se presenta necesidades de personal_x000a_Marzo 2020 - Se solicita la contratación de 3 contratistas en el proceso y se efectua la misma_x000a_Abril 2020 - No se presenta necesidades de personal_x000a_Mayo 2020 - No se presenta necesidades de personal_x000a_Junio 2020 - No se presenta necesidades de personal_x000a_Julio 2020 - Se solicita la contratación de un contratista con experiencia en riesgos para el proceso y se efectua la misma_x000a_Agosto 2020 - No se presenta necesidades de personal_x000a_Septiembre 2020 - No se presenta necesidades de personal"/>
    <s v="Priorizar las actividades a ejecutar dentro del proceso, con el propósito de cubrir aquellas que son normativas "/>
    <s v="Probable"/>
    <s v="Menor"/>
    <s v="Alto"/>
    <s v="De acuerdo con la caracterización del proceso GESTIÓN ANÁLISIS Y MEJORA CONTINUA, código: CT-MC, Versión 2, vigente desde el 19/11/2019, el objetivo del proceso se encuentra desactualizado &quot;Implementar el Sistema Integrado de Gestión y Control – SIGEC, con el propósito de articular y mejorar la gestión de la DNBC, a través del diseño de directrices, socialización y acompañamiento para la implementación de acciones coordinadas con sus procesos&quot;._x000a__x000a_La descripción del riesgo no está alineada con el riesgo identificado, por cuanto habla de del diseño de un plan mientras que el riesgo determina acciones de implementación no efectivas., por lo tanto son diferentes, incumplimiento lo enunciado en el numeral 2,2 Identificación del Riesgo de la Guía para la Administración del Riesgos emitida por el DAFP._x000a__x000a_De acuerdo con el reporte del proceso solo realizó la contratación del personal hasta el mes de marzo, por lo tanto se debió aplicar la contingencia, no se cargo evidencia de su ejecución._x000a__x000a_El tratamiento del riesgo no es coherente con lo establecido en el Manual de Gestión del Riesgo, ya que para un riego en zona de riesgo alta se debe reducir no &quot;evitar&quot;._x000a__x000a_El control aplica a la clasificación  de  preventivo y no detectivo conforme a lo estipulado en el numeral 8,3 del Manual de Gestión del riesgo de la DNBC._x000a__x000a_No se realizó una adecuada evaluación del riesgo residual, puesto que no hubo reducción con la aplicación de los controles, quedando en ALTO"/>
    <s v="No cumple"/>
    <s v="Cumple"/>
    <s v="Cumple"/>
    <s v="Cumple"/>
    <s v="No cumple"/>
    <s v="Cumple"/>
    <s v="Cumple"/>
    <s v="No cumple"/>
  </r>
  <r>
    <n v="0"/>
    <x v="17"/>
    <s v="Asesorar el desarrollo de la gestión de los Cuerpos de Bomberos del País y grupos de Interés, mediante la proyección y socialización de  directrices jurídicas, técnicas y operativas en materia bomberil."/>
    <s v="Asesorias en terminos no oportunos conforme a lo establecido en la ley respecto al acompañamiento jurídico, técnico y operativo en materia bomberil"/>
    <s v="El no acompañamiento oportuno juridico, hacia los grupos de valor o grupos de interes de la DNBC "/>
    <s v="Cumplimiento"/>
    <s v="1.1"/>
    <s v="Fallas tecnológicas en sistema de gestión documental, internet y correo electrónico"/>
    <s v="Afectación a terceros_x000a__x000a_Reprocesos_x000a__x000a_Daño reputacional"/>
    <s v="Posible"/>
    <s v="Moderado"/>
    <s v="Alto"/>
    <s v="Reducir"/>
    <s v="Reportar las fallas presentadas de manera oportuna al área encargada, detallando el tipo de falla y el sistema en el cual de presenta"/>
    <s v="Líder del proceso y Gestor del Proceso"/>
    <s v="Gestión de Tecnología Informática"/>
    <s v="Cada vez que ocurra"/>
    <s v="Detectar"/>
    <s v="Numero de fallas presentadas y reportadas en el periodo"/>
    <s v="Correo electrónico_x000a__x000a_Relaciòn de casos (Bitacora)"/>
    <s v="MARZO 2020. 0, FALLAS REPORTADAS_x000a__x000a_JUNIO 2020. 10, FALLAS REPORTADAS_x000a__x000a_SEPTIEMBRE 2020. 0, FALLAS REPORTADAS"/>
    <s v="MARZO 2020. No se presentaron fallas en los sistemas que limitaran o impidieran la respuesta a las asesorias en terminos no oportunos conforme a lo establecido en la ley respecto al acompañamiento jurídico, técnico y operativo en materia bomberil_x000a__x000a_JUNIO 2020. se presetaron 10 casos, los cuales fueron reportados al area de sistemas informaticos con el proposito de darle solucion. _x000a__x000a_SEPTIEMBRE 2020. No se presentaron fallas en los sistemas que limitaran o impidieran la respuesta a las asesorias en terminos no oportunos conforme a lo establecido en la ley respecto al acompañamiento jurídico, técnico y operativo en materia bomberil_x000a_"/>
    <s v="Solicitar aplicar una solución alternativa a TI para poder desarrollar las asesorías requeridas"/>
    <s v="Improbable"/>
    <s v="Moderado"/>
    <s v="Moderado"/>
    <s v="Observa la Oficina de Control Interno, en la presente evaluación de los riesgos del  proceso de Formulación, actualización y acompañamiento normativo y operativo, que no se tiene plenamente identificado el objetivo del proceso; toda vez, que el que se relaciona en la matriz de riesgos  está incompleto al establecido en su caracterización, el cual se actualizó en septiembre de la presente vigencia, y que determina  que desde el proceso se asesora el desarrollo de la gestión de los Cuerpos de Bomberos del País y grupos de Interés, mediante la proyección y socialización de directrices jurídicas, no solo limitándose al apoyo jurídico en aspectos técnicos, administrativos y operativos bomberiles, como determina el objetivo con el cual se definen los riesgos.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 Ej. Dar respuesta inmediatamente , completa y de fondo"/>
    <s v="No cumple"/>
    <s v="Cumple"/>
    <s v="Cumple"/>
    <s v="Cumple"/>
    <s v="Cumple"/>
    <s v="Cumple"/>
    <s v="No cumple"/>
    <s v="Cumple"/>
  </r>
  <r>
    <n v="0"/>
    <x v="17"/>
    <s v="Asesorar el desarrollo de la gestión de los Cuerpos de Bomberos del País y grupos de Interés, mediante la proyección y socialización de directrices jurídicas, técnicas y operativas en materia bomberil."/>
    <s v="Asesorias en terminos no oportunos conforme a lo establecido en la ley respecto al acompañamiento jurídico, técnico y operativo en materia bomberil"/>
    <s v="El no acompañamiento oportuno juridico, hacia los grupos de valor o grupos de interes de la DNBC"/>
    <s v="Cumplimiento"/>
    <d v="2020-02-01T00:00:00"/>
    <s v="Ausencia de personal idóneo"/>
    <s v="Sanciones Legales_x000a_ _x000a_ Sanciones diciplinarias_x000a_ _x000a_ Daño reputacional"/>
    <s v="Posible"/>
    <s v="Moderado"/>
    <s v="Alto"/>
    <s v="Reducir"/>
    <s v="Asignar a los abogados todos las PQRSD de conformidad con las necesidades que se reciban, por parte de los grupos de valor y/o interés en materia jurídica, operativa y técnica bomberil acorde a cada caso. _x000a_ _x000a_ En caso de que el personal no sea suficiente, se reportará al subdirector misional la ausencia del personal que pueda dar cumplimiento de manera oportuna, a las asesorias en terminos establecido en la ley respecto al acompañamiento jurídico, técnico y operativo en materia bomberil"/>
    <s v="Subdirector Estratégico y de Coordinación Bomberil"/>
    <s v="Atención al Ciudadano"/>
    <s v="Mensual"/>
    <s v="Prevenir"/>
    <s v="No. de PQRSD asignadas a los abogados / No. de PQRSD recibidas en el periodo"/>
    <s v="Formato PQRD"/>
    <s v="ENERO 2020. 9/9 Se asigno el 100% de los requerimientos recibidos_x000a_ _x000a_ FEBRERO 2020. 15/15 Se asigno el 100% de los requerimientos recibidos_x000a_ _x000a_ MARZO 2020. 30/30 Se asigno el 100% de los requerimientos recibidos_x000a_ _x000a_ ABRIL 2020. 105/105 Se asigno el 100% de los requerimientos recibidos_x000a_ _x000a_ MAYO 2020. 165/165 Se asigno el 100% de los requerimientos recibidos_x000a_ _x000a_ JUNIO 2020 110/110 Se asigno el 100% de los requerimientos recibidos_x000a_ _x000a_ JULIO 2020. 49/49 Se asigno el 100% de los requerimientos recibidos_x000a_ _x000a_ AGOSTO 2020. 100/100 Se asigno el 100% de los requerimientos recibidos_x000a_ _x000a_ SEPTIEMBRE 2020. 126/126 Se asigno el 100% de los requerimientos recibidos"/>
    <s v="ENERO 2020. Dentro del perido se realizo la asignacion de todos las pqrsd recibidas, a los abogados cotratados del area dentro de la entidad, sinedo estos suficientes para el promedio de asignacoin de pqrsd._x000a_ _x000a_ FEBRERO 2020. Dentro del perido se realizo la asignacion de todos las pqrsd recibidas, a los abogados cotratados del area dentro de la entidad, sinedo estos suficientes para el promedio de asignacoin de pqrsd._x000a_ _x000a_ _x000a_ MARZO 2020.Dentro del perido se realizo la asignacion de todos las pqrsd recibidas, a los abogados cotratados del area dentro de la entidad, sinedo estos suficientes para el promedio de asignacoin de pqrsd._x000a_ _x000a_ _x000a_ ABRIL 2020.Dentro del perido se realizo la asignacion de todos las pqrsd recibidas, a los abogados cotratados del area dentro de la entidad, sinedo estos suficientes para el promedio de asignacoin de pqrsd._x000a_ _x000a_ _x000a_ MAYO 2020. Dentro del perido se realizo la asignacion de todos las pqrsd recibidas, a los abogados cotratados del area dentro de la entidad, sinedo estos suficientes para el promedio de asignacoin de pqrsd._x000a_ _x000a_ _x000a_ JUNIO 2020 Dentro del perido se realizo la asignacion de todos las pqrsd recibidas, a los abogados cotratados del area dentro de la entidad, sinedo estos suficientes para el promedio de asignacoin de pqrsd._x000a_ _x000a_ _x000a_ JULIO 2020. Dentro del perido se realizo la asignacion de todos las pqrsd recibidas, a los abogados cotratados del area dentro de la entidad, sinedo estos suficientes para el promedio de asignacoin de pqrsd._x000a_ _x000a_ _x000a_ AGOSTO 2020. Dentro del perido se realizo la asignacion de todos las pqrsd recibidas, a los abogados cotratados del area dentro de la entidad, sinedo estos suficientes para el promedio de asignacoin de pqrsd._x000a_ _x000a_ _x000a_ SEPTIEMBRE 2020. Dentro del perido se realizo la asignacion de todos las pqrsd recibidas, a los abogados cotratados del area dentro de la entidad, sinedo estos suficientes para el promedio de asignacoin de pqrsd."/>
    <s v="Responder todas las solicitudes independiente de los tiempos establecidos"/>
    <s v="Improbable"/>
    <s v="Moderado"/>
    <s v="Moderado"/>
    <s v="Observa la Oficina de Control Interno, en la presente evaluación de los riesgos del  proceso de Formulación, actualización y acompañamiento normativo y operativo, que no se tiene plenamente identificado el objetivo del proceso; toda vez, que el que se relaciona en la matriz de riesgos  está incompleto al establecido en su caracterización, el cual se actualizó en septiembre de la presente vigencia, y que determina  que desde el proceso se asesora el desarrollo de la gestión de los Cuerpos de Bomberos del País y grupos de Interés, mediante la proyección y socialización de directrices jurídicas, no solo limitándose al apoyo jurídico en aspectos técnicos, administrativos y operativos bomberiles, como determina el objetivo con el cual se definen los riesgos._x000a__x000a__x000a_El control aplica a la clasificación detectivo  y no preventivo conforme a lo estipulado en el numeral 8,3 del Manual de Gestión del riesgo de la DNBC._x000a__x000a__x000a__x000a_"/>
    <s v="No cumple"/>
    <s v="Cumple"/>
    <s v="Cumple"/>
    <s v="Cumple"/>
    <s v="Cumple"/>
    <s v="Cumple"/>
    <s v="Cumple"/>
    <s v="Cumple"/>
  </r>
  <r>
    <n v="0"/>
    <x v="17"/>
    <s v="Asesorar el desarrollo de la gestión de los Cuerpos de Bomberos del País y grupos de Interés, mediante la proyección y socialización de  directrices jurídicas, técnicas y operativas en materia bomberil."/>
    <s v="Asesorias en terminos no oportunos conforme a lo establecido en la ley respecto al acompañamiento jurídico, técnico y operativo en materia bomberil"/>
    <s v="El no acompañamiento oportuno juridico, hacia los grupos de valor o grupos de interes de la DNBC "/>
    <s v="Cumplimiento"/>
    <s v="1.3"/>
    <s v="Negligencia por parte del personal"/>
    <s v="Sanciones Legales_x000a__x000a_Sanciones diciplinarias_x000a__x000a_Daño reputacional"/>
    <s v="Posible"/>
    <s v="Moderado"/>
    <s v="Alto"/>
    <s v="Reducir"/>
    <s v="Validar el cumplimiento de las actividades e informar al supervisor del contrato, para que se tomen los correctivos necesarios por parte del personal"/>
    <s v="Líder del proceso y Gestor del Proceso"/>
    <s v="no aplica"/>
    <s v="Cada vez que ocurra"/>
    <s v="Detectar"/>
    <s v="Numero de informes realizados detallando los incumplimientos encontrados"/>
    <s v="Correo electrónico_x000a__x000a_Formato de atención de soporte técnico"/>
    <s v="MARZO 2020. 0, No se presentaron casos de inconsistencias en las respuestas_x000a__x000a_JUNIO 2020.  0, No se presentaron casos de inconsistencias en las respuestas_x000a__x000a_SEPTIEMBRE 0, No se presentaron casos de inconsistencias en las respuestas"/>
    <s v="MARZO 2020. De acuerdo a la asignacion realizada a sus abogados realizaron su labor en el periodo, no se constato Negligencia por parte del personal al momento de generar las respuestas a las pqrsd_x000a__x000a_JUNIO 2020.  De acuerdo a la asignacion realizada a sus abogados realizaron su labor en el periodo, no se constato Negligencia por parte del personal al momento de generar las respuestas a las pqrsd_x000a__x000a_SEPTIEMBRE 2020. De acuerdo a la asignacion realizada a sus abogados realizaron su labor en el periodo, no se constato Negligencia por parte del personal al momento de generar las respuestas a las pqrsd_x000a_"/>
    <s v="informar al director del contrato, para que se tomen los correctivos necesarios por parte del personal"/>
    <s v="Improbable"/>
    <s v="Moderado"/>
    <s v="Moderado"/>
    <s v="Respecto a esta otra definición de causa para el riesgo del proceso Formulación, actualización y acompañamiento normativo y operativo, hasta tanto no se construya el riesgo atendiendo a la totalidad de la función del proceso determinado en su objetivo del proceso; ninguno de los aspectos establecidos, cumple con lo definido en la guía como en el manual de riesgos, por eso quedamos atentos al ajuste y revisión de lo relacionado en la matriz_x000a__x000a_El control aplica a la clasificación detectivo  y no preventivo conforme a lo estipulado en el numeral 8,3 del Manual de Gestión del riesgo de la DNBC.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control está enmarcado en la validación (avalar) y no en la revisión (sometiendo a una prueba o examen para hacer correcciones), conforme a lo indicado en el numeral 8,3 del Manual de Gestión del Riesgo de la DNBC._x000a__x000a_La contingencia no es un tratamiento para mitigar los efectos de la materialización del riesgo. Ej. Dar respuesta inmediatamente , completa y de fondo.."/>
    <s v="No cumple"/>
    <s v="Cumple"/>
    <s v="Cumple"/>
    <s v="Cumple"/>
    <s v="Cumple"/>
    <s v="Cumple"/>
    <s v="No cumple"/>
    <s v="Cumple"/>
  </r>
  <r>
    <n v="36"/>
    <x v="17"/>
    <s v="Asesorar el desarrollo de la gestión de los Cuerpos de Bomberos del País y grupos de Interés, mediante la proyección y socialización de  directrices jurídicas, técnicas y operativas en materia bomberil."/>
    <s v="Asesorias en terminos no oportunos conforme a lo establecido en la ley respecto al acompañamiento jurídico, técnico y operativo en materia bomberil"/>
    <s v="El no acompañamiento oportuno juridico, hacia los grupos de valor o grupos de interes de la DNBC "/>
    <s v="Cumplimiento"/>
    <s v="1.4"/>
    <s v="Errores humanos"/>
    <s v="Reprocesos_x000a__x000a_Daño reputaciónal_x000a__x000a_Sancionales disciplinarias"/>
    <s v="Posible"/>
    <s v="Moderado"/>
    <s v="Alto"/>
    <s v="Reducir"/>
    <s v="Solicitar de manera oportuna las necesidades del personal idóneo que permita dar respuesta oportuna a la cantidad de asesorías requeridas al proceso"/>
    <s v="Líder del proceso "/>
    <s v="oficina de contratación y dirección general"/>
    <s v="Anual"/>
    <s v="Prevenir"/>
    <s v="Numero personal requerido"/>
    <s v="contratos de prestación de servicio"/>
    <s v="SEPTIEMBRE 2020. 6 personas (PEDIR ADRIANA EL FORMULARIO DILGENCIA)"/>
    <s v="SEPTIEMBRE 2020. 6 personas (PEDIR ADRIANA EL FORMULARIO DILGENCIADO EXPLICAR EL FORMULARIO)"/>
    <s v="asignar personal provisional para la respuesta y acompañamiento oportuno a los cuerpos de bomberos y grupos de interés"/>
    <s v="Improbable"/>
    <s v="Moderado"/>
    <s v="Moderado"/>
    <s v="Una vez, definidos los riesgos del proceso Formulación, actualización y acompañamiento normativo y operativo, con base en el objetivo del proceso determinado en su caracterización, retomaremos la evaluación en el marco de la Guía y Manual diseñados para su construcción, atendiendo a nuestra función establecida al respecto_x000a__x000a_El indicador establecido no mide la ejecución  del control ej. # abogados con experticia/#abogados contratados x 100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ausa no está conforme a lo identificado en el manual de gestión del riesgo de la DNBC numeral 7,1,1, ej.: Desconocimiento de la normatividad bomberil, ej. personal sin experticia"/>
    <s v="No cumple"/>
    <s v="No cumple"/>
    <s v="Cumple"/>
    <s v="Cumple"/>
    <s v="Cumple"/>
    <s v="No cumple"/>
    <s v="Cumple"/>
    <s v="Cumple"/>
  </r>
  <r>
    <n v="0"/>
    <x v="18"/>
    <s v="Coordinar las acciones que permitan la gestión de consecución de recursos financieros, físicos, humanos o técnicos para el Fortalecimiento de los Bomberos de Colombia, por intermedio de entidades del Gobierno y Cooperantes Nacionales o Internacionales, con el fin de complementar las acciones que realiza el Gobierno Nacional a través de la DNBC."/>
    <s v="Acuerdos o alianzas que no llegan hacer concretadas y pactadas entre los cooperantes y la DNBC."/>
    <s v="Factores internos y externos que impiden la formalización de acuerdos o alianzas para el fortalecimiento de los cuerpos de bomberos de Colombia."/>
    <s v="Estratégico"/>
    <s v="1.3"/>
    <s v="Los cooperantes no realicen ofrecimientos en el campo bomberil"/>
    <s v="Disminución de acuerdos y alianzas con cooperantes o aliados desde la DNBC _x000a__x000a_Bajos resultados en los productos de cooperación"/>
    <s v="Posible"/>
    <s v="Moderado"/>
    <s v="Alto"/>
    <s v="Reducir"/>
    <s v="Revisión periódica de los acuerdos o alianzas que se hayan generado en la DNBC. "/>
    <s v="Líder del proceso y Gestor del Proceso"/>
    <s v="Cooperantes externos a la DNBC"/>
    <s v="Trimestral "/>
    <s v="Prevenir"/>
    <s v="#Novedades presentadas"/>
    <s v="Base de datos de los acuerdos a o alianzas realizadas, o  correo eléctrico o acta de  reunión"/>
    <s v="MARZO 2020: 0  _x000a_JUNIO 2020:  Cod causa 1.2 Indicador (2)_x000a_                          Cod causa 1.3 Indicador (15)_x000a_SEPTIEMBRE 2020.  Cod causa 1.2 Indicador (5)_x000a_                                   Cod causa 1.3 Indicador (18)"/>
    <s v="MARZO 2020: No se evidenciaron novedades                                                                                                                                                                                                                                                                                                                                           JUNIO 2020: Se hizo revision periodica y se mantienen los acuerdos establecieron acuerdos de asistencia tecnica con USAID/OFDA se hara seguimiento en el tercer trimestre del año.                                                                                                                                                                                                                                                                                                                                        SEPTIEMBRE 2020:                                                                                                                                                                                                                                                                                                                               1- USAID/OFD, se reviso el proceso con el cooperante, en el marco de las asistencias tecnicas, no hay novedades en los compromisos o requisitos adicionales. Evidencias (matriz de asistencia tecnica, acta de reunion ).                                                                                                                                                                                                                                                                                                                                                   2- Republica Checa;  se comienza a explorar eventuales alianzas estrategicas.  Evidencia (acta de reunión)                                                                                                                                                                                                        3- Gobierno de España,  se comienza a explorar eventuales alianzas estrategicas. Evidencias (acta de reunión)                                                                                                                                               4- Se gestión  15 cupos con Bomberos Bogotá para el curso tecnico básico en Gestión Integral del Riesgo, la selección de la personas vinculadas correspode a los criterios del proceso educativo. Evidencias (correo electronico)                                                                                                                                                                                                                                                             5- Gestión del &quot;Curso básico online sobre principios de protección personal frente a CAW y TIC para socorristas de los Estados Partes del GRULAC&quot;  Evidencia correo enviado a los cuerpos de Bomberos. Evidencias (correo enviado al Grupo de Bomberos , hojas de vida).                                                                                                                                                                                                                            Ruta  del total de las evidencias : https://drive.google.com/drive/folders/1w-dc3qdNjCNTQgScynK-bJQp102nFmD6"/>
    <s v="Generar un cronograma de actividades de contacto con los cooperantes o aliados, donde se pueda hacer seguimiento a las obsevaciones y/o novedades que puedan reportar cada uno de ellos, "/>
    <s v="Posible"/>
    <s v="Moderado"/>
    <s v="Alto"/>
    <s v="Nombre del riesgo y descripción del riesgo: Respecto a la construcción e identificación del riesgo, la Oficina de Control Interno, observa que: 1. No se tuvieron en cuenta la totalidad de los insumos  de que trata el Numeral 2.2. de la Guía de Riesgos del DAFP, ni lo preceptuado en el Numeral 6.1.1. del Manual de Gestión de Riesgo de la DNBC, para determinar y priorizar todos aquellos eventos o situaciones críticas potenciales y reales que imposibiliten el cumplimiento del objetivo estratégicos del proceso, el cual esta enmarcado en la gestión de consecución de recursos  para el Fortalecimiento de los Bomberos de Colombia. De ahí, que el  riesgo o riesgos  se deben determinar en términos de que puede pasar  y no permitir su logro y no en términos de que no se cumpla con una formalidad establecida para su concreción. Ej. Ineficacia en la coordinación recursos…; incumplimiento en la ejecución de los planes. De igual forma  descripción del riesgo no define claramente el nombre del mismo._x000a__x000a_La causa no identifica aquel factores internos y externos que solos o en combinación con otros, pueden producir la materialización del riesgo, la presentada es más un riesgo que una causa, conforme a lo señalado en el Manual de Gestión del riesgo de la DNBC Numeral 7,1,1._x000a__x000a_La consecuencia: También esta redactada como un riesgo , toda vez que no relaciona los efectos o situaciones resultantes de la materialización del riesgo que impactan el fortalecimiento de los bomberos, como puede ser la capacidad de respuesta del cuerpo de bomberos, pérdida de la imagen de la entidad._x000a__x000a_El control no mitiga la materialización  del riesgo, por cuanto está enfocado a los acuerdos o alianzas concretadas o pactadas no a los que no se han llegado a generar; conforme a lo enunciado en el Manual de Gestión del Riesgo numeral 8,3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indicador establecido no mide la ejecución  del control._x000a__x000a_La contingencia igualmente debe ser objeto de revisión en el marco del riesgo construido, para que el tratamiento mitigue los efectos de la materialización del riesgo, ya que está enunciada como un control._x000a__x000a_En la evaluación del riesgo,  no obstante el diseño del control este no modifica su probabilidad ni impacto ya que el nivel de riesgo permanece en alto. "/>
    <s v="No cumple"/>
    <s v="No cumple"/>
    <s v="No cumple"/>
    <s v="Cumple"/>
    <s v="Cumple"/>
    <s v="No cumple"/>
    <s v="No cumple"/>
    <s v="No cumple"/>
  </r>
  <r>
    <n v="37"/>
    <x v="18"/>
    <s v="Coordinar las acciones que permitan la gestión de consecución de recursos financieros, físicos, humanos o técnicos para el Fortalecimiento de los Bomberos de Colombia, por intermedio de entidades del Gobierno y Cooperantes Nacionales o Internacionales, con el fin de complementar las acciones que realiza el Gobierno Nacional a través de la DNBC."/>
    <s v="Acuerdos o alianzas que no llegan hacer concretadas y pactadas entre los cooperantes y la DNBC."/>
    <s v="Factores internos y externos que impiden la formalización de acuerdos o alianzas para el fortalecimiento de los cuerpos de bomberos de Colombia."/>
    <s v="Estratégico"/>
    <s v="1.4"/>
    <s v="Falta de personal idoneo"/>
    <s v="Reprocesos _x000a__x000a_Daño reputacional_x000a__x000a_Sanciones legales "/>
    <s v="Posible"/>
    <s v="Moderado"/>
    <s v="Alto"/>
    <s v="Reducir"/>
    <s v="Solicitud de personal idoneo para el procesos que cumplan con experiencia y perfil acorde a la misionalidad del proceso. "/>
    <s v="Líder del proceso y Gesto del proceso"/>
    <s v="Proceso de Gestión de Contratación"/>
    <s v="Cada vez que ocurra"/>
    <s v="Prevenir"/>
    <s v="Identificación de necesidad de personal  /  Personal asignaado"/>
    <s v="Hojas de vida evaluadas "/>
    <s v="SEPTIMBRE 2020. 1/1"/>
    <s v="SEPTIEMBRE 2020. Se hace el ingreso a contratista con el cargo &quot;Apoyo al Programa Cooperacion Internacional y Alianzas estrategicas . Ruta  del total de las evidencias : https://drive.google.com/drive/folders/1_5SONdMlUnXwVmuhJVBP8s7m213mG32Y"/>
    <s v="Solicitar de manera oportuna y clara en las necesidades de personal para la futuras vigencias: los perfiles requeridos para el desarrollo de la gestión necesarias en el proceso "/>
    <s v="Posible"/>
    <s v="Moderado"/>
    <s v="Alto"/>
    <s v="Nombre del riesgo y descripción del riesgo: Respecto a la construcción e identificación del riesgo, la Oficina de Control Interno, observa que: 1. No se tuvieron en cuenta la totalidad de los insumos  de que trata el Numeral 2.2. de la Guía de Riesgos del DAFP, ni lo preceptuado en el Numeral 6.1.1. del Manual de Gestión de Riesgo de la DNBC, para determinar y priorizar todos aquellos eventos o situaciones críticas potenciales y reales que imposibiliten el cumplimiento del objetivo estratégicos del proceso, el cual esta enmarcado en la gestión de consecución de recursos  para el Fortalecimiento de los Bomberos de Colombia. De ahí, que el  riesgo o riesgos  se deben determinar en términos de que puede pasar  y no permitir su logro y no en términos de que no se cumpla con una formalidad establecida para su concreción. Ej. Ineficacia en la coordinación recursos…; incumplimiento en la ejecución de los planes. De igual forma  descripción del riesgo no define claramente el nombre del mismo._x000a__x000a_La causa si identifica un factor interno  que solo o en combinación con otros, pueden producir la materialización del riesgo._x000a__x000a_La consecuencia: Relaciona los efectos o situaciones resultantes de la materialización del riesgo que impactan el fortalecimiento de los bomberos._x000a__x000a_El indicador establecido mide la ejecución del control;_x000a__x000a_La contingencia: No mitiga los efectos de la materialización del riesgo, pues si no se concretan los acuerdos o alianzas internacionales, se deben  fortalecer los cuerpos de bomberos, con otro tipo de acciones_x000a__x000a_Evaluación del riesgo, no obstante el diseño del control este no modifica su probabilidad ni impacto ya que el nivel de riesgo permanece en alto."/>
    <s v="No cumple"/>
    <s v="Cumple"/>
    <s v="Cumple"/>
    <s v="Cumple"/>
    <s v="Cumple"/>
    <s v="Cumple"/>
    <s v="No cumple"/>
    <s v="No cumple"/>
  </r>
  <r>
    <n v="0"/>
    <x v="6"/>
    <s v="Proveer soluciones administrativas adecuadas, para apoyar el desarrollo y gestión de las dependencias de la DNBC, a través de la administración, custodia y control de los mismos."/>
    <s v="Administación inapropiada de los bienes de propiedad de la DNBC"/>
    <s v="Custodiar y/o administrar de manera inapropiada los bienes de cargo de la DNBC"/>
    <s v="Operativo"/>
    <s v="2.1"/>
    <s v="El inventario individual en uso presenta diferencias con la información registrada"/>
    <s v="Inventarios desactualizados_x000a__x000a_Pérdida de bienes de consumo, consumo controlado y devolutivo"/>
    <s v="Posible"/>
    <s v="Moderado"/>
    <s v="Alto"/>
    <s v="Reducir"/>
    <s v="Validar el inventario de activos de la entidad, verificando fisicamente vs el inventario registrado de los activos "/>
    <s v="Gestor del Proceso"/>
    <s v="Todos los procesos"/>
    <s v="Semestral"/>
    <s v="Detectar"/>
    <s v="(No. de verificaciones al inventario/No de verificaciones planeadas)*100"/>
    <s v="Informe de verificación o lista de chqueo"/>
    <s v="ENERO 2020. 1/1_x000a__x000a_JUNIO 2020.  1/1_x000a__x000a_"/>
    <s v="ENERO 2020. Se realizó un inventario   cumpliendo asi con el 100% del requerimiento.    _x000a_                         _x000a_JUNIO 2020. Se realizó un inventario   cumpliendo asi con el 100% del requerimiento.                                  _x000a_"/>
    <s v="Realizar el inventario una vez allegue a la entidad, con la empresa contratista, el gestor del proceso y la persona encargada del inventario de la entidad. _x000a_Verificar trimestralmente el inventario individual con la informacion registrada y actualizarla para que  sea veridica"/>
    <s v="Improbable"/>
    <s v="Moderado"/>
    <s v="Moderado"/>
    <s v="Hace falta la inclusión de otras consecuencias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_x000a__x000a_La contingencia no es un tratamiento para mitigar los efectos de la materialización del riesgo. Ej. Realizar de manera inmediata un inventario físico. Lo que se indicó en la contingencia hacen referencia a implementación de controles"/>
    <s v="Cumple"/>
    <s v="Cumple"/>
    <s v="Cumple"/>
    <s v="Cumple"/>
    <s v="Cumple"/>
    <s v="Cumple"/>
    <s v="No cumple"/>
    <s v="Cumple"/>
  </r>
  <r>
    <n v="38"/>
    <x v="6"/>
    <s v="Proveer soluciones administrativas adecuadas, para apoyar el desarrollo y gestión de las dependencias de la DNBC, a través de la administración, custodia y control de los mismos."/>
    <s v="Administación inapropiada de los bienes de propiedad de la DNBC"/>
    <s v="Custodiar y/o administrar de manera inapropiada los bienes de cargo de la DNBC"/>
    <s v="Operativo"/>
    <s v="2.2"/>
    <s v="Incumplimiento en el reporte de novedades de traslado, desvinculación o liquidación de contratos"/>
    <s v="Reproceso de actividades y aumento de carga operativa_x000a__x000a_Sanciones disciplinarias"/>
    <s v="Posible"/>
    <s v="Moderado"/>
    <s v="Alto"/>
    <s v="Reducir"/>
    <s v="Revisar las causas del incumplimiento en el reporte y gestionar de forma inmediata la actualización de estos"/>
    <s v="Lider y Gestor del Proceso"/>
    <s v="Todos los procesos"/>
    <s v="Semestral"/>
    <s v="Detectar"/>
    <s v="(No. de novedades reportadas/No. total de novedades)*100"/>
    <s v="Informe de reporte de novedades"/>
    <s v="ENERO 2020. 1/1_x000a__x000a_JUNIO 2020.  1/1_x000a__x000a_"/>
    <s v="A 31 de Enero del 2020 se realizó un inventario   cumpliendo asi con el 100% del requerimiento.    _x000a_                         _x000a_ A 30 de junio del  2020 se realizó un inventario   cumpliendo asi con el 100% del requerimiento.                                  _x000a_"/>
    <s v="Actualizar los reportes de novedades, traslados y liquidaciones de contratos, en los periodos establecidos, verificacndo la existencia de los bienes a cargo de cada funcionario de acuerdo al inventario realizado semestralmente"/>
    <s v="Improbable"/>
    <s v="Moderado"/>
    <s v="Moderado"/>
    <s v="_x000a_No se identificó los  controles conforme a lo enunciado en el numeral  8,3 del Manual de Gestión de la DNBC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 es el control. Y lo señalado en el control es la Contingencia"/>
    <s v="Cumple"/>
    <s v="Cumple"/>
    <s v="Cumple"/>
    <s v="Cumple"/>
    <s v="Cumple"/>
    <s v="Cumple"/>
    <s v="No cumple"/>
    <s v="Cumple"/>
  </r>
  <r>
    <n v="0"/>
    <x v="6"/>
    <s v="Proveer soluciones administrativas adecuadas, para apoyar el desarrollo y gestión de las dependencias de la DNBC, a través de la administración, custodia y control de los mismos."/>
    <s v="Formulación del PIGA y su plan de acción con actividades erróneas o no acertadas para la DNBC"/>
    <s v="Incumplimiento o atraso en los programas, proyectos y gestión ambiental desarrollados dentro de la entidad ademas de generar acciones o actividades que no den cumplimiento a la normatividad vigente"/>
    <s v="Ambiental"/>
    <s v="3.1"/>
    <s v="Falta de seguimiento y control en los planes de gestión ambiental "/>
    <s v="Pérdida o mala utilización de recursos_x000a__x000a_Pérdida de imagen institucional por mal manejo ambiental en los puntos de atención a la ciudadanía_x000a__x000a_Pérdida de información"/>
    <s v="Improbable"/>
    <s v="Moderado"/>
    <s v="Moderado"/>
    <s v="Reducir"/>
    <s v="Realizar seguimiento y control a los planes de gestión ambiental implementados en la entidad, de forma oportuna."/>
    <s v="Lider y Gestor del Proceso"/>
    <s v="Gestión ambiental"/>
    <s v="Trimestral "/>
    <s v="Prevenir"/>
    <s v="(No. de informes de control y seguimiento realizados/No. de informes de seguimiento y control planeados)*100"/>
    <s v="Informes trimestrales de seguimiento y control"/>
    <s v="MARZO 2020. 0/0_x000a__x000a_JUNIO 2020. 0/2_x000a__x000a_SEPTIEMBRE 2020. 4/2_x000a__x000a_"/>
    <s v="MARZO 2020. No se contaba con personal para temas ambientales_x000a__x000a_JUNIO 2020. No se contaba con personal para temas ambientales_x000a__x000a_SEPTIEMBRE 2020. Se realizo la evaluación y control del PIGA y el Plan de Eficiencia Administrativa y Cero Papel."/>
    <s v="Realizar el seguimiento y control, en la menor brevedad para quedar al día con la evaluación de cada plan. "/>
    <s v="Improbable"/>
    <s v="Moderado"/>
    <s v="Moderado"/>
    <s v="El riesgo y su descripción no están  identificados conforme a lo enunciado en el numeral 2,2 Identificación del Riesgo de la Guía para la Administración del Riesgos emitida por el DAFP, ya que el nombre no tiene relación con la descripción_x000a__x000a_Puntualizar en la consecuencia inadecuada disposición de residuos convencionales y peligrosos_x000a__x000a_El control implementado solo aplicaría para la ejecución y no para la formulación del Piga.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tratamiento debe ser EVITAR y no Reducir conforme a lo establecido en el Manual de Gestión del Riesgo de la DNBC numeral 3,1._x000a__x000a_El indicador aplica únicamente para la evaluación y no la formulación_x000a__x000a_La contingencia no es un tratamiento para mitigar los efectos de la materialización del riesgo en cuanto a la formulación del PIGA_x000a__x000a_La implementación  del control no redujo   la materialización del riesgo ya que El riesgo residual mantuvo la evaluación el riesgo en MODERADA"/>
    <s v="No cumple"/>
    <s v="Cumple"/>
    <s v="Cumple"/>
    <s v="Cumple"/>
    <s v="No cumple"/>
    <s v="No cumple"/>
    <s v="No cumple"/>
    <s v="No cumple"/>
  </r>
  <r>
    <n v="39"/>
    <x v="6"/>
    <s v="Proveer soluciones administrativas adecuadas, para apoyar el desarrollo y gestión de las dependencias de la DNBC, a través de la administración, custodia y control de los mismos."/>
    <s v="Formulación del PIGA y su plan de acción con actividades erróneas o no acertadas para la DNBC"/>
    <s v="Incumplimiento o atraso en los programas, proyectos y gestión ambiental desarrollados dentro de la entidad ademas de generar acciones o actividades que no den cumplimiento a la normatividad vigente"/>
    <s v="Ambiental"/>
    <s v="3.2"/>
    <s v="Carencia de personal para la implementación del Sistema de Gestión Ambiental"/>
    <s v="Posibles hallazgos por parte de las autoridades ambientales, los entes o instancias de control_x000a__x000a_Dificultad en la apropiación de políticas ambientales_x000a__x000a_Interrupción de las operaciones o pérdida de cobertura en la prestación de los servicios de la Entidad ocasinados por mal manejo de las condiciones ambientales"/>
    <s v="Improbable"/>
    <s v="Moderado"/>
    <s v="Moderado"/>
    <s v="Reducir"/>
    <s v="_x000a_Solicitar la vinculación de dos o más personas relacionadas con el tema ambiental, las cuales serán las encargadas de realizar y ejecutar el sistema de gestión ambiental de forma eficaz."/>
    <s v="Lider y Gestor del Proceso"/>
    <s v="Gestor ambiental"/>
    <s v="Anual"/>
    <s v="Detectar"/>
    <s v="No. de personas contratadas para el tema ambiental"/>
    <s v="Contratos de vinculación y documento de solicitud de personal"/>
    <s v="AGOSTO 2020.1"/>
    <s v="AGOSTO 2020. Se realizó la contratación de (01) Ingeniera Ambiental para actualizar, gestionar y llevar a cabo la implementación del Sistema de Gestión Ambiental en la entidad."/>
    <s v="Solicitar la vinculación de más personas para reforzar la gestión ambiental de la entidad._x000a__x000a_Capacitar al personal encargado de la gestión ambiental, en los temas que se requiera."/>
    <s v="Improbable"/>
    <s v="Moderado"/>
    <s v="Moderado"/>
    <s v="El riesgo y su descripción no están  identificados conforme a lo enunciado en el numeral 2,2 Identificación del Riesgo de la Guía para la Administración del Riesgos emitida por el DAFP, ya que el nombre no tiene relación con la descripción_x000a__x000a_Aunque se contempló la causa  Carencia de personal para la implementación del Sistema de Gestión Ambiental, hace falta la inclusión de la idoneidad del personal._x000a__x000a_El control implementado &quot;Solicitar la vinculación de dos o más personas relacionadas con el tema ambiental, las cuales serán las encargadas de realizar y ejecutar el sistema de gestión ambiental de forma eficaz, no minimiza la materialización del riesgo por cuanto no es la cantidad sino la idoneidad del personal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tratamiento debe ser EVITAR y no Reducir conforme a lo establecido en el Manual de Gestión del Riesgo de la DNBC numeral 3,1._x000a__x000a_La contingencia no es un tratamiento para mitigar los efectos de la materialización del riesgo en cuanto a la formulación del PIGA_x000a__x000a_La implementación  del control no redujo   la materialización del riesgo ya que El riesgo residual mantuvo la evaluación el riesgo en MODERADA_x000a__x000a_"/>
    <s v="No cumple"/>
    <s v="Cumple"/>
    <s v="Cumple"/>
    <s v="Cumple"/>
    <s v="No cumple"/>
    <s v="Cumple"/>
    <s v="No cumple"/>
    <s v="No cumple"/>
  </r>
</pivotCacheRecords>
</file>

<file path=xl/pivotCache/pivotCacheRecords2.xml><?xml version="1.0" encoding="utf-8"?>
<pivotCacheRecords xmlns="http://schemas.openxmlformats.org/spreadsheetml/2006/main" xmlns:r="http://schemas.openxmlformats.org/officeDocument/2006/relationships" count="84">
  <r>
    <x v="0"/>
    <x v="0"/>
    <s v="Estructurar e implementar los lineamientos para los Cuerpos de Bomberos del País, en pro de diseñar e instrumentar globalmente planes y programas de formación para bomberos.  "/>
    <s v="Emitir certificados de aprobación de cursos avalados por la DNBC, sin el debido cumplimiento de los requisitos definidos para este fin"/>
    <s v="Generar certificados de aprobaciòn de los cursos que se encuentran avalados por parte de la DNBC, sin que estos cumplan con los requisitos necesarios para esta expediciòn"/>
    <s v="Operativo"/>
    <s v="1.1"/>
    <s v="Deficiente análisis a los requisitos de solicitud de firma de cursos avalados por la DNBC"/>
    <s v="Nombramientos o ascenso de personal en los cuerpos de bomberos no apropiado_x000a__x000a_Daño reputacional"/>
    <s v="Posible"/>
    <s v="Moderado"/>
    <s v="Alto"/>
    <s v="Reducir"/>
    <s v="Se asigna un responsable directo para el análisis y revisión de las solicitudes de firmas de certificados de los cursos avalados por la DNBC, centralizando de esta manera la gestión de revisión."/>
    <s v="Gestores de Proceso"/>
    <s v="Líder del Proceso"/>
    <s v="Mensual"/>
    <s v="Prevenir"/>
    <s v="Solicitudes de firmas de certificados de cursos revisados  /  Solicitudes de firmas de certificados de cursos allegadas a la DNBC"/>
    <s v="Base de datos de registro de los tramites (formato en Excel - BASE DE DATOS CERTIFICADOS (DIPLOMAS DE CAPACITACIÓN BOOMERIL (CURSOS)))"/>
    <s v="JULIO 2020.   10/20_x000a__x000a_AGOSTO 2020.    30/30_x000a__x000a_SEPTIEMBRE 2020. 20/35"/>
    <s v="JULIO 2020.   Se recibieron 20 solicitudes de las cuales 10 se entregaron satisfactoriamente, las otras 10 restantes presentaron inconsistencias que fueron reportadas a los respectivos CB_x000a__x000a_AGOSTO 2020.    Se recibieron 30 solicitudes de las cuales 30 se entregaron satisfactoriamente._x000a__x000a_SEPTIEMBRE 2020. Se recibieron 35 solicitudes de las cuales 20 se entregaron satisfactoriamente, las otras 15 restantes presentaron inconsistencias que fueron reportadas a los respectivos CB"/>
    <s v="Se deberá generar comunicación con el cuerpo de Bomberos correspondiente donde se referencia al que se genera el certificado, informando de manera escrita (correo o comunicado físico) que el certificado se invalida por no cumplir con el total de los requisitos necesarios. Y se le solicita hacer llegar el certificado en caso de ser posible, no obstante de registra como invalidado "/>
    <s v="Improbable"/>
    <s v="Moderado"/>
    <s v="Moderado"/>
    <s v="Se identificó el riesgo de forma adecuada, sin embargo es un riesgo de corrupción, por cuanto cumple con los componentes enunciados en el numeral 6,1,2 Identificación de riesgos técnicos para identificar riesgos de corrupción del manual de Gestión de Riesgo de la DNBC, ya que se pueden generar &quot;Nombramientos o ascenso del personal sin el cumplimiento de los requisitos&quot;_x000a__x000a_La causa está mal redacta y no está conforme a lo enunciado en el Manual de Gestión del riesgo de la DNBC Numeral 7,1,1._x000a__x000a_En cuanto al indicador, se debe ajustar el denominador por cuanto la base de medición no sería ser &quot;Solicitudes de firmas de certificados de cursos allegadas a la DNBC&quot; sino &quot;Solicitudes de firmas de certificados de cursos que cumplen los requisitos&quot;, de otra forma se estaría castigando la revisión exhaustiva y adecuada de las solicitudes de firma de certificados de capacitación, tal como se observa en los reportes de Julio y Septiembre  10/20= 50% y  20/35= 57% respectivamente._x000a__x000a_El control que se estableció es &quot;Se asigna un responsable directo para el análisis y revisión de las solicitudes de firmas de certificados de los cursos avalados por la DNBC, centralizando de esta manera la gestión de revisión&quot;, sin embargo, en la base de datos de certificados, cargada en el drive, no se relaciona al funcionario responsable de la revisión de las solicitudes, adicional a esto el formato no se encuentra formalizado en el SIGEC, a pesar de ser una salida en la caracterización del proceso. Igualmente, está mal redactado incumpliendo lo establecido en el numeral 8,3 del Manual de Gestión del Riesgo _x000a__x000a_En los controles conforme al numeral 8,3 del Manual de Gestión del Riesgo, no se identificó el paso 5 que trata de: Indicar qué pasa con las observaciones o desviaciones resultantes de ejecutar el control, quedando así:  No se investigan y resuelven oportunamente."/>
    <s v="No cumple"/>
    <s v="No cumple"/>
    <s v="Cumple"/>
    <s v="Cumple"/>
    <s v="Cumple"/>
    <s v="No cumple"/>
    <s v="Cumple"/>
    <s v="Cumple"/>
    <x v="0"/>
  </r>
  <r>
    <x v="0"/>
    <x v="0"/>
    <s v="Estructurar e implementar los lineamientos para los Cuerpos de Bomberos del País, en pro de diseñar e instrumentar globalmente planes y programas de formación para bomberos.  "/>
    <s v="Emitir certificados de aprobación de cursos avalados por la DNBC, sin el debido cumplimiento de los requisitos definidos para este fin"/>
    <s v="Generar certificados de aprobaciòn de los cursos que se encuentran avalados por parte de la DNBC, sin que estos cumplan con los requisitos necesarios para esta expediciòn"/>
    <s v="Operativo"/>
    <s v="1.2"/>
    <s v="Falta de actualización al procedimiento definido dentro del proceso"/>
    <s v="Daño reputacional de la entidad_x000a__x000a_Reproceso_x000a__x000a_Nombramientos o ascenso de personal en los cuerpos de bomberos no apropiado"/>
    <s v="Posible"/>
    <s v="Moderado"/>
    <s v="Alto"/>
    <s v="Reducir"/>
    <s v="Actualizar y socializar el procedimiento &quot;Procedimiento para registro de cursos de formación bomberil y firma de certificados&quot;, con el propósito de incluir los instructivos y formatos que están involucrados dentro del proceso."/>
    <s v="Gestores de Proceso"/>
    <s v="Líder del Proceso"/>
    <s v="Semestral"/>
    <s v="Prevenir"/>
    <s v="1 Procedimiento actualizado y socializado"/>
    <s v="Procedimiento cargado en el SIGEC _x000a__x000a_Listas de participación ó pantallas de asistencia a la reunión"/>
    <s v="NO SE CUMPLE EL TIEMPO DE LA MEDICIÓN"/>
    <s v="SEPIEMBRE 2020. Aunque no se ha cumplido el tiempo del indicador del control, se informa del avance que a la fecha se ha desarrollado en cuanto a la base documental del proceso. Se trabajo con el proceso de Análisis y Mejora Continua para poder tener la línea metodológica de los documentos, se cuenta con los siguientes documentos proyectados y que están a la fecha en ajuste por parte del nuestro proceso: 1 Manual, 2 Procedimientos, 8 formatos, 5 instructivos y 1 lineamiento."/>
    <s v="Se deberá generar comunicación con el cuerpo de Bomberos correspondiente donde se referencia al que se genera el certificado, informando de manera escrita (correo o comunicado físico) que el certificado se invalida por no cumplir con el total de los requisitos necesarios. Y se le solicita hacer llegar el certificado en caso de ser posible, no obstante de registra como invalidado "/>
    <s v="Improbable"/>
    <s v="Moderado"/>
    <s v="Moderado"/>
    <s v="Se identificó el riesgo de forma adecuada, sin embargo es un riesgo de corrupción, por cuanto cumple con los componentes enunciados en el numeral 6,1,2 Identificación de riesgos técnicos para identificar riesgos de corrupción del manual de Gestión de Riesgo de la DNBC, ya que se pueden generar &quot;Nombramientos o ascenso del personal sin el cumplimiento de los requisitos&quot;_x000a__x000a_No se cuenta con el Procedimiento para registro de cursos de formación bomberil y firma de certificados, el cual es el control establecido.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
    <s v="No cumple"/>
    <s v="Cumple"/>
    <s v="Cumple"/>
    <s v="Cumple"/>
    <s v="Cumple"/>
    <s v="Cumple"/>
    <s v="Cumple"/>
    <s v="Cumple"/>
    <x v="0"/>
  </r>
  <r>
    <x v="1"/>
    <x v="0"/>
    <s v="Estructurar e implementar los lineamientos para los Cuerpos de Bomberos del País, en pro de diseñar e instrumentar globalmente planes y programas de formación para bomberos.  "/>
    <s v="Emitir certificados de aprobación de cursos avalados por la DNBC, sin el debido cumplimiento de los requisitos definidos para este fin"/>
    <s v="Generar certificados de aprobaciòn de los cursos que se encuentran avalados por parte de la DNBC, sin que estos cumplan con los requisitos necesarios para esta expediciòn"/>
    <s v="Operativo"/>
    <s v="1.3"/>
    <s v="Bajo conocimiento por parte de los cuerpos de bomberos del tramite respectivo"/>
    <s v="Reprocesos_x000a__x000a_Daño reputacional para la entidad"/>
    <s v="Posible"/>
    <s v="Moderado"/>
    <s v="Alto"/>
    <s v="Reducir"/>
    <s v="Participar de manera activa en encuentros organizados por la DNBC para socializar el tramite de firma de certificados por parte de la entidad hacia los cuerpos de bomberos._x000a__x000a_Realzar reuniones virtuales con los cuerpos de bomberos y delegaciones con el propósito de socializar las actividades definidas para los tramites de firma de certificados por parte de la DNBC._x000a__x000a_Difundir piezas graficas que logren llegar a los cuerpos de bomberos con la información pertinente de tramite de firma de certificados de aprobación de cursos"/>
    <s v="Gestores de Proceso"/>
    <m/>
    <s v="Semestral"/>
    <s v="Prevenir"/>
    <s v="Numero de participaciones en actividades y difusión de piezas graficas"/>
    <s v="Listas de asistencia  y/ó  socialización de piezas graficas"/>
    <s v="NO SE CUMPLE EL TIEMPO DE LA MEDICIÓN"/>
    <s v="SEPTIEMBRE 2020. Se esta trabajando de manera activa para poder ser participes en las actividades bomberiles a las cuales se espera poder participar con la documentación del proceso debidamente aprobada, con el propósito de garantizar la transparencia en la gestión de difusión de información."/>
    <s v="Se deberá generar comunicación con el cuerpo de Bomberos correspondiente donde se referencia al que se genera el certificado, informando de manera escrita (correo o comunicado físico) que el certificado se invalida por no cumplir con el total de los requisitos necesarios. Y se le solicita hacer llegar el certificado en caso de ser posible, no obstante de registra como invalidado "/>
    <s v="Improbable"/>
    <s v="Moderado"/>
    <s v="Moderado"/>
    <s v="Se identificó el riesgo de forma adecuada, sin embargo se debe revisar si realmente es un riesgo operativo o de corrupción (Definición de riesgo de corrupción: Es la posibilidad de que, por acción u omisión, se use el poder para desviar la gestión de lo público hacia un beneficio privado). mas aún cuando puede generar &quot;Nombramientos o ascenso de personal en los cuerpos de bomberos no apropiado&quot;_x000a__x000a_No se cuenta con la evidencia de  la participación de manera activa en encuentros organizados por la DNBC para socializar el trámite de firma de certificados por parte de la entidad hacia los cuerpos de bomberos...,el cual es el control establecido.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xisten tres  controles asociados a un misma causa; por lo tanto, se deben separar conforme a los determinado en el numeral 8,1 del Manual del Gestión del riesgo de la DNBC, para realizar la evaluación de controles de manera individual._x000a__x000a_El indicador está direccionado dos  controles faltando el indicador del control Realzar reuniones virtuales ...."/>
    <s v="No cumple"/>
    <s v="Cumple"/>
    <s v="Cumple"/>
    <s v="Cumple"/>
    <s v="Cumple"/>
    <s v="No cumple"/>
    <s v="Cumple"/>
    <s v="Cumple"/>
    <x v="0"/>
  </r>
  <r>
    <x v="0"/>
    <x v="1"/>
    <s v="Gestionar los recursos apropiados a la DNBC, con el fin de ejecutar oportunamente las necesidades de inversión y funcionamiento de la Entidad, mediante el registro de operaciones contables a través de la emisión de Informes financieros, en cumplimiento de su misión institucional."/>
    <s v="Emitir certificados de aprobación de cursos avalados por la DNBC, sin el debido cumplimiento de los requisitos definidos para este fin"/>
    <s v="Generar certificados de aprobaciòn de los cursos que se encuentran avalados por parte de la DNBC, sin que estos cumplan con los requisitos necesarios para esta expediciòn"/>
    <s v="Financiero"/>
    <s v="1.1"/>
    <s v="Planeación inadecuada en cuanto a las actividades a desarrollar durante la vigencia "/>
    <s v="Recortes o bloqueos al presupuesto de la entidad por la no ejecución &quot;presupuestal&quot; dentro de las vigencias_x000a__x000a_Reprocesos_x000a__x000a_Sanciones legales_x000a__x000a_Sanciones disciplinarias"/>
    <s v="Posible"/>
    <s v="Mayor"/>
    <s v="Extremo"/>
    <s v="Reducir"/>
    <s v="Evaluar y enviar los saldos del presupuesto ejecutado por rubro de gastos._x000a__x000a_Informar los saldos del presupuesto ejecutado por rubro de gastos, ante el comité directivo (cuando sea citado)"/>
    <s v="Lider y Gestor del procesos "/>
    <s v="Planeación Estrategica_x000a__x000a_Comité Directivo"/>
    <s v="Mensual"/>
    <s v="Prevenir"/>
    <s v="Número de informes de ejecución presupuestal enviados a los lideres responsables /  Número de informes de ejecución presupuestal a enviar durante el periodo a los lideres responsables"/>
    <s v="Acta de comité directivo (Trimestral)_x000a__x000a_Correo Electronico de envio para los lideres y responsables de ejecución presupuestal"/>
    <s v="ENERO 2020.  1/1_x000a_FEBRERO 2020.  1/1_x000a_MARZO 2020. 1/1_x000a_ABRIL 2020. 1/1_x000a_MAYO 2020. 1/1_x000a_JUNIO 2020. 1/1_x000a_JULIO 2020. 1/1_x000a_AGOSTO 2020. 1/1_x000a_"/>
    <s v="ENERO 2020.  Se envio el informe de ejecucion presupuestal desagregada con corte Enero de 2020:_x000a_FEBRERO 2020.  Se envio el informe de ejecucion presupuestal desagregada con corte Febrero de 2020:_x000a_MARZO 2020.  Se envio el informe de ejecucion presupuestal desagregada con corte Marzo de 2020:_x000a_ABRIL 2020. Se envio el informe de ejecucion presupuestal desagregada con corte Abril de 2020:_x000a_MAYO 2020. Se envio el informe de ejecucion presupuestal desagregada con corte Mayo de 2020:_x000a_JUNIO 2020. Se envio el informe de ejecucion presupuestal desagregada con corte Junio de 2020:_x000a_JULIO 2020. Se envio el informe de ejecucion presupuestal desagregada con corte Julio de 2020:_x000a_AGOSTO 2020. Se envio el informe de ejecucion presupuestal desagregada con corte Agosto de 2020:_x000a_SEPTIEMBRE 2020. Una vez se efectué el cierre mensual de Septiembre 2020, se generará la ejecución presupuestal desagregada para su publicación."/>
    <s v="Solicitar ante el la Direccion Nacional de Presupuesto del MHCP  y el ordenador del gasto la solicitud de traslado presupuestal"/>
    <s v="Improbable"/>
    <s v="Mayor"/>
    <s v="Alto"/>
    <s v="El riesgo y la  descripción no están  identificados conforme a lo enunciado en el numeral 2,2 Identificación del Riesgo de la Guía para la Administración del Riesgos entidad por el DAFP ya que los mismos  están enfocadas al objetivo del proceso de Educación  Nacional para Bomberos y no al de Gestión  Financiera ej.; emitir CDP sin el debido cumplimiento de los requisitos legales._x000a__x000a_La causa  y  consecuencia  no aplican al riesgo identificado ._x000a__x000a_Los controles generados no aplican al riesgo Identificado. El control &quot;Evaluar y enviar los saldos del presupuesto ejecutado por rubro de gastos&quot;,  está incompleto por cuanto no se indica el destinatario del envió de los saldos_x000a__x000a_Existen dos controles asociados a una misma causa, por lo tanto se deben separar conforme a los determinado en el numeral 8,1 del Manual del Gestión del riesgo de la DNBC.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aplicación de la totalidad de la metodología no aplica para el presente riesgo ya que el mismo no pertenece al proceso de Gestión Financiera_x000a__x000a__x000a_"/>
    <s v="No cumple"/>
    <s v="No cumple"/>
    <s v="No cumple"/>
    <s v="No cumple"/>
    <s v="No cumple"/>
    <s v="No cumple"/>
    <s v="No cumple"/>
    <s v="No cumple"/>
    <x v="0"/>
  </r>
  <r>
    <x v="0"/>
    <x v="1"/>
    <s v="Gestionar los recursos apropiados a la DNBC, con el fin de ejecutar oportunamente las necesidades de inversión y funcionamiento de la Entidad, mediante el registro de operaciones contables a través de la emisión de Informes financieros, en cumplimiento de su misión institucional."/>
    <s v="Emitir certificados de aprobación de cursos avalados por la DNBC, sin el debido cumplimiento de los requisitos definidos para este fin"/>
    <s v="Generar certificados de aprobaciòn de los cursos que se encuentran avalados por parte de la DNBC, sin que estos cumplan con los requisitos necesarios para esta expediciòn"/>
    <s v="Financiero"/>
    <s v="1.2"/>
    <s v="Ausencia de personal idoneo"/>
    <s v="Reprocesos_x000a__x000a_Demoras en los tiempos de ejecución"/>
    <s v="Posible"/>
    <s v="Mayor"/>
    <s v="Extremo"/>
    <s v="Reducir"/>
    <s v="Cada vez que se presente una modificación o actualización de los procedimientos o que se presente el ingreso al area financiera de un nuevo servidor publico y/o  contratista, se realizara capacitación ó sensibilización a los mismos"/>
    <s v="Gestor del procesos "/>
    <m/>
    <s v="Trimestral "/>
    <s v="Prevenir"/>
    <s v="1 Capacitación en los casos que se presenten los eventos descritos en el control"/>
    <s v="Lista de asistencia ó pantallas de participación del control"/>
    <s v="MARZO 2020.  1 CAPACITACION"/>
    <s v="MARZO 2020.  Ingreso al Area Financiera el Apoyo de Wberley Cardona y se dío una primera inducción de la labor que se desarrolla en los perfiles de Presupuesto, Contabilidad y Tesoreria."/>
    <s v="Solicitar ante el la Direccion Nacional de Presupuesto del MHCP  y el ordenador del gasto la solicitud de traslado presupuestal"/>
    <s v="Improbable"/>
    <s v="Mayor"/>
    <s v="Alto"/>
    <s v="El riesgo y la  descripción no están  identificados conforme a lo enunciado en el numeral 2,2 Identificación del Riesgo de la Guía para la Administración del Riesgos entidad por el DAFP ya que los mismos  están enfocadas al objetivo del proceso de Educación  Nacional para Bomberos y no al de Gestión  Financiera ej.; emitir CDP sin el debido cumplimiento de los requisitos legales._x000a__x000a_La causa  y  consecuencia  no aplican al riesgo identificado ._x000a__x000a_Los controles generados no aplican al riesgo Identificado. En la evaluación de los controles se evidenció que no se le estableció Segregación y autoridad del responsable, quedando INADECUADO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aplicación de la totalidad de la metodología no aplica para el presente riesgo ya que el mismo no pertenece al proceso de Gestión Financiera_x000a__x000a__x000a_"/>
    <s v="No cumple"/>
    <s v="No cumple"/>
    <s v="No cumple"/>
    <s v="No cumple"/>
    <s v="No cumple"/>
    <s v="No cumple"/>
    <s v="No cumple"/>
    <s v="No cumple"/>
    <x v="0"/>
  </r>
  <r>
    <x v="2"/>
    <x v="1"/>
    <s v="Gestionar los recursos apropiados a la DNBC, con el fin de ejecutar oportunamente las necesidades de inversión y funcionamiento de la Entidad, mediante el registro de operaciones contables a través de la emisión de Informes financieros, en cumplimiento de su misión institucional."/>
    <s v="Ejecutar de manera inapropiada las necesidades de inversión y funcionamiento de la DNBC"/>
    <s v="Realizar la ejecución presupuestal de la entidad, sin seguir los paramentros establecidos en la ley organica de presupuesto, "/>
    <s v="Financiero"/>
    <s v="1.3"/>
    <s v="Expedición errónea de Certificados de Disponibilidad y Registros Presupuestales "/>
    <s v="Sanciones disciplinarias_x000a__x000a_Reprocesos"/>
    <s v="Posible"/>
    <s v="Mayor"/>
    <s v="Extremo"/>
    <s v="Reducir"/>
    <s v="Validar el cumplimiento de los requisitos relacionados en el procedimiento PC-GF-01, garantizando que estos la correcta expedición de los Certificados Disponibilidad Presupuestal"/>
    <s v="Gestor del procesos "/>
    <m/>
    <s v="Trimestral "/>
    <s v="Prevenir"/>
    <s v="CDP expedidos"/>
    <s v="Listado de CDP expedidos"/>
    <s v="ENERO 2020.  31_x000a_FEBRERO 2020.  17_x000a_MARZO 2020. 49_x000a_ABRIL 2020. 35_x000a_MAYO 2020. 15_x000a_JUNIO 2020. 25_x000a_JULIO 2020. 10_x000a_AGOSTO 2020. 12_x000a_SEPTIEMBRE 2020. 21"/>
    <s v="ENERO 2020.  SE EXPIDIERON CDP ASI: DNBC 31 Y FNB 0 TOTAL MES: 31_x000a_FEBRERO 2020.  SE EXPIDIERON CDP ASI: DNBC 17 Y FNB 0 TOTAL MES: 17_x000a_MARZO 2020. SE EXPIDIERON CDP ASI: DNBC 7 Y FNB 42 TOTAL MES: 49_x000a_ABRIL 2020. SE EXPIDIERON CDP ASI: DNBC 1 Y FNB 34 TOTAL MES: 35_x000a_MAYO 2020. SE EXPIDIERON CDP ASI: DNBC 0 Y FNB 15 TOTAL MES: 15_x000a_JUNIO 2020. SE EXPIDIERON CDP ASI: DNBC 3 Y FNB 22 TOTAL MES: 25_x000a_JULIO 2020. SE EXPIDIERON CDP ASI: DNBC 7 Y FNB 3 TOTAL MES: 10_x000a_AGOSTO 2020. SE EXPIDIERON CDP ASI: DNBC 2 Y FNB 10 TOTAL MES: 12_x000a_SEPTIEMBRE 2020. SE EXPIDIERON CDP ASI: DNBC 2 Y FNB 19 TOTAL MES: 21"/>
    <s v="Solicitar ante el la Direccion Nacional de Presupuesto del MHCP  y el ordenador del gasto la solicitud de traslado presupuestal"/>
    <s v="Improbable"/>
    <s v="Mayor"/>
    <s v="Alto"/>
    <s v="El control &quot;Validar el cumplimiento de los requisitos relacionados en el procedimiento PC-GF-01, garantizando que estos la correcta expedición de los Certificados Disponibilidad Presupuestal&quot; solo esta definido para los CDP haciendo falta conforme al riesgo identificado los Compromisos Presupuestales (ejecución presupuestal)_x000a__x000a_En la evaluación de los controles se evidenció que no se le estableció Segregación y autoridad del responsable, quedando INADECUADO. _x000a__x000a_El indicador establecido no mide la ejecución  del control ej. No cdp y compromisos errados/total de cdp y compromisos emitidos _x000a__x000a__x000a__x000a_                                                                                                    _x000a__x000a__x000a_"/>
    <s v="Cumple"/>
    <s v="Cumple"/>
    <s v="Cumple"/>
    <s v="Cumple"/>
    <s v="Cumple"/>
    <s v="No cumple"/>
    <s v="Cumple"/>
    <s v="Cumple"/>
    <x v="1"/>
  </r>
  <r>
    <x v="0"/>
    <x v="1"/>
    <s v="Gestionar los recursos apropiados a la DNBC, con el fin de ejecutar oportunamente las necesidades de inversión y funcionamiento de la Entidad, mediante el registro de operaciones contables a través de la emisión de Informes financieros, en cumplimiento de su misión institucional."/>
    <s v="Entrega de informes contables a los entes internos y externos con una mala afectación contable que no reflejen la realidad economica de la entidad"/>
    <s v="Se emitan informes contables con subestimación o sobrevaloración en la información cotable de la entidad"/>
    <s v="Financiero"/>
    <s v="2.1"/>
    <s v="Entrega extemporanea o no entrega de  la información por parte de los proceso de la entidad para la afectación contable"/>
    <s v="Incumplimiento en la entrega a los entes de control_x000a__x000a_Reprocesos_x000a__x000a_Sanciones Disciplinarias_x000a__x000a_Sanciones Legales"/>
    <s v="Improbable"/>
    <s v="Moderado"/>
    <s v="Moderado"/>
    <s v="Reducir"/>
    <s v="Generar correo electronico a los miembros del Comiité de Sostenibilidad Contable para la revision de los saldos contables a transmitir a la Contaduria General de la Nacion a traves del CHIP."/>
    <s v="Lider y Gestor del procesos "/>
    <s v="Todos los Procesos"/>
    <s v="Trimestral "/>
    <s v="Prevenir"/>
    <s v="1 (Uno) Correo"/>
    <s v="Correo Electronico"/>
    <s v="FEBRERO 2020.  1/1_x000a_MAYO 2020.  1/1_x000a_JULIO 2020. 1/1_x000a_"/>
    <s v="FEBRERO 2020.  Se envio correo electronico solicitando informacion para el cierre contable a Diciembre 2019. _x000a_MAYO 2020 Se envio correo electronico solicitando informacion para el cierre contable a Marzo 2020._x000a_JULIO 2020.  Se envio correo electronico solicitando informacion para el cierre contable a Junio 2020._x000a_"/>
    <s v="Solicitar a la Contaduria General de la Nacion CGN la apertura del sistema SIIF y CHIP para el reenvio de los nuevos informes financieros corregidos"/>
    <s v="Rara vez"/>
    <s v="Moderado"/>
    <s v="Moderado"/>
    <s v="Hace falta la inclusión de otras causas que podrían generar que el riesgo se materialice ej.: Inoportunidad en la solicitud de la información a incluir en los estados contables_x000a__x000a_La probabilidad determinada Improbable no está conforme debido a que durante  el ultimo año se ha presentado al  menos 1 vez por lo tanto, conforme el Manual de Gestión de Riesgo de la DNBC, Numeral 7,1,2 debería ser PROBABLE.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tratamiento debe ser EVITAR y no Reducir conforme a lo establecido en el Manual de Gestión del Riesgo de la DNBC numeral 3,1._x000a__x000a_El indicador establecido no mide la ejecución  del control ej. Conciliaciones con los procesos/ total de Procesos que emiten información para incorporar a los Estados Financieros_x000a__x000a_La implementación  del control no redujo   la materialización del riesgo ya que El riesgo residual mantuvo la evaluación el riesgo en MODERADO_x000a_"/>
    <s v="Cumple"/>
    <s v="Cumple"/>
    <s v="Cumple"/>
    <s v="No cumple"/>
    <s v="No cumple"/>
    <s v="No cumple"/>
    <s v="Cumple"/>
    <s v="No cumple"/>
    <x v="0"/>
  </r>
  <r>
    <x v="3"/>
    <x v="1"/>
    <s v="Gestionar los recursos apropiados a la DNBC, con el fin de ejecutar oportunamente las necesidades de inversión y funcionamiento de la Entidad, mediante el registro de operaciones contables a través de la emisión de Informes financieros, en cumplimiento de su misión institucional."/>
    <s v="Entrega de informes contables a los entes internos y externos con una mala afectación contable que no reflejen la realidad economica de la entidad"/>
    <s v="Se emitan informes contables con subestimación o sobrevaloración en la información cotable de la entidad"/>
    <s v="Financiero"/>
    <s v="2.2"/>
    <s v="Falta de verificación o conciliación de las partidas o cuentas contables para su entrega final"/>
    <s v="Reprocesos_x000a__x000a_Inoportunidad en los cierres contables"/>
    <s v="Improbable"/>
    <s v="Moderado"/>
    <s v="Moderado"/>
    <s v="Reducir"/>
    <s v="Generar correo electronico a los miembros del Comiité de Sostenibilidad Contable para la revision de los saldos contables a transmitir a la Contaduria General de la Nacion a traves del CHIP."/>
    <s v="Lider y Gestor del procesos "/>
    <s v="Todos los Procesos"/>
    <s v="Trimestral "/>
    <s v="Prevenir"/>
    <s v="1 (Uno) Correo"/>
    <s v="Correo Electronico"/>
    <s v="FEBRERO 2020.  1/1_x000a_MAYO 2020.  1/1_x000a_JULIO 2020. 1/1_x000a_"/>
    <s v="FEBRERO 2020.  Se envio correo electronico solicitando informacion para el cierre contable a Diciembre 2019. _x000a_MAYO 2020 Se envio correo electronico solicitando informacion para el cierre contable a Marzo 2020._x000a_JULIO 2020.  Se envio correo electronico solicitando informacion para el cierre contable a Junio 2020._x000a_"/>
    <s v="Solicitar a la Contaduria General de la Nacion CGN la apertura del sistema SIIF y CHIP para el reenvio de los nuevos informes financieros corregidos"/>
    <s v="Rara vez"/>
    <s v="Moderado"/>
    <s v="Moderado"/>
    <s v="Hace falta la inclusión de otras consecuencias  que podrían generar cuando el riesgo se llegare a materializar ej.: Subestimación o Sobrestimación de Estados Financieros_x000a__x000a_La probabilidad determinada Improbable no está conforme debido a que durante  el ultimo año se ha presentado al  menos 1 vez por lo tanto, conforme el Manual de Gestión de Riesgo de la DNBC, Numeral 7,1,2 debería ser PROBABLE.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tratamiento debe ser EVITAR y no Reducir conforme a lo establecido en el Manual de Gestión del Riesgo de la DNBC numeral 3,1._x000a__x000a_El indicador establecido no mide la ejecución  del control ej. Conciliaciones con los procesos/ total de Procesos que emiten información para incorporar a los Estados Financieros_x000a__x000a_La implementación  del control no redujo   la materialización del riesgo ya que El riesgo residual mantuvo la evaluación el riesgo en MODERADO_x000a_"/>
    <s v="Cumple"/>
    <s v="Cumple"/>
    <s v="Cumple"/>
    <s v="No cumple"/>
    <s v="No cumple"/>
    <s v="No cumple"/>
    <s v="Cumple"/>
    <s v="No cumple"/>
    <x v="0"/>
  </r>
  <r>
    <x v="0"/>
    <x v="2"/>
    <s v="Establecer lineamientos dentro de la DNBC que permitan la adecuada organización de los documentos recibidos y producidos por la entidad, con el fin de asegurar la preservación de la memoria institucional, la transparencia y el acceso a la información, mediante la implementación de políticas y lineamientos archivísticos conforme a las disposiciones legales vigentes."/>
    <s v="La planeación y la ejecución de la función archivística no se mantiene en el tiempo, debido a la carencia de las TRD al interior de la entidad"/>
    <s v="La entidad no cuenta con las Tablas de Retención Documental, generando que no se cuente con la planeación adecuada para realizar las actividades enmarcadas para una buena práctica en la gestión documental de la Entidad."/>
    <s v="Operativo"/>
    <s v="1.1"/>
    <s v="No contar con las Tablas de Retención Documental de la entidad"/>
    <s v="Inadecuada Planeación para transferencias documentales_x000a__x000a_Daño reputacional de la entidad_x000a__x000a_Reporte de actividades deficiente_x000a__x000a_Incumplimiento en los planes_x000a__x000a_Sanciones disiplinarias"/>
    <s v="Probable"/>
    <s v="Moderado"/>
    <s v="Alto"/>
    <s v="Reducir"/>
    <s v="Proyección de las TRD de la entidad: Listado de series, subseries y tipos documentales. Se trabajara con cada proceso en la elaboración de de las TRD"/>
    <s v="Líder del Proceso_x000a_Gestor del Proceso_x000a_Cogestor"/>
    <m/>
    <s v="Trimestral "/>
    <s v="Detectar"/>
    <s v="Número de TRD proyectadas"/>
    <s v="* Formato TRD_x000a_* Listados de asistencia"/>
    <s v="Marzo  2020 - 3 TRD proyectadas_x000a__x000a_Junio 2020 - 3 TRD proyectadas_x000a__x000a_Septiembre 2020 - 18 TRD proyectadas"/>
    <s v="Marzo  2020 - Dado que en la oficina de Getión Documental no hubo personal sino hasta mediados de marzo del año 2020 se realizó una revisión de la información que habían dejado los contratistas anteriores acerca de las TRD y se encontraron proyectadas la TRD de la Dirección General, la de la Subdirección Estratégica y de Cooordinación Bomberil y la de la Subdirección Administrativa y Financiera._x000a__x000a_Junio 2020 - Después de realizar un análisis de las 3 TRD que se tenían, se realizó el cronograma de entrevistas para la actualización y el levantamiento de las TRD 2020 con todos los procesos._x000a__x000a_Septiembre 2020 - Se levantaron 18 Tablas de Retención Documental (De los 22 procesos de la entidad)"/>
    <s v="Si no se tiene la TRD del proceso, reunirse con el proceso para empezar a definir como se va llevar a cabo la proyección de la misma"/>
    <s v="Posible"/>
    <s v="Moderado"/>
    <s v="Alto"/>
    <s v="El riesgo y su descripción no están  identificados conforme a lo enunciado en el numeral 2,2 Identificación del Riesgo de la Guía para la Administración del Riesgos entidad por el DAFP. Asimismo, el no contar con tablas de retención documental no tendría un impacto mayor, en la labor archivística de la entidad, por lo tanto, se deberá analizar su pertinencia. _x000a__x000a_El control aplica a la clasificación  de  preventivo y no detectivo conforme a lo estipulado en el numeral 8,3 del Manual de Gestión del riesgo de la DNBC._x000a__x000a_El control no está diseñado conforme a lo enunciado en el numeral 8,3 del Manual de Gestión del Riesgo.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implementación  del control no redujo   la materialización del riesgo ya que El riesgo residual mantuvo la evaluación el riesgo en ALTO"/>
    <s v="No cumple"/>
    <s v="No cumple"/>
    <s v="Cumple"/>
    <s v="No cumple"/>
    <s v="Cumple"/>
    <s v="Cumple"/>
    <s v="Cumple"/>
    <s v="No cumple"/>
    <x v="0"/>
  </r>
  <r>
    <x v="4"/>
    <x v="2"/>
    <s v="Establecer lineamientos dentro de la DNBC que permitan la adecuada organización de los documentos recibidos y producidos por la entidad, con el fin de asegurar la preservación de la memoria institucional, la transparencia y el acceso a la información, mediante la implementación de políticas y lineamientos archivísticos conforme a las disposiciones legales vigentes."/>
    <s v="La planeación y la ejecución de la función archivística no se mantiene en el tiempo, debido a la carencia de las TRD al interior de la entidad"/>
    <s v="La entidad no cuenta con las Tablas de Retención Documental, generando que no se cuente con la planeación adecuada para realizar las actividades enmarcadas para una buena práctica en la gestión documental de la Entidad."/>
    <s v="Operativo"/>
    <s v="1.2"/>
    <s v="Carencia de personal idoneo"/>
    <s v="Incumplimiento a la normatividad _x000a__x000a_Gestión deficiente_x000a__x000a_Reprocesos"/>
    <s v="Probable"/>
    <s v="Moderado"/>
    <s v="Alto"/>
    <s v="Reducir"/>
    <s v="Realizar Sensibilización con el personal de la entidad en temas de normatividad archivística vigente (organización documental): Material informativo acerca del proceso de la gestión documental de la DNBC, , evaluando el resultado de entendimiento fruto de la capacitación"/>
    <s v="Líder del Proceso_x000a_Gestor del Proceso_x000a_Cogestor"/>
    <s v="Comunicaciones"/>
    <s v="Trimestral "/>
    <s v="Prevenir"/>
    <s v="Número de Capacitaciones realizadas / Número de capacitaciones proyectadas"/>
    <s v="* Correos Electrónicos_x000a_* Actas o listas de asistencia_x000a_Encuesta o evaluación"/>
    <s v="Marzo 2020 - 0 Capacitaciones_x000a__x000a_Junio 2020 - 3 Capacitaciones_x000a__x000a_Septiembre 2020 - 3 Capacitaciones"/>
    <s v="Marzo 2020 - Dado que en la oficina de Getión Documental no hubo personal sino hasta mediados de marzo del año 2020, el equipo se dedicó a organizar la información que se tenía para poder proceder a realizar capacitaciones a partir del siguiente trimestre._x000a__x000a_Junio 2020 - Se tenían proyectadas tres capacitaciones; una para el equipo de Gestión Documental, otra para Atención al Ciudadano y una última para Educación Bomberil._x000a__x000a_Septiembre 2020 - Se tenían proyectadas tres capacitaciones para toda la entidad y se realizaron a satisfacción."/>
    <s v="En caso de no poder realizar capacitaciones a toda la entidad, realizar las capacitaciones personalizadas con cada proceso"/>
    <s v="Posible"/>
    <s v="Moderado"/>
    <s v="Alto"/>
    <s v="_x000a_El riesgo y su descripción no están  identificados conforme a lo enunciado en el numeral 2,2 Identificación del Riesgo de la Guía para la Administración del Riesgos entidad por el DAFP. Asimismo, el no contar con tablas de retención documental no tendría un impacto mayor, en la labor archivística de la entidad, por lo tanto, se deberá analizar su pertinencia. _x000a__x000a_El control no está diseñado conforme a lo enunciado en el numeral 8,3 del Manual de Gestión del Riesgo, por cuanto debe estar enfocado en capacitación al personal responsable del proceso.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evaluación del riesgo en cuanto a la probabilidad e impacto, debe ser revisado conforme al numeral 7,1 del Manual de Gestión del Riesgo de la DNBC._x000a__x000a_El indicador no mide el control_x000a__x000a_La contingencia no es un tratamiento para mitigar los efectos de la materialización del riesgo_x000a__x000a_La implementación  del control no redujo   la materialización del riesgo ya que El riesgo residual mantuvo la evaluación el riesgo en ALTO_x000a__x000a__x000a_"/>
    <s v="No cumple"/>
    <s v="Cumple"/>
    <s v="Cumple"/>
    <s v="No cumple"/>
    <s v="Cumple"/>
    <s v="No cumple"/>
    <s v="No cumple"/>
    <s v="No cumple"/>
    <x v="0"/>
  </r>
  <r>
    <x v="0"/>
    <x v="2"/>
    <s v="Establecer lineamientos dentro de la DNBC que permitan la adecuada organización de los documentos recibidos y producidos por la entidad, con el fin de asegurar la preservación de la memoria institucional, la transparencia y el acceso a la información, mediante la implementación de políticas y lineamientos archivísticos conforme a las disposiciones legales vigentes."/>
    <s v="Aplicación inadecuada de la normatividad archivística en materia de organización documental"/>
    <s v="El desconocimiento y uso inadecuado de normatividad a través de quienes ejecutan el proceso de gestión documental puede repercutir de manera negativa en los procesos de organización de archivos de la entidad.  "/>
    <s v="Operativo"/>
    <s v="2.1"/>
    <s v="Inadecuada organización documental"/>
    <s v="Perdidas de documentos y expedientes_x000a__x000a_Perdida de la memoria de la entidad_x000a__x000a_Daño reputacional"/>
    <s v="Improbable"/>
    <s v="Moderado"/>
    <s v="Moderado"/>
    <s v="Reducir"/>
    <s v="Levantar y/o actualizar los Procedimientos, instructivos y formatos del proceso Gestión Documental de acuerdo a la normatividad vigente y socializar los mismos"/>
    <s v="Líder del Proceso_x000a_Gestor del Proceso_x000a_Cogestor"/>
    <m/>
    <s v="Trimestral "/>
    <s v="Prevenir"/>
    <s v="Número de procedimientos, instructivos y/o formatos publicados"/>
    <s v="* Procedimientos, instructivos y/o formatos levantados o actualizados"/>
    <s v="Abril 2020 - 0 Procedimientos_x000a__x000a_Agosto 2020 - 1 Procedimiento_x000a__x000a_Septiembre - 0 Procedimientos"/>
    <s v="Abril 2020 - Dado que en la oficina de Getión Documental no hubo personal sino hasta mediados de marzo del año 2020, el proceso no proyectó la publicación de ningún documento hasta el cuatrimestre siguiente._x000a__x000a_Agosto 2020 - Para este cuatrimestre se tenía proyectado el levantamiento del procedimiento de &quot;Consulta y Préstamo de Documentos&quot; y dos formatos_x000a__x000a_Septiembre - Se tiene proyectos expedir en este cuatrimestre dos procedimientos (Organización de Archivos y Transferencia Documental) y un instructivo (Diligenciamiento del FUID)"/>
    <s v="En caso de no lograr tener publicación en el SIGEC los procedimientos, instructivos y/o formatos del proceso, levantar un anteproyecto de dicho documento"/>
    <s v="Improbable"/>
    <s v="Moderado"/>
    <s v="Moderado"/>
    <s v="El riesgo y su descripción no están  identificados conforme a lo enunciado en el numeral 2,2 Identificación del Riesgo de la Guía para la Administración del Riesgos entidad por el DAFP. _x000a__x000a_La causa identificada es un riesgo._x000a__x000a_La consecuencia Perdidas de documentos y expedientes es un riesgo_x000a__x000a_Se ejecutó el control con la formalización del procedimiento de &quot;Consulta y Préstamo de Documentos_x000a__x000a_Se realizó de forma inadecuada la definición del tratamiento del riego, ya que de acuerdo con el Manual de Gestión del Riesgo para una evaluación del riesgo &quot;Moderada&quot; el tratamiento debe ser &quot;evitar&quot; y no &quot; Reducir&quot;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control no es confiable por cuanto, hace falta la revisión por parte de Gestión Documental de la adecuada organización de los archivos_x000a__x000a_El control no se identifico conforme a los lineamiento de la Manual de Gestión del Riesgo numeral 8,3._x000a__x000a_La evaluación del riesgo en cuanto a la probabilidad e impacto, debe ser revisado conforme al numeral 7,1 del Manual de Gestión del Riesgo de la DNBC._x000a__x000a_La implementación  del control no redujo   la materialización del riesgo ya que El riesgo residual mantuvo la evaluación el riesgo en MODERADO_x000a_"/>
    <s v="No cumple"/>
    <s v="No cumple"/>
    <s v="Cumple"/>
    <s v="No cumple"/>
    <s v="Cumple"/>
    <s v="Cumple"/>
    <s v="No cumple"/>
    <s v="No cumple"/>
    <x v="0"/>
  </r>
  <r>
    <x v="0"/>
    <x v="2"/>
    <s v="Establecer lineamientos dentro de la DNBC que permitan la adecuada organización de los documentos recibidos y producidos por la entidad, con el fin de asegurar la preservación de la memoria institucional, la transparencia y el acceso a la información, mediante la implementación de políticas y lineamientos archivísticos conforme a las disposiciones legales vigentes."/>
    <s v="Aplicación inadecuada de la normatividad archivística en materia de organización documental"/>
    <s v="El desconocimiento y uso inadecuado de normatividad a través de quienes ejecutan el proceso de gestión documental puede repercutir de manera negativa en los procesos de organización de archivos de la entidad.  "/>
    <s v="Operativo"/>
    <s v="2.2"/>
    <s v="Carencia de personal idoneo"/>
    <s v="Incumplimiento a la normatividad _x000a__x000a_Gestión deficiente_x000a__x000a_Reprocesos"/>
    <s v="Improbable"/>
    <s v="Moderado"/>
    <s v="Moderado"/>
    <s v="Reducir"/>
    <s v="Realizar Sensibilización con el personal de la entidad en temas de normatividad archivística vigente (organización documental): Material informativo acerca del proceso de la gestión documental de la DNBC, , evaluando el resultado de entendimiento fruto de la capacitación"/>
    <s v="Líder del Proceso_x000a_Gestor del Proceso_x000a_Cogestor"/>
    <s v="Comunicaciones"/>
    <s v="Trimestral "/>
    <s v="Prevenir"/>
    <s v="Número de Capacitaciones realizadas / Número de capacitaciones proyectadas"/>
    <s v="* Correos Electrónicos_x000a_* Actas o listas de asistencia_x000a_Encuesta o evaluación"/>
    <s v="Marzo 2020 - 0 Capacitaciones_x000a__x000a_Junio 2020 - 3 Capacitaciones_x000a__x000a_Septiembre 2020 - 3 Capacitaciones"/>
    <s v="Marzo 2020 - Dado que en la oficina de Getión Documental no hubo personal sino hasta mediados de marzo del año 2020, el equipo se dedicó a organizar la información que se tenía para poder proceder a realizar capacitaciones a partir del siguiente trimestre._x000a__x000a_Junio 2020 - Se tenían proyectadas tres capacitaciones; una para el equipo de Gestión Documental, otra para Atención al Ciudadano y una última para Educación Bomberil._x000a__x000a_Septiembre 2020 - Se tenían proyectadas tres capacitaciones para toda la entidad y se realizaron a satisfacción."/>
    <s v="En caso de no poder realizar capacitaciones a toda la entidad, realizar las capacitaciones personalizadas con cada proceso"/>
    <s v="Improbable"/>
    <s v="Moderado"/>
    <s v="Moderado"/>
    <s v="El riesgo y su descripción no están  identificados conforme a lo enunciado en el numeral 2,2 Identificación del Riesgo de la Guía para la Administración del Riesgos entidad por el DAFP. _x000a__x000a_El control no está diseñado conforme a lo enunciado en el numeral 8,3 del Manual de Gestión del Riesgo, por cuanto debe estar enfocado en capacitación al personal responsable del proceso._x000a__x000a_Se realizó de forma inadecuada la definición del tratamiento del riego, ya que de acuerdo con el Manual de Gestión del Riesgo para una evaluación del riesgo &quot;Moderada&quot; el tratamiento debe ser &quot;evitar&quot; y no &quot; Reducir&quot;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control no se identifico conforme a los lineamiento de la Manual de Gestión del Riesgo numeral 8,3._x000a__x000a_El indicador no mide el control_x000a__x000a_La evaluación del riesgo en cuanto a la probabilidad e impacto, debe ser revisado conforme al numeral 7,1 del Manual de Gestión del Riesgo de la DNBC._x000a__x000a_La contingencia no es un tratamiento para mitigar los efectos de la materialización del riesgo_x000a__x000a_La implementación  del control no redujo   la materialización del riesgo ya que El riesgo residual mantuvo la evaluación el riesgo en MODERADO_x000a__x000a__x000a_"/>
    <s v="No cumple"/>
    <s v="Cumple"/>
    <s v="Cumple"/>
    <s v="No cumple"/>
    <s v="No cumple"/>
    <s v="No cumple"/>
    <s v="No cumple"/>
    <s v="No cumple"/>
    <x v="0"/>
  </r>
  <r>
    <x v="5"/>
    <x v="2"/>
    <s v="Establecer lineamientos dentro de la DNBC que permitan la adecuada organización de los documentos recibidos y producidos por la entidad, con el fin de asegurar la preservación de la memoria institucional, la transparencia y el acceso a la información, mediante la implementación de políticas y lineamientos archivísticos conforme a las disposiciones legales vigentes."/>
    <s v="Aplicación inadecuada de la normatividad archivística en materia de organización documental"/>
    <s v="El desconocimiento y uso inadecuado de normatividad a través de quienes ejecutan el proceso de gestión documental puede repercutir de manera negativa en los procesos de organización de archivos de la entidad.  "/>
    <s v="Operativo"/>
    <s v="2.3"/>
    <s v="Desconocimiento de la normatividad archivística vigente"/>
    <s v="Perdidas de documentos y expedientes_x000a__x000a_Perdida de la memoria de la entidad_x000a__x000a_Daño reputacional"/>
    <s v="Improbable"/>
    <s v="Moderado"/>
    <s v="Moderado"/>
    <s v="Reducir"/>
    <s v="Levantar y/o actualizar los Procedimientos, instructivos y formatos del proceso Gestión Documental de acuerdo a la normatividad vigente y socializar los mismos"/>
    <s v="Líder del Proceso_x000a_Gestor del Proceso_x000a_Cogestor"/>
    <m/>
    <s v="Cuatrimestral"/>
    <s v="Prevenir"/>
    <s v="Número de procedimientos y/o instructivos publicados"/>
    <s v="* Procedimientos y/o instructivos levantados o actualizados"/>
    <s v="Abril 2020 - 0 Procedimientos_x000a__x000a_Agosto 2020 - 1 Procedimiento_x000a__x000a_Septiembre - 0 Procedimientos"/>
    <s v="Abril 2020 - Dado que en la oficina de Getión Documental no hubo personal sino hasta mediados de marzo del año 2020, el proceso no proyectó la publicación de ningún documento hasta el cuatrimestre siguiente._x000a__x000a_Agosto 2020 - Para este cuatrimestre se tenía proyectado el levantamiento del procedimiento de &quot;Consulta y Préstamo de Documentos&quot; y dos formatos_x000a__x000a_Septiembre - Se tiene proyectos expedir en este cuatrimestre dos procedimientos (Organización de Archivos y Transferencia Documental) y un instructivo (Diligenciamiento del FUID)"/>
    <s v="En caso de no lograr tener publicación en el SIGEC los procedimientos y/o instructivos del proceso, levantar un anteproyecto de dicho documento"/>
    <s v="Improbable"/>
    <s v="Moderado"/>
    <s v="Moderado"/>
    <s v="El riesgo y su descripción no están  identificados conforme a lo enunciado en el numeral 2,2 Identificación del Riesgo de la Guía para la Administración del Riesgos entidad por el DAFP. _x000a__x000a_El control no está diseñado conforme a lo enunciado en el numeral 8,3 del Manual de Gestión del Riesgo, por cuanto debe estar enfocado en capacitación al personal responsable del proceso._x000a__x000a_Se realizó de forma inadecuada la definición del tratamiento del riego, ya que de acuerdo con el Manual de Gestión del Riesgo para una evaluación del riesgo &quot;Moderada&quot; el tratamiento debe ser &quot;evitar&quot; y no &quot; Reducir&quot;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control no se identifico conforme a los lineamiento de la Manual de Gestión del Riesgo numeral 8,3._x000a__x000a_El indicador no mide el control_x000a__x000a_La evaluación del riesgo en cuanto a la probabilidad e impacto, debe ser revisado conforme al numeral 7,1 del Manual de Gestión del Riesgo de la DNBC._x000a__x000a_La contingencia no es un tratamiento para mitigar los efectos de la materialización del riesgo_x000a__x000a_La implementación  del control no redujo   la materialización del riesgo ya que El riesgo residual mantuvo la evaluación el riesgo en MODERADO_x000a__x000a__x000a_"/>
    <s v="No cumple"/>
    <s v="Cumple"/>
    <s v="Cumple"/>
    <s v="No cumple"/>
    <s v="No cumple"/>
    <s v="No cumple"/>
    <s v="No cumple"/>
    <s v="No cumple"/>
    <x v="0"/>
  </r>
  <r>
    <x v="0"/>
    <x v="3"/>
    <s v="Administrar y mantener la infraestructura tecnológica y los sistemas de información, para soportar los procesos de la DNBC, mediante el soporte y mantenimiento de los servicios de TI, brindando atención oportuna a los requerimientos de soporte tecnológico de los usuarios."/>
    <s v="La infraestructura tecnológica y los sistemas de información no cuentan con la capacidades suficientes para garantizar su disponibilidad"/>
    <s v="Los usuarios de la infraestructura tecnológica y los sistemas de información, no puedan tener acceso a los servicios de manera oportuna por falta de disponibilidad"/>
    <s v="Tecnológico"/>
    <s v="1.1"/>
    <s v="No se cuenta con un soporte técnico a los sistemas de información"/>
    <s v="Que no se pueda dar solución a los problemas y requerimientos que pueda presentar el sistema de información en determinado momento_x000a__x000a_Incumplimiento en las actividades definidas o programadas_x000a__x000a_Reprocesos_x000a__x000a_Perdida de información_x000a__x000a_Acceso indebido a la información de la entidad"/>
    <s v="Posible"/>
    <s v="Mayor"/>
    <s v="Extremo"/>
    <s v="Reducir"/>
    <s v="Verificar que los sistemas de información cuenten con el servicio de soporte, mantenimiento y actualización requeridas por la entidad encargada ORFEO."/>
    <s v="Gestión TI"/>
    <s v="Subdirector Administrativo y Financiero_x000a_Gestión Contractual"/>
    <s v="Semestral"/>
    <s v="Prevenir"/>
    <s v="Como minimo (1) verificación semestral"/>
    <s v="Formato de Atención de Soporte Tecnico"/>
    <s v="Enero 2020- 1  - Se realizo una revision a los sistemas con que cuenta la entida para este caso ORFEO._x000a__x000a_Septiembre 2020. 1 Contrataciòn de apoyo al soporte"/>
    <s v="Enero 2020. Se valida con ORFEO el estado del sistema,donde informan el funcionamiento optimo del mismo_x000a__x000a_Septiembre 2020 Se logro la contratación de personal para brindar, soporte y actualización del sistema ORFEO."/>
    <s v="Presentar las necesidades, ficha tecnica y cotizaciones para la contratación del servicio de soporte tecnico, mantenimiento y actualización de los sistemas de información."/>
    <s v="Posible"/>
    <s v="Mayor"/>
    <s v="Extremo"/>
    <s v="Se realizó una adecuada identificación del riesgo._x000a__x000a_El control establecido &quot;Verificar que los sistemas de información cuenten con el servicio de soporte, mantenimiento y actualización requeridas por la entidad encargada ORFEO&quot; no minimiza la ocurrencia del riesgo, ya que el control es verificar  y no asegurar, implementar, garantizar, desarrollar..... De igual forma, deja por fuera otros sistemas de información como el RUE, incumpliendo lo indicado en el numeral 8,3 del Manual de Gestión del riesgo.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No se realizó una adecuada evaluación del riesgo residual, puesto que no hubo reducción con la aplicación de los controles, quedando en EXTREMO"/>
    <s v="Cumple"/>
    <s v="Cumple"/>
    <s v="Cumple"/>
    <s v="Cumple"/>
    <s v="Cumple"/>
    <s v="Cumple"/>
    <s v="Cumple"/>
    <s v="No cumple"/>
    <x v="0"/>
  </r>
  <r>
    <x v="6"/>
    <x v="3"/>
    <s v="Administrar y mantener la infraestructura tecnológica y los sistemas de información, para soportar los procesos de la DNBC, mediante el soporte y mantenimiento de los servicios de TI, brindando atención oportuna a los requerimientos de soporte tecnológico de los usuarios."/>
    <s v="La infraestructura tecnológica y los sistemas de información no cuentan con la capacidades suficientes para garantizar su disponibilidad"/>
    <s v="Los usuarios de la infraestructura tecnológica y los sistemas de información, no puedan tener acceso a los servicios de manera oportuna por falta de disponibilidad"/>
    <s v="Tecnológico"/>
    <s v="1.2"/>
    <s v="Fallas técnicas de los servidores donde están instalados los sistemas de información"/>
    <s v="No se puede tener acceso a los sistemas de información que se encuentren instalados en los servidores_x000a__x000a_Perdida de información_x000a__x000a_Reprocesos_x000a__x000a_Afectación en el cumplimiento de la gestión de los demás procesos"/>
    <s v="Posible"/>
    <s v="Mayor"/>
    <s v="Extremo"/>
    <s v="Reducir"/>
    <s v="Verificar que se cuente con el servicio de mantenimiento preventivo y o correctivo de los servidores de la entidad."/>
    <s v="Gestión TI"/>
    <s v="Subdirector Administrativo y Financiero_x000a_Gestión Contractual"/>
    <s v="Trimestral "/>
    <s v="Prevenir"/>
    <s v="Como minimo (1) verificación al mes"/>
    <s v="Formato de Atención de Soporte Tecnico"/>
    <s v="Marzo 2020, 1_x000a__x000a_Junio 2020. 1_x000a__x000a_Septiembre 2020 - 1 ."/>
    <s v="Marzo 2020, Se verifico que los servidores no cuentas con  servicio de mantenimiento preventivo y o correctivo, ni con licencias de soporte._x000a__x000a_Junio 2020. Se verifico que los servidores no cuentas con  servicio de mantenimiento preventivo y o correctivo, ni con licencias de soporte._x000a__x000a_Septiembre 2020 - 1 Se verifico que los servidores no cuentas con  servicio de mantenimiento preventivo y o correctivo, ni con licencias de soporte.  Se esta adelantando el proceso para dar soporte y mantenimiento, con servidores en la nube."/>
    <s v="De acuerdo a la falla presentada se determina si se debe restablecer las copias de seguridad del servidor y de los sistemas de información instalados verificando si se debe adquirir los componentes de hadware que resulten instalados"/>
    <s v="Posible"/>
    <s v="Mayor"/>
    <s v="Extremo"/>
    <s v="Se realizó una adecuada identificación del riesgo._x000a__x000a_El control establecido &quot;Verificar que se cuente con el servicio de mantenimiento preventivo y o correctivo de los servidores de la entidad&quot; y no minimiza la ocurrencia del riesgo, ya que el control es verificar y no  asegurar, implementar, garantizar, desarrollar.....  incumpliendo lo indicado en el numeral 8,3 del Manual de Gestión del riesgo. De igual forma,  no ha sido aplicado en lo corrido del año, lo cual deja expuesta a la entidad a perdida de información y posible, disponibilidad de los equipos e incluso perdida de confidencialidad de la información. 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No se realizó una adecuada evaluación del riesgo residual, puesto que no hubo reducción con la aplicación de los controles, quedando en EXTREMO._x000a_"/>
    <s v="Cumple"/>
    <s v="Cumple"/>
    <s v="Cumple"/>
    <s v="Cumple"/>
    <s v="Cumple"/>
    <s v="Cumple"/>
    <s v="Cumple"/>
    <s v="No cumple"/>
    <x v="0"/>
  </r>
  <r>
    <x v="0"/>
    <x v="3"/>
    <s v="Administrar y mantener la infraestructura tecnológica y los sistemas de información, para soportar los procesos de la DNBC, mediante el soporte y mantenimiento de los servicios de TI, brindando atención oportuna a los requerimientos de soporte tecnológico de los usuarios."/>
    <s v="Soporte técnico inoportuno a los usuarios de la infraestructura tecnológica y sistemas de información"/>
    <s v="Los usuarios podrían dejar de realizar sus actividades por falta de operación de la infraestructura tecnológica o los sistemas de información"/>
    <s v="Operativo"/>
    <s v="2.1"/>
    <s v="No se cuenta con personal para atender los niveles de atención de soporte técnico"/>
    <s v="No se atienden los casos solicitados por los usuarios_x000a__x000a_Incumplimiento en las actividades definidas o programadas_x000a__x000a_Reprocesos_x000a__x000a_Perdida de información"/>
    <s v="Posible"/>
    <s v="Mayor"/>
    <s v="Extremo"/>
    <s v="Reducir"/>
    <s v="Validar y solicitar el recurso humano que permita prestar de manera oportuna los tres niveles de atención"/>
    <s v="Gestión TI"/>
    <s v="Subdirector Administrativo y Financiero_x000a_Gestión Contractual"/>
    <s v="Trimestral "/>
    <s v="Detectar"/>
    <s v="Recurso humano contratado para los niveles de ateción / Recurso humano necesario para cubrir los niveles de anteción de cada nivel  "/>
    <s v="Correo electrónico "/>
    <s v="Marzo 2020, 100%_x000a__x000a_Junio 2020. 100%_x000a__x000a_Septiembre 2020 - 100%"/>
    <s v="Marzo 2020, Se cuenta con personal contratado para temas realacionados con soporte _x000a__x000a_Junio 2020. Se cuenta con personal contratado para temas realacionados con soporte _x000a__x000a_Septiembre 2020 - Se cuenta con personal contratado para temas realacionados con soporte "/>
    <s v="Solicitud de contratación de recurso humano requerido para la atencion del soporte"/>
    <s v="Posible"/>
    <s v="Mayor"/>
    <s v="Extremo"/>
    <s v="Se realizó una adecuada identificación del riesgo._x000a__x000a_La entidad cuenta con personal del proceso de Gestión TI: Edwin Zamora, Alexander González y German Méndez.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 _x000a__x000a_No se realizó una adecuada evaluación del riesgo residual, puesto que no hubo reducción con la aplicación de los controles, quedando en EXTREMO"/>
    <s v="Cumple"/>
    <s v="Cumple"/>
    <s v="Cumple"/>
    <s v="Cumple"/>
    <s v="Cumple"/>
    <s v="Cumple"/>
    <s v="No cumple"/>
    <s v="No cumple"/>
    <x v="1"/>
  </r>
  <r>
    <x v="7"/>
    <x v="3"/>
    <s v="Administrar y mantener la infraestructura tecnológica y los sistemas de información, para soportar los procesos de la DNBC, mediante el soporte y mantenimiento de los servicios de TI, brindando atención oportuna a los requerimientos de soporte tecnológico de los usuarios."/>
    <s v="Soporte técnico inoportuno a los usuarios de la infraestructura tecnológica y sistemas de información"/>
    <s v="Los usuarios podrían dejar de realizar sus actividades por falta de operación de la infraestructura tecnológica o los sistemas de información"/>
    <s v="Operativo"/>
    <s v="2.2"/>
    <s v="No se cuenta con un software de mesa de ayuda para que los usuarios registren los casos"/>
    <s v="No se puede hacer seguimiento a los casos reportados_x000a__x000a_Reprocesos_x000a__x000a_Demoras en la gestión de los procesos"/>
    <s v="Posible"/>
    <s v="Mayor"/>
    <s v="Extremo"/>
    <s v="Reducir"/>
    <s v="Validar y solicitar el recurso que permita adquirir e implementar un software de mesa de ayuda "/>
    <s v="Gestión TI"/>
    <s v="Subdirector Administrativo y Financiero_x000a_Gestión Contractual"/>
    <s v="Semestral"/>
    <s v="Detectar"/>
    <s v="Software de mesa de ayuda adquirido/ Software de mesa de ayuda solicitado"/>
    <s v="Correo electrónico"/>
    <s v="Junio 2020. 0"/>
    <s v="Junio 2020. Se estan adelantando las acciones para adquisicion de mesa de ayuda, o se pedira dentro de la contratación de las herramientas cuenten con la mesa de ayuda respectiva. "/>
    <s v="Solicitud de adquisición del software de mesa de ayuda"/>
    <s v="Posible"/>
    <s v="Mayor"/>
    <s v="Extremo"/>
    <s v="Se realizó una adecuada identificación del riesgo._x000a__x000a_La entidad a la fecha no cuenta con la mesa de ayuda, como control establecido.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No se realizó una adecuada evaluación del riesgo residual, puesto que no hubo reducción con la aplicación de los controles, quedando en EXTREMO"/>
    <s v="Cumple"/>
    <s v="Cumple"/>
    <s v="Cumple"/>
    <s v="Cumple"/>
    <s v="Cumple"/>
    <s v="Cumple"/>
    <s v="Cumple"/>
    <s v="No cumple"/>
    <x v="0"/>
  </r>
  <r>
    <x v="0"/>
    <x v="4"/>
    <s v="Difusión e intercambio oportuno y eficaz de la información con los grupos de interés y grupos de valor de la DNBC, por medio del impacto de las estrategias de comunicación organizacional e informativa a través de los canales oficiales definidos para posicionar la imagen de la entidad."/>
    <s v="Informaciòn que no cumple con todos estandares definidos de publicaciòn dados por la entidad"/>
    <s v="Información compartida por cualquier canal oficial de la entidad que no posea los líneamientos especificados en el procedimiento de creación y publicación de contenidos  o información para el público interno o externo."/>
    <s v="Estratégico"/>
    <s v="1.1"/>
    <s v="No se ejecuta el procedimiento para la publicación de contenidos en los medios de comunciación de la entidad."/>
    <s v="Sanciones disciplinarias_x000a__x000a_Reporte inoportuno de resultados del proceso"/>
    <s v="Probable"/>
    <s v="Moderado"/>
    <s v="Alto"/>
    <s v="Reducir"/>
    <s v="El Gestor del proceso de comunicaciones o quien delegue, diariamente deberá verificar la aplicación del Procedimiento de  creación y publicación de contenidos  o información para el público interno o externo, a través de una lista de chequeo práctica donde están los pasos claves de la aplicación del procedimiento. En caso de hallar incumplimientos, modificar inmediatamente y continuar con el proceso. _x000a__x000a_Actualización y socialización del Procedimiento de  creación y publicación de contenidos  o información para el público interno o externo.  En relación alos objetivos misionales."/>
    <s v="Líder y Gestor del proceso."/>
    <s v="Planeación  _x000a__x000a_Gestión de Contratación"/>
    <s v="Anual"/>
    <s v="Prevenir"/>
    <s v="1. actualización y socializació del procedimiento."/>
    <s v="Evidencia: Lista de chequeo, aprobación explícita del gestor sobre el contenido por el canal escogido o cambios de la publicación (si aplica)."/>
    <s v="SEPTIEMBRE 2020. 1"/>
    <s v="SEPTIEMBRE 2020. Se realizó la pertinene actualización del Procedimiento de Creación y Publicación de Contenidos Internos y Externos de la DNBC, el cual fue enviado al área de Planeación desde el trimestre pasado y este fue aprobado el  15 de septiembre. Dicho seguimiento se reliza a diario, pero semanalmente se diligencia la lista de chequeo con los contenidos aprobados. Así mismo, se realizó la socialización del procedimiento con el equipo de comunicaciones, el cual fue compartido a través del coreo electrónico con los integrantes."/>
    <s v="El líder o gestor del proceso debe definir las prioridades de las actividades correspondientes a los estándares de información que deberá publicar el proceso._x000a__x000a_Evaluar la pertinencia de el ajuste de actividades que no se puedan realizar de acuerdo a los recurso humano."/>
    <s v="Probable"/>
    <s v="Moderado"/>
    <s v="Alto"/>
    <s v="El tipo de riesgo no está conforme a lo señalado en la guía de Administración del Riesgo emitida por el DAFP 2,2,2 y el Manual de Gestión  del riesgo de la DNBC, numeral 4, por cuanto es Operativo                      _x000a__x000a_El indicador definido, mide la actualización del procedimiento  de Creación y Publicación de Contenidos Internos y Externos, sin embargo no contempla la revisión diaria de los contenidos  a publicar._x000a__x000a_Existen dos controles asociados a un misma causa, por lo tanto se deben separar conforme a los determinado en el numeral 8,1 del Manual del Gestión del riesgo de la DNBC._x000a__x000a_La contingencia no es un tratamiento para mitigar los efectos de la materialización del riesgo. _x000a__x000a_No se realizó una adecuada evaluación del riesgo residual, puesto que no hubo reducción con la aplicación de los controles, manteniéndose en ALTO"/>
    <s v="No cumple"/>
    <s v="Cumple"/>
    <s v="Cumple"/>
    <s v="Cumple"/>
    <s v="Cumple"/>
    <s v="Cumple"/>
    <s v="No cumple"/>
    <s v="No cumple"/>
    <x v="1"/>
  </r>
  <r>
    <x v="0"/>
    <x v="4"/>
    <s v="Difusión e intercambio oportuno y eficaz de la información con los grupos de interés y grupos de valor de la DNBC, por medio del impacto de las estrategias de comunicación organizacional e informativa a través de los canales oficiales definidos para posicionar la imagen de la entidad."/>
    <s v="Informaciòn que no cumple con todos estandares definidos de publicaciòn dados por la entidad"/>
    <s v="Información compartida por cualquier canal oficial de la entidad que no posea los líneamientos especificados en el procedimiento de creación y publicación de contenidos  o información para el público interno o externo."/>
    <s v="Estratégico"/>
    <s v="1.2"/>
    <s v="Solicitud inmediata de publicación de información por parte de Directivas omitiendo la revisión por parte del encargado designado."/>
    <s v="Sanciones disciplinarias_x000a__x000a_Reporte inoportuno de resultados del proceso_x000a__x000a_Sanciones legales_x000a__x000a_Incumplimiento estratégico del procedimiento."/>
    <s v="Probable"/>
    <s v="Moderado"/>
    <s v="Alto"/>
    <s v="Reducir"/>
    <s v="El Gestor del proceso de comunicaciones o quien delegue, diariamente deberá verificar la aplicación del Procedimiento de  creación y publicación de contenidos  o información para el público interno o externo, a través de una lista de chequeo práctica donde están los pasos claves de la aplicación del procedimiento. En caso de hallar incumplimientos, modificar inmediatamente y continuar con el proceso. _x000a__x000a_Socializar el procedimiento de creaciòn y publicación de información DNBC con las Directivas de la entidad."/>
    <s v="Líder y Gestor del proceso."/>
    <s v="Planeación _x000a__x000a_ Gestión de Contratación"/>
    <s v="Cuatrimestral"/>
    <s v="Prevenir"/>
    <s v="1. actualización del procedimiento._x000a__x000a_1 socializació del procedimiento"/>
    <s v="Aprobación de la Lista de chequeo, aprobación explícita del gestor sobre el contenido por el canal escogido o cambios de la publicación (si aplica)."/>
    <s v="ABRIL 2020. 0_x000a__x000a_AGOSTO 2020. 1 "/>
    <s v="ABRIL 2020. _x000a__x000a_AGOSTO 2020. El procedimiento y lista de chequeo, antes de ser aprobados metodológicamente por el área de planeación, estos fueron revisaos por el Director Nacional de Bomberos, quien con su fima aprobó el la actualización y aplicación de dichos documentos."/>
    <s v="El líder o gestor del proceso, deberá evaluar la ejecución de  las actividades acorde con los  recursos físicos que se cuente.  _x000a__x000a_Evaluar la pertinencia de el ajuste de actividades que no se puedan realizar de acuerdo a los recursos físicos."/>
    <s v="Probable"/>
    <s v="Moderado"/>
    <s v="Alto"/>
    <s v="El tipo de riesgo no está conforme a lo señalado en la guía de Administración del Riesgo emitida por el DAFP 2,2,2 y el Manual de Gestión  del riesgo de la DNBC, numeral 4, por cuanto es Operativo        _x000a__x000a_El indicador definido, mide la actualización del procedimiento  de Creación y Publicación de Contenidos Internos y Externos, sin embargo no contempla la revisión diaria de los contenidos  a publicar._x000a__x000a_Existen dos controles asociados a un misma causa, por lo tanto se deben separar conforme a los determinado en el numeral 8,1 del Manual del Gestión del riesgo de la DNBC._x000a__x000a_La contingencia no es un tratamiento para mitigar los efectos de la materialización del riesgo. _x000a__x000a_No se realizó una adecuada evaluación del riesgo residual, puesto que no hubo reducción con la aplicación de los controles y se mantiene en ALTO"/>
    <s v="No cumple"/>
    <s v="Cumple"/>
    <s v="Cumple"/>
    <s v="Cumple"/>
    <s v="Cumple"/>
    <s v="Cumple"/>
    <s v="No cumple"/>
    <s v="No cumple"/>
    <x v="1"/>
  </r>
  <r>
    <x v="0"/>
    <x v="4"/>
    <s v="Difusión e intercambio oportuno y eficaz de la información con los grupos de interés y grupos de valor de la DNBC, por medio del impacto de las estrategias de comunicación organizacional e informativa a través de los canales oficiales definidos para posicionar la imagen de la entidad."/>
    <s v="Informaciòn que no cumple con todos estandares definidos de publicaciòn dados por la entidad"/>
    <s v="Información compartida por cualquier canal oficial de la entidad que no posea los líneamientos especificados en el procedimiento de creación y publicación de contenidos  o información para el público interno o externo."/>
    <s v="Estratégico"/>
    <s v="1.3"/>
    <s v="Omiten a GECO como los primeros conocedores y voceros de la información. Y de forma extemporánea se concoce de actividades, reuniones, proyectos, etc."/>
    <s v="Daño reputacional_x000a__x000a_Reprocesos_x000a_"/>
    <s v="Probable"/>
    <s v="Moderado"/>
    <s v="Alto"/>
    <s v="Reducir"/>
    <s v="El Gestor del Proceso de Comunicaciones o quien delegue, deberá estar constatemente vinculado con los demás gestores de los procesos de la entidad para que la información de gestión y demás que sea de potencial comunicacional, pueda ser transformada bajo los criterios del Procedimiento de  creación y publicación de contenidos  o información para el público interno o externo, cumpliendo la lista de chequeo práctica donde están los pasos claves de la aplicación del mismo. En caso de hallar incumplimientos, modificar inmediatamente y continuar con el proceso._x000a__x000a_La actividad se desarrolla mendiante Socialización de la importancia de la creación y difusión de contenidos institucionales. En cabeza del líder del proceso."/>
    <s v="Gestor del Proceso"/>
    <m/>
    <s v="Semestral"/>
    <s v="Prevenir"/>
    <s v="1 Seguimiento de la actuaización  de la  información correspondiente a la Ley 1712 del 2014"/>
    <s v="Socialización de la importancia de la creación y difusión de contenidos institucionales. En cabeza del líder del proceso."/>
    <s v="JUNIO 2020. 0_x000a__x000a_SEPTIEMBRE 2020. 1"/>
    <s v="JUNIO 2020. Se trabajo de manera integral todoas las actividades de transparencia, se evalua la socialiación y se definr programar capacitacion para el segundo semestre _x000a__x000a_SEPTIEMBRE 2020. Durante el mes de Agosto y septiembre, se socializó con los gestores de los procesos la importancia de la publicación y actualización de información a tiempo corresponiendo a la Ley de Transparencia, así mismo se les retroalimentó en la importancia de dar a conocer las actividades que poseen potencial en el nivel de gestión de la entidad; para que estas sena compartidas y publicadas si es el caso con el público externo o interno DNBC."/>
    <s v="Socialización del procedimiento de publicación y creación de información interna y externa de la DNBC. En cuanto a la validación de cumplimiento y criterios de la información."/>
    <s v="Probable"/>
    <s v="Moderado"/>
    <s v="Alto"/>
    <s v="El tipo de riesgo no está conforme a lo señalado en la guía de Administración del Riesgo emitida por el DAFP 2,2,2 y el Manual de Gestión  del riesgo de la DNBC, numeral 4, por cuanto es Operativo        _x000a__x000a_La causa no se entiende sin contemplar lo enunciado en el Manual de Gestión del riesgo de la DNBC Numeral 7,1,1._x000a__x000a_El indicador definido, mide la actualización del procedimiento  de Creación y Publicación de Contenidos Internos y Externos, sin embargo no contempla la revisión diaria de los contenidos  a publicar._x000a__x000a_El control no aplica para la causa identificada conforme a lo enunciado en el numeral 8.3_x000a__x000a_Existen dos controles asociados a un misma causa, por lo tanto se deben separar conforme a los determinado en el numeral 8,1 del Manual del Gestión del riesgo de la DNBC._x000a__x000a_El control no determina el cómo se realizará la actividad conforme a lo enunciado en el numeral 8.3 del Manual de Gestión del Riesgo._x000a__x000a_La contingencia no es un tratamiento para mitigar los efectos de la materialización del riesgo. _x000a__x000a_No se realizó una adecuada evaluación del riesgo residual, puesto que no hubo reducción con la aplicación de los controles y se mantiene en ALTO"/>
    <s v="No cumple"/>
    <s v="No cumple"/>
    <s v="Cumple"/>
    <s v="Cumple"/>
    <s v="Cumple"/>
    <s v="Cumple"/>
    <s v="No cumple"/>
    <s v="No cumple"/>
    <x v="1"/>
  </r>
  <r>
    <x v="8"/>
    <x v="4"/>
    <s v="Difusión e intercambio oportuno y eficaz de la información con los grupos de interés y grupos de valor de la DNBC, por medio del impacto de las estrategias de comunicación organizacional e informativa a través de los canales oficiales definidos para posicionar la imagen de la entidad."/>
    <s v="Informaciòn que no cumple con todos estandares definidos de publicaciòn dados por la entidad"/>
    <s v="Información compartida por cualquier canal oficial de la entidad que no posea los líneamientos especificados en el procedimiento de creación y publicación de contenidos  o información para el público interno o externo."/>
    <s v="Estratégico"/>
    <s v="1.4"/>
    <s v="No está calsificada la infomación generada y allegada al proceso GECO de modo que permita priorizar su difusión."/>
    <s v="Falta de imagen institucional definida_x000a__x000a_Daño reputacional_x000a__x000a_Desinformación a los grupos de valor"/>
    <s v="Probable"/>
    <s v="Moderado"/>
    <s v="Alto"/>
    <s v="Reducir"/>
    <s v="El Gestor del Proceso de Comunicaciones o quien delegue, deberá revisar diaramente los productos generados en relación a la clasificación de la información en los contenidos, según en el Procedimiento de  creación y publicación de contenidos  o información para el público interno o externo y su lista de chequeo. En caso de hallar falencias este no se publicará, deberá modificarse inmediatamente y continuar con el proceso_x000a__x000a_Clasificación del tipo de información de publicación que converge en la entidad."/>
    <s v="Líder y Gestor del proceso."/>
    <m/>
    <s v="Mensual"/>
    <s v="Detectar"/>
    <s v="Medición respectiva cuente con la listade chequeo de las publicaciones realizadas"/>
    <s v="Lista de chequeo, aprobación explícita del gestor sobre el contenido por el canal escogido o cambios de la publicación (si aplica)."/>
    <s v="ENERO 2020. _x000a__x000a_FEBRRERO 2020._x000a__x000a_MARZO 2020._x000a__x000a_ABRIL 2020._x000a__x000a_MAYO 2020._x000a__x000a_JUNIO 2020._x000a__x000a_JULIO 2020. _x000a__x000a_AGOSTO 2020. _x000a__x000a_SEPTIEMBRE 2020."/>
    <s v="Una vez ha sido aprobada la actualización del proceso y de la lista de chequeo, esta ha siido apliocada por el gestor de Comunicaciones, evidencia digital  que reposa en el drive de Comunicaciones, donde se evidencian  la clasificación de la información (interna/externa)"/>
    <s v="Incluir dentro del informe de gestión anual el número de publicaciones realizadas dentro de la entidad que no pasaron por validación del proceso de Comunicaciones."/>
    <s v="Probable"/>
    <s v="Moderado"/>
    <s v="Alto"/>
    <s v="El tipo de riesgo no está conforme a lo señalado en la guía de Administración del Riesgo emitida por el DAFP 2,2,2 y el Manual de Gestión  del riesgo de la DNBC, numeral 4, por cuanto es Operativo        _x000a__x000a_Existen dos controles asociados a un misma causa, por lo tanto se deben separar conforme a los determinado en el numeral 8,1 del Manual del Gestión del riesgo de la DNBC._x000a__x000a_El indicador está mal redactado_x000a__x000a_El control aplica a la clasificación  de  preventivo y no detectivo conforme a lo estipulado en el numeral 8,3 del Manual de Gestión del riesgo de la DNBC._x000a__x000a_La contingencia no es un tratamiento para mitigar los efectos de la materialización del riesgo. Tiene una periodicidad  (Anual), muy extensa por lo que no permite una acción oportuna ante la materialización del riesgo._x000a__x000a_No se realizó una adecuada evaluación del riesgo residual, puesto que no hubo reducción con la aplicación de los controles, quedando en ALTO"/>
    <s v="No cumple"/>
    <s v="Cumple"/>
    <s v="Cumple"/>
    <s v="Cumple"/>
    <s v="Cumple"/>
    <s v="Cumple"/>
    <s v="No cumple"/>
    <s v="No cumple"/>
    <x v="1"/>
  </r>
  <r>
    <x v="0"/>
    <x v="4"/>
    <s v="Difusión e intercambio oportuno y eficaz de la información con los grupos de interés y grupos de valor de la DNBC, por medio del impacto de las estrategias de comunicación organizacional e informativa a través de los canales oficiales definidos para posicionar la imagen de la entidad."/>
    <s v="Ejecutar las estrategias definidas para la publicaciòn de informaciòn de manera inoportuna e ineficaz hacia los grupos de valor e interes de la entidad"/>
    <s v="Las estrategias de comunicación que no estén acordes con la misionalidad y objetivos estratégicos de la entidad, lo cual debetía relacionarse directamente con la visibilización de la gestión insititucional a favor del valor de la transparencia."/>
    <s v="Cumplimiento"/>
    <s v="2.1"/>
    <s v="Falta de articulación de los proceso de la entidad con el EQUIPO GECO  a las actividades relacionadas con la labor bomberil "/>
    <s v="Daño reputacional_x000a__x000a_Pérdida de la oportundiad de fortalecer la imagen institucional."/>
    <s v="Posible"/>
    <s v="Moderado"/>
    <s v="Alto"/>
    <s v="Reducir"/>
    <s v="El Gestor del proceso de Comunicaciones o quien delegue, deberá revisar y hacer seguimiento mensualmente del cumplimiento a las actividades del  plan de comunicaciones. En caso de hallar incumplimientos evaluar  la pertinencia del producto, hacer cambios (si aplica en variación de metas y tiempo de ejecución) y continuar con el proceso._x000a__x000a_Presentación del plan de comunicaciones a Dirección para crear nuevos productos o estrategias que nos permitan mejorar y vincularnos con los demás procesos."/>
    <s v="Líder y Gestor del proceso."/>
    <s v="Todos los Procesos"/>
    <s v="Semestral"/>
    <s v="Prevenir"/>
    <s v="Minimo una reunión para evaluar los productos propuestos o generados "/>
    <s v="Acta de asistencia y acuerdos de la reunión GECO, matriz con los avances que condensa al mes de seguimiento y productos realizados."/>
    <s v="MAYO 2020. 1"/>
    <s v="MAYO 2020. El formato crrespondiente al Plan de Comunciaciones fue enviado  al área de planeación,  actualizando con este la caracterización del proceso, sin embargo aún no se ha recibido respuesta de este documento aprobado. En este plan de incluye la definición de nuevos productos a preentar ante Dirección"/>
    <s v="Socialización del procedimiento de publicación y creación de información interna y externa de la DNBC. En cuanto a la remisión o envío de  información al proceso."/>
    <s v="Posible"/>
    <s v="Moderado"/>
    <s v="Alto"/>
    <s v="El riesgo y su descripción no están  identificados conforme a lo enunciado en el numeral 2,2 Identificación del Riesgo de la Guía para la Administración del Riesgos entidad por el DAFP_x000a__x000a_El tipo de riesgo no está conforme a lo señalado en la guía de Administración del Riesgo emitida por el DAFP 2,2,2 y el Manual de Gestión  del riesgo de la DNBC, numeral 4, por cuanto es Operativo        _x000a__x000a_La causa establecida está mal redactada_x000a__x000a_Existen dos controles asociados a un misma causa, por lo tanto se deben separar conforme a los determinado en el numeral 8,1 del Manual del Gestión del riesgo de la DNBC._x000a__x000a_El indicador definido, no  mide los controles_x000a__x000a_No se presentó evidencia de la ejecución del control_x000a__x000a_La contingencia no es un tratamiento para mitigar los efectos de la materialización del riesgo. _x000a__x000a_No se realizó una adecuada evaluación del riesgo residual, puesto que no hubo reducción con la aplicación de los controles, quedando en ALTO"/>
    <s v="No cumple"/>
    <s v="Cumple"/>
    <s v="Cumple"/>
    <s v="Cumple"/>
    <s v="Cumple"/>
    <s v="No cumple"/>
    <s v="No cumple"/>
    <s v="No cumple"/>
    <x v="0"/>
  </r>
  <r>
    <x v="0"/>
    <x v="4"/>
    <s v="Difusión e intercambio oportuno y eficaz de la información con los grupos de interés y grupos de valor de la DNBC, por medio del impacto de las estrategias de comunicación organizacional e informativa a través de los canales oficiales definidos para posicionar la imagen de la entidad."/>
    <s v="Ejecutar las estrategias definidas para la publicaciòn de informaciòn de manera inoportuna e ineficaz hacia los grupos de valor e interes de la entidad"/>
    <s v="Las estrategias de comunicación que no estén acordes con la misionalidad y objetivos estratégicos de la entidad, lo cual debetía relacionarse directamente con la visibilización de la gestión insititucional a favor del valor de la transparencia."/>
    <s v="Cumplimiento"/>
    <s v="2.2"/>
    <s v="Carencia de confianza  en el alcance comunicacional más allá de la divulgación de información."/>
    <s v="Sanciones disciplinarias_x000a__x000a_Reprocesos_x000a__x000a_Falta de difución de información para los cuerpos de bomberos"/>
    <s v="Posible"/>
    <s v="Moderado"/>
    <s v="Alto"/>
    <s v="Reducir"/>
    <s v="El Gestor del proceso de Comunicaciones o quien delegue, deberá revisar y hacer seguimiento mensualmente del cumplimiento a las actividades del  plan de comunicaciones. En caso de hallar incumplimientos evaluar  la pertinencia del producto, hacer cambios (si aplica en variación de metas y tiempo de ejecución) y continuar con el proceso._x000a__x000a_Presentación del plan de comunicaciones a Dirección para crear nuevos productos o estrategias que nos permitan mejorar y vincularnos con los demás procesos."/>
    <s v="Líder y Gestor del proceso."/>
    <s v="Planeación  _x000a__x000a_Gestión de Contratación"/>
    <s v="Semestral"/>
    <s v="Prevenir"/>
    <s v="Minimo una reunión para evaluar los productos propuestos o generados "/>
    <s v="Acta de asistencia y acuerdos de la reunión GECO, matriz con los avances que condensa al mes de seguimiento y productos realizados."/>
    <s v="MAYO 2020. 1"/>
    <s v="MAYO 2020. El formato crrespondiente al Plan de Comunciaciones fue enviado  al área de planeación,  actualizando con este la caracterización del proceso, sin embargo aún no se ha recibido respuesta de este documento aprobado. En este plan de incluye la definición de nuevos productos a preentar ante Dirección"/>
    <s v="El líder o gestor del proceso debe re-definir las estrategias de publicación, teniendo en cuenta los recursos humanos y físicos con los que cuenta. "/>
    <s v="Posible"/>
    <s v="Moderado"/>
    <s v="Alto"/>
    <s v="El riesgo y su descripción no están  identificados conforme a lo enunciado en el numeral 2,2 Identificación del Riesgo de la Guía para la Administración del Riesgos entidad por el DAFP_x000a__x000a_El tipo de riesgo no está conforme a lo señalado en la guía de Administración del Riesgo emitida por el DAFP 2,2,2 y el Manual de Gestión  del riesgo de la DNBC, numeral 4, por cuanto es Operativo        _x000a__x000a_La causa establecida está mal redactada_x000a__x000a_Existen dos controles asociados a un misma causa, por lo tanto se deben separar conforme a los determinado en el numeral 8,1 del Manual del Gestión del riesgo de la DNBC._x000a__x000a_El indicador definido, no  mide los controles_x000a__x000a_No se presentó evidencia de la ejecución del control_x000a__x000a_La contingencia no es un tratamiento para mitigar los efectos de la materialización del riesgo. _x000a__x000a_No se realizó una adecuada evaluación del riesgo residual, puesto que no hubo reducción con la aplicación de los controles, quedando en ALTO"/>
    <s v="No cumple"/>
    <s v="Cumple"/>
    <s v="Cumple"/>
    <s v="Cumple"/>
    <s v="Cumple"/>
    <s v="No cumple"/>
    <s v="No cumple"/>
    <s v="No cumple"/>
    <x v="0"/>
  </r>
  <r>
    <x v="0"/>
    <x v="4"/>
    <s v="Difusión e intercambio oportuno y eficaz de la información con los grupos de interés y grupos de valor de la DNBC, por medio del impacto de las estrategias de comunicación organizacional e informativa a través de los canales oficiales definidos para posicionar la imagen de la entidad."/>
    <s v="Ejecutar las estrategias definidas para la publicaciòn de informaciòn de manera inoportuna e ineficaz hacia los grupos de valor e interes de la entidad"/>
    <s v="Las estrategias de comunicación que no estén acordes con la misionalidad y objetivos estratégicos de la entidad, lo cual debetía relacionarse directamente con la visibilización de la gestión insititucional a favor del valor de la transparencia."/>
    <s v="Cumplimiento"/>
    <s v="2.3"/>
    <s v="Falta de disposición de los recursos humanos y alianzas institucionales (en medios de comunicación) para el fortalecimiento del  proceso"/>
    <s v="Falta de posicionamiento de la entidad_x000a__x000a_Reprocesos_x000a_"/>
    <s v="Posible"/>
    <s v="Moderado"/>
    <s v="Alto"/>
    <s v="Reducir"/>
    <s v="El Gestor de Comunicaciones o quien delegue, deberá recibir y analizar cuatrimestralmente las necesidades y debilidades que posee el proceso para la consecución o generación de contenidos. Estos deben ser expuestos por el equipo en reuniones de trabajo que permitan visibilizar las necesidades a mejorar._x000a__x000a_Formular las necesidades del proceso en pro del fortalecimiento."/>
    <s v="Líder y Gestor del proceso."/>
    <s v="Planeación _x000a__x000a_ Gestión de Contratación"/>
    <s v="Semestral"/>
    <s v="Prevenir"/>
    <s v="# reuniones de trabajo realizadas "/>
    <s v="acta de asistencia, novedades halladas y socialización con el líder del proceso para posibles soluciones."/>
    <s v="JUNIO 2020. 0_x000a__x000a_SEPTIEMBRE 2020. 0"/>
    <s v="JUNIO 2020. No se lo logro concretar la renión se espera desarrollarla en el segundos semestre de la vigencia._x000a__x000a_SEPTIEMBRE 2020. Dicha reunión no se ha podido ejecutar ya que el equipo de comunicaciones tuvo un alto flujo de trabajo y eventos virtuales, como el Foro Internacional de Incendios Forestales, entre otros, los cuales no le permitieron ejecutar dicha actividad, sin embargo esta queda programada para el mes de octubre."/>
    <s v="El líder o gestor del proceso, deberá evaluar la ejecución de  las actividades relacionadas con las estrategias de publicación acorde con los  recursos físicos y humanos que se cuente.  _x000a__x000a_Evaluar la pertinencia de el ajuste de actividades que no se puedan realizar de acuerdo a los recursos físicos."/>
    <s v="Posible"/>
    <s v="Moderado"/>
    <s v="Alto"/>
    <s v="El tipo de riesgo no está conforme a lo señalado en la guía de Administración del Riesgo emitida por el DAFP 2,2,2 y el Manual de Gestión  del riesgo de la DNBC, numeral 4, por cuanto es Operativo        _x000a__x000a_No se presentó evidencia de la ejecución del control._x000a__x000a_Existen dos controles asociados a un misma causa, por lo tanto se deben separar conforme a los determinado en el numeral 8,1 del Manual del Gestión del riesgo de la DNBC._x000a__x000a_No se realizó una adecuada evaluación del riesgo residual, puesto que no hubo reducción con la aplicación de los controles, quedando en ALTO"/>
    <s v="No cumple"/>
    <s v="Cumple"/>
    <s v="Cumple"/>
    <s v="Cumple"/>
    <s v="Cumple"/>
    <s v="Cumple"/>
    <s v="Cumple"/>
    <s v="No cumple"/>
    <x v="0"/>
  </r>
  <r>
    <x v="0"/>
    <x v="4"/>
    <s v="Difusión e intercambio oportuno y eficaz de la información con los grupos de interés y grupos de valor de la DNBC, por medio del impacto de las estrategias de comunicación organizacional e informativa a través de los canales oficiales definidos para posicionar la imagen de la entidad."/>
    <s v="Ejecutar las estrategias definidas para la publicaciòn de informaciòn de manera inoportuna e ineficaz hacia los grupos de valor e interes de la entidad"/>
    <s v="Las estrategias de comunicación que no estén acordes con la misionalidad y objetivos estratégicos de la entidad, lo cual debetía relacionarse directamente con la visibilización de la gestión insititucional a favor del valor de la transparencia."/>
    <s v="Cumplimiento"/>
    <s v="2.4"/>
    <s v="Ausencia del relacionamiento intrínseco del EQUIPO DE COMUNICACIONES con la DIRECIÓN en cuanto a la vinculación y realización de estrategias de Comunicación  que nos generen cercanía con los públicos."/>
    <s v="Daño reputacional_x000a__x000a_Reprocesos_x000a__x000a_Incumplimiento en las publicaciones requeridas "/>
    <s v="Posible"/>
    <s v="Moderado"/>
    <s v="Alto"/>
    <s v="Reducir"/>
    <s v="El Gestor del Proceso de Comunicaciones o quien delegue, deberá   revisar diaramente los productos generados haciéndo énfasis en el cumplimiento a la clasificación de la información en los contenidos; según en el Procedimiento de creación y publicación de contenidos  o información para el público interno o externo y su lista de chequeo. En caso de hallar falencias este no se publicará, deberá modificarse inmediatamente y continuar con el proceso._x000a__x000a_Procedimiento actualizado y socializado. "/>
    <s v="Gestor del Proceso"/>
    <m/>
    <s v="Semestral"/>
    <s v="Prevenir"/>
    <s v="Un Procedimiento actualizado y una socialización del procedimiento."/>
    <s v="Lista de chequeo, aprobación explícita del gestor sobre el contenido por el canal escogido o cambios de la publicación (si aplica),"/>
    <s v="JUNIO 2020. 0_x000a__x000a_SEPTIEMBRE 2020. 1"/>
    <s v="SEPTIEMBRE 2020. Se realizó la pertinene actualización del Procedimiento de Creación y Publicación de Contenidos Internos y Externos de la DNBC, el cual fue enviado al área de Planeación desde el trimestre pasado y este fue aprobado el  15 de septiembre. Dicho seguimiento se reliza a diario, pero semanalmente se diligencia la lista de chequeo con los contenidos aprobados. Así mismo, se realizó la socialización del procedimiento con el equipo de comunicaciones, el cual fue compartido a través del coreo electrónico con los integrantes."/>
    <s v=" &quot;El líder o gestor del proceso debe definir las prioridades de las actividades correspondientes a los estándares de información que deberá publicar el proceso._x000a__x000a_Evaluar la pertinencia de el ajuste de actividades que no se puedan realizar de acuerdo a los recurso humano.&quot;"/>
    <s v="Posible"/>
    <s v="Moderado"/>
    <s v="Alto"/>
    <s v="El tipo de riesgo no está conforme a lo señalado en la guía de Administración del Riesgo emitida por el DAFP 2,2,2 y el Manual de Gestión  del riesgo de la DNBC, numeral 4, por cuanto es Operativo        _x000a__x000a_El indicador definido, mide la actualización del procedimiento  de Creación y Publicación de Contenidos Internos y Externos, sin embargo no contempla la revisión diaria de los contenidos  a publicar._x000a__x000a_Existen dos controles asociados a un misma causa, por lo tanto se deben separar conforme a los determinado en el numeral 8,1 del Manual del Gestión del riesgo de la DNBC._x000a__x000a_La contingencia no es un tratamiento para mitigar los efectos de la materialización del riesgo. _x000a__x000a_No se realizó una adecuada evaluación del riesgo residual, puesto que no hubo reducción con la aplicación de los controles, quedando en ALTO"/>
    <s v="No cumple"/>
    <s v="Cumple"/>
    <s v="Cumple"/>
    <s v="Cumple"/>
    <s v="Cumple"/>
    <s v="Cumple"/>
    <s v="No cumple"/>
    <s v="No cumple"/>
    <x v="1"/>
  </r>
  <r>
    <x v="9"/>
    <x v="4"/>
    <s v="Difusión e intercambio oportuno y eficaz de la información con los grupos de interés y grupos de valor de la DNBC, por medio del impacto de las estrategias de comunicación organizacional e informativa a través de los canales oficiales definidos para posicionar la imagen de la entidad."/>
    <s v="Ejecutar las estrategias definidas para la publicaciòn de informaciòn de manera inoportuna e ineficaz hacia los grupos de valor e interes de la entidad"/>
    <s v="Las estrategias de comunicación que no estén acordes con la misionalidad y objetivos estratégicos de la entidad, lo cual debetía relacionarse directamente con la visibilización de la gestión insititucional a favor del valor de la transparencia."/>
    <s v="Cumplimiento"/>
    <s v="2.5"/>
    <s v="Publicación extemporánea de la información correspondiente a la Ley 1712 de 2014 en la página web de la entidad."/>
    <s v="Sanciones legales_x000a__x000a_Desinformación a los grupos de valor e intrés"/>
    <s v="Posible"/>
    <s v="Moderado"/>
    <s v="Alto"/>
    <s v="Reducir"/>
    <s v="El Gestor de Comunicaciones o quien delegue, trimestralmente deberá generar un correo de recordación a todos los gestores de los procesos de la entidad en cuanto a la actualización y cumplimiento de tiempos de la información a publicar en la web por parte de los demás procesos DNBC. En caso de registrar incumplimientos, este deberá ser reportado con los líderes de procesos quienes realizarán el pertienente llamado de atención y continuar con el proceso._x000a__x000a_Recordar a los procesos de la entidad la actulización y publicación de  de información en la página web.  "/>
    <s v="Gestor del Proceso"/>
    <m/>
    <s v="Semestral"/>
    <s v="Prevenir"/>
    <s v="1 correo de recordación."/>
    <s v="Correo enviado a gestores, lista de información actualizada en la página web."/>
    <s v="JUNIO 2020. 0_x000a__x000a_SEPTIEMBRE 2020. 1"/>
    <s v="SEPTIEMBRE 2020. Durante el mes de Agosto y septiembre, se socializó con los gestores de los procesos la importancia de la publicación y actualización de información a tiempo corresponiendo a la Ley de Transparencia, así mismo se les retroalimentó en la importancia de dar a conocer las actividades que poseen potencial en el nivel de gestión de la entidad; para que estas sena compartidas y publicadas si es el caso con el público externo o interno DNBC."/>
    <s v="Socialización del procedimiento de publicación y creación de información interna y externa de la DNBC. En cuanto a la validación de cumplimiento y criterios de la información."/>
    <s v="Posible"/>
    <s v="Moderado"/>
    <s v="Alto"/>
    <s v="El tipo de riesgo no está conforme a lo señalado en la guía de Administración del Riesgo emitida por el DAFP 2,2,2 y el Manual de Gestión  del riesgo de la DNBC, numeral 4, por cuanto es Operativo       _x000a__x000a_Existen dos controles asociados a un misma causa, por lo tanto se deben separar conforme a los determinado en el numeral 8,1 del Manual del Gestión del riesgo de la DNBC._x000a__x000a_La contingencia no es un tratamiento para mitigar los efectos de la materialización del riesgo._x000a__x000a_El indicador no mide el control_x000a__x000a_No se realizó una adecuada evaluación del riesgo residual, puesto que no hubo reducción con la aplicación de los controles, quedando en ALTA"/>
    <s v="No cumple"/>
    <s v="Cumple"/>
    <s v="Cumple"/>
    <s v="Cumple"/>
    <s v="Cumple"/>
    <s v="No cumple"/>
    <s v="No cumple"/>
    <s v="No cumple"/>
    <x v="1"/>
  </r>
  <r>
    <x v="0"/>
    <x v="5"/>
    <s v="Gestionar las necesidades contractuales de la DNBC, a fin de lograr el equipamiento y fortalecimiento de los Cuerpos de Bomberos del País, mediante el cumplimiento y ejecución del Plan Anual de Adquisiciones y los proyectos aprobados por la Junta Nacional de Bomberos, dando estricto cumplimiento a la normatividad vigente. "/>
    <s v="Suministrar bienes y servicios para desarrollar las actividades de la DNBC que no se ajusten a las disposiciones legales establecidas."/>
    <s v="Elaborar contratos a destiempo o que no cumplen con las disposiciones  legales que aplican lo cual genera inconsistencias en la contratacion de los bienes y servicios de la entidad"/>
    <s v="Operativo"/>
    <s v="1.1"/>
    <s v="Deficiencias en la planeación de las áreas usuarias para la programación de solicitudes de bienes y /o servicios definidos en el PAA"/>
    <s v="Incumplimiento de los Planes Institucionales formulados por la DNBC._x000a__x000a_Reprocesos_x000a__x000a_Sanciones legales_x000a__x000a_Sanciones disciplinarias"/>
    <s v="Posible"/>
    <s v="Moderado"/>
    <s v="Alto"/>
    <s v="Reducir"/>
    <s v="Realizar seguimiento al PAA, registrando en el formato de control de adquisiciones y modificaciones al PAA las novedades que se surtan en su desarrollo"/>
    <s v="Líder y gestor del proceso"/>
    <s v="Todos los procesos con necesidades de contratación"/>
    <s v="Cuatrimestral"/>
    <s v="Prevenir"/>
    <s v="No. De modificaciones al PAA aprobadas y realizadas/No. De modificaciones al PAA solicitadas"/>
    <s v="Formato Control Adquisiciones y Modificaciones al PAA"/>
    <s v="ABRIL 2020.  1/1 No se presentaron modificaciones al PAAC_x000a__x000a_AGOSTO 2020. 6/6 Se aprobaron el 100% de las modificaciones solicitadas "/>
    <s v="ABRIL 2020. en el primer cuatrimestre del año fue realizada una modificacion al PAA._x000a__x000a_AGOSTO 2020. Segundo cuatrimestre del año/ se han realizado seis (06) modificaciones al plan anual de adquisiciones según la necesidad, en las siguientes fechas; 15/05/2020, 01/06/2020, 27/07/2020, 28/07/2020, 27/08/2020 y 28/08/2020."/>
    <s v="Reprogramación de la actividad a contratar para otro período posterior"/>
    <s v="Improbable"/>
    <s v="Moderado"/>
    <s v="Moderado"/>
    <s v="Nombre del riesgo: En revisión de la construcción del riesgo del proceso, en su redacción es importante establecer  que este identifique un evento a la vez, ya que en el que nos ocupa, se refiere de una parte  a contratos realizados a destiempo o que no cumplen con las disposiciones legales; y de otra parte,  a bienes y servicios que no se ajustan a las disposiciones legales establecidas, en donde sea oportuno aclarar,  que este se debe precisar en términos de bienes y servicios que no se ajustan a las necesidades o al cumplimiento de los objetivos  de la   DNBC; conforme a lo enunciado en el numeral 2,2 Identificación del Riesgo de la Guía para la Administración del Riesgos entidad por el DAFP,  _x000a__x000a_El tipo de riesgo no está conforme a lo señalado en la guía de Administración del Riesgo emitida por el DAFP 2,2,2 y el Manual de Gestión  del riesgo de la DNBC, numeral 4, por cuanto es de Cumplimiento    _x000a__x000a_Consecuencias:  hacen relación a efectos o situaciones resultantes de la materialización del riesgo que impactan en el proceso, la entidad, sus grupos de valor y demás partes interesadas._x000a_"/>
    <s v="No cumple"/>
    <s v="Cumple"/>
    <s v="Cumple"/>
    <s v="Cumple"/>
    <s v="Cumple"/>
    <s v="Cumple"/>
    <s v="Cumple"/>
    <s v="Cumple"/>
    <x v="1"/>
  </r>
  <r>
    <x v="0"/>
    <x v="5"/>
    <s v="Gestionar las necesidades contractuales de la DNBC, a fin de lograr el equipamiento y fortalecimiento de los Cuerpos de Bomberos del País, mediante el cumplimiento y ejecución del Plan Anual de Adquisiciones y los proyectos aprobados por la Junta Nacional de Bomberos, dando estricto cumplimiento a la normatividad vigente. "/>
    <s v="Suministrar bienes y servicios para desarrollar las actividades de la DNBC que no se ajusten a las disposiciones legales establecidas."/>
    <s v="Elaborar contratos a destiempo o que no cumplen con las disposiciones  legales que aplican lo cual genera inconsistencias en la contratacion de los bienes y servicios de la entidad"/>
    <s v="Operativo"/>
    <s v="1.3"/>
    <s v="No aplicar los estándares definidos en la normatividad vigentes y en la caracterización del proceso de Gestión Contractual."/>
    <s v="Hallazgos de auditorías internas y entes de control, Investigaciones, sanciones por Entes de control a la Entidad._x000a__x000a_Sanciones legales_x000a__x000a_Sanciones disciplinarias_x000a__x000a_Perdidas economicas_x000a__x000a_Daño reputacional"/>
    <s v="Posible"/>
    <s v="Moderado"/>
    <s v="Alto"/>
    <s v="Reducir"/>
    <s v="Verificar que toda la documentación de los expedientes contractuales cumpla con lineamientos legales vigentes y lo dispuesto en la caracterización del proceso"/>
    <s v="Líder y gestor del proceso"/>
    <s v="N.A."/>
    <s v="Cuatrimestral"/>
    <s v="Prevenir"/>
    <s v="No de expedientes contractuales que cumplan con los lineamientos legales/No de solicitudes de contratación"/>
    <s v="Cuadro de Contratos y Expedientes Contractuales"/>
    <s v="ABRIL 2020. 176/176  _x000a__x000a_AGOSTO 2020. 62/62 "/>
    <s v="ABRIL 2020. se tramitarion en el primer cuatrimestre del año 176 expedientes contractuales que fueron debidamente verificados y cumplen con los lineamientos legales vigentes y se encuentran en concordancia con la caracterizacion del proceso.   _x000a_                                                                                                                    _x000a_AGOSTO 2020. segundo cuatrimestre del año, se suscribieorn 62 contratos cuya documentacion cumple con los lineamientos legales vigentes y en concordancia con la caracterizacion del proceso "/>
    <s v="Terminación Anormal del Contrato"/>
    <s v="Improbable"/>
    <s v="Moderado"/>
    <s v="Moderado"/>
    <s v="Nombre del riesgo: En revisión de la construcción del riesgo del proceso, en su redacción es importante establecer  que este identifique un evento a la vez, ya que en el que nos ocupa, se refiere de una parte  a contratos realizados a destiempo o que no cumplen con las disposiciones legales; y de otra parte,  a bienes y servicios que no se ajustan a las disposiciones legales establecidas, en donde sea oportuno aclarar,  que este se debe precisar en términos de bienes y servicios que no se ajustan a las necesidades o al cumplimiento de los objetivos  de la   DNBC; conforme a lo enunciado en el numeral 2,2 Identificación del Riesgo de la Guía para la Administración del Riesgos entidad por el DAFP.  _x000a__x000a_Control: Se refiere a una actividad con un propósito, pero no determina cómo se va hacer, quién lo va aplicar y cómo, para que de una vez se lleven a cabo los ajustes y correctivos respectivos._x000a__x000a_El tipo de riesgo no está conforme a lo señalado en la guía de Administración del Riesgo emitida por el DAFP 2,2,2 y el Manual de Gestión  del riesgo de la DNBC, numeral 4, por cuanto es de Cumplimiento  _x000a__x000a_Indicador:  mide el control que ataca la causa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Contingencia: mitiga la materialización del riesgo_x000a_ Evaluación del riesgo inherente y residual es ajustada."/>
    <s v="No cumple"/>
    <s v="Cumple"/>
    <s v="Cumple"/>
    <s v="Cumple"/>
    <s v="Cumple"/>
    <s v="Cumple"/>
    <s v="Cumple"/>
    <s v="Cumple"/>
    <x v="0"/>
  </r>
  <r>
    <x v="10"/>
    <x v="5"/>
    <s v="Gestionar las necesidades contractuales de la DNBC, a fin de lograr el equipamiento y fortalecimiento de los Cuerpos de Bomberos del País, mediante el cumplimiento y ejecución del Plan Anual de Adquisiciones y los proyectos aprobados por la Junta Nacional de Bomberos, dando estricto cumplimiento a la normatividad vigente. "/>
    <s v="Suministrar bienes y servicios para desarrollar las actividades de la DNBC que no se ajusten a las disposiciones legales establecidas."/>
    <s v="Elaborar contratos a destiempo o que no cumplen con las disposiciones  legales que aplican lo cual genera inconsistencias en la contratacion de los bienes y servicios de la entidad"/>
    <s v="Operativo"/>
    <s v="1.4"/>
    <s v="Deficiencias en las solicitudes de contratación reportadas  por parte de las áreas usuarias"/>
    <s v="Contratos con deficiencias técnicas, jurídicas, económicas y financieras_x000a__x000a_Reprocesos_x000a__x000a_Perdidas economicas"/>
    <s v="Posible"/>
    <s v="Moderado"/>
    <s v="Alto"/>
    <s v="Reducir"/>
    <s v="Identificar las inconsistencias en los estudios previos radicados en gestión contractual de acuerdo a lo establecido en la Ley 1082 de 2015."/>
    <s v="Líder y gestor del proceso"/>
    <s v="Todos los procesos con necesidades de contratación"/>
    <s v="Cuatrimestral"/>
    <s v="Prevenir"/>
    <s v="Estudio previos con inconsistencias/ Estudios Previos Radicados"/>
    <s v="Correo electrónico ó Memorando soportando la devolución del estudio previo para ajuste"/>
    <s v="ABRIL 2020.  0/176 ESTUDIOS PREVIOS                                                                 _x000a__x000a_AGOSTO 2020.   0/62 ESTUDIOS PREVIOS "/>
    <s v="ABRIL, en el primer cuatrimestre dle año fueron recibidos revisados y tramitados 176 estudios previos de lkos cuales cuatro fueron devulevos para solicitud de documentacion faltante, las demas observaciones fueron dadas de forma personal.             MAYO-AGOSTO, segundo cuatrimestre del año, se recibieorn 62 cestudio previos por parte de las diferentes areas de la entidad, de los cuales fueron devuelvos 4 de ellos para solicitar la documentacion completa que logre evidenciar y verificar que el contratista cuenta con el perfil que se requiere, demas devoluciones para modificaciones que se hayan presentando se realizaron de forma personal con el funcionario competente."/>
    <s v="Reprogramación del calendario del proceso contractual hasta que surtan las correcciones de los estudios previos"/>
    <s v="Improbable"/>
    <s v="Moderado"/>
    <s v="Moderado"/>
    <s v="Nombre del riesgo: En revisión de la construcción del riesgo del proceso, en su redacción es importante establecer  que este identifique un evento a la vez, ya que en el que nos ocupa, se refiere de una parte  a contratos realizados a destiempo o que no cumplen con las disposiciones legales; y de otra parte,  a bienes y servicios que no se ajustan a las disposiciones legales establecidas, en donde sea oportuno aclarar,  que este se debe precisar en términos de bienes y servicios que no se ajustan a las necesidades o al cumplimiento de los objetivos  de la   DNBC; conforme a lo enunciado en el numeral 2,2 Identificación del Riesgo de la Guía para la Administración del Riesgos entidad por el DAFP.  _x000a__x000a_Consecuencias: efectivamente estas afectan al proceso._x000a__x000a_El tipo de riesgo no está conforme a lo señalado en la guía de Administración del Riesgo emitida por el DAFP 2,2,2 y el Manual de Gestión  del riesgo de la DNBC, numeral 4, por cuanto es de Cumplimiento  _x000a__x000a_Control aunque es ajustado para atacar la causa, es importante aclarar que no hace relación a la Ley 1082 de 2015, sino al Decreto 1082 de 2015, y ampliarlo a definir quién lo hará y cómo_x000a_Indicador: mide las actividades del control.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Contingencia:  Terminación Anormal del Contrato_x000a_Evaluación del riesgo: es ajustada.  _x000a__x000a_La contingencia no es un tratamiento para mitigar los efectos de la materialización del riesgo. ej. Terminación anormal del contrato"/>
    <s v="No cumple"/>
    <s v="Cumple"/>
    <s v="Cumple"/>
    <s v="Cumple"/>
    <s v="Cumple"/>
    <s v="Cumple"/>
    <s v="No cumple"/>
    <s v="Cumple"/>
    <x v="0"/>
  </r>
  <r>
    <x v="11"/>
    <x v="5"/>
    <s v="Gestionar las necesidades contractuales de la DNBC, a fin de lograr el equipamiento y fortalecimiento de los Cuerpos de Bomberos del País, mediante el cumplimiento y ejecución del Plan Anual de Adquisiciones y los proyectos aprobados por la Junta Nacional de Bomberos, dando estricto cumplimiento a la normatividad vigente. "/>
    <s v="Publicación inoportuna de actividades contractuales en el SECOP II"/>
    <s v="Demoras representativas en los tiempos de respuesta a los cargues de información realizados por los colaboradores de Gestión Contactual en el SECOP I y II"/>
    <s v="Cumplimiento"/>
    <s v="2.1"/>
    <s v="Fallas de conectividad en la DNBC ó en el acceso a la plataforma del Secop I y II"/>
    <s v="Hallazgos de auditorías internas y entes de control, Investigaciones, sanciones por Entes de control a la Entidad._x000a__x000a_Sanciones discplinarias_x000a__x000a_Sanciones legales"/>
    <s v="Rara vez"/>
    <s v="Moderado"/>
    <s v="Moderado"/>
    <s v="Compartir"/>
    <s v="Reporte al Área de T.I. de la DNBC o a Colombia Compra Eficiente sobre las fallas de conectividad y/o acceso a las herramientas tecnológicas del SECOP."/>
    <s v="Líder y gestor del proceso"/>
    <s v="N.A."/>
    <s v="Cuando se requiera"/>
    <s v="Detectar"/>
    <s v="Reporte de fallas generadas durante el período"/>
    <s v="Correo electrónico"/>
    <s v="SEPTIEMBRE 2020. Durante el periodo corrido de la vigencia 2020 no se realizaron reportes de fallas que se hayan presentado que limiten el desarrollo de la labor "/>
    <s v="SEPTIEMBRE 2020. Durante el periodo corrido de la vigencia 2020 no se realizaron reportes de fallas que se hayan presentado que limiten el desarrollo de la labor "/>
    <s v="Reprogramación de la firma del contrato para una fecha futura"/>
    <s v="Rara vez"/>
    <s v="Moderado"/>
    <s v="Moderado"/>
    <s v="Nombre del riesgo:  ajustado a la Guía y Manual de Riesgos que debe acatar la DNBC._x000a__x000a_Causa: Deben discriminarse con cada control ya que hay internas y externas, al igual que el tratamiento._x000a__x000a_Consecuencias estas son procedentes_x000a__x000a_El tratamiento debe ser EVITAR y no COMPARTIR conforme a lo establecido en el Manual de Gestión del Riesgo de la DNBC numeral 3,1._x000a__x000a_Control: Tiene propósito que no va a permitir materializar el riesgo pues se debe corregir a tiempo._x000a__x000a_Indicador: mide la gestión del control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Contingencia: Debe cobijar a la totalidad de las actuaciones de la gestión contractual._x000a__x000a_Evaluación del riesgo: El manual de la Entidad no contempla la probabilidad rara vez conforme al numeral 3,1_x000a__x000a_La implementación  del control no redujo   la materialización del riesgo ya que El riesgo residual mantuvo la evaluación el riesgo en MODERADO"/>
    <s v="Cumple"/>
    <s v="Cumple"/>
    <s v="Cumple"/>
    <s v="No cumple"/>
    <s v="No cumple"/>
    <s v="Cumple"/>
    <s v="No cumple"/>
    <s v="No cumple"/>
    <x v="1"/>
  </r>
  <r>
    <x v="0"/>
    <x v="6"/>
    <s v="Proveer soluciones administrativas adecuadas, para apoyar el desarrollo y gestión de las dependencias de la DNBC, a través de la administración, custodia y control de los mismos."/>
    <s v="Proveer soluciones administrativas inadecuadas para el apoyo de la gestión de los procesos de la DNBC"/>
    <s v="Suministrar soluciones que no cumplen con las necesidades o requerimientos de los diferentes proceso de la entidad."/>
    <s v="Cumplimiento"/>
    <s v="1.1"/>
    <s v="Falta de planeación de las necesidades administrativas de la entidad"/>
    <s v="Saciones legales_x000a__x000a_Incumplimiento en el plan de accion de la entidad"/>
    <s v="Posible"/>
    <s v="Moderado"/>
    <s v="Alto"/>
    <s v="Reducir"/>
    <s v="Evaluar y gestionar de manera oportuna las necesidades de contratación reportadas por los procesos.  "/>
    <s v="Lider y Gestor del Proceso"/>
    <s v="Todos los Procesos"/>
    <s v="Trimestral "/>
    <s v="Prevenir"/>
    <s v="(Numero de solicitudes atendidas / Numero de solicitudes radicadas al proceso)*100"/>
    <s v="Formatos o lista de seguimiento de las necesidades reportadas en cada proceso"/>
    <s v="MARZO 2020. 55/55_x000a__x000a_JUNIO 2020.  193 /193 _x000a__x000a_SEPTIEMBRE  2020. 49/49"/>
    <s v="MARZO 2020. Se realizaron 55 solicitudes de las cuales se hicieron entrega del total delas mismas cumpliendo asi con el 100% del requerimiento.                _x000a_JUNIO 2020. Se realizaron 193 solicitudes de las cuales se hicieron entrega del total delas mismas cumpliendo asi con el 100% del requerimiento.               _x000a_SEPTIEMBRE 2020. Se realizaron 49 solicitudes de las cuales se hicieron entrega del total delas mismas cumpliendo asi con el 100% del requerimiento."/>
    <s v="Recibir necesidades que no esten dentro de los requerimientos presupuestales y  de manera extemporanea; y que sean para su aprobacion inmediata."/>
    <s v="Posible"/>
    <s v="Moderado"/>
    <s v="Alto"/>
    <s v="_x000a_El tipo de riesgo no está conforme a lo señalado en la guía de Administración del Riesgo emitida por el DAFP 2,2,2 y el Manual de Gestión  del riesgo de la DNBC, numeral 4, por cuanto es Operativo                 _x000a__x000a_Aunque el control &quot;Evaluar y gestionar de manera oportuna las necesidades de contratación.....&quot; , minimiza la materialización del riesgo, hace falta la identificación de otros controles que estén directamente relacionados con el objetivo del proceso  ej.: Gestionar los procesos de contratación de papelería, vigilancia, aseo y cafetería de manera inmediata.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 Ej. Realizar una revisión inmediata del inadecuado proceso._x000a__x000a_La implementación  del control no redujo   la materialización del riesgo ya que El riesgo residual mantuvo la evaluación el riesgo en ALTO."/>
    <s v="No cumple"/>
    <s v="Cumple"/>
    <s v="Cumple"/>
    <s v="Cumple"/>
    <s v="Cumple"/>
    <s v="Cumple"/>
    <s v="No cumple"/>
    <s v="No cumple"/>
    <x v="1"/>
  </r>
  <r>
    <x v="12"/>
    <x v="6"/>
    <s v="Proveer soluciones administrativas adecuadas, para apoyar el desarrollo y gestión de las dependencias de la DNBC, a través de la administración, custodia y control de los mismos."/>
    <s v="Proveer soluciones administrativas inadecuadas para el apoyo de la gestión de los procesos de la DNBC"/>
    <s v="Suministrar soluciones que no cumplen con las necesidades o requerimientos de los diferentes proceso de la entidad."/>
    <s v="Cumplimiento"/>
    <s v="1.2"/>
    <s v="Falta de claridad y especificaciones en los requerimientos por parte de los procesos"/>
    <s v="Costos o gastos adicionales_x000a__x000a_Perdida patrimonial_x000a__x000a_Sanciones legales"/>
    <s v="Posible"/>
    <s v="Moderado"/>
    <s v="Alto"/>
    <s v="Reducir"/>
    <s v="Evaluar y gestionar de manera oportuna las necesidades de contratación reportadas por los procesos.  "/>
    <s v="Lider y Gestor del Proceso"/>
    <s v="Todos los Procesos"/>
    <s v="Trimestral "/>
    <s v="Prevenir"/>
    <s v="(Numero de solicitudes atendidas / Numero de solicitudes radicadas al proceso)*100"/>
    <s v="Formatos o lista de seguimiento de las necesidades reportadas en cada proceso"/>
    <s v="MARZO 2020. 55/55_x000a__x000a_JUNIO 2020.  193 /193 _x000a__x000a_SEPTIEMBRE  2020. 49/49"/>
    <s v="MARZO 2020. Se realizaron 55 solicitudes de las cuales se hicieron entrega del total delas mismas cumpliendo asi con el 100% del requerimiento.     _x000a_JUNIO 2020. Se realizaron 193 solicitudes de las cuales se hicieron entrega del total delas mismas cumpliendo asi con el 100% del requerimiento.         _x000a_SEPTIEMBRE 2020. Se realizaron 49 solicitudes de las cuales se hicieron entrega del total delas mismas cumpliendo asi con el 100% del requerimiento."/>
    <s v="Recibir necesidades que no esten dentro de los requerimientos presupuestales y  de manera extemporanea; y que sean para su aprobacion inmediata."/>
    <s v="Posible"/>
    <s v="Moderado"/>
    <s v="Alto"/>
    <s v="_x000a_El tipo de riesgo no está conforme a lo señalado en la guía de Administración del Riesgo emitida por el DAFP 2,2,2 y el Manual de Gestión  del riesgo de la DNBC, numeral 4, por cuanto es Operativo                 _x000a__x000a_Aunque el control &quot;Evaluar y gestionar de manera oportuna las necesidades de contratación.....&quot; , minimiza la materialización del riesgo, hace falta la identificación de otros controles que estén directamente relacionados con el objetivo del proceso  ej.: Gestionar los procesos de contratación de papelería, vigilancia, aseo y cafetería de manera inmediata,,,,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control definido no está directamente relacionado con la causa._x000a__x000a_La contingencia no es un tratamiento para mitigar los efectos de la materialización del riesgo. Ej. Realizar una revisión inmediata del inadecuado proceso._x000a__x000a_La implementación  del control no redujo   la materialización del riesgo ya que El riesgo residual mantuvo la evaluación el riesgo en ALTO."/>
    <s v="No cumple"/>
    <s v="Cumple"/>
    <s v="Cumple"/>
    <s v="Cumple"/>
    <s v="Cumple"/>
    <s v="Cumple"/>
    <s v="No cumple"/>
    <s v="No cumple"/>
    <x v="0"/>
  </r>
  <r>
    <x v="13"/>
    <x v="7"/>
    <s v="Fortalecer técnica y operativamente a los cuerpos de bomberos del País, para la prestación del servicio público esencial, el cual contempla la gestión integral del riesgo contra incendios, los preparativos y atención de rescates en todas sus modalidades y la atención de incidentes con materiales peligrosos, mediante el análisis y evaluación de necesidades de los proyectos de inversión, registro, certificación y capacitación bomberil._x000a_"/>
    <s v="Aprobación y adquisicion inoportuna de los HEAS y vehículos de bomberos"/>
    <s v="Que el comité tecnico no se reuna a tiempo para dar la priorizacion de los proyectos que se presentan a junta nacional. "/>
    <s v="Estratégico"/>
    <s v="1.2"/>
    <s v="Que no se secione la Junta Nacional de Bomberos"/>
    <s v="No se da aprobación y ejecucion de las lineas de inversión para la adquisicion de HEAS y vehiculos de bomberos._x000a__x000a_Falta de cumplimiento en el plan de acción _x000a__x000a_Daño reputacional"/>
    <s v="Posible"/>
    <s v="Mayor"/>
    <s v="Extremo"/>
    <s v="Reducir"/>
    <s v="Solicitud de convocatoria a la Dirección  para  que solicite la sesión de la Junta Nacional de Bomberos"/>
    <s v="Subdirector de Estrategia y Coordinación Bomberil_x000a__x000a_Gestor del proceso_x000a_"/>
    <s v="Dirección "/>
    <s v="Trimestral "/>
    <s v="Prevenir"/>
    <s v="No de solicitudes  de convocatoria de Junta"/>
    <s v="Correos electrónicos , oficios y/o actas de reunión. "/>
    <s v="MARZO 2020.  1. Convocatoria_x000a__x000a_JUNIO 2020. 0_x000a__x000a_SEPTIEMBRE   1. Convocatoria"/>
    <s v="MARZO 2020. 1 convocatoria, sesion de JNB el dia 3 de marzo de 2020_x000a__x000a_JUNIO 2020. No se realizaron convocatoorias _x000a__x000a_SEPTIEMBRE   1. ConvocatoriaCitación a los comandantes de bomberos que son miembros de la Junta Nacional de Bomberos para asistir a la primera mesa del comité Técnico Asesor de Incendios Forestales de los Bomberos de Colombia_x000a__x000a_Correo electrónico para Bomberos miembros de la Junta Nacional:_x000a_• Bomberos Voluntarios Puerto Rico – Meta_x000a_• Bomberos Voluntarios Espinal – Tolima_x000a_• Bomberos Voluntarios Pasto – Nariño_x000a_• Bomberos Voluntarios Cali – Valle del Cauca _x000a_• Bomberos Oficiales Bogotá _x000a_"/>
    <s v="Solicitar de manera formal la reunión con los miembros que forman el Comité Técnico, para priorizar los proyectos que se presentan a Junta Nacional"/>
    <s v="Posible"/>
    <s v="Mayor"/>
    <s v="Extremo"/>
    <s v="El objetivo establecido está desactualizado con la creación del proceso Educación Nacional para Bomberos._x000a__x000a_Se realizó una inadecuada identificación del riesgo: &quot;Aprobación y adquisición inoportuna de los HEAS y vehículos de bomberos&quot;, por cuanto la adquisición se realiza desde el proceso gestión contractual&quot;, y la aprobación por parte de la Junta Nacional de bomberos no depende directamente del proceso,  incumplimiendo el numeral 2,2 Identificación del Riesgo de la Guía para la Administración del Riesgos emitida por el DAFP ej.: Evaluación Inadecuada de las necesidades de los proyectos.... _x000a__x000a_Hace falta la inclusión de  causas que podrían generar que el riesgo se materialice dirigidas al riesgo de Evaluación Inadecuada de las necesidades de los proyectos.... conforme a lo enunciado en el Manual de Gestión del riesgo de la DNBC Numeral 7,1,1._x000a__x000a_La consecuencia  debe hacer referencia al impacto de la evaluación inadecuada de las necesidades._x000a__x000a_El control esta establecido no está identificado para minimizar la materialización del riesgo conforme a lo enunciado en el numeral 8,3 del Manual de Gestión del Riesgo.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_x000a__x000a_No se realizó una adecuada evaluación del riesgo residual, puesto que no hubo reducción con la aplicación de los controles, quedando en EXTREMO"/>
    <s v="No cumple"/>
    <s v="No cumple"/>
    <s v="No cumple"/>
    <s v="Cumple"/>
    <s v="Cumple"/>
    <s v="No cumple"/>
    <s v="No cumple"/>
    <s v="No cumple"/>
    <x v="0"/>
  </r>
  <r>
    <x v="14"/>
    <x v="7"/>
    <s v="Fortalecer técnica y operativamente a los cuerpos de bomberos del País, para la prestación del servicio público esencial, el cual contempla la gestión integral del riesgo contra incendios, los preparativos y atención de rescates en todas sus modalidades y la atención de incidentes con materiales peligrosos, mediante el análisis y evaluación de necesidades de los proyectos de inversión, registro, certificación y capacitación bomberil._x000a_"/>
    <s v="Los documentos para entrega del bien aprobado para comodato, no cumplen con los requisitos solicitados por el area contractual de la entidad."/>
    <s v="No se diligencia de manera correcta  el formato de  Lista de Chequeo por Comodato"/>
    <s v="Operativo"/>
    <s v="2.1"/>
    <s v="Presentacion de documentos que no cumplen los requisitos establecidos. "/>
    <s v="No se pueden elaborar los comodatos . _x000a__x000a_Reprocesos_x000a__x000a_Daño reputacional"/>
    <s v="Posible"/>
    <s v="Moderado"/>
    <s v="Alto"/>
    <s v="Reducir"/>
    <s v="Diligenciamiento y seguimiento de la Lista de Chequeo por Comodato"/>
    <s v="Subdirector de Estrategia y Coordinación Bomberil_x000a__x000a_Gestor del proceso_x000a_"/>
    <s v="Personal Apoyo a Proyectos"/>
    <s v="Cuando se requiera"/>
    <s v="Prevenir"/>
    <s v="No de Proyectos  Revisados para elaboración de comodatos/ No de Proyectos Aprobados por Junta Nacional  de Bomberos"/>
    <s v="Lista de Chequeo por Comodato"/>
    <s v="JULIO 2020.  24 / 24_x000a__x000a_SEPTIEMBRE 2020. 6/6"/>
    <s v="JULIO 2020. Se recibieron 24 vehiculos cisternas._x000a__x000a_SEPTIEMBRE 2020. En septiembre se recibieron 6 vehículos cisternas para los Cuerpos de Bomberos Voluntarios de: _x000a_• Cartago – Valle del Cauca_x000a_• Alcalá – Valle del Cauca_x000a_• Gómez Plata – Antioquia_x000a_• Valledupar – Cesar_x000a_• Chachagüí – Nariño_x000a_• Piedecuesta - Santander _x000a__x000a_Desde el Proceso de contratación este año no se manejan comodatos, se realizan actas de transferencia del bien hacia el Cuerpo de Bomberos, quedando estos últimos como propietarios."/>
    <s v="Gestionar reunión con los responsables de recolectar y revisar la información que envían los cuerpos de bomberos en la presentación de proyectos."/>
    <s v="Posible"/>
    <s v="Moderado"/>
    <s v="Alto"/>
    <s v="El objetivo establecido está desactualizado con la creación del proceso Educación Nacional para Bomberos._x000a__x000a_Se realizó una inadecuada identificación del riesgo: &quot;Aprobación y adquisición inoportuna de los HEAS y vehículos de bomberos&quot;, por cuanto la adquisición se realiza desde el proceso gestión contractual&quot;, y la aprobación por parte de la Junta Nacional de bomberos no depende directamente del proceso,  incumplimiendo el numeral 2,2 Identificación del Riesgo de la Guía para la Administración del Riesgos emitida por el DAFP ej.: Evaluación Inadecuada de las necesidades de los proyectos.... _x000a__x000a_La causa identificada no aplica por cuanto ya no se generan comodatos y no son responsabilidad directa del proceso, conforme a lo enunciado en el Manual de Gestión del riesgo de la DNBC Numeral 7,1,1._x000a__x000a_El control identificado &quot;Diligenciamiento y seguimiento de la Lista de Chequeo por Comodato&quot; no reduce la probabilidad de materialización del riesgo, máxime si ya no se  suscriben comodatos, sino actas de transferencia del bien hacia el Cuerpo de Bomberos, conforme a lo enunciado en el numeral 8,3 del Manual de Gestión del Riesgo.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indicador se debe ajustar con base en la actualización del control._x000a__x000a_La contingencia no es un tratamiento para mitigar los efectos de la materialización del riesgo_x000a__x000a_No se realizó una adecuada evaluación del riesgo residual, puesto que no hubo reducción con la aplicación de los controles, quedando ALTO"/>
    <s v="No cumple"/>
    <s v="No cumple"/>
    <s v="No cumple"/>
    <s v="Cumple"/>
    <s v="Cumple"/>
    <s v="No cumple"/>
    <s v="No cumple"/>
    <s v="No cumple"/>
    <x v="0"/>
  </r>
  <r>
    <x v="0"/>
    <x v="8"/>
    <s v="Evaluar el cumplimiento y la efectividad del Sistema Integrado de Gestión y Control, para apoyar a la Alta Dirección en la toma de decisiones y generación de acciones, orientadas al cumplimiento de objetivos y metas institucionales, mediante la ejecución del Programa Anual de Auditorias. "/>
    <s v="Inadecuada evaluación del Sistema de Control Interno"/>
    <s v="No lograr efectuar una evaluación independiente del Sistema de Control Interno debido a la ocurrencia de situaciones que  puedan afectar la planeación y ejecución del programa de auditorias."/>
    <s v="Estratégico"/>
    <s v="1.1"/>
    <s v="No contar oportunamente con el equipo multidisciplinario con las competencias requeridas para la ejecución del Programa de auditorías."/>
    <s v="Que no se logre desarrollar la totalidad de los roles de la oficina de control interno, limitando el ejercicio de auditoria en en cuanto a la cobertura de los procesos y por ende la información aportada a la entidad para la toma de decisiones."/>
    <s v="Probable"/>
    <s v="Moderado"/>
    <s v="Alto"/>
    <s v="Evitar"/>
    <s v="Presentar oportunamente las necesidades de contratación a la alta dirección para su aprobación y gestión de los recursos, alienado con el plan de acción y el programa de auditoria "/>
    <s v="Asesor(a) con funciones de Control Interno"/>
    <s v="Comité Institucional de Coordinación de Control Interno"/>
    <s v="Anual"/>
    <s v="Prevenir"/>
    <s v="Una solicitud de necesidades de contratación remitida a Planeación"/>
    <s v="Remisión de las necesidades de contratación del proceso de acuerdo con los parámetros establecidos por Planeación"/>
    <s v="28/09/2020_x000a_Una (1) solicitud de necesidades de contratación remitida a Planeación"/>
    <s v="El nueve (9) de septiembre se remitió a Planeación Estratégica las necesidades para 2021 del proceso Evaluación y Seguimiento en el marco del Plan Estratégico Institucional DNBC &quot;Unidos Somos Más Fuertes&quot; 2020-2030&quot;, dichas necesidades fueron sustentadas a Planeación Estratégica el día dieciséis (16) de septiembre._x000a_Los días 17 y 18 de septiembre, se participó en la jornada de planeación estratégica &quot;Unidos Somos Más Fuertes 2020 - 2030&quot; en donde se identificó la planeación del proceso a corto, mediano y largo plazo._x000a__x000a_"/>
    <s v="Dar cumplimiento prioritario a la presentación y/o rendición de los informes de ley de competencia del proceso"/>
    <s v="Probable"/>
    <s v="Moderado"/>
    <s v="Alto"/>
    <s v="La  descripción del riesgo  no está identificada conforme a lo enunciado en el numeral 2,2 Identificación del Riesgo de la Guía para la Administración del Riesgos emitida por el DAFP,  ya que se  da inició con una negación._x000a__x000a_Hace falta la inclusión de otras consecuencias como Hallazgos por parte de los Órganos de Control._x000a__x000a_La evaluación del riesgo no se realizó conforme al numeral 7,1, ya que el impacto definido es  Moderado, sin embargo al no desarrollar la totalidad de los roles podría tener un impacto MAYOR._x000a__x000a_El tratamiento debe ser REDUCIR  y no evitar conforme a lo establecido en el Manual de Gestión del Riesgo de la DNBC numeral 3,1._x000a__x000a_La periodicidad establecida es muy lapso para prevenir la materialización del riesgo_x000a__x000a_El control implementado no está conforme a las condiciones establecidas en el  Manual de Gestión del Riesgo numeral 8,3 _x000a__x000a_En el control conforme al numeral 8,3 del Manual de Gestión del Riesgo, no se identificó el paso 5 que trata de: Indicar qué pasa con las observaciones o desviaciones resultantes de ejecutar el control, quedando así:  No se investigan y resuelven oportunamente_x000a__x000a_La implementación  del control no redujo   la materialización del riesgo ya que El riesgo residual mantuvo la evaluación el riesgo en Alto"/>
    <s v="No cumple"/>
    <s v="Cumple"/>
    <s v="Cumple"/>
    <s v="Cumple"/>
    <s v="Cumple"/>
    <s v="Cumple"/>
    <s v="Cumple"/>
    <s v="No cumple"/>
    <x v="0"/>
  </r>
  <r>
    <x v="15"/>
    <x v="8"/>
    <s v="Evaluar el cumplimiento y la efectividad del Sistema Integrado de Gestión y Control, para apoyar a la Alta Dirección en la toma de decisiones y generación de acciones, orientadas al cumplimiento de objetivos y metas institucionales, mediante la ejecución del Programa Anual de Auditorias. "/>
    <s v="Inadecuada evaluación del Sistema de Control Interno"/>
    <s v="No lograr efectuar una evaluación independiente del Sistema de Control Interno debido a la ocurrencia de situaciones que  puedan afectar la planeación y ejecución del programa de auditorias."/>
    <s v="Estratégico"/>
    <s v="1.4"/>
    <s v="Al realizar la formulación del Programa de Auditoria no se incluyan los procesos críticos de la entidad."/>
    <s v="Al no contar con evaluación independiente, no se contribuye al mejoramiento continuo de los procesos críticos de la entidad."/>
    <s v="Improbable"/>
    <s v="Moderado"/>
    <s v="Alto"/>
    <s v="Evitar"/>
    <s v="Presentar oportunamente el programa de auditorias al comité de coordinación de control interno para su aprobación y ejecución oportuna, garantizando que sean evaluados todos los procesos en el ciclo de auditoría"/>
    <s v="Asesor(a) con funciones de Control Interno"/>
    <s v="Comité Institucional de Coordinación de Control Interno"/>
    <s v="Anual"/>
    <s v="Prevenir"/>
    <s v="Un Programa de Auditoria de la vigencia aprobado"/>
    <s v="Acta del Comité Institucional de Coordinación de Control Interno donde se aprueba el programa de auditoria de la vigencia"/>
    <s v="28/09/2020_x000a_Un (1) Programa de Auditoria de la vigencia aprobado"/>
    <s v="El programa de auditoría para la vigencia 2020 fue aprobado por el Comité Institucional de Coordinación de Control Interno en la sesión del 29 de enero de 2020."/>
    <s v="Solicitar al comité institucional de coordinación de control interno la modificación del programa de auditoria para su ejecución de acuerdo con los recursos asignados"/>
    <s v="Improbable"/>
    <s v="Moderado"/>
    <s v="Alto"/>
    <s v="_x000a_La  descripción del riesgo  no está identificada conforme a lo enunciado en el numeral 2,2 Identificación del Riesgo de la Guía para la Administración del Riesgos emitida por el DAFP,  ya que se  da inició con una negación._x000a__x000a_Hace falta la inclusión de otras consecuencias como Hallazgos por parte de los Órganos de Control._x000a__x000a_La evaluación del riesgo no se realizó conforme al numeral 7,1, ya que el impacto definido es  Moderado, sin embargo al no desarrollar la totalidad de los roles podría tener un impacto MAYOR._x000a__x000a_El tratamiento debe ser REDUCIR  y no evitar conforme a lo establecido en el Manual de Gestión del Riesgo de la DNBC numeral 3,1._x000a__x000a_La periodicidad establecida es muy lapso para prevenir la materialización del riesgo_x000a__x000a_El control implementado no está conforme a las condiciones establecidas en el  Manual de Gestión del Riesgo numeral 8,3 _x000a__x000a_En el control conforme al numeral 8,3 del Manual de Gestión del Riesgo, no se identificó el paso 5 que trata de: Indicar qué pasa con las observaciones o desviaciones resultantes de ejecutar el control, quedando así:  No se investigan y resuelven oportunamente_x000a__x000a_La implementación  del control no redujo   la materialización del riesgo ya que El riesgo residual mantuvo la evaluación el riesgo en Alto"/>
    <s v="No cumple"/>
    <s v="Cumple"/>
    <s v="Cumple"/>
    <s v="Cumple"/>
    <s v="Cumple"/>
    <s v="Cumple"/>
    <s v="Cumple"/>
    <s v="No cumple"/>
    <x v="0"/>
  </r>
  <r>
    <x v="0"/>
    <x v="9"/>
    <s v="Velar para que los Cuerpos de Bomberos del País cumplan con las condiciones mínimas de capacidad legal, operativa, técnica, financiera y administrativa para la prestación del servicio público esencial de gestión integral de riesgo contra incendio, los preparativos y atención de rescates en todas sus modalidades y la respuesta a incidentes con materiales peligrosos, mediante la construcción, definición y debida aplicación de los estándares mínimos para la prestación del servicio. "/>
    <s v="Conceptos errados sobre los cuerpo de bomberos "/>
    <s v="Emitir un concepto errado frente al cumplimiento de los estándares mínimos definidos por la DNBC que genere diferencias entre las capacidades real del cuerpo de bomberos y la oferta del servicio público esencial. "/>
    <s v="Cumplimiento"/>
    <s v="1.1"/>
    <s v="Fallas en el procedimiento definido por la DNBC para la verificación de los estándares mínimos."/>
    <s v="Demoras y/o reprocesos en la emisión de conceptos._x000a__x000a_Reprocesos_x000a__x000a_Daño Reputacional_x000a__x000a_Sanciones Disciplinarios"/>
    <s v="Probable"/>
    <s v="Mayor"/>
    <s v="Extremo"/>
    <s v="Reducir"/>
    <s v="Verificación de los procedimientos definidos para la IVC._x000a__x000a_El Subdirector de Estrategia y Coordinación Bomberil previamente a la emisión del informe al Cuerpo de Bomberos, verifica que este  refleje los resultados de la visita realizada de acuerdo a los programas de inspección definidos para tal fin. _x000a_ _x000a_Para ello se evalua que el informe de verificación este diligenciado por los responsables, tengan la evidencia adecuada, refleje las conclusiones y sean acordes a lo indicado en el informe. "/>
    <s v="Gestor del Proceso"/>
    <s v="Subdirector de Estrategia y Coordinación Bomberil "/>
    <s v="Cuatrimestral"/>
    <s v="Prevenir"/>
    <s v="Inconsistencias frente al concepto en los informes emitidos/ informes emitidos en el periodo"/>
    <s v="Aprobación del informe por parte del  Subdirector de Estrategia y Coordinación Bomberil _x000a__x000a_ó_x000a__x000a_Lista de Asistencia y grabacion de la reunión"/>
    <s v="ABRIL 2020. 0_x000a__x000a_SEPTIEMBRE 2020. 0/3. "/>
    <s v="ABRIL 2020. No se generaron informes por programación del ejercicio, el proceso de inspección vigilancia y control inició actividades con nuestro equipo desde mayo del 2020._x000a__x000a_SEPTIEMBRE 2020. Se han realizado 3 informes de verificaciones y/o planes de mejoramiento y no se ha reportado ninguna inconsistencia._x000a__x000a_Estos se han basado en la información enviada por cada uno de los cuerpos de bomberos verificados y por la evidencia registrada por el equipo de inspección vigilancia y control en las visitas realizada. La información se ha validado con todo lo anterior y tanto el gestor del proceso como el subdirector estratégico y de coordinación bomberil han hecho las revisiones correspondientes para evitar entregar dictámenes que no sean correctos."/>
    <s v="Redefinir los procedimientos que no se ajusten a las necesidades del sector o de la entidad"/>
    <s v="Probable"/>
    <s v="Mayor"/>
    <s v="Extremo"/>
    <s v="El riesgo y su descripción no están identificados conforme a lo enunciado en el numeral 2,2 Identificación del Riesgo de la Guía para la Administración del Riesgos emitida por el DAFP,  ya que el proceso no emite conceptos sobre los diferentes CB,  por el contrario lo que realiza inspecciones y/o informes sobre el cumplimiento de estándares mínimos. Ej. Emisión de inspecciones y/o informes s errados...._x000a__x000a_Hace falta la inclusión de otras causas que podrían generar que el riesgo se materialice como es  Desconocimiento de la normatividad bomberil  por parte del Personal que realice las inspecciones._x000a__x000a_La consecuencia &quot;Demoras y/o reprocesos en la emisión de conceptos.&quot;, debe hacer referencia a la emisión de inspecciones e informes._x000a__x000a_No se evidenció la ejecución de los controles; por cuanto, los informes de Córdoba y Anserma nuevo no han sido firmados por la entidad.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 Ej. Emisión de la inspección e informe con base en los estándares mínimos para la prestación del servicio_x000a__x000a_La implementación  del control no redujo   la materialización del riesgo ya que El riesgo residual mantuvo la evaluación el riesgo en Extremo._x000a__x000a_                                                                                                    "/>
    <s v="No cumple"/>
    <s v="Cumple"/>
    <s v="Cumple"/>
    <s v="Cumple"/>
    <s v="Cumple"/>
    <s v="Cumple"/>
    <s v="No cumple"/>
    <s v="No cumple"/>
    <x v="0"/>
  </r>
  <r>
    <x v="16"/>
    <x v="9"/>
    <s v="Velar para que los Cuerpos de Bomberos del País cumplan con las condiciones mínimas de capacidad legal, operativa, técnica, financiera y administrativa para la prestación del servicio público esencial de gestión integral de riesgo contra incendio, los preparativos y atención de rescates en todas sus modalidades y la respuesta a incidentes con materiales peligrosos, mediante la construcción, definición y debida aplicación de los estándares mínimos para la prestación del servicio. "/>
    <s v="Emisión de conceptos errados sobre los cuerpo de bomberos "/>
    <s v="Emitir un concepto errado frente al cumplimiento de los estándares mínimos definidos por la DNBC que genere diferencias entre las capacidades real del cuerpo de bombero y la oferta del servicio público esencial. "/>
    <s v="Cumplimiento"/>
    <s v="1.2"/>
    <s v="Descononimeinto Ausencia de la revisión de los estándares mínimos definidos frente a los cambios externos o internos que cambien las condiciones del cuerpo de bomberos."/>
    <s v="Quejas y reclamos por parte de los Cuerpos de Bomberos y/o el ente municipal._x000a__x000a_Daño reputacional_x000a__x000a_Sanciones disciplinarias_x000a__x000a_Sanciones legales"/>
    <s v="Probable"/>
    <s v="Mayor"/>
    <s v="Extremo"/>
    <s v="Reducir"/>
    <s v="Verificación de los procedimientos definidos para la IVC._x000a__x000a_El Subdirector de Estrategia y Coordinación Bomberil previamente a la emisión del informe al Cuerpo de Bomberos, verifica que este  refleje los resultados de la visita realizada de acuerdo a los programas de inspección definidos para tal fin. _x000a_ _x000a_Para ello se evalua que el informe de verificación este diligenciado por los responsables, tengan la evidencia adecuada, refleje las conclusiones y sean acordes a lo indicado en el informe. "/>
    <s v="Gestor del Proceso"/>
    <s v="Subdirector de Estrategia y Coordinación Bomberil "/>
    <s v="Cuatrimestral"/>
    <s v="Prevenir"/>
    <s v="Inconsistencias frente al concepto en los informes emitidos/ informes emitidos en el periodo"/>
    <s v="Aprobación del informe por parte del  Subdirector de Estrategia y Coordinación Bomberil _x000a__x000a_ó_x000a__x000a_Lista de Asistencia y grabacion de la reunión"/>
    <s v="ABRIL 2020. 0_x000a__x000a_SEPTIEMBRE 2020. 0/3 "/>
    <s v="ABRIL 2020. No se generaron informes por programación del ejercicio, el proceso de inspección vigilancia y control inició actividades con nuestro equipo desde mayo del 2020._x000a__x000a_SEPTIEMBRE 2020. Se han realizado 3 informes de verificaciones y / planes de mejoramiento y no se ha reportado ninguna inconsistencia._x000a__x000a_Estos se han basado en la información enviada por cada uno de los cuerpos de bomberos verificados y por la evidencia registrada por el equipo de inspección vigilancia y control en las visitas realizada. La información se ha validado con todo lo anterior y tanto el gestor del proceso como el subdirector estratégico y de coordinación bomberil han hecho las revisiones correspondientes para evitar entregar dictámenes que no sean correctos."/>
    <s v="Redefinir los procedimientos que no se ajusten a las necesidades del sector o de la entidad"/>
    <s v="Probable"/>
    <s v="Mayor"/>
    <s v="Extremo"/>
    <s v="El riesgo y su descripción no están identificados conforme a lo enunciado en el numeral 2,2 Identificación del Riesgo de la Guía para la Administración del Riesgos emitida por el DAFP,  ya que el proceso no emite conceptos sobre los diferentes CB,  por el contrario lo que realiza inspecciones y/o informes sobre el cumplimiento de estándares mínimos. Ej. Emisión de inspecciones y/o informes s errados...._x000a__x000a_La  causa &quot;Desconocimiento Ausencia de la revisión de los estándares mínimos definidos frente a los cambios externos o internos que cambien las condiciones del cuerpo de bomberos.&quot;, no se entiende,  podría ser Ausencia de revisión de los estándares mínimos _x000a__x000a_No se evidenció la ejecución de los controles; por cuanto, los informes de Córdoba y  no han sido firmados por la entidad.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 Ej. Emisión de la inspección e informe con base en los estándares mínimos para la prestación del servicio_x000a__x000a_La implementación  del control no redujo   la materialización del riesgo ya que El riesgo residual mantuvo la evaluación el riesgo en Extremo._x000a__x000a_                                                                                                    "/>
    <s v="No cumple"/>
    <s v="No cumple"/>
    <s v="Cumple"/>
    <s v="Cumple"/>
    <s v="Cumple"/>
    <s v="Cumple"/>
    <s v="No cumple"/>
    <s v="No cumple"/>
    <x v="0"/>
  </r>
  <r>
    <x v="17"/>
    <x v="9"/>
    <s v="Velar para que los Cuerpos de Bomberos del País cumplan con las condiciones mínimas de capacidad legal, operativa, técnica, financiera y administrativa para la prestación del servicio público esencial de gestión integral de riesgo contra incendio, los preparativos y atención de rescates en todas sus modalidades y la respuesta a incidentes con materiales peligrosos, mediante la construcción, definición y debida aplicación de los estándares mínimos para la prestación del servicio. "/>
    <s v="Requerir información a los cuerpos de bomberos, que no corresponda al alcance de inspección, vigilancia y control."/>
    <s v="Solicitar información a los cuerpos de bomberos que salga del alcance de inspeccion, vigilancia y control."/>
    <s v="Cumplimiento"/>
    <s v="2.1"/>
    <s v="Desconocimiento de los requerimientos mínimos definidos por la DNBC por parte de los encargados de la verificación."/>
    <s v="Incrementos en quejas y reclamos por parte de los Cuerpos de Bomberos por la extralimitación del la DNBC en su proceso de inspección, vigilancia y control._x000a__x000a_Daño reputacional"/>
    <s v="Rara vez"/>
    <s v="Insignificante"/>
    <s v="Bajo"/>
    <s v="Reducir"/>
    <s v="Procesos de formación y capacitación externa_x000a__x000a_Anualmente el equipo de Inspección, Vigilancia y Control, realiza la programación de capacitaciones para los encargados de la verificación de los requisitos mínimos y durante el periodo de ejecución realiza el seguimiento del cumplimiento de dicha programación."/>
    <s v="El Subdirector de Estrategia y Coordinación Bomberil"/>
    <s v="Gestor del proceso"/>
    <s v="Anual"/>
    <s v="Prevenir"/>
    <s v="Actividades ejecutadas/Actividades de capacitación programada "/>
    <s v="- Cronograma de capacitación anual aprobado por el Subdirector de ECB_x000a__x000a_y _x000a__x000a_-Lista de Asistencia"/>
    <s v="SEPTIEMBRE 2020. 20/4"/>
    <s v="SEPTIEMBRE 2020. Se han realizado 20 actividades de capacitación frente a las 16 programadas._x000a__x000a_Las actividaes de Capacitación se han realizado con el acompañamiento de todo el equipo del proceso de inspección vigilancia y control lo que hapermitido cubrir los criterios operativos, técnicos, administrativos, financieros y legales dentro del propósito de trasmitir a los coordinadores y delegados departametales la información necesaria para la realización de verificaciones adecuadas a los Cuerpos de &lt;bomberos sin que se extralimite.  Para la solicitud de la información se ha diseñado una lista de chqueo revisada y autorizada tanto por el gestor del proceso como por el Subdirector estratégico y de Coordinación Bomberil."/>
    <s v="Redefinir el programa de capacitación de tal manera que se pueda cumplir con las visitas mas prioritarias acorde al impacto que estas puedan generar"/>
    <s v="Rara vez"/>
    <s v="Insignificante"/>
    <s v="Bajo"/>
    <s v="El riesgo y su descripción no están  identificados conforme a lo enunciado en el numeral 2,2 Identificación del Riesgo de la Guía para la Administración del Riesgos emitida por el DAFP ya que el nombre y su descripción no se diferencian. Asimismo, está incompleto ya que &quot;Requerir información a los cuerpos de bomberos, que no corresponda al alcance de inspección, vigilancia y control&quot; no solo aplica para los funcionarios y contratistas de las DNBC, sino también para los Delegados y Coordinadores que aportan insumos al proceso IVC_x000a__x000a_El control &quot;Anualmente el equipo de Inspección, Vigilancia y Control, realiza la programación de capacitaciones para los encargados ....&quot; no se realizó._x000a__x000a_Existen dos controles asociados a un misma causa, por lo tanto se deben separar conforme a los determinado en el numeral 8,1 del Manual del Gestión del riesgo de la DNBC._x000a__x000a_La periodicidad anual es Inoportuna para la ejecución de procesos de formación y capacitación, ya que los coordinadores ejecutivos podrían cambiar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tratamiento debe ser ACEPTAR y no Reducir conforme a lo establecido en el Manual de Gestión del Riesgo de la DNBC numeral 3,1._x000a__x000a_El indicador establecido no mide la ejecución  del control ej. Capacitaciones realizadas/capacitaciones programadas_x000a__x000a_La contingencia no es un tratamiento para mitigar los efectos de la materialización del riesgo. Ej. Enviar comunicación resarciendo el error de la solicitud de información por fuera del alcance de la inspección del proceso de IVC_x000a__x000a__x000a_                                                                                                    "/>
    <s v="Cumple"/>
    <s v="Cumple"/>
    <s v="Cumple"/>
    <s v="Cumple"/>
    <s v="No cumple"/>
    <s v="No cumple"/>
    <s v="No cumple"/>
    <s v="No cumple"/>
    <x v="0"/>
  </r>
  <r>
    <x v="18"/>
    <x v="9"/>
    <s v="Velar para que los Cuerpos de Bomberos del País cumplan con las condiciones mínimas de capacidad legal, operativa, técnica, financiera y administrativa para la prestación del servicio público esencial de gestión integral de riesgo contra incendio, los preparativos y atención de rescates en todas sus modalidades y la respuesta a incidentes con materiales peligrosos, mediante la construcción, definición y debida aplicación de los estándares mínimos para la prestación del servicio. "/>
    <s v="Definición de estándares mínimos a los cuerpos de bomberos de manera imprecisa."/>
    <s v="Establecer de forma imprecisa los estándares mínimos de cumplimiento para el servicio público escencial que prestan los cuerpos de bombero en el trerritorio nacional."/>
    <s v="Operativo"/>
    <s v="3.1"/>
    <s v="Falta de conocimiento del sector bomberil y su contexto normativo, por parte del equipo de inspección, vigilancia y control. "/>
    <s v="Afectación en la imagen de la DNBC por el deconcimiento de la situación de los Cuerpos de Bomberos y su normatividad."/>
    <s v="Improbable"/>
    <s v="Menor"/>
    <s v="Bajo"/>
    <s v="Reducir"/>
    <s v="Comité interno_x000a__x000a_De manera cuatrimestral el equipo de Inspección, Viginacia y control, realiza una reunión interna en donde se evalúa las gestiones realizadas en el procesos, se identifica las debilidades del equipo y se hace seguimiento de decisiones tomadas en reuniones enteriores, de tal manera que se definan capacitaciones y/o autoestudio que permita la adecuada formación del equipo de Inspección . Vigilandia y Control para la consecución del trabajo."/>
    <s v="El Subdirector de Estrategia y Coordinación Bomberil"/>
    <s v="Gestor del proceso"/>
    <s v="Cuatrimestral"/>
    <s v="Prevenir"/>
    <s v="Actividades ejecutadas/Actividades de capacitación programada para IVC "/>
    <s v="Lista de Asistencia y/o Grabación de la Reunión"/>
    <s v="ABRIL 2020. 0_x000a__x000a_SEPTIEMBRE 2020. 4/4. "/>
    <s v="ABRIL 2020. No se generaron informes por programación del ejercicio, el proceso de inspección vigilancia y control inició actividades con nuestro equipo desde mayo del 2020._x000a__x000a_SEPTIEMBRE 2020. Se han realizado 4 actividades de 4  planteadas._x000a__x000a_El equipo de inspección vigilancia y control se reunió para generar directrices con respecto a los procesos para respuestas de PQRs, relización de informes, visitas de verificación y seguimiento a los planes de mejoramiento, para responsabilizar a cada elemento del equipode una gestón en especial. Toda esta organizacón esta dirigida por el lider del proceso y con conocimiento y control del Subdirector estratégico y de coordinación Bomberil."/>
    <s v="Validar los conocimientos o temas tratados dentro de los comites del proceso con el proposito de validar los conocimientos o entendimiento de los temas"/>
    <s v="Improbable"/>
    <s v="Menor"/>
    <s v="Bajo"/>
    <s v="Hace falta contemplar otras consecuencias asociadas al riesgo tales como sanciones legales y disciplinarias_x000a__x000a_El tratamiento debe ser ACEPTAR y no Reducir conforme a lo establecido en el Manual de Gestión del Riesgo de la DNBC numeral 3,1._x000a__x000a_El indicador establecido no mide la ejecución  del control ej. Capacitaciones realizadas/capacitaciones programadas_x000a__x000a_La contingencia no es un tratamiento para mitigar los efectos de la materialización del riesgo. Ej. Redefinir lo estándares mínimos a los CB_x000a__x000a_En los controles conforme al numeral 8,3 del Manual de Gestión del Riesgo, no se identificó el paso 5 que trata de: Indicar qué pasa con las observaciones o desviaciones resultantes de ejecutar el control, quedando así:  No se investigan y resuelven oportunamente                                                             "/>
    <s v="Cumple"/>
    <s v="Cumple"/>
    <s v="Cumple"/>
    <s v="Cumple"/>
    <s v="No cumple"/>
    <s v="No cumple"/>
    <s v="No cumple"/>
    <s v="No cumple"/>
    <x v="1"/>
  </r>
  <r>
    <x v="19"/>
    <x v="9"/>
    <s v="Velar para que los Cuerpos de Bomberos del País cumplan con las condiciones mínimas de capacidad legal, operativa, técnica, financiera y administrativa para la prestación del servicio público esencial de gestión integral de riesgo contra incendio, los preparativos y atención de rescates en todas sus modalidades y la respuesta a incidentes con materiales peligrosos, mediante la construcción, definición y debida aplicación de los estándares mínimos para la prestación del servicio. "/>
    <s v="Atención inoportuna de requerimientos de verificación a los cuerpo de bomberos. "/>
    <s v="Atención inoportuna de requerimientos de verificación a los cuerpo de bomberos frente a la prestación inadecuada del servicio público escencial o falta de capacidad legal, operativa, técnica, financiera y/o administrativa."/>
    <s v="Cumplimiento"/>
    <s v="4.1"/>
    <s v="Falta de capacidad operativa y financiera por parte de la DNBC para realizar la verificación de los requerimientos a los Cuerpos de Bomberos en el territorio nacional."/>
    <s v="Afectación en la imagen de la DNBC por las demoras en la atención a los requerimientos._x000a__x000a_Sanciones legales_x000a__x000a_Sanciones Disciplinarios"/>
    <s v="Improbable_x000a__x000a_"/>
    <s v="Mayor"/>
    <s v="Alto"/>
    <s v="Reducir"/>
    <s v="Priorización de operaciones de verificación a los cuerpos de Bomberos_x000a__x000a_Una vez aprobadas las verificaciones a los Cuerpos de Bomberos, el Subdirector de Estrategia y Coordinación Bomberil junto con el Gestor de Inspección Vigilancia y Control, establece el orden de las operaciones de verificación de acuerdo a los antecedentes de los Cuerpos de Bomberos (solicitudes de entes de control y/o del cuerpo de bomberos) y lo establecen en un cronograma para su seguimiento."/>
    <s v="Subdirector de Estrategia y Coordinación Bomberil "/>
    <s v="Gestor del proceso"/>
    <s v="Cuatrimestral"/>
    <s v="Detectar"/>
    <s v="Verificación de Cuerpos de Bomberos realizadas / Numero total de inspección de Cuerpos de Bomberos programadas en el cronograma"/>
    <s v="Cronograma de verificaciones _x000a__x000a_y/o_x000a__x000a_Fomato Unico de Verificación"/>
    <s v="ABRIL 2020. 0_x000a__x000a_SEPTIEMBRE 2020. 2/1. "/>
    <s v="ABRIL 2020. No se generaron verificaciones por programación del ejercicio, el proceso de inspección vigilancia y control inició actividades con nuestro equipo desde mayo del 2020._x000a__x000a_SEPTIEMBRE 2020. se han realizado dos verificaciones de una programada._x000a__x000a_En cumplimiento de nuestro cronograma se realizo una verificación  dando cumplimiento a la meta, pero además por requerimiento de un cuerpo de bomberos que necesitaba de una verificación urgente el equipo realizo otra más. El equipo de IVC se desplazo hasta los municipios de Ansermanuevo en el Valle del Cauca y de Cóedoba en Nariño para realizar verificaciones."/>
    <s v="Redefinir el plan de trabajo de tal manera que se pueda cumplir con las visitas mas prioritarias acorde al impacto que estas puedan generar"/>
    <s v="Improbable"/>
    <s v="Mayor"/>
    <s v="Alto"/>
    <s v="El riesgo y su descripción no están  identificados conforme a lo enunciado en el numeral 2,2 Identificación del Riesgo de la Guía para la Administración del Riesgos emitida por el DAFP ya que el nombre y su descripción no están enfocadas al objetivo del proceso Ej: Inoportunidad en la realización de Inspecciones a los CB..._x000a__x000a_El control &quot; ....&quot; Una vez aprobadas las verificaciones a los Cuerpos de Bomberos, el Subdirector de Estrategia y Coordinación Bomberil junto con el ...., no se realizó._x000a__x000a_La implementación  del control no redujo   la materialización del riesgo ya que El riesgo residual mantuvo la evaluación el riesgo en ALTO_x000a__x000a_                                                                                                    "/>
    <s v="No cumple"/>
    <s v="Cumple"/>
    <s v="Cumple"/>
    <s v="Cumple"/>
    <s v="Cumple"/>
    <s v="Cumple"/>
    <s v="Cumple"/>
    <s v="No cumple"/>
    <x v="0"/>
  </r>
  <r>
    <x v="0"/>
    <x v="10"/>
    <s v="Apoyar técnica y operativamente a los cuerpos de bomberos del país, para garantizar una adecuada gestión en la prestación del servicio publico esencial en la atención de emergencias y eventos que se presentan relacionados con la gestión integral del riesgo contra incendio, los preparativos y atención de rescate en todas sus modalidades y la atención de incidentes con materiales peligrosos, mediante el monitoreo y seguimiento a los eventos o emergencias en materia bomberil. "/>
    <s v="Brindar soporte tecnico y operativo inadecuado a los Cuerpos de Bomberos en los eventos o emergencias presentados"/>
    <s v="Generar apoyo incompleto o erroneo en los eventos o emergencias presentadas en materia bomberil"/>
    <s v="Estratégico"/>
    <s v="1.1"/>
    <s v="Desconocimiento de los protocolos de operación técnica y operativa bomberil"/>
    <s v="Daño reputacional de la entidad. _x000a__x000a_Incumplimiento en los objetivos propuestos._x000a__x000a_Reprocesos"/>
    <s v="Probable"/>
    <s v="Moderado"/>
    <s v="Alto"/>
    <s v="Evitar"/>
    <s v="Realizar jornada de capacitación relacionadas con el proceso de coordinación operativa, dependiendo de que se generen nuevas contrataciones . Actas o listas de asistencia y Evaluación de las mismas , evaluando el resultado de entendimiento fruto de la capacitación o socialización."/>
    <s v="Líder y gestor del proceso"/>
    <m/>
    <s v="Semestral"/>
    <s v="Prevenir"/>
    <s v="Una capacitación como mínima en el año (si se dan estas dos características: Cambios de protocolo o nuevas contrataciones)"/>
    <s v="Listado de asistencia y soporte de socialización y evacuación Actas o listas de asistencia y Evaluación de las mismas"/>
    <s v="AGOSTO 2020. 1  Capacitación_x000a__x000a_SEPTIEMBRE 2020. 1  Capacitación"/>
    <s v="AGOSTO 2020:  Dada la contratacion de personal nuevo se realizó capacitación dando a conocer el proceso de coordinación operativa ( evidencias 1.2 y 3 )_x000a_Septiembre 28 de 2020: Se realizó capacitación sobre seguridad y salud en el trabajo (evidencias 4, 5 y 6 )"/>
    <s v="Recapacitacitación y evaluación para identificar el grado de apropiación o entendimiento del tema"/>
    <s v="Probable"/>
    <s v="Moderado"/>
    <s v="Alto"/>
    <s v="El tipo de riesgo no está conforme a lo señalado en la guía de Administración del Riesgo emitida por el DAFP 2,2,2 y el Manual de Gestión  del riesgo de la DNBC, numeral 4, por cuanto es Operativo                     _x000a__x000a_El control establecido solo aplica a personal contratista y no contempla al personal de planta. De igual forma Aunque se aplicó el control establecido para contratistas , la capacitación se realizó solo hasta el mes de agosto, lo cual no es oportuno, dado que el personal ingreso al inicio de la vigencia, incumplimiento lo establecido en el numeral 8,3 del Manual de Gestión del Riesgo de la DNBC._x000a__x000a_El tratamiento del riesgo no es coherente con lo establecido en el Manual de Gestión del Riesgo, ya que para un riego en zona de riesgo alta se debe reducir no &quot;evitar&quot;.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indicador  no mide el cumplimiento del control establecido _x000a__x000a_La contingencia no es un tratamiento para mitigar los efectos de la materialización del riesgo._x000a__x000a_No se realizó una adecuada evaluación del riesgo residual, puesto que no hubo reducción con la aplicación de los controles, quedando en ALTO."/>
    <s v="No cumple"/>
    <s v="Cumple"/>
    <s v="Cumple"/>
    <s v="Cumple"/>
    <s v="No cumple"/>
    <s v="No cumple"/>
    <s v="No cumple"/>
    <s v="No cumple"/>
    <x v="0"/>
  </r>
  <r>
    <x v="0"/>
    <x v="10"/>
    <s v="Apoyar técnica y operativamente a los cuerpos de bomberos del país, para garantizar una adecuada gestión en la prestación del servicio publico esencial en la atención de emergencias y eventos que se presentan relacionados con la gestión integral del riesgo contra incendio, los preparativos y atención de rescate en todas sus modalidades y la atención de incidentes con materiales peligrosos, mediante el monitoreo y seguimiento a los eventos o emergencias en materia bomberil. "/>
    <s v="Brindar soporte tecnico y operativo inadecuado a los Cuerpos de Bomberos en los eventos o emergencias presentados"/>
    <s v="Generar apoyo incompleto o erroneo en los eventos o emergencias presentadas en materia bomberil"/>
    <s v="Estratégico"/>
    <s v="1.2"/>
    <s v="Fallas tecnológicas que dificulten el funcionamiento de la plataforma RUE."/>
    <s v="Perdida de la información o disponibilidad de la misma_x000a__x000a_Daño reputacional _x000a__x000a_Quejas y reclamos por parte de los cuerpos de bomberos"/>
    <s v="Probable"/>
    <s v="Moderado"/>
    <s v="Alto"/>
    <s v="Reducir"/>
    <s v="         _x000a_Solicitar  el soporte técnico preventivo o correctivo al proveedor del servicio  nube pública II ( ORACLE ) la a fin de garantizar el buen  funcionamiento de la plataforma RUE.  _x000a__x000a_Generar tickes de soporte técnico en la plataforma  (ORACLE) en los casos de requerir soporte _x000a__x000a_Gestionar la contratación de un profesional (ingeniero mantenimiento evolutivo RUE)."/>
    <s v="Líder y gestor del proceso"/>
    <s v="Proceso de Tecnología Informática"/>
    <s v="Cada vez que ocurra"/>
    <s v="Detectar"/>
    <s v="Numero de Ticket generados _x000a_ó_x000a_1 Contratación de profesional"/>
    <s v="Bitácora de falla y/o ficha de soporte técnico a la pltaforma RUE. _x000a_Ó_x000a_Contrato de profesional"/>
    <s v="AGOSTO 2020. 1 Contratación de profesional"/>
    <s v="AGOSTO 2020: Se contrato  los servicios de un profesional( Evidencia 1 contrato,  evidencia 2 revision de proyectos, evidencia 3 manuel de gestion de usuarios )"/>
    <s v="Analizar y definir en conjunto con TI algún plan de contingencia"/>
    <s v="Probable"/>
    <s v="Moderado"/>
    <s v="Alto"/>
    <s v="El tipo de riesgo no está conforme a lo señalado en la guía de Administración del Riesgo emitida por el DAFP 2,2,2 y el Manual de Gestión  del riesgo de la DNBC, numeral 4, por cuanto es Operativo              _x000a__x000a_No se contempla la realización de back ups como control ante la posible perdida de información de la plataforma RUE._x000a__x000a_El tipo de riesgo no está conforme a lo señalado en la guía de Administración del Riesgo emitida por el DAFP 2,2,2 y el Manual de Gestión  del riesgo de la DNBC, numeral 4, por cuanto es de Cumplimiento                      _x000a__x000a_Existen tres controles asociados a un misma causa, por lo tanto se deben separar conforme a los determinado en el numeral 8,1 del Manual del Gestión del riesgo de la DNBC, para realizar la evaluación de los controles de manera independiente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control aplica a la clasificación  de  preventivo y no detectivo conforme a lo estipulado en el numeral 8,3 del Manual de Gestión del riesgo de la DNBC._x000a__x000a_El indicador no mide la evaluación  del control_x000a__x000a_La contingencia no es un tratamiento para mitigar los efectos de la materialización del riesgo._x000a__x000a_No se realizó una adecuada evaluación del riesgo residual, puesto que no hubo reducción con la aplicación de los controles, permanece en ALTO"/>
    <s v="No cumple"/>
    <s v="Cumple"/>
    <s v="Cumple"/>
    <s v="Cumple"/>
    <s v="Cumple"/>
    <s v="No cumple"/>
    <s v="No cumple"/>
    <s v="No cumple"/>
    <x v="1"/>
  </r>
  <r>
    <x v="0"/>
    <x v="10"/>
    <s v="Apoyar técnica y operativamente a los cuerpos de bomberos del país, para garantizar una adecuada gestión en la prestación del servicio publico esencial en la atención de emergencias y eventos que se presentan relacionados con la gestión integral del riesgo contra incendio, los preparativos y atención de rescate en todas sus modalidades y la atención de incidentes con materiales peligrosos, mediante el monitoreo y seguimiento a los eventos o emergencias en materia bomberil. "/>
    <s v="Brindar soporte tecnico y operativo inadecuado a los Cuerpos de Bomberos en los eventos o emergencias presentados"/>
    <s v="Generar apoyo incompleto o erroneo en los eventos o emergencias presentadas en materia bomberil"/>
    <s v="Estratégico"/>
    <s v="1.3"/>
    <s v="Ausencia de personal idóneo. "/>
    <s v="Imposibilidad para movilización de recursos._x000a__x000a_Reprocesos_x000a__x000a_Incumplimiento en el plan de acción del proceso"/>
    <s v="Probable"/>
    <s v="Moderado"/>
    <s v="Alto"/>
    <s v="Reducir"/>
    <s v="Evaluar la necesidad de personal de acuerdo a las actividades que se esten desarrollando en el proceso de coordinación operativa.                                                      Solicitud correos institucionales.                      "/>
    <s v="Líder y gestor del proceso"/>
    <s v="Financiera - Planeación y Contratación"/>
    <s v="Semestral"/>
    <s v="Prevenir"/>
    <s v="Numero de personal contratado / Total de personal solicitado"/>
    <s v="Proyección de necesidades por proceso para la vigencia "/>
    <s v="AGOSTO 2020. 9/10"/>
    <s v="AGOSTO 2020:  Oficio con la solicitud de Apoyo de un Radioperador para el Proceso de Coordinación Operativa. ( Evidencia 1 correo electronico ) y evidencias 2,3,4,5,6, 7 y 8 contratos y correos electronicos._x000a_Actualmente se cuenta con tres raidioperadores, una persona de sala situacional, un apoyo de sala sistucional, tres profesionales de apoyo para el proceso de Corrdinación  Operativa  y el lider del proceso. Ademas por medio e correo electronico se realizó la solicitud de otra persona que se requiere, de diez personas requeridas se cuenta a la fecha con 9."/>
    <s v="Capacitar al personal misional disponible dentro de la entidad en temas de apoyo en los temas propios del proceso "/>
    <s v="Probable"/>
    <s v="Moderado"/>
    <s v="Alto"/>
    <s v="El tipo de riesgo no está conforme a lo señalado en la guía de Administración del Riesgo emitida por el DAFP 2,2,2 y el Manual de Gestión  del riesgo de la DNBC, numeral 4, por cuanto es Operativo              _x000a__x000a_Evaluar la necesidad de personal de acuerdo a las actividades que se estén desarrollando en el proceso de coordinación operativa, no se constituye en un control adecuado por cuanto no minimiza directamente la causa para reducir la probabilidad de que se materialice._x000a_        _x000a_De acuerdo con el reporte del proceso, se evidencia que no se cuenta con el total del personal requerido para el proceso (9/10).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No se realizó una adecuada evaluación del riesgo residual, puesto que no hubo reducción con la aplicación de los controles, quedando en ALTO"/>
    <s v="No cumple"/>
    <s v="Cumple"/>
    <s v="Cumple"/>
    <s v="Cumple"/>
    <s v="Cumple"/>
    <s v="Cumple"/>
    <s v="Cumple"/>
    <s v="No cumple"/>
    <x v="0"/>
  </r>
  <r>
    <x v="20"/>
    <x v="10"/>
    <s v="Apoyar técnica y operativamente a los cuerpos de bomberos del país, para garantizar una adecuada gestión en la prestación del servicio publico esencial en la atención de emergencias y eventos que se presentan relacionados con la gestión integral del riesgo contra incendio, los preparativos y atención de rescate en todas sus modalidades y la atención de incidentes con materiales peligrosos, mediante el monitoreo y seguimiento a los eventos o emergencias en materia bomberil. "/>
    <s v="Brindar soporte tecnico y operativo inadecuado a los Cuerpos de Bomberos en los eventos o emergencias presentados"/>
    <s v="Generar apoyo incompleto o erroneo en los eventos o emergencias presentadas en materia bomberil"/>
    <s v="Estratégico"/>
    <s v="1.4"/>
    <s v="No ejecutar los protocolos para la atención de emergencias "/>
    <s v="Movilización inadecuada de recursos. _x000a__x000a_Reprocesos_x000a__x000a_Sanciones disciplinarias"/>
    <s v="Probable"/>
    <s v="Moderado"/>
    <s v="Alto"/>
    <s v="Evitar"/>
    <s v="Realizar jornada de capacitación relacionadas con el proceso de coordinación operativa, dependiendo de que se generen nuevas contrataciones . Actas o listas de asistencia y Evaluación de las mismas , evaluando el resultado de entendimiento fruto de la capacitación o socialización."/>
    <s v="Líder y gestor del proceso"/>
    <m/>
    <s v="Semestral"/>
    <s v="Prevenir"/>
    <s v="Una capacitación como mínima en el año (si se dan estas dos características: Cambios de protocolo o nuevas contrataciones)"/>
    <s v="Listado de asistencia y soporte de socialización y evaluaciones realizadas_x000a__x000a_"/>
    <s v="JULIO 2020. 1  Capacitación_x000a_ _x000a_SEPTIEMBRE 2020. 1   Capacitación"/>
    <s v="JULIO 2020: Se envia correo electronico con el instructivo para participación del curso.   ( Evidencia 1 )                                                                                                          _x000a__x000a_SEPTIEMBRE 2020:  Se envia correo electronico con el instructivo para participación del curso.     (Evidencia  2 )                                                                                                                                                                                                                                                                Certificados  participación curso introduccción a la metrología (Evidencia 3,4,5 y 6)_x000a__x000a_Se realizó curso  &quot;Introducción a la Metrología&quot;, dictado por el Instituto Nacional de Metrología de Colombia, de manera virtual, dirigido al personal encargado del proceso de coordinación operativa.                                                                                                                                                                            "/>
    <s v="Recapacitacitación y evaluación para identificar el grado de apropiación o entendimiento del tema"/>
    <s v="Probable"/>
    <s v="Moderado"/>
    <s v="Alto"/>
    <s v="El tipo de riesgo no está conforme a lo señalado en la guía de Administración del Riesgo emitida por el DAFP 2,2,2 y el Manual de Gestión  del riesgo de la DNBC, numeral 4, por cuanto es Operativo              _x000a_ _x000a_El control establecido solo aplica a personal contratista y no contempla al personal de planta. De igual forma Aunque se aplicó el control establecido para contratistas , la capacitación se realizó solo hasta el mes de agosto, lo cual no es oportuno, dado que el personal ingreso al inicio de la vigencia, incumplimiento lo establecido en el numeral 8,3 del Manual de Gestión del Riesgo de la DNBC. Aunque se aplicó el control establecido, la capacitación se realizó solo hasta el segundo semestre del año, lo cual no es oportuno, dado que el personal ingreso al inicio de  la vigencia, adicional a esto, se debería priorizar la capacitación sobre los protocolos de atención de emergencias._x000a__x000a_El tratamiento del riesgo no es coherente con lo establecido en el Manual de Gestión del Riesgo, ya que para un riego en zona de riesgo alta se debe reducir no &quot;evitar&quot;.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_x000a__x000a_No se realizó una adecuada evaluación del riesgo residual, puesto que no hubo reducción con la aplicación de los controles, quedando en ALTO"/>
    <s v="No cumple"/>
    <s v="Cumple"/>
    <s v="Cumple"/>
    <s v="Cumple"/>
    <s v="No cumple"/>
    <s v="Cumple"/>
    <s v="No cumple"/>
    <s v="No cumple"/>
    <x v="0"/>
  </r>
  <r>
    <x v="0"/>
    <x v="11"/>
    <s v="Orientar a la DNBC, en la definición de estrategias y lineamientos que estructuren los planes, programas y proyectos de la Entidad,  con el fin de impactar positivamente el servicio entregado a los grupos de valor, mediante los lineamientos definidos en el marco del Plan Nacional de Desarrollo, el Plan Estratégico Sectorial y el Sistema Integrado de Gestión y Control. "/>
    <s v="Formulación Inadecuada de estrategias y lineamientos que estructuren los planes y programas de la entidad"/>
    <s v="Inadecuada formulación de estrategias, lineamientos y politicas para la ejecución de los Planes, proyectos y/o programas"/>
    <s v="Estratégico"/>
    <s v="1.1"/>
    <s v="Cambios de escenarios politicos, economicos, sociales."/>
    <s v="Incumplimiento a las metas de los planes de acción_x000a__x000a_Reprocesos_x000a__x000a_Cambios en la asignación de presupuesto y recursos para los proyectos_x000a__x000a_Daño reputacional"/>
    <s v="Posible"/>
    <s v="Moderado"/>
    <s v="Alto"/>
    <s v="Evitar"/>
    <s v="Seguimiento y evaluación de la ejecución presupuestal por lineas de inversión acorde al avance de de  cada linea"/>
    <s v="Lider y Gestor del Proceso"/>
    <s v="Lideres o responsables de proyectos de inversión"/>
    <s v="Cuatrimestral"/>
    <s v="Prevenir"/>
    <s v="Total de lineas de inversión analizadas en el periodo / Total de lineas de inversión para la vigencia"/>
    <s v="Actas o listas de asistencia y Evaluación de las mismas_x000a__x000a_Socializacion a los comites directivos (Acta o informe)"/>
    <s v="ABRIL 2020. (25/25)*100. 100% de las lineas de inversión analizadas_x000a_AGOSTO 2020. (25/25)*100. 100% de las lineas de inversión analizadas_x000a__x000a_"/>
    <s v="1. El 28 de abril de 2020, en Comité Directivo Sigec se presenta el nivel presupuestal de ejecución de acuerdo con los cdp's viabilizados por el área de planeación acorde con la cadena de valor del Proyecto de Inversión, en el que se analizaron en tres objetivos 25 líneas de inversión. Con un estado dejecución del 11% ._x000a_2. El 31 de agosto, de igual forma en Comié Directivo Sigec se presentan los saldos disponibles por cada una de las líneas de inversión (25) en sus tres objetivos, así como el estado de ejecución analizado frente a CDP's emitidos 50%."/>
    <s v="Presentar los reportes del Sistema SPI del DNP con la información registrada de avance presupuestal y de avance de indicadores"/>
    <s v="Improbable"/>
    <s v="Moderado"/>
    <s v="Moderado"/>
    <s v="_x000a__x000a_El control establecido  no se realizó conforme a lo enunciado en el numeral 8,3 del Manual de Gestión del Riesgo de la DNBC._x000a__x000a_El tratamiento debe ser REDUCIR y no Evitar conforme a lo establecido en el Manual de Gestión del Riesgo de la DNBC numeral 3,1._x000a__x000a_La contingencia no es un tratamiento para mitigar los efectos de la materialización del riesgo_x000a__x000a_En los controles conforme al numeral 8,3 del Manual de Gestión del Riesgo, no se identificó el paso 5 que trata de: Indicar qué pasa con las observaciones o desviaciones resultantes de ejecutar el control, quedando así:  No se investigan y resuelven oportunamente"/>
    <s v="Cumple"/>
    <s v="Cumple"/>
    <s v="Cumple"/>
    <s v="Cumple"/>
    <s v="No cumple"/>
    <s v="Cumple"/>
    <s v="No cumple"/>
    <s v="Cumple"/>
    <x v="0"/>
  </r>
  <r>
    <x v="0"/>
    <x v="11"/>
    <s v="Orientar a la DNBC, en la definición de estrategias y lineamientos que estructuren los planes, programas y proyectos de la Entidad,  con el fin de impactar positivamente el servicio entregado a los grupos de valor, mediante los lineamientos definidos en el marco del Plan Nacional de Desarrollo, el Plan Estratégico Sectorial y el Sistema Integrado de Gestión y Control. "/>
    <s v="Formulación Inadecuada de estrategias y lineamientos que estructuren los planes y programas de la entidad"/>
    <s v="Inadecuada formulación de estrategias, lineamientos y politicas para la ejecución de los Planes, proyectos y/o programas"/>
    <s v="Estratégico"/>
    <s v="1.2"/>
    <s v="Asignación de nuevas responsabilidades a traves de Leyes, Decretos y otras disposiciones sin los ajustes institucionales necesarios."/>
    <s v="Deficiente prestación del servicio _x000a__x000a_Daño reputacional de la entidad"/>
    <s v="Posible"/>
    <s v="Moderado"/>
    <s v="Alto"/>
    <s v="Reducir"/>
    <s v="Informar de las nuevas responsabilidades dadas por Leyes, Decretos y otras disposiciones, dentro de los procesos de la entidad, mediante capacitaciones, charlas, mesas de trabajo, difusión de correos o publicación de piezas graficas que comuniquen las responsabilidades para la entidad , evaluando el resultado de entendimiento fruto de la capacitación o socialización"/>
    <s v="Líder y gestor del proceso"/>
    <s v="Todos los Procesos"/>
    <s v="Cada vez que ocurra"/>
    <s v="Prevenir"/>
    <s v="Numero de nuevas responsabilidades dadas por Leyes, Decretos y otras disposiciones generadas en el periodo evaluado que fueron comunicadas / Numero de nuevas responsabilidades dadas por Leyes, Decretos y otras disposiciones generadas en el periodo evaluado que debe adoptar la entidad"/>
    <s v="Actas o listas de asistencia y Evaluación de las mismas_x000a__x000a_Correo electrónico"/>
    <s v="N.A."/>
    <s v="30/09/2020. A la fecha no se han emitido leyes y / o Decretos que den nuevas responsabilidades a la entidad para ser atendidas por el Proyecto de inversión u otro programa que este relacionado con los compromisos institucionales que impacten en metas del plan nacional de desarrollo, así como de las que estan formuladas a nivel de sector."/>
    <s v="Convocar reuniones extraordinarias que permitan socializar con los colaboradores la necesidad de conocer las nuevas Leyes, Decretos y otras disposiciones, dentro de los procesos de la entidad"/>
    <s v="Improbable"/>
    <s v="Moderado"/>
    <s v="Moderado"/>
    <s v="_x000a_La contingencia no es un tratamiento para mitigar los efectos de la materialización del riesgo. Ej. Convocar a reunión extraordinaria para realizar la formulación adecuada de las estrategias y lineamientos que estructuren los planes y programas de la entidad_x000a__x000a_En los controles conforme al numeral 8,3 del Manual de Gestión del Riesgo, no se identificó el paso 5 que trata de: Indicar qué pasa con las observaciones o desviaciones resultantes de ejecutar el control, quedando así:  No se investigan y resuelven oportunamente"/>
    <s v="Cumple"/>
    <s v="Cumple"/>
    <s v="Cumple"/>
    <s v="Cumple"/>
    <s v="Cumple"/>
    <s v="Cumple"/>
    <s v="No cumple"/>
    <s v="Cumple"/>
    <x v="1"/>
  </r>
  <r>
    <x v="21"/>
    <x v="11"/>
    <s v="Orientar a la DNBC, en la definición de estrategias y lineamientos que estructuren los planes, programas y proyectos de la Entidad,  con el fin de impactar positivamente el servicio entregado a los grupos de valor, mediante los lineamientos definidos en el marco del Plan Nacional de Desarrollo, el Plan Estratégico Sectorial y el Sistema Integrado de Gestión y Control. "/>
    <s v="Formulación Inadecuada de estrategias y lineamientos que estructuren los planes y programas de la entidad"/>
    <s v="Inadecuada formulación de estrategias, lineamientos y politicas para la ejecución de los Planes, proyectos y/o programas"/>
    <s v="Estratégico"/>
    <s v="1.3"/>
    <s v="Insuficiencia de recursos para atender la demanda de obligaciones impuestas"/>
    <s v="Incumplimiento en los tiempos de ejecución de los planes definidos _x000a__x000a_Reporte de indicadores de cumplimiento deficientes"/>
    <s v="Posible"/>
    <s v="Moderado"/>
    <s v="Alto"/>
    <s v="Reducir"/>
    <s v="Solicitar de manera oportuna las necesidades de personal para la vigencia _x000a__x000a_Si se presenta la ausencia de personal a pesar de presentar de manera oportuna las necesidades para la vigencia, se deberá mencionar dentro del comité primario del proceso de Planeación Estratégica, el seguimiento realizado con la Dirección de la necesidad de personal ."/>
    <s v="Líder y gestor del proceso"/>
    <s v="Dirección de la DNBC"/>
    <s v="Cada vez que ocurra"/>
    <s v="Detectar"/>
    <s v="Necesidades de personal para el proceso cubiertos / Necesidades de personal de proceso "/>
    <s v="Actas o listas de asistencia "/>
    <s v="MARZO 2020. 2/2*100. El 100% del personal solicitado fue asignado."/>
    <s v="El proceso de Planeación estratégica cuenta a partir del mes de marzo con el número de personal solicitado a la alta Dirección para apoyar la gestión del mismo._x000a_En el primer trimestre las actividades fueron cubiertas por la profesional con funciones de planeación de planta de la entidad._x000a_Las actividades de responsabilidad del proceso se cumplieron acorde con los requerimientos realizados."/>
    <s v="Priorizar las actividades a ejecutar dentro del proceso, con el propósito de cubrir aquellas que son normativas "/>
    <s v="Improbable"/>
    <s v="Moderado"/>
    <s v="Moderado"/>
    <s v="_x000a_El control establecido hay que puntualizar el método para la comunicar a la alta dirección las necesidades de recursos, conforme a lo enunciado en el numeral 8,3 del Manual de Gestión del Riesgo de la DNBC._x000a__x000a_"/>
    <s v="Cumple"/>
    <s v="Cumple"/>
    <s v="Cumple"/>
    <s v="Cumple"/>
    <s v="Cumple"/>
    <s v="Cumple"/>
    <s v="Cumple"/>
    <s v="Cumple"/>
    <x v="2"/>
  </r>
  <r>
    <x v="0"/>
    <x v="11"/>
    <s v="Orientar a la DNBC, en la definición de estrategias y lineamientos que estructuren los planes, programas y proyectos de la Entidad,  con el fin de impactar positivamente el servicio entregado a los grupos de valor, mediante los lineamientos definidos en el marco del Plan Nacional de Desarrollo, el Plan Estratégico Sectorial y el Sistema Integrado de Gestión y Control. "/>
    <s v="Ejecución presupuestal incompleta dentro de las vigencias definidas "/>
    <s v="No se logra cumplimiento de las metas presupuestales pactadas dentro de la DNBC"/>
    <s v="Estratégico"/>
    <s v="2.1"/>
    <s v="Inadecuada planeación y monitoreo de los procesos de contratación para la ejecución de recursos asignados"/>
    <s v="Incumplimiento en los tiempos de ejecución de los planes de inversión definidos_x000a__x000a_Incumplimiento de metas_x000a__x000a_Bajos nivelesd egestión institucional_x000a__x000a_Pérdda de credibilidad"/>
    <s v="Probable"/>
    <s v="Moderado"/>
    <s v="Alto"/>
    <s v="Reducir"/>
    <s v="Identificación detallada en la cadena de valor del proyecto de inversión de los item para ejecutar los recursos asignados y avalados por la Junta Nacional de Bomberos para cumplir con los objetivos y metas propuestas"/>
    <s v="Líder y gestor del proceso"/>
    <s v="Dirección de la DNBC"/>
    <s v="Cada vez que ocurra"/>
    <s v="Detectar"/>
    <s v="Desagregación de la cadena de valor por Objetivo; Producto, Actividades e Item con recursos asignados"/>
    <s v="Cadena de valor formulada y actualizada"/>
    <s v="MARZO 2020. 1 Cadena de Valor formulada y actualizada."/>
    <s v="MARZO 2020. De acuerdo con la Junta Nacional de Bomberos realizada en el mes de marzo, se formulo y actualizó la cadena de valor del proyecto de inversión, identificando por Objetivo, Productos, actividad e item, los recursos avalados en el Proyecto por la Junta para cada actividad. De esta forma se describe la programación para la ejecución adecuada de recursos que responda al cumplimiento de metas y claridad para su ejecución."/>
    <s v="Realizar reuniones periódicas de seguimiento a la contratación "/>
    <s v="Posible"/>
    <s v="Moderado"/>
    <s v="Alto"/>
    <s v="El riesgo y su descripción no están identificados conforme a lo enunciado en el numeral 2,2 Identificación del Riesgo de la Guía para la Administración del Riesgos emitida por el DAFP, ya que se está comenzando con una palabra negativa (No)_x000a__x000a_La implementación  del control no redujo   la materialización del riesgo ya que El riesgo residual mantuvo la evaluación el riesgo en ALTO_x000a__x000a_No se incluyó en las consecuencias las sanciones por parte de los órganos de control y vigilancia_x000a__x000a_El control  reduce la materialización del riesgo únicamente en los recursos de  inversión dejando a un lado los recursos de funcionamiento, los cuales si están identificados en el riesgo &quot;Ejecución presupuestal incompleta.. _x000a__x000a_La contingencia no es un tratamiento para mitigar los efectos de la materialización del riesgo. Ej. Ej. Realizar reprogramación de los recursos..._x000a__x000a_En los controles conforme al numeral 8,3 del Manual de Gestión del Riesgo, no se identificó el paso 5 que trata de: Indicar qué pasa con las observaciones o desviaciones resultantes de ejecutar el control, quedando así:  No se investigan y resuelven oportunamente"/>
    <s v="No cumple"/>
    <s v="Cumple"/>
    <s v="Cumple"/>
    <s v="Cumple"/>
    <s v="Cumple"/>
    <s v="Cumple"/>
    <s v="No cumple"/>
    <s v="No cumple"/>
    <x v="0"/>
  </r>
  <r>
    <x v="22"/>
    <x v="11"/>
    <s v="Orientar a la DNBC, en la definición de estrategias y lineamientos que estructuren los planes, programas y proyectos de la Entidad,  con el fin de impactar positivamente el servicio entregado a los grupos de valor, mediante los lineamientos definidos en el marco del Plan Nacional de Desarrollo, el Plan Estratégico Sectorial y el Sistema Integrado de Gestión y Control. "/>
    <s v="Ejecución presupuestal incompleta dentro de las vigencias definidas "/>
    <s v="No se logra cumplimiento de las metas presupuestales pactadas dentro de la DNBC"/>
    <s v="Estratégico"/>
    <s v="2.1"/>
    <s v="Inadecuada planeación y monitoreo de los procesos de contratación para la ejecución de recursos asignados"/>
    <s v="Incumplimiento en los tiempos de ejecución de los planes de inversión definidos_x000a__x000a_Incumplimiento de metas_x000a__x000a_Bajos niveles de gestión institucional_x000a__x000a_Pérdda de credibilidad"/>
    <s v="Probable"/>
    <s v="Moderado"/>
    <s v="Alto"/>
    <s v="Reducir"/>
    <s v="Monitoreo periódico a los recursos de inversión asignados de acuerdo con la cadena de valor"/>
    <s v="Líder y gestor del proceso"/>
    <s v="Dirección de la DNBC"/>
    <s v="Mensual"/>
    <s v="Detectar"/>
    <s v="1 Monitoreo a la ejecución de recursos"/>
    <s v="Informes de Monitoreo presentados"/>
    <s v="ENERO 2020. No ha secionado la junta _x000a_FEBRERO 2020. No ha secionado la junta_x000a_MARZO 2020. No ha secionado la junta_x000a_ABRIL 2020. 1 Monitoreo de ejecución de recursos_x000a_MAYO 2020. 1 Monitoreo de ejecución de recursos_x000a_JUNIO 2020. 1 Monitoreo de ejecución de recursos_x000a_JULIO 2020. 1 Monitoreo de ejecución de recursos_x000a_AGOSTO 2020. 1 Monitoreo de ejecución de recursos_x000a_SEPTIEMBRE 2020. 1 Monitoreo de ejecución de recursos_x000a_"/>
    <s v="ENERO 2020. No ha secionado la junta _x000a_FEBRERO 2020. No ha secionado la junta_x000a_MARZO 2020. No ha secionado la junta_x000a_ABRIL 2020. Se realizo 1 informe con la ejecución presupuestal de inversión y funcionamiento presentados a la alta Dirección. _x000a_MAYO 2020. Se realizo 1 informe con la ejecución presupuestal de inversión y funcionamiento presentados a la alta Dirección. _x000a_JUNIO 2020. Se realizo 1 informe con la ejecución presupuestal de inversión y funcionamiento presentados a la alta Dirección. _x000a_JULIO 2020. Se realizo 1 informe con la ejecución presupuestal de inversión y funcionamiento presentados a la alta Dirección. _x000a_AGOSTO 2020. Se realizo 1 informe con la ejecución presupuestal de inversión y funcionamiento presentados a la alta Dirección. _x000a_SEPTIEMBRE 2020. Se realizo 1 informe con la ejecución presupuestal de inversión y funcionamiento presentados a la alta Dirección. _x000a_"/>
    <s v="Realizar reuniones periódicas de seguimiento a la contratación "/>
    <s v="Posible"/>
    <s v="Moderado"/>
    <s v="Alto"/>
    <s v="El riesgo y su descripción no están identificados conforme a lo enunciado en el numeral 2,2 Identificación del Riesgo de la Guía para la Administración del Riesgos emitida por el DAFP, ya que se está comenzando con una palabra negativa (No)_x000a__x000a_La implementación  del control no redujo   la materialización del riesgo ya que El riesgo residual mantuvo la evaluación el riesgo en ALTO_x000a__x000a_No se incluyó en las consecuencias las sanciones por parte de los órganos de control y vigilancia_x000a__x000a_El control  reduce la materialización del riesgo únicamente en los recursos de  inversión dejando a un lado los recursos de funcionamiento, los cuales si están identificados en el riesgo &quot;Ejecución presupuestal incompleta.. _x000a__x000a_La contingencia no es un tratamiento para mitigar los efectos de la materialización del riesgo. Ej. Realizar reprogramación de los recursos...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_x000a_"/>
    <s v="No cumple"/>
    <s v="Cumple"/>
    <s v="Cumple"/>
    <s v="Cumple"/>
    <s v="Cumple"/>
    <s v="Cumple"/>
    <s v="No cumple"/>
    <s v="No cumple"/>
    <x v="0"/>
  </r>
  <r>
    <x v="0"/>
    <x v="12"/>
    <s v="Atender las necesidades de carácter legal y de representación judicial de la DNBC, con el propósito de defender los intereses de la entidad, mediante el acompañamiento y asesoría en carácter legal de sus procesos dando estricto cumplimiento a las leyes vigentes."/>
    <s v="Atender de manera inoportuna los proceso judiciales allegados a la entidad."/>
    <s v="Gestionar los procesos que llegan a la entidad fuera de los tiempos legalmente establecidos "/>
    <s v="Cumplimiento"/>
    <s v="1.1"/>
    <s v="Falta de personal idoneo."/>
    <s v="Perdida de proceso judicial_x000a__x000a_Daño reputacional_x000a__x000a_Sanciones disciplinarias _x000a__x000a_Sanciones legales"/>
    <s v="Posible"/>
    <s v="Moderado"/>
    <s v="Alto"/>
    <s v="Reducir"/>
    <s v="Se validara en cada uno de los comites de conciliaciòn que se cuente con el apoderado de los procesos en donde es parte la entidad. Validando que cada proceso en donde es demandada la entidad cuente con su respectivo apoderado."/>
    <s v="Gestor del Proceso"/>
    <s v="Lider del Proceso"/>
    <s v="Mensual"/>
    <s v="Prevenir"/>
    <s v="Verificaciòn del apoderado de los procesos allegados a la entidad / Relaciòn total de procesos en donde esta involucrada la entidad "/>
    <s v="Acta de comité de conciliaciòn "/>
    <s v="ENERO 2020.  9/9_x000a_FEBRERO 2020. 10/10_x000a_MARZO 2020. 10/10_x000a_ABRIL 2020. 10/10_x000a_MAYO 2020. 10/10_x000a_JUNIO 2020. 10/10_x000a_JULIO 2020. 10/10_x000a_AGOSTO 2020. 10/10_x000a_SEPTIEMBRE 2020. 10/10_x000a_"/>
    <s v="ENERO 2020.  Dentro del acta de comité de conciliación se evidencia el apoderado de los 9 procesos vigentes a esa fecha de la entidad_x000a_FEBRERO 2020.  Dentro del acta de comité de conciliación se evidencia el apoderado de los 10 procesos vigentes a esa fecha de la entidad_x000a_MARZO 2020. Dentro del acta de comité de conciliación se evidencia el apoderado de los 10 procesos vigentes a esa fecha de la entidad_x000a_ABRIL 2020. Dentro del acta de comité de conciliación se evidencia el apoderado de los 10 procesos vigentes a esa fecha de la entidad_x000a_MAYO 2020. Dentro del acta de comité de conciliación se evidencia el apoderado de los 10 procesos vigentes a esa fecha de la entidad_x000a_JUNIO 2020. Dentro del acta de comité de conciliación se evidencia el apoderado de los 10 procesos vigentes a esa fecha de la entidad_x000a_JULIO 2020. Dentro del acta de comité de conciliación se evidencia el apoderado de los 10 procesos vigentes a esa fecha de la entidad_x000a_AGOSTO 2020. Dentro del acta de comité de conciliación se evidencia el apoderado de los 10 procesos vigentes a esa fecha de la entidad_x000a_SEPTIEMBRE 2020. Dentro del acta de comité de conciliación se evidencia el apoderado de los 10 procesos vigentes a esa fecha de la entidad"/>
    <s v="Por parte del despacho del director se solicita que se designa otro abogado que asuma la defensa de la entidad"/>
    <s v="Posible"/>
    <s v="Moderado"/>
    <s v="Alto"/>
    <s v="Nombre del riesgo: se ajusta a su objetivo, es realmente una situación potencial que lo puede afectar, así como a la Entidad y partes interesadas y grupo de valor _x000a__x000a_Causa: igualmente determina un factor interno, que puede generar su materialización;_x000a__x000a_Consecuencia: es acertada; _x000a__x000a_Control: No se refiere a una actividad que tenga un propósito dirigido evitar que personal no idóneo lleve la representación judicial d la Entidad, pues validar cada proceso que se cuente con un apoderado designado en comité de conciliación, no va a prevenir que se materialice el riesgo, conforme a  lo enunciado en el numeral 8,3 del Manual de Gestión del Riesgo de la DNBC_x000a__x000a_Indicador: Se debe medir es en términos del  personal idóneo._x000a__x000a_Contingencia: puede evitar la materialización del riesgo.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implementación  del control no redujo   la materialización del riesgo ya que El riesgo residual mantuvo la evaluación el riesgo en ALTO."/>
    <s v="Cumple"/>
    <s v="Cumple"/>
    <s v="Cumple"/>
    <s v="Cumple"/>
    <s v="Cumple"/>
    <s v="No cumple"/>
    <s v="Cumple"/>
    <s v="No cumple"/>
    <x v="0"/>
  </r>
  <r>
    <x v="23"/>
    <x v="12"/>
    <s v="Atender las necesidades de carácter legal y de representación judicial de la DNBC, con el propósito de defender los intereses de la entidad, mediante el acompañamiento y asesoría en carácter legal de sus procesos dando estricto cumplimiento a las leyes vigentes."/>
    <s v="Atender de manera inoportuna los proceso judiciales allegados a la entidad."/>
    <s v="Gestionar los procesos que llegan a la entidad fuera de los tiempos legalmente establecidos "/>
    <s v="Cumplimiento"/>
    <s v="1.2"/>
    <s v="Sobrecarga laboral."/>
    <s v="Sanciones disciplinarias_x000a__x000a_Incumplimiento en el plan de acción"/>
    <s v="Posible"/>
    <s v="Moderado"/>
    <s v="Alto"/>
    <s v="Reducir"/>
    <s v="En los casos que la sobrecarga laboral no permita la defensa judicial de la entidad se procedera a designar otro abogado que la desarrolle. "/>
    <s v="Gestor del Proceso"/>
    <s v="Lider del Proceso"/>
    <s v="Trimestral "/>
    <s v="Prevenir"/>
    <s v="Procesos desigandos a otro abogado que tengan como causa sobrecarga laboral"/>
    <s v="Poder otorgado al nuevo abogado (en los casos que se presente el evento)"/>
    <s v="ENERO 2020.  0_x000a_FEBRERO 2020. 0_x000a_MARZO 2020. 0_x000a_ABRIL 2020. 0_x000a_MAYO 2020. 0_x000a_JUNIO 2020. 0_x000a_JULIO 2020. 0_x000a_AGOSTO 2020. 0_x000a_SEPTIEMBRE 2020. 0_x000a_"/>
    <s v="ENERO 2020. No se presentó ninguna sustitución de poder por sobrecarga laboral_x000a_FEBRERO 2020.  No se presentó ninguna sustitución de poder por sobrecarga laboral_x000a_MARZO 2020. No se presentó ninguna sustitución de poder por sobrecarga laboral_x000a_ABRIL 2020. No se presentó ninguna sustitución de poder por sobrecarga laboral_x000a_MAYO 2020. No se presentó ninguna sustitución de poder por sobrecarga laboral_x000a_JUNIO 2020. No se presentó ninguna sustitución de poder por sobrecarga laboral_x000a_JULIO 2020. No se presentó ninguna sustitución de poder por sobrecarga laboral_x000a_AGOSTO 2020. No se presentó ninguna sustitución de poder por sobrecarga laboral_x000a_SEPTIEMBRE 2020.No se presentó ninguna sustitución de poder por sobrecarga laboral"/>
    <s v="Por parte del despacho del director se solicita que se designa otro abogado que asuma la defensa de la entidad"/>
    <s v="Posible"/>
    <s v="Moderado"/>
    <s v="Alto"/>
    <s v="Nombre del riesgo: Atendiendo al riesgo estructurado  gestionar los procesos fuera de los tiempos legalmente establecidos, es ajustado a los criterios legales que rigen la materia_x000a__x000a_Causa: Es acertada define ese factor interno que genera la materialización (sobrecarga laboral) _x000a__x000a_Consecuencia:  sanciones disciplinarias, incumplimiento del plan de acción; resultaría igualmente importante, determinar las consecuencia que podría traer a la Entidad como:  fallos en contra, e incremente del contingente judicial, multas, etc. _x000a__x000a_Control: es importante determinarlo en términos de prevenir o detectar las causas que dan origen para llevar a cabo los ajustes y correctivos para que no se materialice, y no actuar una vez este se materialice como es el caso de designar otro abogado, la idea es revisar las cargas antes de dar la representación judicial, para no tener que sustituir en el camino, ya que esto sería la contingencia, incumpliendo lo señalado en el numeral 8,3 del Manual de Gestión del Riesgos DNBC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_x000a_Indicador:  No mide el control _x000a__x000a_La implementación  del control no redujo   la materialización del riesgo ya que El riesgo residual mantuvo la evaluación el riesgo en ALTO."/>
    <s v="Cumple"/>
    <s v="Cumple"/>
    <s v="No cumple"/>
    <s v="Cumple"/>
    <s v="Cumple"/>
    <s v="No cumple"/>
    <s v="Cumple"/>
    <s v="No cumple"/>
    <x v="0"/>
  </r>
  <r>
    <x v="0"/>
    <x v="12"/>
    <s v="Atender las necesidades de carácter legal y de representación judicial de la DNBC, con el propósito de defender los intereses de la entidad, mediante el acompañamiento y asesoría en carácter legal de sus procesos dando estricto cumplimiento a las leyes vigentes."/>
    <s v="Desatender las citaciones de carácter judicial y extrajudicial."/>
    <s v="Siendo vinculados a un proceso judicial o extrajudicial, no asistir a las citaciones de conciliaciones. "/>
    <s v="Cumplimiento"/>
    <s v="2.1"/>
    <s v="Falta de personal idoneo."/>
    <s v="Sanciones disciplinarias_x000a__x000a_Incumplimiento en el plan de acción"/>
    <s v="Posible"/>
    <s v="Moderado"/>
    <s v="Alto"/>
    <s v="Reducir"/>
    <s v="Se validara en cada uno de los comites de conciliaciòn que se cuente con el apoderado de los procesos en donde es parte la entidad. Validando que cada proceso en donde es demandada la entidad cuente con su respectivo apoderado."/>
    <s v="Gestor del Proceso"/>
    <s v="Lider del Proceso"/>
    <s v="Mensual"/>
    <s v="Prevenir"/>
    <s v="Verificaciòn del apoderado de los procesos allegados a la entidad / Relaciòn total de procesos en donde esta involucrada la entidad "/>
    <s v="Acta de comité de conciliaciòn "/>
    <s v="ENERO 2020.  9/9_x000a_FEBRERO 2020. 10/10_x000a_MARZO 2020. 10/10_x000a_ABRIL 2020. 10/10_x000a_MAYO 2020. 10/10_x000a_JUNIO 2020. 10/10_x000a_JULIO 2020. 10/10_x000a_AGOSTO 2020. 10/10_x000a_SEPTIEMBRE 2020. 10/10_x000a_"/>
    <s v="ENERO 2020.  Dentro del acta de comité de conciliación se evidencia el apoderado de los 9 procesos vigentes a esa fecha de la entidad_x000a_FEBRERO 2020.  Dentro del acta de comité de conciliación se evidencia el apoderado de los 10 procesos vigentes a esa fecha de la entidad_x000a_MARZO 2020. Dentro del acta de comité de conciliación se evidencia el apoderado de los 10 procesos vigentes a esa fecha de la entidad_x000a_ABRIL 2020. Dentro del acta de comité de conciliación se evidencia el apoderado de los 10 procesos vigentes a esa fecha de la entidad_x000a_MAYO 2020. Dentro del acta de comité de conciliación se evidencia el apoderado de los 10 procesos vigentes a esa fecha de la entidad_x000a_JUNIO 2020. Dentro del acta de comité de conciliación se evidencia el apoderado de los 10 procesos vigentes a esa fecha de la entidad_x000a_JULIO 2020. Dentro del acta de comité de conciliación se evidencia el apoderado de los 10 procesos vigentes a esa fecha de la entidad_x000a_AGOSTO 2020. Dentro del acta de comité de conciliación se evidencia el apoderado de los 10 procesos vigentes a esa fecha de la entidad_x000a_SEPTIEMBRE 2020. Dentro del acta de comité de conciliación se evidencia el apoderado de los 10 procesos vigentes a esa fecha de la entidad"/>
    <s v="Por parte del despacho del director se solicita que se designa otro abogado que asuma la defensa de la entidad"/>
    <s v="Posible"/>
    <s v="Menor"/>
    <s v="Moderado"/>
    <s v="Nombre del riesgo: Es importante respecto a este riesgo,  proceder a verificar si se trata de un nuevo evento que pueda afectar el proceso, o si se puede unificar  con el de Gestionar los procesos que llegan a la entidad fuera de los tiempos legalmente establecidos, teniendo en cuenta que es la misma causa que lo produce, el control es el mismo, al igual que el indicador y contingencia._x000a__x000a_Nombre del riesgo: Atendiendo al riesgo estructurado  gestionar los procesos fuera de los tiempos legalmente establecidos, es ajustado a los criterios legales que rigen la materia_x000a__x000a_Causa: Es acertada define ese factor interno que genera la materialización (falta de personal idóneo)_x000a__x000a_Consecuencia:  sanciones disciplinarias, incumplimiento del plan de acción; resultaría igualmente importante, determinar las consecuencia que podría traer a la Entidad como:  fallos en contra, e incremente del contingente judicial, . _x000a__x000a_Control: es importante determinarlo en términos de prevenir o detectar las causas que dan origen para llevar a cabo los ajustes y correctivos para que no se materialice, y no actuar una vez este se materialice como es el caso de designar otro abogado, la idea es revisar el perfil de los profesionales encargados de la representación judicial, incumpliendo lo señalado en el numeral 8,3 del Manual de Gestión del Riesgos DNBC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Indicador:  No mide el control _x000a__x000a_"/>
    <s v="Cumple"/>
    <s v="Cumple"/>
    <s v="No cumple"/>
    <s v="Cumple"/>
    <s v="Cumple"/>
    <s v="No cumple"/>
    <s v="Cumple"/>
    <s v="Cumple"/>
    <x v="0"/>
  </r>
  <r>
    <x v="24"/>
    <x v="12"/>
    <s v="Atender las necesidades de carácter legal y de representación judicial de la DNBC, con el propósito de defender los intereses de la entidad, mediante el acompañamiento y asesoría en carácter legal de sus procesos dando estricto cumplimiento a las leyes vigentes."/>
    <s v="Desatender las citaciones de carácter judicial y extrajudicial."/>
    <s v="Siendo vinculados a un proceso judicial o extrajudicial, no asistir a las citaciones de conciliaciones. "/>
    <s v="Cumplimiento"/>
    <s v="2.2"/>
    <s v="Falta de seguimiento a los procesos"/>
    <s v="Inicio de proceso judicial por la no asistencia a la citacion_x000a__x000a_Sanciones legales_x000a__x000a_Sanciones disciplinarias"/>
    <s v="Posible"/>
    <s v="Moderado"/>
    <s v="Alto"/>
    <s v="Reducir"/>
    <s v="Revision judicial de los procesos donde es parte la entidad. _x000a__x000a_En cada uno de los comites de conciliacion de hace seguimiento a los procesos donde es parte la entidad, verificando la fecha de audiencias para confirmar asistencias"/>
    <s v="Gestor del Proceso"/>
    <s v="Lider del Proceso"/>
    <s v="Mensual"/>
    <s v="Prevenir"/>
    <s v="Procesos revisados para identificar fechas de actuacion judicial  /  Procesos en contra de la entidad"/>
    <s v="Acta de comité de conciliaciòn "/>
    <s v="ENERO 2020.  9/9_x000a_FEBRERO 2020. 10/10_x000a_MARZO 2020. 10/10_x000a_ABRIL 2020. 10/10_x000a_MAYO 2020. 10/10_x000a_JUNIO 2020. 10/10_x000a_JULIO 2020. 10/10_x000a_AGOSTO 2020. 10/10_x000a_SEPTIEMBRE 2020. 10/10_x000a_"/>
    <s v="ENERO 2020.  Dentro del acta de comité de conciliación se hace seguimiento a los procesos donde es parte la entidad._x000a_FEBRERO 2020. Dentro del acta de comité de conciliación se hace seguimiento a los procesos donde es parte la entidad._x000a_MARZO 2020. Dentro del acta de comité de conciliación se hace seguimiento a los procesos donde es parte la entidad._x000a_ABRIL 2020. Dentro del acta de comité de conciliación se hace seguimiento a los procesos donde es parte la entidad._x000a_MAYO 2020. Dentro del acta de comité de conciliación se hace seguimiento a los procesos donde es parte la entidad._x000a_JUNIO 2020. Dentro del acta de comité de conciliación se hace seguimiento a los procesos donde es parte la entidad._x000a_JULIO 2020. Dentro del acta de comité de conciliación se hace seguimiento a los procesos donde es parte la entidad._x000a_AGOSTO 2020. Dentro del acta de comité de conciliación se hace seguimiento a los procesos donde es parte la entidad._x000a_SEPTIEMBRE 2020. Dentro del acta de comité de conciliación se hace seguimiento a los procesos donde es parte la entidad._x000a_"/>
    <s v="Presentar una solicitud de aplazamiento de la diligencia judicial "/>
    <s v="Posible"/>
    <s v="Menor"/>
    <s v="Moderado"/>
    <s v="Nombre del riesgo: Ajustado a los criterios legales. _x000a__x000a_Consecuencias: Sería importante incluir Perder la oportunidad de controvertir pruebas. _x000a__x000a_Control: Se debe ajustar entrando a especificar que actividad se haría para que se tenga un seguimiento a los procesos judiciales, como y diligencias programadas a los abogados, una especie de programador, que recuerde las audiencias, se debe hacer mas que una revisión un seguimiento, incumplimiendo el numeral 8,3 del Manual de Gestión del Riesgo DNBC_x000a__x000a_Existen dos controles asociados a un misma causa, por lo tanto se deben separar conforme a los determinado en el numeral 8,1 del Manual del Gestión del riesgo de la DNBC._x000a__x000a_Indicador: No mide las actividades del control _x000a__x000a_La contingencia no es un tratamiento para mitigar los efectos de la materialización del riesgo._x000a__x000a_En los controles conforme al numeral 8,3 del Manual de Gestión del Riesgo, no se identificó el paso 5 que trata de: Indicar qué pasa con las observaciones o desviaciones resultantes de ejecutar el control, quedando así:  No se investigan y resuelven oportunamente"/>
    <s v="Cumple"/>
    <s v="Cumple"/>
    <s v="Cumple"/>
    <s v="Cumple"/>
    <s v="Cumple"/>
    <s v="No cumple"/>
    <s v="No cumple"/>
    <s v="Cumple"/>
    <x v="0"/>
  </r>
  <r>
    <x v="0"/>
    <x v="13"/>
    <s v="Seleccionar, mantener y atraer el mejor talento humano, que satisfaga las competencias y habilidades requeridas por  DNBC, impulsando un óptimo ambiente laboral seguro, que promueva ambientes de participación y crecimiento, servidores felices y comprometidos para el cumplimiento de las metas de la entidad además de definir los lineamientos de desvinculación requeridos en ámbitos de legalidad e integridad._x000a_"/>
    <s v="Liquidación incorrecta de la nomina de los servidores públicos "/>
    <s v="Elaboración inadecuada de la liquidación de la nomina y parafiscales, que se puedan presentar por errores humano o tecnológicos"/>
    <s v="Operativo"/>
    <s v="1.1"/>
    <s v="Falla humana en el ingreso de información"/>
    <s v="Reprocesos_x000a__x000a_Sanciones disciplinarias_x000a__x000a_Sanciones legales"/>
    <s v="Posible"/>
    <s v="Moderado"/>
    <s v="Alto"/>
    <s v="Reducir"/>
    <s v="Revisión detallada de la sabana de nomina antes de ser cargada en el aplicativo del tesoro nacional"/>
    <s v="Líder y gestor del proceso"/>
    <s v="Gestión Financiera"/>
    <s v="Mensual"/>
    <s v="Prevenir"/>
    <s v="Numero de sabanas de nomina revisadas / Numero de sabanas de nomina elaboradas"/>
    <s v="Carpeta en DRIVE de las sabanas de nomina firmadas"/>
    <s v="ENERO 2020. 1/1_x000a_FEBRERO 2020. 1/1_x000a_MARZO. 1/1_x000a_ABRIL 2020. 1/1_x000a_MAYO 2020. 1/1_x000a_JUNIO 2020. 1/1_x000a_JULIO 2020. 1/1_x000a_AGOSTO 2020. 1/1_x000a_SEPTIEMBRE 2020. 1/1"/>
    <s v="ENERO 2020. Se elaboran y revisan una sabana de nomina en el periodo_x000a_FEBRERO 2020. Se elaboran y revisan una sabana de nomina en el periodo_x000a_MARZO. Se elaboran y revisan una sabana de nomina en el periodo_x000a_ABRIL 2020. Se elaboran y revisan una sabana de nomina en el periodo_x000a_MAYO 2020. Se elaboran y revisan una sabana de nomina en el periodo_x000a_JUNIO 2020. Se elaboran y revisan una sabana de nomina en el periodo_x000a_JULIO 2020. Se elaboran y revisan una sabana de nomina en el periodo_x000a_AGOSTO 2020. Se elaboran y revisan una sabana de nomina en el periodo_x000a_SEPTIEMBRE 2020. Se elaboran y revisan una sabana de nomina en el periodo"/>
    <s v="Informar a la subdirección administrativa y a la coordinación financiera sobre la falla presentada en la liquidación de la nomina e iniciar con las correcciones a que de lugar"/>
    <s v="Posible"/>
    <s v="Moderado"/>
    <s v="Alto"/>
    <s v="Respecto a la construcción e identificación del riesgo, la Oficina de Control Interno, observa que: 1. Se tuvieron en cuenta la totalidad de los insumos  de que trata el Numeral 2.2. de la Guía de Riesgos del DAFP, y lo preceptuado en el Numeral 6.1.1. del Manual de Gestión de Riesgo de la DNBC, para determinar y priorizar todos aquellos eventos o situaciones críticas potenciales y reales que imposibiliten el cumplimiento del objetivo estratégicos del proceso, el cual esta enmarca en &quot;...un óptimo ambiente laboral seguro, que promueva ambientes de participación y crecimiento, servidores felices y comprometidos para el cumplimiento de las metas de la entidad..&quot;,  Igualmente, se evidencia en esta revisión  que la descripción del riesgo  define claramente el nombre del mismo; _x000a__x000a_La causa  aunque identifica el  factor  interno  aun falta puntualización ej.: Fallas  en el ingreso de información al aplicativo....._x000a__x000a_La consecuencia definida  hace relación a los efectos o situaciones resultantes de la materialización del riesgo que impactan en el proceso, la entidad, sus grupos de valor y demás partes interesadas;_x000a__x000a_El control implementado no minimiza la materialización del riesgo en el proceso de Gestión del Talento Humano, dado que el control está previsto para ejecutarse por Gestión Financiera, incumpliendo lo enunciado en el Manual de Gestión del Riesgo numeral 8,3_x000a_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indicador establecido mide la ejecución  del control _x000a__x000a_La implementación  del control no redujo   la materialización del riesgo ya que El riesgo residual mantuvo la evaluación el riesgo en ALTO"/>
    <s v="Cumple"/>
    <s v="Cumple"/>
    <s v="Cumple"/>
    <s v="Cumple"/>
    <s v="Cumple"/>
    <s v="Cumple"/>
    <s v="Cumple"/>
    <s v="No cumple"/>
    <x v="0"/>
  </r>
  <r>
    <x v="25"/>
    <x v="13"/>
    <s v="Seleccionar, mantener y atraer el mejor talento humano, que satisfaga las competencias y habilidades requeridas por  DNBC, impulsando un óptimo ambiente laboral seguro, que promueva ambientes de participación y crecimiento, servidores felices y comprometidos para el cumplimiento de las metas de la entidad además de definir los lineamientos de desvinculación requeridos en ámbitos de legalidad e integridad._x000a_"/>
    <s v="Liquidación incorrecta de la nomina de los servidores públicos "/>
    <s v="Elaboración inadecuada de la liquidación de la nomina y parafiscales, que se puedan presentar por errores humano o tecnológicos"/>
    <s v="Operativo"/>
    <s v="1.2"/>
    <s v="Fallas tecnológicas"/>
    <s v="Demoras en los tiempos de pago_x000a__x000a_Reprocesos"/>
    <s v="Posible"/>
    <s v="Moderado"/>
    <s v="Alto"/>
    <s v="Reducir"/>
    <s v="Validar las actualizaciones previstas por el proveedor con el propósito de garantizar el correcto funcionamiento del Software de nomina"/>
    <s v="Líder y gestor del proceso"/>
    <s v="Gestión de Tecnología Informática"/>
    <s v="Cuatrimestral"/>
    <s v="Prevenir"/>
    <s v="Novedades o daños reportados del sofware por falta de actualización  "/>
    <s v="Correo Electrónico"/>
    <s v="ABRIL 2020. 0_x000a__x000a_AGOSTO 2020. 0 "/>
    <s v="ABRIL 2020. El sofware no presenta novedades, ni daños, con lo cual se valida que cuenta con las actualiaciones requeridas para su funcionamiento._x000a__x000a_AGOSTO  2020. El sofware no presenta novedades, ni daños, con lo cual se valida que cuenta con las actualiaciones requeridas para su funcionamiento._x000a__x000a_De todos modos está en proceso de evaluación para su adquisición.  Al espera que sea adjudicado a mediados del mes de  octubre."/>
    <s v="Se liquida la nomina en Excel, con el propósito de cumplir con los pagos en los tiempos previstos"/>
    <s v="Posible"/>
    <s v="Moderado"/>
    <s v="Alto"/>
    <s v="Atendiendo a esta nueva causa del riesgo, ya analizado y verificado que se ajusta a los parámetros  del Numeral 2.2. de la Guía de Riesgos del DAFP, y lo preceptuado en el Numeral 6.1.1. del Manual de Gestión de Riesgo de la DNBC, para determinar y priorizar todos aquellos eventos o situaciones críticas potenciales y reales que imposibiliten el cumplimiento del objetivo estratégicos del proceso,  donde igualmente se valida la descripción del riesgo, la causa , consecuencia, indicador  y la contingencia._x000a__x000a_El control implementado no minimiza la materialización del riesgo en el proceso de Gestión del Talento Humano, dado que el control está previsto para ejecutarse por Gestión de Tecnología, incumpliendo lo enunciado en el Manual de Gestión del Riesgo numeral 8,3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_x000a__x000a_Evaluación del riesgo residual, se debe revisar toda vez que el control  no modifica su probabilidad ni impacto ya que el nivel de riesgo permanece en alto. "/>
    <s v="Cumple"/>
    <s v="Cumple"/>
    <s v="Cumple"/>
    <s v="Cumple"/>
    <s v="Cumple"/>
    <s v="Cumple"/>
    <s v="No cumple"/>
    <s v="No cumple"/>
    <x v="0"/>
  </r>
  <r>
    <x v="26"/>
    <x v="13"/>
    <s v="Seleccionar, mantener y atraer el mejor talento humano, que satisfaga las competencias y habilidades requeridas por  DNBC, impulsando un óptimo ambiente laboral seguro, que promueva ambientes de participación y crecimiento, servidores felices y comprometidos para el cumplimiento de las metas de la entidad además de definir los lineamientos de desvinculación requeridos en ámbitos de legalidad e integridad._x000a_"/>
    <s v="Manejo inadecuado de la información de las historias laborales "/>
    <s v="Carencia de seguridad en la custodia de las historias laborales"/>
    <s v="Operativo"/>
    <s v="2.1"/>
    <s v="No tener un manejo  adecuado para la custodia de las historias laborales"/>
    <s v="Perdida de información de las historias laborales _x000a__x000a_Sanciones legales"/>
    <s v="Rara vez"/>
    <s v="Mayor"/>
    <s v="Alto"/>
    <s v="Reducir"/>
    <s v="Escanear la información de las historias laborales que se encuentran en custodia del proceso y validar con el proceso documental la posibilidad de transferir dicha información "/>
    <s v="Líder y gestor del proceso"/>
    <s v="Proceso Gestión Documental"/>
    <s v="Cuatrimestral"/>
    <s v="Prevenir"/>
    <s v="Documentos Escaneados de las historias laborales de los servidores de la entidad"/>
    <s v="Correo Electrónico"/>
    <s v="ABRIL 2020. 29 funcionarios  y 3 ex funcionarios_x000a__x000a_AGOSTO 2020. 29 funcionarios "/>
    <s v="ABRIL 2020. En el periodo en cuestion se realiza en el google drive del proceso recurso.humano@dnbc.gov.co el scaner de todos los documentos que hacen parte de la historia laboral de los funcionarios y exfuncionarios. Se adjunta pantallazo del drive donde se encuentran ubicadas las historias laborales, no se puede adjuntar uno a uno por motivos de proteccion a la informacion _x000a__x000a_AGOSTO 2020. En el periodo en cuestion se realiza en el google drive del proceso recurso.humano@dnbc.gov.co el scaner de todos los documentos que hacen parte de la historia laboral de los funcionarios y exfuncionarios. Se adjunta pantallazo del drive donde se encuentran ubicadas las historias laborales, no se puede adjuntar uno a uno por motivos de proteccion a la informacion_x000a__x000a_ Se realizo trasferencia de las historias laborales de los exfuncionarios o inactivas al proceso de gestión documental para la custodia, con sus respectivos formatos de trasferencias  correo enviado."/>
    <s v="Enviar las historias laborales a Gestión Documental para su custodia"/>
    <s v="Rara vez"/>
    <s v="Mayor"/>
    <s v="Alto"/>
    <s v="La construcción e identificación del riesgo,  es ajustada a los preceptos legales que debe cumplir; no obstante, se puede ampliar el riesgo a la imprecisión, inoportunidad, pérdida o filtración de información confidencialidad y reservada de los funcionarios; y la Descripción del riesgo define claramente el nombre del mismo; _x000a__x000a_Causa  no  identifica el factor  interno  que  produce la materialización del riesgo, conforme a lo enunciado en el Manual de Gestión del riesgo de la DNBC Numeral 7,1,1, ya está descrita como el mismo riesgo._x000a__x000a_Consecuencia definida  hace relación a los efectos o situaciones resultantes de la materialización del riesgo que impactan en el proceso; _x000a__x000a_El indicador establecido mide la ejecución  del control; sin embargo podría redactarse Número Total de las Historias....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_x000a__x000a_Evaluación del riesgo residual, se debe revisar, toda vez que el control no modifica su probabilidad ni impacto ya que el nivel de riesgo permanece en alto."/>
    <s v="Cumple"/>
    <s v="No cumple"/>
    <s v="Cumple"/>
    <s v="Cumple"/>
    <s v="Cumple"/>
    <s v="Cumple"/>
    <s v="Cumple"/>
    <s v="No cumple"/>
    <x v="0"/>
  </r>
  <r>
    <x v="27"/>
    <x v="13"/>
    <s v="Seleccionar, mantener y atraer el mejor talento humano, que satisfaga las competencias y habilidades requeridas por  DNBC, impulsando un óptimo ambiente laboral seguro, que promueva ambientes de participación y crecimiento, servidores felices y comprometidos para el cumplimiento de las metas de la entidad además de definir los lineamientos de desvinculación requeridos en ámbitos de legalidad e integridad._x000a_"/>
    <s v="Legalización extemporánea de viáticos y gastos de viaje"/>
    <s v="Legalización extemporánea por parte de funcionarios y contratistas de los viáticos y gastos de viaje"/>
    <s v="Operativo"/>
    <s v="3.1"/>
    <s v="Por no acatar el procedimiento establecido para la legalización de viáticos y gastos de viaje"/>
    <s v="Retraso en el cumplimiento de las actividades propias de la entidad_x000a__x000a_Reprocesos"/>
    <s v="Posible"/>
    <s v="Moderado"/>
    <s v="Alto"/>
    <s v="Reducir"/>
    <s v="Socializar o generar recordaciones del procedimiento de tramite de viáticos, gastos de viaje y desplazamientos"/>
    <s v="Líder y gestor del proceso"/>
    <m/>
    <s v="Mensual"/>
    <s v="Prevenir"/>
    <s v="Acciones de recordación o socialización realizadas en el periodo"/>
    <s v="Correo electrónico"/>
    <s v="ABRIL 2020. 32 correos_x000a__x000a_AGOSTO 2020. 95 correos_x000a_"/>
    <s v="ABRIL 2020. En el periodo en cuestion se enviaron 32 correos  &quot;legalizacion de comision y/o legalización gastos de viaje y desplazamiento&quot; una vez terminada la comisión o gastos de viaje y desplazamiento para recordar la fecha maxima de legalización_x000a_ABRIL 2020. En el periodo en cuestion se enviaron 95 correos  &quot;legalizacion de comision y/o legalización gastos de viaje y desplazamiento&quot; una vez terminada la comisión o gastos de viaje y desplazamiento para recordar la fecha maxima de legalización"/>
    <s v="Reportar los retrasos al implicado e informar al líder del procesos para que defina las acciones a tomar"/>
    <s v="Posible"/>
    <s v="Moderado"/>
    <s v="Alto"/>
    <s v="El riesgo,  describe el evento que puede generar impacto al objetivo del proceso es ajustado a los preceptos legales que debe cumplir; Así mismo,  la causa, descripción, consecuencia , indicador y contingencia se validan; no obstante, se debe entrar a revisar  la evaluación del riesgo residual,  toda vez que el control no modifica su probabilidad ni impacto ya que el nivel de riesgo permanece en alto._x000a__x000a_La consecuencia definida aunque aplica es muy amplia y no especifica el impacto del riesgo ej.: Sanciones disciplinarias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control implementado aunque ayuda a la minimización de  la materialización del riesgo no reduce sustancialmente la probabilidad de ocurrencia del riesgo  incumpliendo lo enunciado en el Manual de Gestión del Riesgo numeral 8,3_x000a__x000a_Evaluación del riesgo residual, se debe revisar, toda vez que el control no modifica su probabilidad ni impacto ya que el nivel de riesgo permanece en alto."/>
    <s v="Cumple"/>
    <s v="Cumple"/>
    <s v="Cumple"/>
    <s v="Cumple"/>
    <s v="Cumple"/>
    <s v="Cumple"/>
    <s v="Cumple"/>
    <s v="No cumple"/>
    <x v="0"/>
  </r>
  <r>
    <x v="0"/>
    <x v="13"/>
    <s v="Seleccionar, mantener y atraer el mejor talento humano, que satisfaga las competencias y habilidades requeridas por  DNBC, impulsando un óptimo ambiente laboral seguro, que promueva ambientes de participación y crecimiento, servidores felices y comprometidos para el cumplimiento de las metas de la entidad además de definir los lineamientos de desvinculación requeridos en ámbitos de legalidad e integridad._x000a_"/>
    <s v="Ambiente laboral sin las recomendaciones que garanticen el bienestar de los colaboradores"/>
    <s v="Intervención inoportuna para los servidores públicos de la DNBC lo cual puede generar accidentes labores o enfermedades laborales"/>
    <s v="Cumplimiento"/>
    <s v="4.1"/>
    <s v="No contemplar dentro cronograma del plan de trabajo de SST la elaboración de los exámenes."/>
    <s v="Enfermedades laborales_x000a__x000a_Sanciones legales"/>
    <s v="Improbable"/>
    <s v="Mayor"/>
    <s v="Alto"/>
    <s v="Reducir"/>
    <s v="Hacer seguimiento al cumplimiento de la actividad de los  exámenes para los servidores, dentro del plan de trabajo del SST "/>
    <s v="Líder y gestor del proceso"/>
    <s v="Gestion Contractual"/>
    <s v="Anual"/>
    <s v="Prevenir"/>
    <s v="Número de exámenes solicitados a los servidores públicos acorde a las necesidades de la entidad"/>
    <s v="Reporte de la realización del examen"/>
    <s v="No se ha cumplido el tiempo del control"/>
    <s v="Se asignó presupuesto en la vigencia 2019 para la realización de exámenes ocupacionales, los cuales se realizaron en el mes de diciembre de 2019 y los informes de condiciones de salud los recibimos en enero de 2020, de acuerdo a ellos se planteó el plan de trabajo del SG-SST para el 2020."/>
    <s v="Programar la ejecución de las recomendaciones emitidas por la IPS en los casos que así corresponda"/>
    <s v="Improbable"/>
    <s v="Mayor"/>
    <s v="Alto"/>
    <s v="El nombre y descripción del riesgo no tienen relación ya que el Ambiente Laboral abarca un sin número  de aspectos y no puntualiza en lo que hace relación a la SST con respecto a enfermedades laborales y accidentes laborales,  como si se enuncia en la  descripción, incumpliendo el numeral 2,2 Identificación del Riesgo de la Guía para la Administración del Riesgos emitida por el DAFP._x000a__x000a_La Causa únicamente está contemplando la elaboración de exámenes y no la intervención requerida para prevenir la ocurrencia de accidentes de trabajo y accidente_x000a__x000a_La consecuencia definida  hace relación únicamente a enfermedades laborales_x000a__x000a_El indicador está limitado únicamente a exámenes_x000a__x000a_La contingencia no es un tratamiento para mitigar los efectos de la materialización del riesgo es una obligatoriedad de la norma _x000a__x000a_El control implementado está incompleto en lo referente a las enfermedades laborales  quedando pendiente la de prevención de accidentes laborales,  incumpliendo lo enunciado en el Manual de Gestión del Riesgo numeral 8,3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valuación del riesgo residual, también se debe revisar, toda vez que el control no modifica su probabilidad ni impacto ya que el nivel de riesgo permanece en alto."/>
    <s v="No cumple"/>
    <s v="No cumple"/>
    <s v="No cumple"/>
    <s v="Cumple"/>
    <s v="Cumple"/>
    <s v="No cumple"/>
    <s v="No cumple"/>
    <s v="No cumple"/>
    <x v="0"/>
  </r>
  <r>
    <x v="28"/>
    <x v="13"/>
    <s v="Seleccionar, mantener y atraer el mejor talento humano, que satisfaga las competencias y habilidades requeridas por  DNBC, impulsando un óptimo ambiente laboral seguro, que promueva ambientes de participación y crecimiento, servidores felices y comprometidos para el cumplimiento de las metas de la entidad además de definir los lineamientos de desvinculación requeridos en ámbitos de legalidad e integridad._x000a_"/>
    <s v="Ambiente laboral sin las recomendaciones que garanticen el bienestar de los colaboradores"/>
    <s v="Intervención inoportuna para los servidores públicos de la DNBC lo cual puede generar accidentes labores o enfermedades laborales"/>
    <s v="Cumplimiento"/>
    <s v="4.2"/>
    <s v="Por no tener aprobado el presupuesto para la elaboración de los exámenes médicos laborales"/>
    <s v="Incumplimiento a la Resolución 2346 - 2007 del Ministerio de Salud_x000a__x000a_Perdidas economicas_x000a__x000a_Sanciones legales"/>
    <s v="Improbable"/>
    <s v="Mayor"/>
    <s v="Alto"/>
    <s v="Reducir"/>
    <s v="Solicitar la priorización del presupuesto para los exámenes médicos ocupacionales"/>
    <s v="Líder y gestor del proceso"/>
    <s v="Comité Directivo"/>
    <s v="Anual"/>
    <s v="Prevenir"/>
    <s v="Seguimientos realizados a la aprobación del presupuesto"/>
    <s v="Acta de reunión_x000a__x000a_Lista de Asistencia_x000a__x000a_Correo Electrónico"/>
    <s v="SEPTIEMBRE 2020. 1"/>
    <s v="SEPTIEMBRE 2020. Para la vigencia presupuestal 2020 del SG-SST se asignó $5.000.000 para la realización de los exámenes médicos ocupacionales de los 29 funcionarios, se estima en el mes de octubre noviembre se realicen los examenes medicos de la vigencia 2020."/>
    <s v="Solicitar a la ARP la intervención en las ultimas recomendaciones emitidas por la IPS"/>
    <s v="Improbable"/>
    <s v="Mayor"/>
    <s v="Alto"/>
    <s v="El nombre y descripción del riesgo no tienen relación ya que el Ambiente Laboral abarca un sin número  de aspectos y no puntualiza en lo que hace relación a la SST con respecto a enfermedades laborales y accidentes laborales,  como si se enuncia en la  descripción, incumpliendo el numeral 2,2 Identificación del Riesgo de la Guía para la Administración del Riesgos 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 es una obligatoriedad de la norma _x000a__x000a_Evaluación del riesgo residual, también se debe revisar, toda vez que el control no modifica su probabilidad ni impacto ya que el nivel de riesgo permanece en alto."/>
    <s v="No cumple"/>
    <s v="Cumple"/>
    <s v="Cumple"/>
    <s v="Cumple"/>
    <s v="Cumple"/>
    <s v="Cumple"/>
    <s v="Cumple"/>
    <s v="No cumple"/>
    <x v="1"/>
  </r>
  <r>
    <x v="0"/>
    <x v="14"/>
    <s v="Realizar las investigaciones en materia disciplinaria a los funcionarios y exfuncionarios de la Dirección Nacional de Bomberos, para la imposición de sanciones, absolución o auto de archivo definitivo, de acuerdo con los resultados_x000a_de dichas investigaciones, mediante la aplicación de la normatividad vigente"/>
    <s v="Desarrollo inoportuno e incumplimiento de   las etapas requeridas en las investigaciones disciplinarias"/>
    <s v="Afectacion en el cumplimiento de las etapas de los proceos disciplinarios que pueden alterar el curso y el resultado  de las investigaciones disciplinarias"/>
    <s v="Cumplimiento"/>
    <s v="1.1"/>
    <s v="Demoras en la radicación de los documentos por los afectados"/>
    <s v="Incumplimiento de plazos de los procesos disciplinarios_x000a__x000a_Reprocesos"/>
    <s v="Improbable"/>
    <s v="Mayor"/>
    <s v="Alto"/>
    <s v="Reducir"/>
    <s v="Revisión de la oportunidad de respuesta en las etapas de los procesos radicados, revisando en el aplicativo ORFEO de cada una de los casos. _x000a__x000a_Esto con el proposito de generar alertas en los casos que se evidencien radicados que no han allegado los documentos pertinentes. "/>
    <s v="Gestor del Proceso"/>
    <s v="Lider del Proceso"/>
    <s v="Trimestral "/>
    <s v="Detectar"/>
    <s v="Numero de radicados sin el &quot;radicado&quot; total de soportes  /  Numero de radicados evaluados"/>
    <s v="sistema de informacion orfeo"/>
    <s v="MARZO 2020. no se ha presentado solicitud de investigaciones disciplinarias_x000a_JUNIO 2020. no se ha presentado solicitud de investigaciones disciplinarias_x000a_SEPTIEMBRE 2020. no se ha presentado solicitud de investigaciones disciplinarias"/>
    <s v="MARZO 2020. no se ha presentado solicitud de investigaciones disciplinarias_x000a_JUNIO 2020. no se ha presentado solicitud de investigaciones disciplinarias_x000a_SEPTIEMBRE 2020. no se ha presentado solicitud de investigaciones disciplinarias"/>
    <s v="Notificar al responsable que aunque se recibio el radicado, no se ha tramitado por tener incompleta la documentación respectiva y solicitar la radicacion de los mismos en el menor tiempo posible"/>
    <s v="Posible"/>
    <s v="Menor"/>
    <s v="Moderado"/>
    <s v="_x000a_Nombre y descripción del riesgo: De acuerdo a lo preceptuado en el  Numeral 2.2. de la Guía de Riesgos del DAFP, así como  lo establecido en el Numeral 6.1.1. del Manual de Gestión de Riesgo de la DNBC, estos no se ajustan a la metodología para su construcción, se debe revisar el riesgo, toda vez que su objeto es claro en que su razón es hacer investigaciones ... para la imposición de sanciones, o absolución, entonces establecer un evento como es el desarrollo inoportuno e incumplimiento de las etapas(teniendo claramente definidas cada una de las etapas y sus tiempos), no resulta efectivo, diferente sería que dijéramos que el riesgo, puede ser Dilación en las actuaciones procesales atribuibles a los disciplinados._x000a__x000a_Causa: Se debe precisar ese factor o factores que permiten desarrollo inoportuno e incumplimiento de las etapas requeridas en las investigaciones, disciplinarias, ya que no solo puede ser atribuible a que los disciplinados que demoren la radicación de documentos, ya que esto daría lugar a que no tuviesen una defensa técnica, pero no afecta para que se incumplan las etapas requeridas ej.: Seguimiento inoportuno de las etapas del .... conforme a lo enunciado en el Manual de Gestión del riesgo de la DNBC NUMERAL 7,1,1._x000a__x000a_Consecuencia: El incumplimiento  de los plazos y reprocesos no hacen relación al efecto o situación resultante de su materialización y que impacta al proceso, Entidad,  grupos de valor y demás partes interesadas; ya que la materialización genera igualmente faltas legales y sancionatorias, extinción de la acción disciplinaria, conforme a lo enunciado en la Guía de Administración del Riesgo  Numeral  3,1,3._x000a__x000a_Control: Este debe tener un propósito que conlleve  a prevenir las causas, como puede ser:  Control de las actuaciones procesales , conforme a lo enunciado en el numeral 8,3 del Manual de Gestión del riesgo de la DNBC.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_x000a_Indicador. Se debe ajustar de acuerdo a l control._x000a__x000a_Evaluación del riesgo residual:  aplicado el control modifica el nivel del riesgo de alto a moderado conforme al Manual de Gestión de Riesgo de la DNBC                                                                                    "/>
    <s v="No cumple"/>
    <s v="No cumple"/>
    <s v="No cumple"/>
    <s v="Cumple"/>
    <s v="Cumple"/>
    <s v="No cumple"/>
    <s v="No cumple"/>
    <s v="Cumple"/>
    <x v="0"/>
  </r>
  <r>
    <x v="0"/>
    <x v="14"/>
    <s v="Realizar las investigaciones en materia disciplinaria a los funcionarios y exfuncionarios de la Dirección Nacional de Bomberos, para la imposición de sanciones, absolución o auto de archivo definitivo, de acuerdo con los resultados_x000a_de dichas investigaciones, mediante la aplicación de la normatividad vigente"/>
    <s v="Desarrollo inoportuno e incumplimiento de   las etapas requeridas en las investigaciones disciplinarias"/>
    <s v="Afectacion en el cumplimiento de las etapas de los proceos disciplinarios que pueden alterar el curso y el resultado  de las investigaciones disciplinarias"/>
    <s v="Cumplimiento"/>
    <s v="1.2"/>
    <s v="Prescripción de_x000a_la acción_x000a_disciplinaria"/>
    <s v="Daño reputacional de la entidad_x000a__x000a_Sanciones legales "/>
    <s v="Improbable"/>
    <s v="Mayor"/>
    <s v="Alto"/>
    <s v="Reducir"/>
    <s v="Dar celeridad a los procesos a punto de prescribir. Seguimiento continúo al Mapa de Riesgo. Revisión periódica del proceso. Empoderamiento por parte del funcionario encargado"/>
    <s v="Gestor del Proceso"/>
    <s v="Lider del Proceso"/>
    <s v="Mensual"/>
    <s v="Detectar"/>
    <s v="No. De procesos abiertos / No de procesos finalizados dentro del término legal) * 100"/>
    <s v="mapa de riesgos , cuadro de relacion de procesos con los tiempos de inicio"/>
    <s v="ENERO 2020. no se ha realizado solicitud de investigaciones disciplinarias_x000a_FEBRERO 2020. no se ha realizado solicitud de investigaciones disciplinarias_x000a_MARZO 2020. no se ha realizado solicitud de investigaciones disciplinarias_x000a_ABRIL 2020. no se ha realizado solicitud de investigaciones disciplinarias_x000a_MAYO 2020. no se ha realizado solicitud de investigaciones disciplinarias_x000a_JUNIO 2020.se realiza auto inhibitorio 3 de junio de 2020_x000a_JULIO 2020.no se ha realizado solicitud de investigaciones disciplinarias_x000a_AGOSTO 2020.no se ha realizado solicitud de investigaciones disciplinarias_x000a_SEPTIEMBRE 2020.no se ha realizado solicitud de investigaciones disciplinarias"/>
    <s v="ENERO 2020. no se ha presentado solicitud de iniciar investigacion del lider del proceso_x000a_FEBRERO 2020.no se ha presentado solicitud de iniciar investigacion del lider del proceso_x000a_MARZO 2020.no se ha presentado solicitud de iniciar investigacion del lider del proceso_x000a_ABRIL 2020.no se ha presentado solicitud de iniciar investigacion del lider del proceso_x000a_MAYO 2020.no se ha presentado solicitud de iniciar investigacion del lider del proceso_x000a_JUNIO 2020.no se ha presentado solicitud de iniciar investigacion del lider del proceso_x000a_JULIO 2020.no se ha presentado solicitud de iniciar investigacion del lider del proceso_x000a_AGOSTO 2020.no se ha presentado solicitud de iniciar investigacion del lider del proceso_x000a_SEPTIEMBRE 2020.no se ha presentado solicitud de iniciar investigacion del lider del proceso"/>
    <s v="Realizar una priorización de los casos radicados, validando los tiempos en cada una de las etapas "/>
    <s v="Posible"/>
    <s v="Menor"/>
    <s v="Moderado"/>
    <s v="Nombre y descripción del riesgo: De acuerdo a lo preceptuado en el  Numeral 2.2. de la Guía de Riesgos del DAFP, así como  lo establecido en el Numeral 6.1.1. del Manual de Gestión de Riesgo de la DNBC, estos no se ajustan a la metodología para su construcción, se debe revisar el riesgo, toda vez que su objeto es claro en que su razón es hacer investigaciones ... para la imposición de sanciones, o absolución, entonces establecer un evento como es el desarrollo inoportuno e incumplimiento de las etapas(teniendo claramente definidas cada una de las etapas y sus tiempos), no resulta efectivo, diferente sería que dijéramos que el riesgo, puede ser Prescripción de la acción disciplinaria._x000a__x000a_Causa: Debe ser objeto de revisión, ya que la prescripción de la acción disciplinaria es otro riesgo, y aquí lo que se quiere es determinar  o identificar ese factor interno o  externo que puede hacer que se materialice el riesgo, conforme a lo enunciado en el Manual de Gestión del riesgo de la DNBC NUMERAL 7,1,1._x000a_Consecuencia: Se podrían tener en cuenta otras consecuencias que resultantes de su materialización y que impacta a la Entidad, partes interesadas y grupos de valor, tal como sería Extinción de la acción disciplinaria, sanciones disciplinarias o penales por alguna omisión       _x000a__x000a_Control: No es una actividad que se realice para prevenir el riesgo, como es la de  Controlar y hacer seguimiento a las etapas procesales, conforme a lo enunciado en el numeral 8,3 del Manual de Gestión del riesgo de la DNBC._x000a__x000a_El control aplica a la clasificación  debe ser preventivo-Preventivo  conforme a lo estipulado en el numeral 8,3 del Manual de Gestión del riesgo de la DNBC._x000a__x000a__x000a_Los controles no están individualizados conforme a lo enunciado en la Guía de Administración del Riesgo numeral 3,2, identificando para cada causa un control_x000a__x000a_Indicador:  Debe medir el control de los procesos que estén a punto de vencimiento de términos._x000a__x000a_La contingencia no es un tratamiento para mitigar los efectos de la materialización del riesgo. _x000a__x000a_Evaluación riesgo inherente y residual : Son ajustados a lo determinado en el manual de gestión del riesgo de la DNBC"/>
    <s v="No cumple"/>
    <s v="No cumple"/>
    <s v="Cumple"/>
    <s v="Cumple"/>
    <s v="Cumple"/>
    <s v="No cumple"/>
    <s v="No cumple"/>
    <s v="Cumple"/>
    <x v="2"/>
  </r>
  <r>
    <x v="29"/>
    <x v="14"/>
    <s v="Realizar las investigaciones en materia disciplinaria a los funcionarios y exfuncionarios de la Dirección Nacional de Bomberos, para la imposición de sanciones, absolución o auto de archivo definitivo, de acuerdo con los resultados_x000a_de dichas investigaciones, mediante la aplicación de la normatividad vigente"/>
    <s v="Desarrollo inoportuno e incumplimiento de   las etapas requeridas en las investigaciones disciplinarias"/>
    <s v="Afectacion en el cumplimiento de las etapas de los proceos disciplinarios que pueden alterar el curso y el resultado  de las investigaciones disciplinarias"/>
    <s v="Cumplimiento"/>
    <s v="1.3"/>
    <s v="Perdida de expedientes o piezas procesales"/>
    <s v="Falta de investigacion, errores procesales, veracidad de la informacion"/>
    <s v="Improbable"/>
    <s v="Mayor"/>
    <s v="Alto"/>
    <s v="Reducir"/>
    <s v="Aumento de los mecanismos de seguridad. Ubicación del archivo y documentos, en lugar adecuado y seguro. Reporte de los expedientes que salen del Despacho. _x000a__x000a_Inventario de expedientes mensual"/>
    <s v="Gestor del Proceso"/>
    <s v="Lider del Proceso"/>
    <s v="Trimestral "/>
    <s v="Prevenir"/>
    <s v="(No de Expedientes perdidos/ No de expedientes inventariados)* 100"/>
    <s v="revision y diligitalizacion de los procesos activos"/>
    <s v="MARZO 2020. no hay a la fecha procesos activos_x000a_JUNIO 2020.no hay a la fecha procesos activos_x000a_SEPTIEMBRE 2020.no hay a la fecha procesos activos"/>
    <s v="MARZO 2020.no hay a la fecha procesos activos_x000a_JUNIO 2020.no hay a la fecha procesos activos_x000a_SEPTIEMBRE 2020.no hay a la fecha procesos activos"/>
    <s v="Escanar todos los documentos correspondientes a los procesos allegados al proceso, y solicitar al area de sistemas la creacion de una carpeta con seguridad y restriccion de acceso que garantice la seguridad de la información"/>
    <s v="Posible"/>
    <s v="Menor"/>
    <s v="Moderado"/>
    <s v="Nombre y descripción del riesgo: De acuerdo a lo preceptuado en el  Numeral 2.2. de la Guía de Riesgos del DAFP, así como  lo establecido en el Numeral 6.1.1. del Manual de Gestión de Riesgo de la DNBC, estos no se ajustan a la metodología para su construcción, se debe revisar el riesgo, toda vez que su objeto es claro en que su razón es hacer investigaciones ... para la imposición de sanciones, o absolución, entonces establecer un evento como es el desarrollo inoportuno e incumplimiento de las etapas(teniendo claramente definidas cada una de las etapas y sus tiempos), no resulta efectivo, diferente sería que dijéramos que el riesgo, puede ser Prescripción de la acción disciplinaria._x000a__x000a_Causa: Como esta definida corresponde a otro riesgo del proceso, teniendo en cuenta que es un evento potencial que puede afectar al proceso como es la pérdida de expedientes o piezas procesales, ya que esta no identifica ese factor interno  o externo que puede  materializar el riesgo conforme a lo enunciado en el Manual de Gestión del riesgo de la DNBC NUMERAL 7,1,1._x000a__x000a_Consecuencia:  definida esta se puede  ampliar a: Dilación injustificada de procesos, caducidad de acciones disciplinarias, inobservancia al debido proceso._x000a__x000a_Control: Efectivamente definido la medida que modifica el riesgo._x000a__x000a_Indicador:  mide los controles determinados_x000a__x000a_Contingencia  mitiga los efectos de la materialización del riesgo._x000a__x000a_Evaluación del riesgo inherente y residual: Se ajustan a los factores de probabilidad e impacto; e igualmente, una vez aplicado el control el nivel del riesgo cambia positivamente. "/>
    <s v="No cumple"/>
    <s v="No cumple"/>
    <s v="Cumple"/>
    <s v="Cumple"/>
    <s v="Cumple"/>
    <s v="Cumple"/>
    <s v="Cumple"/>
    <s v="Cumple"/>
    <x v="1"/>
  </r>
  <r>
    <x v="30"/>
    <x v="14"/>
    <s v="Realizar las investigaciones en materia disciplinaria a los funcionarios y exfuncionarios de la Dirección Nacional de Bomberos, para la imposición de sanciones, absolución o auto de archivo definitivo, de acuerdo con los resultados_x000a_de dichas investigaciones, mediante la aplicación de la normatividad vigente"/>
    <s v="Prescripción de los terminos de las acciones disciplinarias allegadas al proceso"/>
    <s v="Vencimiento de los tiempos de los términos procesales por negligencia de los funcionarios a cargo de los procesos"/>
    <s v="Cumplimiento"/>
    <s v="2.1"/>
    <s v="Quejas injustificadas por parte de los funcionario o usuarios de la entidad"/>
    <s v="Daño reputacional de la entidad- Reprocesos"/>
    <s v="Improbable"/>
    <s v="Moderado"/>
    <s v="Moderado"/>
    <s v="Reducir"/>
    <s v="Campañas de Autocontrol y socialización del código de ética, Reglamento Interno de Trabajo y demás normatividad en materia disciplinaria."/>
    <s v="Gestor del Proceso"/>
    <s v="Lider del Proceso"/>
    <s v="Anual"/>
    <s v="Prevenir"/>
    <s v="Numero de campañas y socializaciones realizadas"/>
    <s v="Listas de asistencia y/o pantallazos de participación"/>
    <s v="No se ha cumplido el tiempo del control"/>
    <s v="No se ha cumplido el tiempo del control"/>
    <s v="Programar la sensibilizaciones de manera timestral y solicitar a los ideres de los proceso la obligatoria la participación a las sensibilizaciones por parte de ellos y sus colaboradores"/>
    <s v="Improbable"/>
    <s v="Moderado"/>
    <s v="Moderado"/>
    <s v="Nombre y descripción del riesgo: De acuerdo a lo preceptuado en el  Numeral 2.2. de la Guía de Riesgos del DAFP, así como  lo establecido en el Numeral 6.1.1. del Manual de Gestión de Riesgo de la DNBC, estos no se ajustan a la metodología para su construcción, se debe revisar el riesgo, toda vez que su objeto es claro en que su razón es hacer investigaciones ... para la imposición de sanciones, o absolución, entonces establecer un evento como es el desarrollo inoportuno e incumplimiento de las etapas(teniendo claramente definidas cada una de las etapas y sus tiempos), no resulta efectivo, diferente sería que dijéramos que el riesgo, puede ser Prescripción de la acción disciplinaria._x000a__x000a_Causa: No es un factor que determine la materialización del riesgo, ya que las quejas injustificadas por si no influyen para que prescriba los términos de las acciones, conforme a lo enunciado en el Manual de Gestión del riesgo de la DNBC NUMERAL 7,1,1._x000a__x000a_Consecuencias: No solo son daños reputacionales, sino también genera, acciones disciplinarias , penales y fiscales_x000a__x000a_Control: No se ajusta a una acción que tenga un propósito que evite la materialización del riesgo, pues el control de la acción disciplinable esta en cabeza del líder del proceso, conforme a lo enunciado en el numeral 8,3 del Manual de Gestión del riesgo de la DNBC._x000a__x000a_Indicador: Aunque mide el control diseñado, igualmente no opera para el riesgo, se debe ajustar._x000a__x000a_Contingencia:  Si la idea es evitar que se tramiten quejas injustificadas, si se capacita a los funcionarios en el tema, resulta acertado, pero esto no va a permitir que se produzcan vencimiento de términos o que una vez vencidos estos se puedan revivir._x000a__x000a_Tratamiento del riesgo no es reducir  es evitar _x000a__x000a_La implementación  del control no redujo   la materialización del riesgo ya que El riesgo residual mantuvo la evaluación el riesgo en Moderado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         "/>
    <s v="No cumple"/>
    <s v="No cumple"/>
    <s v="Cumple"/>
    <s v="Cumple"/>
    <s v="No cumple"/>
    <s v="No cumple"/>
    <s v="No cumple"/>
    <s v="Cumple"/>
    <x v="0"/>
  </r>
  <r>
    <x v="0"/>
    <x v="15"/>
    <s v="Brindar atención oportuna a los ciudadanos, grupos de interes y grupos de valor, en  el marco de trámites, servicios, peticiones, quejas, reclamos y sugerencias a través de canales de atención dispuestos para este fin, mediante la identificacion de las experiencias con la DNBC."/>
    <s v="Capacidad insuficiente de personal para la atención de tramites y servicios a los usuarios de manera oportuna"/>
    <s v="La entidad no cuenta con el personal idoneo de manera permanente, lo cual no garantiza la atención a los tramites y servicios en oportunidad "/>
    <s v="Operativo"/>
    <s v="1.1"/>
    <s v="Ausencia de personal idóneo"/>
    <s v="Inoportunidad en la atención a los usuarios"/>
    <s v="Posible"/>
    <s v="Moderado"/>
    <s v="Alto"/>
    <s v="Reducir"/>
    <s v="Validar los periodos de contratación del personal idóneo que genera la atención de tramites y servicios a los usuarios de la DNBC, para garantizar la continuidad del servicio."/>
    <s v="Subdirector Administrativo y Financiero _x000a_Lider o Gestor de Proceso"/>
    <s v="N/A"/>
    <s v="Mensual"/>
    <s v="Prevenir"/>
    <s v="Numero de Reuniones de seguimiento a la gestión realizada del proceso"/>
    <s v="Acta de seguimiento de las reuniones internas de gestión"/>
    <s v="ENERO 2020.0_ No se realizo reunion de seguimiento_x000a_FEBRERO 2020. 0_No se realizo reunion de seguimiento_x000a_MARZO 2020. 0_No se realizo reunion de seguimiento_x000a_ABRIL 2020. 1_Se realiza reunion de seguiento_x000a_MAYO 2020.1_Se realiza reunion de seguiento_x000a_JUNIO 2020.1_Se realiza reunion de seguiento_x000a_JULIO 2020.1_Se realiza reunion de seguiento_x000a_AGOSTO 2020.1_Se realiza reunion de seguiento"/>
    <s v="ENERO 2020. No se realizo reunion de seguimiento_x000a_FEBRERO 2020.No se realizo reunion de seguimiento_x000a_MARZO 2020. No se realizo reunion de seguimiento_x000a_ABRIL 2020. Se realiza reunion de seguiento en la cual aunque no se logro tener la presencia del Subdireccion administrativa y financiera, en la cual se validan las fechas de contratacion del personal a cargo_x000a_MAYO: Nuevamente se confirma el equipo junto a sus vigencias_x000a_JUNIO: El mismo equipo de atencion sigue con sus funciones a la fecha_x000a_JULIO: Nuevamente se reune equio para confirmar sus vigencias de contratos y funciones_x000a_AGOSTO: El equipo de atencion sigue a la fecha segun contratos vigentes "/>
    <s v="Capacitar al personal provisional o de carrera en las actividades correspondientes a los servicios de atención al usuario requeridos para mantener la atención oportunamente"/>
    <s v="Posible"/>
    <s v="Moderado"/>
    <s v="Alto"/>
    <s v="Causa:  la casusa definida es el mismo riesgo. Hace falta la inclusión  de causas que podrían generar que el riesgo se materialice  conforme a lo enunciado en el Manual de Gestión del riesgo de la DNBC Numeral 7,1,1._x000a__x000a_Consecuencia: Esta bien definida hace relación a un efecto o situación resultante de la materialización del riesgo_x000a__x000a_Indicador: No mide la ejecución  del control._x000a__x000a_Contingencia: Mitiga  los efectos de la materialización del mismo .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valuación del riesgo: El riesgo residual continua en alto,  no obstante el diseño del control  _x000a__x000a_La implementación  del control no redujo   la materialización del riesgo ya que El riesgo residual mantuvo la evaluación el riesgo en Alto"/>
    <s v="Cumple"/>
    <s v="Cumple"/>
    <s v="Cumple"/>
    <s v="Cumple"/>
    <s v="Cumple"/>
    <s v="No cumple"/>
    <s v="Cumple"/>
    <s v="No cumple"/>
    <x v="1"/>
  </r>
  <r>
    <x v="31"/>
    <x v="15"/>
    <s v="Brindar atención oportuna a los ciudadanos, grupos de interes y grupos de valor, en  el marco de trámites, servicios, peticiones, quejas, reclamos y sugerencias a través de canales de atención dispuestos para este fin, mediante la identificacion de las experiencias con la DNBC."/>
    <s v="Capacidad insuficiente de personal para la atención de tramites y servicios a los usuarios de manera oportuna"/>
    <s v="La entidad no cuenta con el personal idoneo de manera permanente, lo cual no garantiza la atención a los tramites y servicios en oportunidad "/>
    <s v="Operativo"/>
    <s v="1.2"/>
    <s v="Planeación inadecuada "/>
    <s v="Incumplimiento en las actividades del proceso"/>
    <s v="Posible"/>
    <s v="Moderado"/>
    <s v="Alto"/>
    <s v="Evitar"/>
    <s v="Validar los periodos de contratación del personal idóneo que genera la atención de tramites y servicios a los usuarios de la DNBC, para garantizar la continuidad del servicio."/>
    <s v="Subdirector Administrativo y Financiero _x000a_Lider o Gestor de Proceso"/>
    <s v="N/A"/>
    <s v="Cuatrimestral"/>
    <s v="Prevenir"/>
    <s v="Numero de Reuniones de seguimiento a la gestión realizada del proceso"/>
    <s v="Acta de seguimiento de las reuniones internas de gestión"/>
    <s v="ENERO 2020.0_ No se realizo reunion de seguimiento_x000a_FEBRERO 2020. 0_No se realizo reunion de seguimiento_x000a_MARZO 2020. 0_No se realizo reunion de seguimiento_x000a_ABRIL 2020. 1_Se realiza reunion de seguiento_x000a_MAYO 2020.1_Se realiza reunion de seguiento_x000a_JUNIO 2020.1_Se realiza reunion de seguiento_x000a_JULIO 2020.1_Se realiza reunion de seguiento_x000a_AGOSTO 2020.1_Se realiza reunion de seguiento"/>
    <s v="ENERO 2020. No se realizo reunion de seguimiento_x000a_FEBRERO 2020.No se realizo reunion de seguimiento_x000a_MARZO 2020. No se realizo reunion de seguimiento_x000a_ABRIL 2020. Se realiza reunion de seguiento en la cual aunque no se logro tener la presencia del Subdireccion administrativa y financiera, en la cual se validan las fechas de contratacion del personal a cargo_x000a_MAYO: Nuevamente se confirma el equipo junto a sus vigencias_x000a_JUNIO: El mismo equipo de atencion sigue con sus funciones a la fecha_x000a_JULIO: Nuevamente se reune equio para confirmar sus vigencias de contratos y funciones_x000a_AGOSTO: El equipo de atencion sigue a la fecha segun contratos vigentes "/>
    <s v="Incluir dentro de la planeación capacitación al personal provisional o de carrera en las actividades correspondientes a los servicios de atención al usuario requeridos para mantener la atención oportunamente"/>
    <s v="Posible"/>
    <s v="Moderado"/>
    <s v="Alto"/>
    <s v="Causa: Hace falta puntualizar la causa que genera el riesgo. _x000a__x000a_Consecuencia: Se deben ampliar a acciones legales en contra de la Entidad como acciones de tutela, sanciones disciplinarias, etc._x000a__x000a_Indicador: No mide la ejecución del control. _x000a__x000a_Contingencia: Mitiga los efectos de la materialización del mismo . _x000a__x000a_Tratamiento. No es evitar sino reducir 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valuación del riesgo: El riesgo residual continua en alto, no obstante el diseño del contra_x000a__x000a_La implementación  del control no redujo   la materialización del riesgo ya que El riesgo residual mantuvo la evaluación el riesgo en Alto"/>
    <s v="Cumple"/>
    <s v="Cumple"/>
    <s v="Cumple"/>
    <s v="Cumple"/>
    <s v="No cumple"/>
    <s v="No cumple"/>
    <s v="Cumple"/>
    <s v="No cumple"/>
    <x v="1"/>
  </r>
  <r>
    <x v="32"/>
    <x v="15"/>
    <s v="Brindar atención oportuna a los ciudadanos, grupos de interes y grupos de valor, en  el marco de trámites, servicios, peticiones, quejas, reclamos y sugerencias a través de canales de atención dispuestos para este fin, mediante la identificacion de las experiencias con la DNBC."/>
    <s v="Desatender los requerimientos de PQRSD recibidos por la entidad y radicados en ORFEO, durante algunos periodos de la vigencia"/>
    <s v="Que no se respondan en oportunidad las PQRSD debido a que no se realiza el debido cierre en el aplicativo ORFEO por parte del personal responsable, al momento de terminar su contrato"/>
    <s v="Estratégico"/>
    <s v="2.1"/>
    <s v="Que el personal responsable de la atención  de tramites y/o servicios de la entidad, no realice adecuadamente el cierre del aplicativo de Gestión Documental ORFEO asignado a su cargo"/>
    <s v="Respuestas inoportunas a las peticiones, tramites y/o servicios de la entidad solicitados y radicados en ORFEO"/>
    <s v="Posible"/>
    <s v="Moderado"/>
    <s v="Alto"/>
    <s v="Reducir"/>
    <s v="Presentar al supervisor del contrato el reporte generado  del sistema de gestión documental de los radicados en estado abierto por cada usuario, con el propósito de remitir a los responsables para su seguimiento"/>
    <s v="Subdirector Administrativo y Financiero _x000a_Lider o Gestor de Proceso"/>
    <s v="Gestión de Tecnología Informática_x000a_Supervisores de Contrato _x000a_Lideres de Proceso"/>
    <s v="Trimestral "/>
    <s v="Prevenir"/>
    <s v="Numero de repoortes generados del sistema de gestion documental en estado abierto por usuario, enviados a los lideres de proceso "/>
    <s v="Acta de seguimiento reuniones internas de gestión_x000a__x000a_Correo electrónico de envió de reporte a los lideres y/o supervisores"/>
    <s v="Marzo 2020. 0_x000a__x000a_Junio 2020. 0_x000a__x000a_Septiembre 2020. 0"/>
    <s v="Marzo 2020.  No se realizo seguimiento_x000a__x000a_Junio 2020. Dado que se esta realizando una actualización de version del sistema ORFEO, no ha sido posible tener el informe de los reportes en estado abierto, aunque se genero un correo al area de sistemas para obtener este informe no se tiene  respuesta a la fecha._x000a__x000a_Septiembre 2020. Dado que se esta realizando una actualización de version del sistema ORFEO, no ha sido posible tener el informe de los reportes en estado abierto"/>
    <s v="Validar todos los casos abiertos al cierre de la vigencia mediante un usuario de administrador y buscar tramitarlas"/>
    <s v="Posible"/>
    <s v="Moderado"/>
    <s v="Alto"/>
    <s v="Nombre del riesgo: revisar la redacción del riesgo, en términos de describir ese evento que pueda tener un impacto sobre el cumplimiento del objetivo, es decir  qué puede ocurrir y sus consecuencias, determinando si el riesgo es por el no uso adecuado del ORFEO, fallas del mismo, o porque los contratistas no cumplen con una obligación especifica, ya que la descripción del riesgo, no da cuenta al riesgo determinado por no ser claro el evento identificado; toda vez, que no se puede atribuir a que por no haber realizado un cierre de ORFEO, se de trámite inoportuno a una PQRSD, que ingreso por ese canal._x000a__x000a_El tipo de riesgo no está conforme a lo señalado en la guía de Administración del Riesgo emitida por el DAFP 2,2,2 y el Manual de Gestión  del riesgo de la DNBC, numeral 4, por cuanto es de Cumplimiento                      _x000a__x000a_Causa: No responde a un factor interno que responda a la materialización del riesgo, como desconocimiento de los términos, falta de alertas y de controles._x000a__x000a_Consecuencia: Igualmente no hace relación al efecto o situación resultante de la materialización del riesgo. Igualmente puede para  la entidad generar acciones legales como tutelas, procesos disciplinarios._x000a__x000a_Control: La actividad de generar un reporte de las PQRSD abiertos, no va a garantizar que se respondan en oportunidad las solicitudes que ingresan por el Orfeo, se debe es generar el reporte de cuáles están en términos próximos a vencer para que supervisor o líder del proceso prioricen su respuesta, conforme a lo descrito en el Manual de Gestión del Riesgo numeral 8,3_x000a__x000a_Indicador: Mide la ejecución  del control, pero como el control no se ajusta pues tampoco se puede aceptar el indicador_x000a__x000a_Contingencia:  Igualmente debe ser objeto de revisión, para que se diseñe una medida para esas PQRSD, que ingresaron por ORFEO y están próximas a vencerse. Como puede ser redistribuir en todo el personal del proceso._x000a__x000a_Riesgo residual: observamos que  no obstante el diseño del control este no modifica su probabilidad ni impacto ya que el nivel de riesgo residual permanece en alto. "/>
    <s v="No cumple"/>
    <s v="No cumple"/>
    <s v="No cumple"/>
    <s v="Cumple"/>
    <s v="Cumple"/>
    <s v="No cumple"/>
    <s v="No cumple"/>
    <s v="No cumple"/>
    <x v="0"/>
  </r>
  <r>
    <x v="0"/>
    <x v="15"/>
    <s v="Brindar atención oportuna a los ciudadanos, grupos de interes y grupos de valor, en  el marco de trámites, servicios, peticiones, quejas, reclamos y sugerencias a través de canales de atención dispuestos para este fin, mediante la identificacion de las experiencias con la DNBC."/>
    <s v="Los canales dispuestos para la recepción de tramites y servicios de la entidad, no cumplen con la cobertura y accesibilidad necesarias para garantizar la identificación de las experiencias de los usuarios de manera apropiada"/>
    <s v="No se cuentan con canales que garanticen la apropiada gestión de los tramites reportados por los usuarios "/>
    <s v="Operativo"/>
    <s v="3.1"/>
    <s v="Fallas tecnológicas"/>
    <s v="Incumplimiento en los tiempos de recepción y respuesta para los Usuarios"/>
    <s v="Posible"/>
    <s v="Moderado"/>
    <s v="Alto"/>
    <s v="Evitar"/>
    <s v="Consolidar y reportar los casos de fallas de los sistemas o canales de atención para la ciudanía mediante una comunicación interna (Correo Electrónico) dirigida al área de Tecnología e Informática"/>
    <s v="Subdirector Administrativo y Financiero _x000a_Lider o Gestor de Proceso"/>
    <s v="Gestión Administrativa_x000a_Gestión de Tecnología Informática"/>
    <s v="Cuatrimestral"/>
    <s v="Detectar"/>
    <s v="Numero de fallas presentadas en los sistemas"/>
    <s v="Número de comunicaciones internas generadas informando fallas tecnológicas"/>
    <s v="ABRIL 2020. 0 No se reportarón_x000a__x000a_AGOSTO 2020. 5 novedades de fallas a gestión TI. Se han generado comunicaciones internas mediante se daban errores en el sistema de gestion documental Orfeo"/>
    <s v="ABRIL 2020. No se reportarón_x000a__x000a_AGOSTO 2020.  Se han generado comunicaciones internas mediante se daban errores en el sistema de gestion documental Orfeo"/>
    <s v="Solicitar algún plan de continencia al proceso de TI, con el fin de garantizar el servicio"/>
    <s v="Posible"/>
    <s v="Moderado"/>
    <s v="Alto"/>
    <s v="El riesgo y su descripción no están identificados conforme a lo enunciado en el numeral 2,2 Identificación del Riesgo de la Guía para la Administración del Riesgos emitida por el DAFP,  ya que el riesgo no esta construido en términos de dar a  conocer los eventos potenciales, que pueden estar  o no bajo el control de la Entidad, y que pueden poner en riesgo el logro del objetivo, estableciendo los agentes generadores, causas y los efectos de su ocurrencia; el riesgo identificado, se debe entender como aquello que podría suceder, por qué sucedería y de qué manera se llevaría a cabo, pues como esta definido como su estuviera materializado el riesgo, entendiéndose  que los canales dispuestos para la recepción de tramites y servicios de la entidad, no cumplen con la cobertura y accesibilidad necesarias para garantizar la identificación de las experiencias de los usuarios de manera apropiada. De igual forma la descripción del mismo comienza con una palabra negativa._x000a__x000a_Consecuencia: Es más una causa, ya que las consecuencias ej. Daño reputacionales, denuncias ante los organismos de control y vigilancia_x000a__x000a_Tratamiento: No es  evitar sino reducir._x000a__x000a_Control: El control no se puede aplicar cuando haya un cúmulo de fallas para Consolidar y reportar, sino se debe realizar tan pronto se presente la falla_x000a__x000a_Indicador: No Mide la ejecución  del control_x000a__x000a_La contingencia no es un tratamiento para mitigar los efectos de la materialización del riesgo._x000a__x000a_Evaluación del riesgo: No obstante el diseño del control  no modifica su  probabilidad ni impacto ya que el nivel de riesgo residual permanece en alto."/>
    <s v="Cumple"/>
    <s v="Cumple"/>
    <s v="No cumple"/>
    <s v="Cumple"/>
    <s v="No cumple"/>
    <s v="No cumple"/>
    <s v="No cumple"/>
    <s v="No cumple"/>
    <x v="1"/>
  </r>
  <r>
    <x v="33"/>
    <x v="15"/>
    <s v="Brindar atención oportuna a los ciudadanos, grupos de interes y grupos de valor, en  el marco de trámites, servicios, peticiones, quejas, reclamos y sugerencias a través de canales de atención dispuestos para este fin, mediante la identificacion de las experiencias con la DNBC."/>
    <s v="Los canales dispuestos para la recepción de tramites y servicios de la entidad, no cumplen con la cobertura y accesibilidad necesarias para garantizar la identificación de las experiencias de los usuarios de manera apropiada"/>
    <s v="No se cuentan con canales que garanticen la apropiada gestión de los tramites reportados por los usuarios "/>
    <s v="Operativo"/>
    <s v="3.2"/>
    <s v="Recursos fisicos insuficientes para la prestación del servicio para el registro de PQRSD"/>
    <s v="Reprocesos"/>
    <s v="Posible"/>
    <s v="Moderado"/>
    <s v="Alto"/>
    <s v="Evitar"/>
    <s v="Se mantendra registo de todas las PQRSD allegadas mediante el canal telefonico de la DNBC, mediante el formato telefonico PQRSD, ante la insuficiencia de la planta telefonica de grabar las llamadas."/>
    <s v="Subdirector Administrativo y Financiero _x000a_Gestor de Proceso"/>
    <s v="Gestión Administrativa_x000a_Gestión de Tecnología Informática"/>
    <s v="Cuatrimestral"/>
    <s v="Prevenir"/>
    <s v="Numero de formatos Telefonicos PQRDS diligenciados "/>
    <s v="Formatos Telefonico PQRSD diligenciados "/>
    <s v="ABRIL 2020. 0 _x000a__x000a_AGOSTO 2020. 9"/>
    <s v="ABRIL 2020. 0 _x000a__x000a_AGOSTO 2020. Se diligenciarón en total 9 formatos correspondientes a los registros telefonicos recibidos en la entidad, los cuales fueron solicitudes o peticiones de interes general y particular, razon por la que se convirtieron en PQRSD"/>
    <s v="Registrar las llamadas en la planilla con la mayor información posible de las PPQRSD"/>
    <s v="Posible"/>
    <s v="Moderado"/>
    <s v="Alto"/>
    <s v="El riesgo y su descripción no están identificados conforme a lo enunciado en el numeral 2,2 Identificación del Riesgo de la Guía para la Administración del Riesgos emitida por el DAFP,  ya que el riesgo no esta construido en términos de dar a  conocer los eventos potenciales, que pueden estar  o no bajo el control de la Entidad, y que pueden poner en riesgo el logro del objetivo, estableciendo los agentes generadores, causas y los efectos de su ocurrencia; el riesgo identificado, se debe entender como aquello que podría suceder, por qué sucedería y de qué manera se llevaría a cabo, pues como esta definido como su estuviera materializado el riesgo, entendiéndose  que los canales dispuestos para la recepción de tramites y servicios de la entidad, no cumplen con la cobertura y accesibilidad necesarias para garantizar la identificación de las experiencias de los usuarios de manera apropiada. De igual forma la descripción del mismo comienza con una palabra negativa._x000a__x000a__x000a_Causa: La limita a la prestación del servicio para el registro de PQRSD, por falta  de recursos físicos insuficientes y no toma la razón del riesgo que es medir las experiencias de los usuarios(Podemos entender que se refiere a la encuesta de satisfacción del usuario); no obstante ello en la descripción se habla de canales que no garantizan la apropiada gestión de los trámites reportados y en la causa se habla de recursos físicos insuficientes para el registro de PQRSD, por lo tanto faltaría incluir la satisfacción de la experiencia _x000a__x000a_Consecuencias: Esta no aplica para el riesgo ej. Daño reputacionales, denuncias ante los organismos de control y vigilancia_x000a__x000a_Control: Aplica de manera parcial para el riesgo identificado únicamente en cuanto al canal telefónico._x000a__x000a_Contingencia: Con tener un registro en una planilla de toda la información posible de las PQRSD no  permite obtener la cobertura y accesibilidad de los usuarios para identificar sus experiencias._x000a__x000a_Indicador: No es procedente, pues no mide el control_x000a__x000a_Tratamiento:  No es evitar es reducir, conforme a lo establecido en el Manual de Gestión del Riesgo de la DNBC numeral 3,1._x000a__x000a_Evaluación del riesgo residual : La implementación  del control no redujo   la materialización del riesgo ya que El riesgo residual mantuvo la evaluación el riesgo en ALTO"/>
    <s v="No cumple"/>
    <s v="Cumple"/>
    <s v="No cumple"/>
    <s v="Cumple"/>
    <s v="No cumple"/>
    <s v="No cumple"/>
    <s v="No cumple"/>
    <s v="No cumple"/>
    <x v="1"/>
  </r>
  <r>
    <x v="0"/>
    <x v="16"/>
    <s v="Administrar el Sistema Integrado de Gestión y Control – SIGEC, mediante acciones coordinadas con los procesos de la entidad, a través del seguimiento y control del desempeño de los procesos para contribuir al cumplimiento de los objetivos de la DNBC. "/>
    <s v="Asesorar en la implementación del Sistema Integrado de Gestión y Control SIGEC sin cumplir los lineamientos establecidos."/>
    <s v="Que el equipo de trabajo no oriente en la conformación del SIGEC a los procesos de la entidad, bajo los lineamientos establecidos "/>
    <s v="Estratégico"/>
    <s v="1.1"/>
    <s v="Falta de conocimiento de la normatividad, metodología y lineamientos establecidos para la conformación del SIGEC"/>
    <s v="Bajo nivel de apropiación, lo que genera aumento de los tiempos de implementación"/>
    <s v="Probable"/>
    <s v="Menor"/>
    <s v="Alto"/>
    <s v="Aceptar"/>
    <s v="Realizar reuniones mensuales &quot;Comité Primario MIPG&quot; con el equipo de trabajo del proceso de Gestión de Análisis y Mejora Continua, con el fin de alinear criterios de asesoría y validar el avance de las mismas."/>
    <s v="Líder y gestor del proceso"/>
    <s v="Todos los Procesos"/>
    <s v="Cuatrimestral"/>
    <s v="Prevenir"/>
    <s v="4 Cesiones del comité primario por el cuatrimestre"/>
    <s v="Actas o listas de asistencia "/>
    <s v="Abril 2020. 0 No se realizaron comites en este periodo_x000a__x000a_Septiembre 2020 -  3 Comites"/>
    <s v="Abril 2020. Dado que no se contaba con el equipo del proceso de manera completa no se generaron cesiones de comité MIPG durante este periodo_x000a__x000a_Septiembre 2020 -  Se realizaron 3 Comites durante este trimestre correspondientes a los meses de Julio, Agosto y Septiembre de 2020."/>
    <s v="Buscar validación con el DAFP de los temas de normatividad, metodología y lineamientos establecidos para la conformación del SIGEC"/>
    <s v="Probable"/>
    <s v="Menor"/>
    <s v="Alto"/>
    <s v="De acuerdo con la caracterización del proceso GESTIÓN ANÁLISIS Y MEJORA CONTINUA, código: CT-MC, Versión 2, vigente desde el 19/11/2019, el objetivo del proceso se encuentra desactualizado &quot;Implementar el Sistema Integrado de Gestión y Control – SIGEC, con el propósito de articular y mejorar la gestión de la DNBC, a través del diseño de directrices, socialización y acompañamiento para la implementación de acciones coordinadas con sus procesos&quot;._x000a__x000a_Aunque el riesgo y la descripción del riesgo afectan el proceso, se debe incluir el diseño, implementación y sostenibilidad del SIGEC, conforme a lo enunciado en el numeral 2,2 Identificación del Riesgo de la Guía para la Administración del Riesgos emitida por el DAFP._x000a__x000a_La consecuencia establecida no es coherente con la causa identificada, ya que la falta de conocimiento conlleva directamente a deficiencias en el diseño del SIGEC, y no al  Bajo nivel de apropiación, lo que genera aumento de los tiempos...._x000a__x000a_Se considera que el control apunta de manera parcial a atacar la causa identificada, con la alineación de los criterios de asesoría, pero no ataca directamente la cusa &quot;falta de conocimiento..&quot;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tratamiento del riesgo no es coherente con lo establecido en el Manual de Gestión del Riesgo, ya que para un riego en zona de riesgo alta se debe reducir no &quot;aceptar&quot;._x000a__x000a_El indicador esta acorde con el control definido, sin embargo se puede simplificar en cuanto a su redacción en línea con el control &quot;reuniones mensuales del comité primario&quot;_x000a__x000a_No se realizó una adecuada evaluación del riesgo residual, puesto que no hubo reducción con la aplicación de los controles, manteniéndose en ALTO_x000a_"/>
    <s v="No cumple"/>
    <s v="No cumple"/>
    <s v="No cumple"/>
    <s v="Cumple"/>
    <s v="No cumple"/>
    <s v="Cumple"/>
    <s v="Cumple"/>
    <s v="No cumple"/>
    <x v="0"/>
  </r>
  <r>
    <x v="0"/>
    <x v="16"/>
    <s v="Administrar el Sistema Integrado de Gestión y Control – SIGEC, mediante acciones coordinadas con los procesos de la entidad, a través del seguimiento y control del desempeño de los procesos para contribuir al cumplimiento de los objetivos de la DNBC. "/>
    <s v="Asesorar en la implementación del Sistema Integrado de Gestión y Control SIGEC sin cumplir los lineamientos establecidos."/>
    <s v="Que el equipo de trabajo no oriente en la conformación del SIGEC a los procesos de la entidad, bajo los lineamientos establecidos "/>
    <s v="Estratégico"/>
    <s v="1.2"/>
    <s v="Carencia de personal idóneo"/>
    <s v="Incumplimiento en los planes definidos"/>
    <s v="Probable"/>
    <s v="Menor"/>
    <s v="Alto"/>
    <s v="Reducir"/>
    <s v="Solicitar de manera oportuna las necesidades de personal para la vigencia _x000a__x000a_Si se presenta la ausencia de personal a pesar de presentar de manera oportuna las necesidades para la vigencia, se deberá mencionar dentro del comité primario del proceso de Gestión de Análisis y Mejora Continua, el seguimiento realizado con la Dirección de la necesidad de personal ."/>
    <s v="Líder y gestor del proceso"/>
    <s v="Dirección de la DNBC"/>
    <s v="Mensual"/>
    <s v="Detectar"/>
    <s v="Necesidades de personal para el proceso cubiertos / Necesidades de personal de proceso "/>
    <s v="Actas o listas de asistencia "/>
    <s v="Enero 2020 - No se presenta necesidades de personal_x000a_Febrero 2020 - No se presenta necesidades de personal_x000a_Marzo 2020 - 3/3_x000a_Abril 2020 - No se presenta necesidades de personal_x000a_Mayo 2020 - No se presenta necesidades de personal_x000a_Junio 2020 - No se presenta necesidades de personal_x000a_Julio 2020 - 1/1_x000a_Agosto 2020 - No se presenta necesidades de personal_x000a_Septiembre 2020 - No se presenta necesidades de personal"/>
    <s v="Enero 2020 - No se presenta necesidades de personal_x000a_Febrero 2020 - No se presenta necesidades de personal_x000a_Marzo 2020 - Se solicita la contratación de 3 contratistas en el proceso y se efectua la misma_x000a_Abril 2020 - No se presenta necesidades de personal_x000a_Mayo 2020 - No se presenta necesidades de personal_x000a_Junio 2020 - No se presenta necesidades de personal_x000a_Julio 2020 - Se solicita la contratación de un contratista con experiencia en riesgos para el proceso y se efectua la misma_x000a_Agosto 2020 - No se presenta necesidades de personal_x000a_Septiembre 2020 - No se presenta necesidades de personal"/>
    <s v="Priorizar las actividades a ejecutar dentro del proceso, con el propósito de cubrir aquellas que son normativas "/>
    <s v="Probable"/>
    <s v="Menor"/>
    <s v="Alto"/>
    <s v="De acuerdo con la caracterización del proceso GESTIÓN ANÁLISIS Y MEJORA CONTINUA, código: CT-MC, Versión 2, vigente desde el 19/11/2019, el objetivo del proceso se encuentra desactualizado &quot;Implementar el Sistema Integrado de Gestión y Control – SIGEC, con el propósito de articular y mejorar la gestión de la DNBC, a través del diseño de directrices, socialización y acompañamiento para la implementación de acciones coordinadas con sus procesos&quot;._x000a__x000a__x000a_Aunque el riesgo y la descripción del riesgo afectan el proceso, se debe incluir el diseño, implementación y sostenibilidad del SIGEC, conforme a lo enunciado en el numeral 2,2 Identificación del Riesgo de la Guía para la Administración del Riesgos emitida por el DAFP.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control aplica a la clasificación  de  preventivo y no detectivo conforme a lo estipulado en el numeral 8,3 del Manual de Gestión del riesgo de la DNBC. _x000a__x000a_De acuerdo con el reporte del proceso solo realizó la contratación del personal hasta el mes de marzo, por lo tanto se debió aplicar la contingencia, no se cargo evidencia de su ejecución._x000a__x000a_No se realizó una adecuada evaluación del riesgo residual, puesto que no hubo reducción con la aplicación de los controles, manteniéndose en ALTO_x000a__x000a_"/>
    <s v="No cumple"/>
    <s v="No cumple"/>
    <s v="Cumple"/>
    <s v="Cumple"/>
    <s v="Cumple"/>
    <s v="Cumple"/>
    <s v="Cumple"/>
    <s v="No cumple"/>
    <x v="1"/>
  </r>
  <r>
    <x v="34"/>
    <x v="16"/>
    <s v="Administrar el Sistema Integrado de Gestión y Control – SIGEC, mediante acciones coordinadas con los procesos de la entidad, a través del seguimiento y control del desempeño de los procesos para contribuir al cumplimiento de los objetivos de la DNBC. "/>
    <s v="Asesorar en la implementación del Sistema Integrado de Gestión y Control SIGEC sin cumplir los lineamientos establecidos."/>
    <s v="Que el equipo de trabajo no oriente en la conformación del SIGEC a los procesos de la entidad, bajo los lineamientos establecidos "/>
    <s v="Estratégico"/>
    <s v="1.3"/>
    <s v="Uso de metodología y tiempos de ejecución inadecuados "/>
    <s v="Resistencia a los lineamientos impartidos por el área de Planeación"/>
    <s v="Probable"/>
    <s v="Menor"/>
    <s v="Alto"/>
    <s v="Aceptar"/>
    <s v="Fortalecer los lineamientos para la implementación de MIPG y SIGEC con los lideres, gestores y cogestores de cada proceso, mediante charlas o capacitaciones de las metodologías aplicadas, evaluando el resultado de entendimiento fruto de la capacitación"/>
    <s v="Líder y gestor del proceso"/>
    <s v="Todos los Procesos"/>
    <s v="Cuatrimestral"/>
    <s v="Prevenir"/>
    <s v="Total de actividades de fortalecimiento en temas de la implementación de MIPG y SIGEC realizadas /  Total de actividades de fortalecimiento en temas de la implementación de MIPG y SIGEC programadas"/>
    <s v="Actas o listas de asistencia_x000a_Encuesta o evaluación de conocimientos básicos de los lineamientos"/>
    <s v="ABRIL 2020. 0_x000a__x000a_Agosto 2020 -  5/5"/>
    <s v="ABRIL 2020. No se realizaron actividades por falta de personal y curva de adaptación del mismo_x000a__x000a_Agosto 2020 - Se realizan actividades de fortalecimiento en las siguientes actividades:_x000a_*Plan Anticorrupción 2020 segundo cuatrimeste_x000a_*Pan de Mejoramiento_x000a_*Actualización de riesgos institucionales_x000a_*Actualización de indicadores instituionales_x000a_*Capacitacion MIPG"/>
    <s v="Fortalecimiento de lineamientos para la implementación de MIPG y SIGEC con los lideres, gestores y cogestores de cada proceso, mediante charlas o capacitaciones de las metodologías aplicadas de manera obligatoria para los colaboradores de carrera o provisionales de la entidad "/>
    <s v="Probable"/>
    <s v="Menor"/>
    <s v="Alto"/>
    <s v="De acuerdo con la caracterización del proceso GESTIÓN ANÁLISIS Y MEJORA CONTINUA, código: CT-MC, Versión 2, vigente desde el 19/11/2019, el objetivo del proceso se encuentra desactualizado &quot;Implementar el Sistema Integrado de Gestión y Control – SIGEC, con el propósito de articular y mejorar la gestión de la DNBC, a través del diseño de directrices, socialización y acompañamiento para la implementación de acciones coordinadas con sus procesos&quot;._x000a__x000a_Aunque el riesgo y la descripción del riesgo afectan el proceso, se debe incluir el diseño, implementación y sostenibilidad del SIGEC, conforme a lo enunciado en el numeral 2,2 Identificación del Riesgo de la Guía para la Administración del Riesgos emitida por el DAFP._x000a__x000a_El tratamiento del riesgo no es coherente con lo establecido en el Manual de Gestión del Riesgo, ya que para un riego en zona de riesgo alta se debe reducir no &quot;aceptar&quot;._x000a__x000a_El control se debería enfocar en Fortalecer los lineamientos para la implementación de MIPG y SIGEC en los profesionales de Gestión Análisis y Mejora Continua en primera instancia, ya que son ellos los que asesoran al personal de los demás procesos de la entidad._x000a__x000a_El plan de contingencia es el básicamente el mismo control definido, con lo cual se pierde la naturaleza de la contingencia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No se realizó una adecuada evaluación del riesgo residual, puesto que no hubo reducción con la aplicación de los controles, manteniéndose en ALTO"/>
    <s v="No cumple"/>
    <s v="No cumple"/>
    <s v="Cumple"/>
    <s v="Cumple"/>
    <s v="No cumple"/>
    <s v="Cumple"/>
    <s v="No cumple"/>
    <s v="No cumple"/>
    <x v="0"/>
  </r>
  <r>
    <x v="0"/>
    <x v="16"/>
    <s v="Administrar el Sistema Integrado de Gestión y Control – SIGEC, mediante acciones coordinadas con los procesos de la entidad, a través del seguimiento y control del desempeño de los procesos para contribuir al cumplimiento de los objetivos de la DNBC. "/>
    <s v="Acciones de implementación del SIGEC no efectivas "/>
    <s v="Diseñar un plan de implementación que no se ajuste con las necesidades y la realidad misional de la entidad"/>
    <s v="Operativo"/>
    <s v="2.1"/>
    <s v="Priorización temas diferentes a los que contempla la implementación del SIGEC"/>
    <s v="Incumplimiento en la implementación del SIGEC"/>
    <s v="Probable"/>
    <s v="Menor"/>
    <s v="Alto"/>
    <s v="Aceptar"/>
    <s v="Socializar las actualizaciones que se presenten dentro de las políticas o lineamientos asociados a la implementación de MIPG o SIGEC, evaluando el resultado de entendimiento fruto de la capacitación"/>
    <s v="Líder y gestor del proceso"/>
    <s v="Todos los Procesos"/>
    <s v="Cuatrimestral"/>
    <s v="Prevenir"/>
    <s v="Total de actividades de actualización realizadas a los colaboradores de la entidad / Total de actividades de actualización programadas a los colaboradores de la entidad"/>
    <s v="Actas o listas de asistencia_x000a_Evaluacion o encuesta de conocimiento de la evaluación"/>
    <s v="ABRIL 2020. 0_x000a__x000a_Septiembre 2020 - 5/5"/>
    <s v="ABRIL 2020. No se realizaron actividades por falta de personal y curva de adaptación del mismo_x000a__x000a_Septiembre 2020 - Se realizan actividades de fortalecimiento en las siguientes actividades:_x000a_*Plan Anticorrupción 2020 segundo cuatrimeste_x000a_*Pan de Mejoramiento_x000a_*Actualización de riesgos institucionales_x000a_*Actualización de indicadores instituionales_x000a_*Capacitacion MIPG"/>
    <s v="Convocar a los gestores y cogestores de cada proceso para socializar los cambios o actualizaciones presentadas en el SIGEC evaluando el entendimiento del tema mediante una evaluación"/>
    <s v="Probable"/>
    <s v="Menor"/>
    <s v="Alto"/>
    <s v="De acuerdo con la caracterización del proceso GESTIÓN ANÁLISIS Y MEJORA CONTINUA, código: CT-MC, Versión 2, vigente desde el 19/11/2019, el objetivo del proceso se encuentra desactualizado &quot;Implementar el Sistema Integrado de Gestión y Control – SIGEC, con el propósito de articular y mejorar la gestión de la DNBC, a través del diseño de directrices, socialización y acompañamiento para la implementación de acciones coordinadas con sus procesos&quot;._x000a__x000a_La descripción del riesgo no está alineada con el riesgo identificado, por cuanto habla de del diseño de un plan mientras que el riesgo determina acciones de implementación no efectivas., por lo tanto son diferentes, incumplimiento lo enunciado en el numeral 2,2 Identificación del Riesgo de la Guía para la Administración del Riesgos emitida por el DAFP._x000a__x000a_En cuanto a la causa: la priorización de temas diferentes a los establecidos en SIGEC, no implica que las acciones del SIGEC sean no efectivas._x000a__x000a_Además de la consecuencia &quot;Incumplimiento en la implementación del SIGEC&quot;, también se puede generar incumplimiento de los compromisos del sector, tal como mejorar 10 puntos la calificación del FURAG._x000a__x000a_El tratamiento del riesgo no es coherente con lo establecido en el Manual de Gestión del Riesgo, ya que para un riego en zona de riesgo alta se debe reducir no &quot;aceptar&quot;._x000a__x000a_En cuanto al control, la socialización de los lineamientos no asegura que las acciones de implementación del SIGEC sean eficaces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indicador formulado esta acorde al control formulado, sin embargo, sea hace necesario revisar el control._x000a__x000a_Frente a la contingencia, de presentarse acciones de implementación del SIGEC no efectivas, no se subsana la materialización del riesgo, por cuanto no se corrige las acciones que no fueron efectivas_x000a__x000a_No se realizó una adecuada evaluación del riesgo residual, puesto que no hubo reducción con la aplicación de los controles, manteniéndose en ALTO_x000a_"/>
    <s v="No cumple"/>
    <s v="No cumple"/>
    <s v="Cumple"/>
    <s v="Cumple"/>
    <s v="No cumple"/>
    <s v="Cumple"/>
    <s v="No cumple"/>
    <s v="No cumple"/>
    <x v="0"/>
  </r>
  <r>
    <x v="35"/>
    <x v="16"/>
    <s v="Administrar el Sistema Integrado de Gestión y Control – SIGEC, mediante acciones coordinadas con los procesos de la entidad, a través del seguimiento y control del desempeño de los procesos para contribuir al cumplimiento de los objetivos de la DNBC. "/>
    <s v="Acciones de implementación del SIGEC no efectivas "/>
    <s v="Diseñar un plan de implementación que no se ajuste con las necesidades y la realidad misional de la entidad"/>
    <s v="Operativo"/>
    <s v="2.2"/>
    <s v="Carencia de personal idóneo"/>
    <s v="Se generan reprocesos en la implementación del SIGEC"/>
    <s v="Probable"/>
    <s v="Menor"/>
    <s v="Alto"/>
    <s v="Evitar"/>
    <s v="Solicitar de manera oportuna las necesidades de personal para la vigencia _x000a__x000a_Si se presenta la ausencia de personal a pesar de presentar de manera oportuna las necesidades para la vigencia, se deberá mencionar dentro del comité primario del proceso de Gestión de Análisis y Mejora Continua, el seguimiento realizado con la Dirección de la necesidad de personal ."/>
    <s v="Líder y gestor del proceso"/>
    <s v="Dirección de la DNBC"/>
    <s v="Mensual"/>
    <s v="Detectar"/>
    <s v="Necesidades de personal para el proceso cubiertos / Necesidades de personal de proceso "/>
    <s v="Actas o listas de asistencia "/>
    <s v="Enero 2020 - No se presenta necesidades de personal_x000a_Febrero 2020 - No se presenta necesidades de personal_x000a_Marzo 2020 - 3/3_x000a_Abril 2020 - No se presenta necesidades de personal_x000a_Mayo 2020 - No se presenta necesidades de personal_x000a_Junio 2020 - No se presenta necesidades de personal_x000a_Julio 2020 - 1/1_x000a_Agosto 2020 - No se presenta necesidades de personal_x000a_Septiembre 2020 - No se presenta necesidades de personal"/>
    <s v="Enero 2020 - No se presenta necesidades de personal_x000a_Febrero 2020 - No se presenta necesidades de personal_x000a_Marzo 2020 - Se solicita la contratación de 3 contratistas en el proceso y se efectua la misma_x000a_Abril 2020 - No se presenta necesidades de personal_x000a_Mayo 2020 - No se presenta necesidades de personal_x000a_Junio 2020 - No se presenta necesidades de personal_x000a_Julio 2020 - Se solicita la contratación de un contratista con experiencia en riesgos para el proceso y se efectua la misma_x000a_Agosto 2020 - No se presenta necesidades de personal_x000a_Septiembre 2020 - No se presenta necesidades de personal"/>
    <s v="Priorizar las actividades a ejecutar dentro del proceso, con el propósito de cubrir aquellas que son normativas "/>
    <s v="Probable"/>
    <s v="Menor"/>
    <s v="Alto"/>
    <s v="De acuerdo con la caracterización del proceso GESTIÓN ANÁLISIS Y MEJORA CONTINUA, código: CT-MC, Versión 2, vigente desde el 19/11/2019, el objetivo del proceso se encuentra desactualizado &quot;Implementar el Sistema Integrado de Gestión y Control – SIGEC, con el propósito de articular y mejorar la gestión de la DNBC, a través del diseño de directrices, socialización y acompañamiento para la implementación de acciones coordinadas con sus procesos&quot;._x000a__x000a_La descripción del riesgo no está alineada con el riesgo identificado, por cuanto habla de del diseño de un plan mientras que el riesgo determina acciones de implementación no efectivas., por lo tanto son diferentes, incumplimiento lo enunciado en el numeral 2,2 Identificación del Riesgo de la Guía para la Administración del Riesgos emitida por el DAFP._x000a__x000a_De acuerdo con el reporte del proceso solo realizó la contratación del personal hasta el mes de marzo, por lo tanto se debió aplicar la contingencia, no se cargo evidencia de su ejecución._x000a__x000a_El tratamiento del riesgo no es coherente con lo establecido en el Manual de Gestión del Riesgo, ya que para un riego en zona de riesgo alta se debe reducir no &quot;evitar&quot;._x000a__x000a_El control aplica a la clasificación  de  preventivo y no detectivo conforme a lo estipulado en el numeral 8,3 del Manual de Gestión del riesgo de la DNBC._x000a__x000a_No se realizó una adecuada evaluación del riesgo residual, puesto que no hubo reducción con la aplicación de los controles, quedando en ALTO"/>
    <s v="No cumple"/>
    <s v="Cumple"/>
    <s v="Cumple"/>
    <s v="Cumple"/>
    <s v="No cumple"/>
    <s v="Cumple"/>
    <s v="Cumple"/>
    <s v="No cumple"/>
    <x v="1"/>
  </r>
  <r>
    <x v="0"/>
    <x v="17"/>
    <s v="Asesorar el desarrollo de la gestión de los Cuerpos de Bomberos del País y grupos de Interés, mediante la proyección y socialización de  directrices jurídicas, técnicas y operativas en materia bomberil."/>
    <s v="Asesorias en terminos no oportunos conforme a lo establecido en la ley respecto al acompañamiento jurídico, técnico y operativo en materia bomberil"/>
    <s v="El no acompañamiento oportuno juridico, hacia los grupos de valor o grupos de interes de la DNBC "/>
    <s v="Cumplimiento"/>
    <s v="1.1"/>
    <s v="Fallas tecnológicas en sistema de gestión documental, internet y correo electrónico"/>
    <s v="Afectación a terceros_x000a__x000a_Reprocesos_x000a__x000a_Daño reputacional"/>
    <s v="Posible"/>
    <s v="Moderado"/>
    <s v="Alto"/>
    <s v="Reducir"/>
    <s v="Reportar las fallas presentadas de manera oportuna al área encargada, detallando el tipo de falla y el sistema en el cual de presenta"/>
    <s v="Líder del proceso y Gestor del Proceso"/>
    <s v="Gestión de Tecnología Informática"/>
    <s v="Cada vez que ocurra"/>
    <s v="Detectar"/>
    <s v="Numero de fallas presentadas y reportadas en el periodo"/>
    <s v="Correo electrónico_x000a__x000a_Relaciòn de casos (Bitacora)"/>
    <s v="MARZO 2020. 0, FALLAS REPORTADAS_x000a__x000a_JUNIO 2020. 10, FALLAS REPORTADAS_x000a__x000a_SEPTIEMBRE 2020. 0, FALLAS REPORTADAS"/>
    <s v="MARZO 2020. No se presentaron fallas en los sistemas que limitaran o impidieran la respuesta a las asesorias en terminos no oportunos conforme a lo establecido en la ley respecto al acompañamiento jurídico, técnico y operativo en materia bomberil_x000a__x000a_JUNIO 2020. se presetaron 10 casos, los cuales fueron reportados al area de sistemas informaticos con el proposito de darle solucion. _x000a__x000a_SEPTIEMBRE 2020. No se presentaron fallas en los sistemas que limitaran o impidieran la respuesta a las asesorias en terminos no oportunos conforme a lo establecido en la ley respecto al acompañamiento jurídico, técnico y operativo en materia bomberil_x000a_"/>
    <s v="Solicitar aplicar una solución alternativa a TI para poder desarrollar las asesorías requeridas"/>
    <s v="Improbable"/>
    <s v="Moderado"/>
    <s v="Moderado"/>
    <s v="Observa la Oficina de Control Interno, en la presente evaluación de los riesgos del  proceso de Formulación, actualización y acompañamiento normativo y operativo, que no se tiene plenamente identificado el objetivo del proceso; toda vez, que el que se relaciona en la matriz de riesgos  está incompleto al establecido en su caracterización, el cual se actualizó en septiembre de la presente vigencia, y que determina  que desde el proceso se asesora el desarrollo de la gestión de los Cuerpos de Bomberos del País y grupos de Interés, mediante la proyección y socialización de directrices jurídicas, no solo limitándose al apoyo jurídico en aspectos técnicos, administrativos y operativos bomberiles, como determina el objetivo con el cual se definen los riesgos.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 Ej. Dar respuesta inmediatamente , completa y de fondo"/>
    <s v="No cumple"/>
    <s v="Cumple"/>
    <s v="Cumple"/>
    <s v="Cumple"/>
    <s v="Cumple"/>
    <s v="Cumple"/>
    <s v="No cumple"/>
    <s v="Cumple"/>
    <x v="1"/>
  </r>
  <r>
    <x v="0"/>
    <x v="17"/>
    <s v="Asesorar el desarrollo de la gestión de los Cuerpos de Bomberos del País y grupos de Interés, mediante la proyección y socialización de directrices jurídicas, técnicas y operativas en materia bomberil."/>
    <s v="Asesorias en terminos no oportunos conforme a lo establecido en la ley respecto al acompañamiento jurídico, técnico y operativo en materia bomberil"/>
    <s v="El no acompañamiento oportuno juridico, hacia los grupos de valor o grupos de interes de la DNBC"/>
    <s v="Cumplimiento"/>
    <d v="2020-02-01T00:00:00"/>
    <s v="Ausencia de personal idóneo"/>
    <s v="Sanciones Legales_x000a_ _x000a_ Sanciones diciplinarias_x000a_ _x000a_ Daño reputacional"/>
    <s v="Posible"/>
    <s v="Moderado"/>
    <s v="Alto"/>
    <s v="Reducir"/>
    <s v="Asignar a los abogados todos las PQRSD de conformidad con las necesidades que se reciban, por parte de los grupos de valor y/o interés en materia jurídica, operativa y técnica bomberil acorde a cada caso. _x000a_ _x000a_ En caso de que el personal no sea suficiente, se reportará al subdirector misional la ausencia del personal que pueda dar cumplimiento de manera oportuna, a las asesorias en terminos establecido en la ley respecto al acompañamiento jurídico, técnico y operativo en materia bomberil"/>
    <s v="Subdirector Estratégico y de Coordinación Bomberil"/>
    <s v="Atención al Ciudadano"/>
    <s v="Mensual"/>
    <s v="Prevenir"/>
    <s v="No. de PQRSD asignadas a los abogados / No. de PQRSD recibidas en el periodo"/>
    <s v="Formato PQRD"/>
    <s v="ENERO 2020. 9/9 Se asigno el 100% de los requerimientos recibidos_x000a_ _x000a_ FEBRERO 2020. 15/15 Se asigno el 100% de los requerimientos recibidos_x000a_ _x000a_ MARZO 2020. 30/30 Se asigno el 100% de los requerimientos recibidos_x000a_ _x000a_ ABRIL 2020. 105/105 Se asigno el 100% de los requerimientos recibidos_x000a_ _x000a_ MAYO 2020. 165/165 Se asigno el 100% de los requerimientos recibidos_x000a_ _x000a_ JUNIO 2020 110/110 Se asigno el 100% de los requerimientos recibidos_x000a_ _x000a_ JULIO 2020. 49/49 Se asigno el 100% de los requerimientos recibidos_x000a_ _x000a_ AGOSTO 2020. 100/100 Se asigno el 100% de los requerimientos recibidos_x000a_ _x000a_ SEPTIEMBRE 2020. 126/126 Se asigno el 100% de los requerimientos recibidos"/>
    <s v="ENERO 2020. Dentro del perido se realizo la asignacion de todos las pqrsd recibidas, a los abogados cotratados del area dentro de la entidad, sinedo estos suficientes para el promedio de asignacoin de pqrsd._x000a_ _x000a_ FEBRERO 2020. Dentro del perido se realizo la asignacion de todos las pqrsd recibidas, a los abogados cotratados del area dentro de la entidad, sinedo estos suficientes para el promedio de asignacoin de pqrsd._x000a_ _x000a_ _x000a_ MARZO 2020.Dentro del perido se realizo la asignacion de todos las pqrsd recibidas, a los abogados cotratados del area dentro de la entidad, sinedo estos suficientes para el promedio de asignacoin de pqrsd._x000a_ _x000a_ _x000a_ ABRIL 2020.Dentro del perido se realizo la asignacion de todos las pqrsd recibidas, a los abogados cotratados del area dentro de la entidad, sinedo estos suficientes para el promedio de asignacoin de pqrsd._x000a_ _x000a_ _x000a_ MAYO 2020. Dentro del perido se realizo la asignacion de todos las pqrsd recibidas, a los abogados cotratados del area dentro de la entidad, sinedo estos suficientes para el promedio de asignacoin de pqrsd._x000a_ _x000a_ _x000a_ JUNIO 2020 Dentro del perido se realizo la asignacion de todos las pqrsd recibidas, a los abogados cotratados del area dentro de la entidad, sinedo estos suficientes para el promedio de asignacoin de pqrsd._x000a_ _x000a_ _x000a_ JULIO 2020. Dentro del perido se realizo la asignacion de todos las pqrsd recibidas, a los abogados cotratados del area dentro de la entidad, sinedo estos suficientes para el promedio de asignacoin de pqrsd._x000a_ _x000a_ _x000a_ AGOSTO 2020. Dentro del perido se realizo la asignacion de todos las pqrsd recibidas, a los abogados cotratados del area dentro de la entidad, sinedo estos suficientes para el promedio de asignacoin de pqrsd._x000a_ _x000a_ _x000a_ SEPTIEMBRE 2020. Dentro del perido se realizo la asignacion de todos las pqrsd recibidas, a los abogados cotratados del area dentro de la entidad, sinedo estos suficientes para el promedio de asignacoin de pqrsd."/>
    <s v="Responder todas las solicitudes independiente de los tiempos establecidos"/>
    <s v="Improbable"/>
    <s v="Moderado"/>
    <s v="Moderado"/>
    <s v="Observa la Oficina de Control Interno, en la presente evaluación de los riesgos del  proceso de Formulación, actualización y acompañamiento normativo y operativo, que no se tiene plenamente identificado el objetivo del proceso; toda vez, que el que se relaciona en la matriz de riesgos  está incompleto al establecido en su caracterización, el cual se actualizó en septiembre de la presente vigencia, y que determina  que desde el proceso se asesora el desarrollo de la gestión de los Cuerpos de Bomberos del País y grupos de Interés, mediante la proyección y socialización de directrices jurídicas, no solo limitándose al apoyo jurídico en aspectos técnicos, administrativos y operativos bomberiles, como determina el objetivo con el cual se definen los riesgos._x000a__x000a__x000a_El control aplica a la clasificación detectivo  y no preventivo conforme a lo estipulado en el numeral 8,3 del Manual de Gestión del riesgo de la DNBC._x000a__x000a__x000a__x000a_"/>
    <s v="No cumple"/>
    <s v="Cumple"/>
    <s v="Cumple"/>
    <s v="Cumple"/>
    <s v="Cumple"/>
    <s v="Cumple"/>
    <s v="Cumple"/>
    <s v="Cumple"/>
    <x v="1"/>
  </r>
  <r>
    <x v="0"/>
    <x v="17"/>
    <s v="Asesorar el desarrollo de la gestión de los Cuerpos de Bomberos del País y grupos de Interés, mediante la proyección y socialización de  directrices jurídicas, técnicas y operativas en materia bomberil."/>
    <s v="Asesorias en terminos no oportunos conforme a lo establecido en la ley respecto al acompañamiento jurídico, técnico y operativo en materia bomberil"/>
    <s v="El no acompañamiento oportuno juridico, hacia los grupos de valor o grupos de interes de la DNBC "/>
    <s v="Cumplimiento"/>
    <s v="1.3"/>
    <s v="Negligencia por parte del personal"/>
    <s v="Sanciones Legales_x000a__x000a_Sanciones diciplinarias_x000a__x000a_Daño reputacional"/>
    <s v="Posible"/>
    <s v="Moderado"/>
    <s v="Alto"/>
    <s v="Reducir"/>
    <s v="Validar el cumplimiento de las actividades e informar al supervisor del contrato, para que se tomen los correctivos necesarios por parte del personal"/>
    <s v="Líder del proceso y Gestor del Proceso"/>
    <s v="no aplica"/>
    <s v="Cada vez que ocurra"/>
    <s v="Detectar"/>
    <s v="Numero de informes realizados detallando los incumplimientos encontrados"/>
    <s v="Correo electrónico_x000a__x000a_Formato de atención de soporte técnico"/>
    <s v="MARZO 2020. 0, No se presentaron casos de inconsistencias en las respuestas_x000a__x000a_JUNIO 2020.  0, No se presentaron casos de inconsistencias en las respuestas_x000a__x000a_SEPTIEMBRE 0, No se presentaron casos de inconsistencias en las respuestas"/>
    <s v="MARZO 2020. De acuerdo a la asignacion realizada a sus abogados realizaron su labor en el periodo, no se constato Negligencia por parte del personal al momento de generar las respuestas a las pqrsd_x000a__x000a_JUNIO 2020.  De acuerdo a la asignacion realizada a sus abogados realizaron su labor en el periodo, no se constato Negligencia por parte del personal al momento de generar las respuestas a las pqrsd_x000a__x000a_SEPTIEMBRE 2020. De acuerdo a la asignacion realizada a sus abogados realizaron su labor en el periodo, no se constato Negligencia por parte del personal al momento de generar las respuestas a las pqrsd_x000a_"/>
    <s v="informar al director del contrato, para que se tomen los correctivos necesarios por parte del personal"/>
    <s v="Improbable"/>
    <s v="Moderado"/>
    <s v="Moderado"/>
    <s v="Respecto a esta otra definición de causa para el riesgo del proceso Formulación, actualización y acompañamiento normativo y operativo, hasta tanto no se construya el riesgo atendiendo a la totalidad de la función del proceso determinado en su objetivo del proceso; ninguno de los aspectos establecidos, cumple con lo definido en la guía como en el manual de riesgos, por eso quedamos atentos al ajuste y revisión de lo relacionado en la matriz_x000a__x000a_El control aplica a la clasificación detectivo  y no preventivo conforme a lo estipulado en el numeral 8,3 del Manual de Gestión del riesgo de la DNBC.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control está enmarcado en la validación (avalar) y no en la revisión (sometiendo a una prueba o examen para hacer correcciones), conforme a lo indicado en el numeral 8,3 del Manual de Gestión del Riesgo de la DNBC._x000a__x000a_La contingencia no es un tratamiento para mitigar los efectos de la materialización del riesgo. Ej. Dar respuesta inmediatamente , completa y de fondo.."/>
    <s v="No cumple"/>
    <s v="Cumple"/>
    <s v="Cumple"/>
    <s v="Cumple"/>
    <s v="Cumple"/>
    <s v="Cumple"/>
    <s v="No cumple"/>
    <s v="Cumple"/>
    <x v="1"/>
  </r>
  <r>
    <x v="36"/>
    <x v="17"/>
    <s v="Asesorar el desarrollo de la gestión de los Cuerpos de Bomberos del País y grupos de Interés, mediante la proyección y socialización de  directrices jurídicas, técnicas y operativas en materia bomberil."/>
    <s v="Asesorias en terminos no oportunos conforme a lo establecido en la ley respecto al acompañamiento jurídico, técnico y operativo en materia bomberil"/>
    <s v="El no acompañamiento oportuno juridico, hacia los grupos de valor o grupos de interes de la DNBC "/>
    <s v="Cumplimiento"/>
    <s v="1.4"/>
    <s v="Errores humanos"/>
    <s v="Reprocesos_x000a__x000a_Daño reputaciónal_x000a__x000a_Sancionales disciplinarias"/>
    <s v="Posible"/>
    <s v="Moderado"/>
    <s v="Alto"/>
    <s v="Reducir"/>
    <s v="Solicitar de manera oportuna las necesidades del personal idóneo que permita dar respuesta oportuna a la cantidad de asesorías requeridas al proceso"/>
    <s v="Líder del proceso "/>
    <s v="oficina de contratación y dirección general"/>
    <s v="Anual"/>
    <s v="Prevenir"/>
    <s v="Numero personal requerido"/>
    <s v="contratos de prestación de servicio"/>
    <s v="SEPTIEMBRE 2020. 6 personas (PEDIR ADRIANA EL FORMULARIO DILGENCIA)"/>
    <s v="SEPTIEMBRE 2020. 6 personas (PEDIR ADRIANA EL FORMULARIO DILGENCIADO EXPLICAR EL FORMULARIO)"/>
    <s v="asignar personal provisional para la respuesta y acompañamiento oportuno a los cuerpos de bomberos y grupos de interés"/>
    <s v="Improbable"/>
    <s v="Moderado"/>
    <s v="Moderado"/>
    <s v="Una vez, definidos los riesgos del proceso Formulación, actualización y acompañamiento normativo y operativo, con base en el objetivo del proceso determinado en su caracterización, retomaremos la evaluación en el marco de la Guía y Manual diseñados para su construcción, atendiendo a nuestra función establecida al respecto_x000a__x000a_El indicador establecido no mide la ejecución  del control ej. # abogados con experticia/#abogados contratados x 100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ausa no está conforme a lo identificado en el manual de gestión del riesgo de la DNBC numeral 7,1,1, ej.: Desconocimiento de la normatividad bomberil, ej. personal sin experticia"/>
    <s v="No cumple"/>
    <s v="No cumple"/>
    <s v="Cumple"/>
    <s v="Cumple"/>
    <s v="Cumple"/>
    <s v="No cumple"/>
    <s v="Cumple"/>
    <s v="Cumple"/>
    <x v="0"/>
  </r>
  <r>
    <x v="0"/>
    <x v="18"/>
    <s v="Coordinar las acciones que permitan la gestión de consecución de recursos financieros, físicos, humanos o técnicos para el Fortalecimiento de los Bomberos de Colombia, por intermedio de entidades del Gobierno y Cooperantes Nacionales o Internacionales, con el fin de complementar las acciones que realiza el Gobierno Nacional a través de la DNBC."/>
    <s v="Acuerdos o alianzas que no llegan hacer concretadas y pactadas entre los cooperantes y la DNBC."/>
    <s v="Factores internos y externos que impiden la formalización de acuerdos o alianzas para el fortalecimiento de los cuerpos de bomberos de Colombia."/>
    <s v="Estratégico"/>
    <s v="1.3"/>
    <s v="Los cooperantes no realicen ofrecimientos en el campo bomberil"/>
    <s v="Disminución de acuerdos y alianzas con cooperantes o aliados desde la DNBC _x000a__x000a_Bajos resultados en los productos de cooperación"/>
    <s v="Posible"/>
    <s v="Moderado"/>
    <s v="Alto"/>
    <s v="Reducir"/>
    <s v="Revisión periódica de los acuerdos o alianzas que se hayan generado en la DNBC. "/>
    <s v="Líder del proceso y Gestor del Proceso"/>
    <s v="Cooperantes externos a la DNBC"/>
    <s v="Trimestral "/>
    <s v="Prevenir"/>
    <s v="#Novedades presentadas"/>
    <s v="Base de datos de los acuerdos a o alianzas realizadas, o  correo eléctrico o acta de  reunión"/>
    <s v="MARZO 2020: 0  _x000a_JUNIO 2020:  Cod causa 1.2 Indicador (2)_x000a_                          Cod causa 1.3 Indicador (15)_x000a_SEPTIEMBRE 2020.  Cod causa 1.2 Indicador (5)_x000a_                                   Cod causa 1.3 Indicador (18)"/>
    <s v="MARZO 2020: No se evidenciaron novedades                                                                                                                                                                                                                                                                                                                                           JUNIO 2020: Se hizo revision periodica y se mantienen los acuerdos establecieron acuerdos de asistencia tecnica con USAID/OFDA se hara seguimiento en el tercer trimestre del año.                                                                                                                                                                                                                                                                                                                                        SEPTIEMBRE 2020:                                                                                                                                                                                                                                                                                                                               1- USAID/OFD, se reviso el proceso con el cooperante, en el marco de las asistencias tecnicas, no hay novedades en los compromisos o requisitos adicionales. Evidencias (matriz de asistencia tecnica, acta de reunion ).                                                                                                                                                                                                                                                                                                                                                   2- Republica Checa;  se comienza a explorar eventuales alianzas estrategicas.  Evidencia (acta de reunión)                                                                                                                                                                                                        3- Gobierno de España,  se comienza a explorar eventuales alianzas estrategicas. Evidencias (acta de reunión)                                                                                                                                               4- Se gestión  15 cupos con Bomberos Bogotá para el curso tecnico básico en Gestión Integral del Riesgo, la selección de la personas vinculadas correspode a los criterios del proceso educativo. Evidencias (correo electronico)                                                                                                                                                                                                                                                             5- Gestión del &quot;Curso básico online sobre principios de protección personal frente a CAW y TIC para socorristas de los Estados Partes del GRULAC&quot;  Evidencia correo enviado a los cuerpos de Bomberos. Evidencias (correo enviado al Grupo de Bomberos , hojas de vida).                                                                                                                                                                                                                            Ruta  del total de las evidencias : https://drive.google.com/drive/folders/1w-dc3qdNjCNTQgScynK-bJQp102nFmD6"/>
    <s v="Generar un cronograma de actividades de contacto con los cooperantes o aliados, donde se pueda hacer seguimiento a las obsevaciones y/o novedades que puedan reportar cada uno de ellos, "/>
    <s v="Posible"/>
    <s v="Moderado"/>
    <s v="Alto"/>
    <s v="Nombre del riesgo y descripción del riesgo: Respecto a la construcción e identificación del riesgo, la Oficina de Control Interno, observa que: 1. No se tuvieron en cuenta la totalidad de los insumos  de que trata el Numeral 2.2. de la Guía de Riesgos del DAFP, ni lo preceptuado en el Numeral 6.1.1. del Manual de Gestión de Riesgo de la DNBC, para determinar y priorizar todos aquellos eventos o situaciones críticas potenciales y reales que imposibiliten el cumplimiento del objetivo estratégicos del proceso, el cual esta enmarcado en la gestión de consecución de recursos  para el Fortalecimiento de los Bomberos de Colombia. De ahí, que el  riesgo o riesgos  se deben determinar en términos de que puede pasar  y no permitir su logro y no en términos de que no se cumpla con una formalidad establecida para su concreción. Ej. Ineficacia en la coordinación recursos…; incumplimiento en la ejecución de los planes. De igual forma  descripción del riesgo no define claramente el nombre del mismo._x000a__x000a_La causa no identifica aquel factores internos y externos que solos o en combinación con otros, pueden producir la materialización del riesgo, la presentada es más un riesgo que una causa, conforme a lo señalado en el Manual de Gestión del riesgo de la DNBC Numeral 7,1,1._x000a__x000a_La consecuencia: También esta redactada como un riesgo , toda vez que no relaciona los efectos o situaciones resultantes de la materialización del riesgo que impactan el fortalecimiento de los bomberos, como puede ser la capacidad de respuesta del cuerpo de bomberos, pérdida de la imagen de la entidad._x000a__x000a_El control no mitiga la materialización  del riesgo, por cuanto está enfocado a los acuerdos o alianzas concretadas o pactadas no a los que no se han llegado a generar; conforme a lo enunciado en el Manual de Gestión del Riesgo numeral 8,3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indicador establecido no mide la ejecución  del control._x000a__x000a_La contingencia igualmente debe ser objeto de revisión en el marco del riesgo construido, para que el tratamiento mitigue los efectos de la materialización del riesgo, ya que está enunciada como un control._x000a__x000a_En la evaluación del riesgo,  no obstante el diseño del control este no modifica su probabilidad ni impacto ya que el nivel de riesgo permanece en alto. "/>
    <s v="No cumple"/>
    <s v="No cumple"/>
    <s v="No cumple"/>
    <s v="Cumple"/>
    <s v="Cumple"/>
    <s v="No cumple"/>
    <s v="No cumple"/>
    <s v="No cumple"/>
    <x v="1"/>
  </r>
  <r>
    <x v="37"/>
    <x v="18"/>
    <s v="Coordinar las acciones que permitan la gestión de consecución de recursos financieros, físicos, humanos o técnicos para el Fortalecimiento de los Bomberos de Colombia, por intermedio de entidades del Gobierno y Cooperantes Nacionales o Internacionales, con el fin de complementar las acciones que realiza el Gobierno Nacional a través de la DNBC."/>
    <s v="Acuerdos o alianzas que no llegan hacer concretadas y pactadas entre los cooperantes y la DNBC."/>
    <s v="Factores internos y externos que impiden la formalización de acuerdos o alianzas para el fortalecimiento de los cuerpos de bomberos de Colombia."/>
    <s v="Estratégico"/>
    <s v="1.4"/>
    <s v="Falta de personal idoneo"/>
    <s v="Reprocesos _x000a__x000a_Daño reputacional_x000a__x000a_Sanciones legales "/>
    <s v="Posible"/>
    <s v="Moderado"/>
    <s v="Alto"/>
    <s v="Reducir"/>
    <s v="Solicitud de personal idoneo para el procesos que cumplan con experiencia y perfil acorde a la misionalidad del proceso. "/>
    <s v="Líder del proceso y Gesto del proceso"/>
    <s v="Proceso de Gestión de Contratación"/>
    <s v="Cada vez que ocurra"/>
    <s v="Prevenir"/>
    <s v="Identificación de necesidad de personal  /  Personal asignaado"/>
    <s v="Hojas de vida evaluadas "/>
    <s v="SEPTIMBRE 2020. 1/1"/>
    <s v="SEPTIEMBRE 2020. Se hace el ingreso a contratista con el cargo &quot;Apoyo al Programa Cooperacion Internacional y Alianzas estrategicas . Ruta  del total de las evidencias : https://drive.google.com/drive/folders/1_5SONdMlUnXwVmuhJVBP8s7m213mG32Y"/>
    <s v="Solicitar de manera oportuna y clara en las necesidades de personal para la futuras vigencias: los perfiles requeridos para el desarrollo de la gestión necesarias en el proceso "/>
    <s v="Posible"/>
    <s v="Moderado"/>
    <s v="Alto"/>
    <s v="Nombre del riesgo y descripción del riesgo: Respecto a la construcción e identificación del riesgo, la Oficina de Control Interno, observa que: 1. No se tuvieron en cuenta la totalidad de los insumos  de que trata el Numeral 2.2. de la Guía de Riesgos del DAFP, ni lo preceptuado en el Numeral 6.1.1. del Manual de Gestión de Riesgo de la DNBC, para determinar y priorizar todos aquellos eventos o situaciones críticas potenciales y reales que imposibiliten el cumplimiento del objetivo estratégicos del proceso, el cual esta enmarcado en la gestión de consecución de recursos  para el Fortalecimiento de los Bomberos de Colombia. De ahí, que el  riesgo o riesgos  se deben determinar en términos de que puede pasar  y no permitir su logro y no en términos de que no se cumpla con una formalidad establecida para su concreción. Ej. Ineficacia en la coordinación recursos…; incumplimiento en la ejecución de los planes. De igual forma  descripción del riesgo no define claramente el nombre del mismo._x000a__x000a_La causa si identifica un factor interno  que solo o en combinación con otros, pueden producir la materialización del riesgo._x000a__x000a_La consecuencia: Relaciona los efectos o situaciones resultantes de la materialización del riesgo que impactan el fortalecimiento de los bomberos._x000a__x000a_El indicador establecido mide la ejecución del control;_x000a__x000a_La contingencia: No mitiga los efectos de la materialización del riesgo, pues si no se concretan los acuerdos o alianzas internacionales, se deben  fortalecer los cuerpos de bomberos, con otro tipo de acciones_x000a__x000a_Evaluación del riesgo, no obstante el diseño del control este no modifica su probabilidad ni impacto ya que el nivel de riesgo permanece en alto."/>
    <s v="No cumple"/>
    <s v="Cumple"/>
    <s v="Cumple"/>
    <s v="Cumple"/>
    <s v="Cumple"/>
    <s v="Cumple"/>
    <s v="No cumple"/>
    <s v="No cumple"/>
    <x v="1"/>
  </r>
  <r>
    <x v="0"/>
    <x v="6"/>
    <s v="Proveer soluciones administrativas adecuadas, para apoyar el desarrollo y gestión de las dependencias de la DNBC, a través de la administración, custodia y control de los mismos."/>
    <s v="Administación inapropiada de los bienes de propiedad de la DNBC"/>
    <s v="Custodiar y/o administrar de manera inapropiada los bienes de cargo de la DNBC"/>
    <s v="Operativo"/>
    <s v="2.1"/>
    <s v="El inventario individual en uso presenta diferencias con la información registrada"/>
    <s v="Inventarios desactualizados_x000a__x000a_Pérdida de bienes de consumo, consumo controlado y devolutivo"/>
    <s v="Posible"/>
    <s v="Moderado"/>
    <s v="Alto"/>
    <s v="Reducir"/>
    <s v="Validar el inventario de activos de la entidad, verificando fisicamente vs el inventario registrado de los activos "/>
    <s v="Gestor del Proceso"/>
    <s v="Todos los procesos"/>
    <s v="Semestral"/>
    <s v="Detectar"/>
    <s v="(No. de verificaciones al inventario/No de verificaciones planeadas)*100"/>
    <s v="Informe de verificación o lista de chqueo"/>
    <s v="ENERO 2020. 1/1_x000a__x000a_JUNIO 2020.  1/1_x000a__x000a_"/>
    <s v="ENERO 2020. Se realizó un inventario   cumpliendo asi con el 100% del requerimiento.    _x000a_                         _x000a_JUNIO 2020. Se realizó un inventario   cumpliendo asi con el 100% del requerimiento.                                  _x000a_"/>
    <s v="Realizar el inventario una vez allegue a la entidad, con la empresa contratista, el gestor del proceso y la persona encargada del inventario de la entidad. _x000a_Verificar trimestralmente el inventario individual con la informacion registrada y actualizarla para que  sea veridica"/>
    <s v="Improbable"/>
    <s v="Moderado"/>
    <s v="Moderado"/>
    <s v="Hace falta la inclusión de otras consecuencias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_x000a__x000a_La contingencia no es un tratamiento para mitigar los efectos de la materialización del riesgo. Ej. Realizar de manera inmediata un inventario físico. Lo que se indicó en la contingencia hacen referencia a implementación de controles"/>
    <s v="Cumple"/>
    <s v="Cumple"/>
    <s v="Cumple"/>
    <s v="Cumple"/>
    <s v="Cumple"/>
    <s v="Cumple"/>
    <s v="No cumple"/>
    <s v="Cumple"/>
    <x v="1"/>
  </r>
  <r>
    <x v="38"/>
    <x v="6"/>
    <s v="Proveer soluciones administrativas adecuadas, para apoyar el desarrollo y gestión de las dependencias de la DNBC, a través de la administración, custodia y control de los mismos."/>
    <s v="Administación inapropiada de los bienes de propiedad de la DNBC"/>
    <s v="Custodiar y/o administrar de manera inapropiada los bienes de cargo de la DNBC"/>
    <s v="Operativo"/>
    <s v="2.2"/>
    <s v="Incumplimiento en el reporte de novedades de traslado, desvinculación o liquidación de contratos"/>
    <s v="Reproceso de actividades y aumento de carga operativa_x000a__x000a_Sanciones disciplinarias"/>
    <s v="Posible"/>
    <s v="Moderado"/>
    <s v="Alto"/>
    <s v="Reducir"/>
    <s v="Revisar las causas del incumplimiento en el reporte y gestionar de forma inmediata la actualización de estos"/>
    <s v="Lider y Gestor del Proceso"/>
    <s v="Todos los procesos"/>
    <s v="Semestral"/>
    <s v="Detectar"/>
    <s v="(No. de novedades reportadas/No. total de novedades)*100"/>
    <s v="Informe de reporte de novedades"/>
    <s v="ENERO 2020. 1/1_x000a__x000a_JUNIO 2020.  1/1_x000a__x000a_"/>
    <s v="A 31 de Enero del 2020 se realizó un inventario   cumpliendo asi con el 100% del requerimiento.    _x000a_                         _x000a_ A 30 de junio del  2020 se realizó un inventario   cumpliendo asi con el 100% del requerimiento.                                  _x000a_"/>
    <s v="Actualizar los reportes de novedades, traslados y liquidaciones de contratos, en los periodos establecidos, verificacndo la existencia de los bienes a cargo de cada funcionario de acuerdo al inventario realizado semestralmente"/>
    <s v="Improbable"/>
    <s v="Moderado"/>
    <s v="Moderado"/>
    <s v="_x000a_No se identificó los  controles conforme a lo enunciado en el numeral  8,3 del Manual de Gestión de la DNBC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 es el control. Y lo señalado en el control es la Contingencia"/>
    <s v="Cumple"/>
    <s v="Cumple"/>
    <s v="Cumple"/>
    <s v="Cumple"/>
    <s v="Cumple"/>
    <s v="Cumple"/>
    <s v="No cumple"/>
    <s v="Cumple"/>
    <x v="0"/>
  </r>
  <r>
    <x v="0"/>
    <x v="6"/>
    <s v="Proveer soluciones administrativas adecuadas, para apoyar el desarrollo y gestión de las dependencias de la DNBC, a través de la administración, custodia y control de los mismos."/>
    <s v="Formulación del PIGA y su plan de acción con actividades erróneas o no acertadas para la DNBC"/>
    <s v="Incumplimiento o atraso en los programas, proyectos y gestión ambiental desarrollados dentro de la entidad ademas de generar acciones o actividades que no den cumplimiento a la normatividad vigente"/>
    <s v="Ambiental"/>
    <s v="3.1"/>
    <s v="Falta de seguimiento y control en los planes de gestión ambiental "/>
    <s v="Pérdida o mala utilización de recursos_x000a__x000a_Pérdida de imagen institucional por mal manejo ambiental en los puntos de atención a la ciudadanía_x000a__x000a_Pérdida de información"/>
    <s v="Improbable"/>
    <s v="Moderado"/>
    <s v="Moderado"/>
    <s v="Reducir"/>
    <s v="Realizar seguimiento y control a los planes de gestión ambiental implementados en la entidad, de forma oportuna."/>
    <s v="Lider y Gestor del Proceso"/>
    <s v="Gestión ambiental"/>
    <s v="Trimestral "/>
    <s v="Prevenir"/>
    <s v="(No. de informes de control y seguimiento realizados/No. de informes de seguimiento y control planeados)*100"/>
    <s v="Informes trimestrales de seguimiento y control"/>
    <s v="MARZO 2020. 0/0_x000a__x000a_JUNIO 2020. 0/2_x000a__x000a_SEPTIEMBRE 2020. 4/2_x000a__x000a_"/>
    <s v="MARZO 2020. No se contaba con personal para temas ambientales_x000a__x000a_JUNIO 2020. No se contaba con personal para temas ambientales_x000a__x000a_SEPTIEMBRE 2020. Se realizo la evaluación y control del PIGA y el Plan de Eficiencia Administrativa y Cero Papel."/>
    <s v="Realizar el seguimiento y control, en la menor brevedad para quedar al día con la evaluación de cada plan. "/>
    <s v="Improbable"/>
    <s v="Moderado"/>
    <s v="Moderado"/>
    <s v="El riesgo y su descripción no están  identificados conforme a lo enunciado en el numeral 2,2 Identificación del Riesgo de la Guía para la Administración del Riesgos emitida por el DAFP, ya que el nombre no tiene relación con la descripción_x000a__x000a_Puntualizar en la consecuencia inadecuada disposición de residuos convencionales y peligrosos_x000a__x000a_El control implementado solo aplicaría para la ejecución y no para la formulación del Piga.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tratamiento debe ser EVITAR y no Reducir conforme a lo establecido en el Manual de Gestión del Riesgo de la DNBC numeral 3,1._x000a__x000a_El indicador aplica únicamente para la evaluación y no la formulación_x000a__x000a_La contingencia no es un tratamiento para mitigar los efectos de la materialización del riesgo en cuanto a la formulación del PIGA_x000a__x000a_La implementación  del control no redujo   la materialización del riesgo ya que El riesgo residual mantuvo la evaluación el riesgo en MODERADA"/>
    <s v="No cumple"/>
    <s v="Cumple"/>
    <s v="Cumple"/>
    <s v="Cumple"/>
    <s v="No cumple"/>
    <s v="No cumple"/>
    <s v="No cumple"/>
    <s v="No cumple"/>
    <x v="0"/>
  </r>
  <r>
    <x v="39"/>
    <x v="6"/>
    <s v="Proveer soluciones administrativas adecuadas, para apoyar el desarrollo y gestión de las dependencias de la DNBC, a través de la administración, custodia y control de los mismos."/>
    <s v="Formulación del PIGA y su plan de acción con actividades erróneas o no acertadas para la DNBC"/>
    <s v="Incumplimiento o atraso en los programas, proyectos y gestión ambiental desarrollados dentro de la entidad ademas de generar acciones o actividades que no den cumplimiento a la normatividad vigente"/>
    <s v="Ambiental"/>
    <s v="3.2"/>
    <s v="Carencia de personal para la implementación del Sistema de Gestión Ambiental"/>
    <s v="Posibles hallazgos por parte de las autoridades ambientales, los entes o instancias de control_x000a__x000a_Dificultad en la apropiación de políticas ambientales_x000a__x000a_Interrupción de las operaciones o pérdida de cobertura en la prestación de los servicios de la Entidad ocasinados por mal manejo de las condiciones ambientales"/>
    <s v="Improbable"/>
    <s v="Moderado"/>
    <s v="Moderado"/>
    <s v="Reducir"/>
    <s v="_x000a_Solicitar la vinculación de dos o más personas relacionadas con el tema ambiental, las cuales serán las encargadas de realizar y ejecutar el sistema de gestión ambiental de forma eficaz."/>
    <s v="Lider y Gestor del Proceso"/>
    <s v="Gestor ambiental"/>
    <s v="Anual"/>
    <s v="Detectar"/>
    <s v="No. de personas contratadas para el tema ambiental"/>
    <s v="Contratos de vinculación y documento de solicitud de personal"/>
    <s v="AGOSTO 2020.1"/>
    <s v="AGOSTO 2020. Se realizó la contratación de (01) Ingeniera Ambiental para actualizar, gestionar y llevar a cabo la implementación del Sistema de Gestión Ambiental en la entidad."/>
    <s v="Solicitar la vinculación de más personas para reforzar la gestión ambiental de la entidad._x000a__x000a_Capacitar al personal encargado de la gestión ambiental, en los temas que se requiera."/>
    <s v="Improbable"/>
    <s v="Moderado"/>
    <s v="Moderado"/>
    <s v="El riesgo y su descripción no están  identificados conforme a lo enunciado en el numeral 2,2 Identificación del Riesgo de la Guía para la Administración del Riesgos emitida por el DAFP, ya que el nombre no tiene relación con la descripción_x000a__x000a_Aunque se contempló la causa  Carencia de personal para la implementación del Sistema de Gestión Ambiental, hace falta la inclusión de la idoneidad del personal._x000a__x000a_El control implementado &quot;Solicitar la vinculación de dos o más personas relacionadas con el tema ambiental, las cuales serán las encargadas de realizar y ejecutar el sistema de gestión ambiental de forma eficaz, no minimiza la materialización del riesgo por cuanto no es la cantidad sino la idoneidad del personal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tratamiento debe ser EVITAR y no Reducir conforme a lo establecido en el Manual de Gestión del Riesgo de la DNBC numeral 3,1._x000a__x000a_La contingencia no es un tratamiento para mitigar los efectos de la materialización del riesgo en cuanto a la formulación del PIGA_x000a__x000a_La implementación  del control no redujo   la materialización del riesgo ya que El riesgo residual mantuvo la evaluación el riesgo en MODERADA_x000a__x000a_"/>
    <s v="No cumple"/>
    <s v="Cumple"/>
    <s v="Cumple"/>
    <s v="Cumple"/>
    <s v="No cumple"/>
    <s v="Cumple"/>
    <s v="No cumple"/>
    <s v="No cumple"/>
    <x v="0"/>
  </r>
</pivotCacheRecords>
</file>

<file path=xl/pivotCache/pivotCacheRecords3.xml><?xml version="1.0" encoding="utf-8"?>
<pivotCacheRecords xmlns="http://schemas.openxmlformats.org/spreadsheetml/2006/main" xmlns:r="http://schemas.openxmlformats.org/officeDocument/2006/relationships" count="84">
  <r>
    <x v="0"/>
    <n v="0"/>
    <x v="0"/>
    <s v="Estructurar e implementar los lineamientos para los Cuerpos de Bomberos del País, en pro de diseñar e instrumentar globalmente planes y programas de formación para bomberos.  "/>
    <s v="Emitir certificados de aprobación de cursos avalados por la DNBC, sin el debido cumplimiento de los requisitos definidos para este fin"/>
    <s v="Generar certificados de aprobaciòn de los cursos que se encuentran avalados por parte de la DNBC, sin que estos cumplan con los requisitos necesarios para esta expediciòn"/>
    <s v="Operativo"/>
    <s v="1.1"/>
    <s v="Deficiente análisis a los requisitos de solicitud de firma de cursos avalados por la DNBC"/>
    <s v="Nombramientos o ascenso de personal en los cuerpos de bomberos no apropiado_x000a__x000a_Daño reputacional"/>
    <s v="Posible"/>
    <s v="Moderado"/>
    <s v="Alto"/>
    <s v="Reducir"/>
    <s v="Se asigna un responsable directo para el análisis y revisión de las solicitudes de firmas de certificados de los cursos avalados por la DNBC, centralizando de esta manera la gestión de revisión."/>
    <s v="Gestores de Proceso"/>
    <s v="Líder del Proceso"/>
    <s v="Mensual"/>
    <s v="Prevenir"/>
    <s v="Solicitudes de firmas de certificados de cursos revisados  /  Solicitudes de firmas de certificados de cursos allegadas a la DNBC"/>
    <s v="Base de datos de registro de los tramites (formato en Excel - BASE DE DATOS CERTIFICADOS (DIPLOMAS DE CAPACITACIÓN BOOMERIL (CURSOS)))"/>
    <s v="JULIO 2020.   10/20_x000a__x000a_AGOSTO 2020.    30/30_x000a__x000a_SEPTIEMBRE 2020. 20/35"/>
    <s v="JULIO 2020.   Se recibieron 20 solicitudes de las cuales 10 se entregaron satisfactoriamente, las otras 10 restantes presentaron inconsistencias que fueron reportadas a los respectivos CB_x000a__x000a_AGOSTO 2020.    Se recibieron 30 solicitudes de las cuales 30 se entregaron satisfactoriamente._x000a__x000a_SEPTIEMBRE 2020. Se recibieron 35 solicitudes de las cuales 20 se entregaron satisfactoriamente, las otras 15 restantes presentaron inconsistencias que fueron reportadas a los respectivos CB"/>
    <s v="Se deberá generar comunicación con el cuerpo de Bomberos correspondiente donde se referencia al que se genera el certificado, informando de manera escrita (correo o comunicado físico) que el certificado se invalida por no cumplir con el total de los requisitos necesarios. Y se le solicita hacer llegar el certificado en caso de ser posible, no obstante de registra como invalidado "/>
    <s v="Improbable"/>
    <s v="Moderado"/>
    <s v="Moderado"/>
    <s v="Se identificó el riesgo de forma adecuada, sin embargo es un riesgo de corrupción, por cuanto cumple con los componentes enunciados en el numeral 6,1,2 Identificación de riesgos técnicos para identificar riesgos de corrupción del manual de Gestión de Riesgo de la DNBC, ya que se pueden generar &quot;Nombramientos o ascenso del personal sin el cumplimiento de los requisitos&quot;_x000a__x000a_La causa está mal redacta y no está conforme a lo enunciado en el Manual de Gestión del riesgo de la DNBC Numeral 7,1,1._x000a__x000a_En cuanto al indicador, se debe ajustar el denominador por cuanto la base de medición no sería ser &quot;Solicitudes de firmas de certificados de cursos allegadas a la DNBC&quot; sino &quot;Solicitudes de firmas de certificados de cursos que cumplen los requisitos&quot;, de otra forma se estaría castigando la revisión exhaustiva y adecuada de las solicitudes de firma de certificados de capacitación, tal como se observa en los reportes de Julio y Septiembre  10/20= 50% y  20/35= 57% respectivamente._x000a__x000a_El control que se estableció es &quot;Se asigna un responsable directo para el análisis y revisión de las solicitudes de firmas de certificados de los cursos avalados por la DNBC, centralizando de esta manera la gestión de revisión&quot;, sin embargo, en la base de datos de certificados, cargada en el drive, no se relaciona al funcionario responsable de la revisión de las solicitudes, adicional a esto el formato no se encuentra formalizado en el SIGEC, a pesar de ser una salida en la caracterización del proceso. Igualmente, está mal redactado incumpliendo lo establecido en el numeral 8,3 del Manual de Gestión del Riesgo _x000a__x000a_En los controles conforme al numeral 8,3 del Manual de Gestión del Riesgo, no se identificó el paso 5 que trata de: Indicar qué pasa con las observaciones o desviaciones resultantes de ejecutar el control, quedando así:  No se investigan y resuelven oportunamente."/>
    <x v="0"/>
    <s v="No cumple"/>
    <s v="Cumple"/>
    <s v="Cumple"/>
    <s v="Cumple"/>
    <s v="No cumple"/>
    <s v="Cumple"/>
    <s v="Cumple"/>
    <s v="DÉBIL"/>
  </r>
  <r>
    <x v="0"/>
    <n v="0"/>
    <x v="0"/>
    <s v="Estructurar e implementar los lineamientos para los Cuerpos de Bomberos del País, en pro de diseñar e instrumentar globalmente planes y programas de formación para bomberos.  "/>
    <s v="Emitir certificados de aprobación de cursos avalados por la DNBC, sin el debido cumplimiento de los requisitos definidos para este fin"/>
    <s v="Generar certificados de aprobaciòn de los cursos que se encuentran avalados por parte de la DNBC, sin que estos cumplan con los requisitos necesarios para esta expediciòn"/>
    <s v="Operativo"/>
    <s v="1.2"/>
    <s v="Falta de actualización al procedimiento definido dentro del proceso"/>
    <s v="Daño reputacional de la entidad_x000a__x000a_Reproceso_x000a__x000a_Nombramientos o ascenso de personal en los cuerpos de bomberos no apropiado"/>
    <s v="Posible"/>
    <s v="Moderado"/>
    <s v="Alto"/>
    <s v="Reducir"/>
    <s v="Actualizar y socializar el procedimiento &quot;Procedimiento para registro de cursos de formación bomberil y firma de certificados&quot;, con el propósito de incluir los instructivos y formatos que están involucrados dentro del proceso."/>
    <s v="Gestores de Proceso"/>
    <s v="Líder del Proceso"/>
    <s v="Semestral"/>
    <s v="Prevenir"/>
    <s v="1 Procedimiento actualizado y socializado"/>
    <s v="Procedimiento cargado en el SIGEC _x000a__x000a_Listas de participación ó pantallas de asistencia a la reunión"/>
    <s v="NO SE CUMPLE EL TIEMPO DE LA MEDICIÓN"/>
    <s v="SEPIEMBRE 2020. Aunque no se ha cumplido el tiempo del indicador del control, se informa del avance que a la fecha se ha desarrollado en cuanto a la base documental del proceso. Se trabajo con el proceso de Análisis y Mejora Continua para poder tener la línea metodológica de los documentos, se cuenta con los siguientes documentos proyectados y que están a la fecha en ajuste por parte del nuestro proceso: 1 Manual, 2 Procedimientos, 8 formatos, 5 instructivos y 1 lineamiento."/>
    <s v="Se deberá generar comunicación con el cuerpo de Bomberos correspondiente donde se referencia al que se genera el certificado, informando de manera escrita (correo o comunicado físico) que el certificado se invalida por no cumplir con el total de los requisitos necesarios. Y se le solicita hacer llegar el certificado en caso de ser posible, no obstante de registra como invalidado "/>
    <s v="Improbable"/>
    <s v="Moderado"/>
    <s v="Moderado"/>
    <s v="Se identificó el riesgo de forma adecuada, sin embargo es un riesgo de corrupción, por cuanto cumple con los componentes enunciados en el numeral 6,1,2 Identificación de riesgos técnicos para identificar riesgos de corrupción del manual de Gestión de Riesgo de la DNBC, ya que se pueden generar &quot;Nombramientos o ascenso del personal sin el cumplimiento de los requisitos&quot;_x000a__x000a_No se cuenta con el Procedimiento para registro de cursos de formación bomberil y firma de certificados, el cual es el control establecido.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
    <x v="0"/>
    <s v="Cumple"/>
    <s v="Cumple"/>
    <s v="Cumple"/>
    <s v="Cumple"/>
    <s v="Cumple"/>
    <s v="Cumple"/>
    <s v="Cumple"/>
    <s v="DÉBIL"/>
  </r>
  <r>
    <x v="0"/>
    <n v="1"/>
    <x v="0"/>
    <s v="Estructurar e implementar los lineamientos para los Cuerpos de Bomberos del País, en pro de diseñar e instrumentar globalmente planes y programas de formación para bomberos.  "/>
    <s v="Emitir certificados de aprobación de cursos avalados por la DNBC, sin el debido cumplimiento de los requisitos definidos para este fin"/>
    <s v="Generar certificados de aprobaciòn de los cursos que se encuentran avalados por parte de la DNBC, sin que estos cumplan con los requisitos necesarios para esta expediciòn"/>
    <s v="Operativo"/>
    <s v="1.3"/>
    <s v="Bajo conocimiento por parte de los cuerpos de bomberos del tramite respectivo"/>
    <s v="Reprocesos_x000a__x000a_Daño reputacional para la entidad"/>
    <s v="Posible"/>
    <s v="Moderado"/>
    <s v="Alto"/>
    <s v="Reducir"/>
    <s v="Participar de manera activa en encuentros organizados por la DNBC para socializar el tramite de firma de certificados por parte de la entidad hacia los cuerpos de bomberos._x000a__x000a_Realzar reuniones virtuales con los cuerpos de bomberos y delegaciones con el propósito de socializar las actividades definidas para los tramites de firma de certificados por parte de la DNBC._x000a__x000a_Difundir piezas graficas que logren llegar a los cuerpos de bomberos con la información pertinente de tramite de firma de certificados de aprobación de cursos"/>
    <s v="Gestores de Proceso"/>
    <m/>
    <s v="Semestral"/>
    <s v="Prevenir"/>
    <s v="Numero de participaciones en actividades y difusión de piezas graficas"/>
    <s v="Listas de asistencia  y/ó  socialización de piezas graficas"/>
    <s v="NO SE CUMPLE EL TIEMPO DE LA MEDICIÓN"/>
    <s v="SEPTIEMBRE 2020. Se esta trabajando de manera activa para poder ser participes en las actividades bomberiles a las cuales se espera poder participar con la documentación del proceso debidamente aprobada, con el propósito de garantizar la transparencia en la gestión de difusión de información."/>
    <s v="Se deberá generar comunicación con el cuerpo de Bomberos correspondiente donde se referencia al que se genera el certificado, informando de manera escrita (correo o comunicado físico) que el certificado se invalida por no cumplir con el total de los requisitos necesarios. Y se le solicita hacer llegar el certificado en caso de ser posible, no obstante de registra como invalidado "/>
    <s v="Improbable"/>
    <s v="Moderado"/>
    <s v="Moderado"/>
    <s v="Se identificó el riesgo de forma adecuada, sin embargo se debe revisar si realmente es un riesgo operativo o de corrupción (Definición de riesgo de corrupción: Es la posibilidad de que, por acción u omisión, se use el poder para desviar la gestión de lo público hacia un beneficio privado). mas aún cuando puede generar &quot;Nombramientos o ascenso de personal en los cuerpos de bomberos no apropiado&quot;_x000a__x000a_No se cuenta con la evidencia de  la participación de manera activa en encuentros organizados por la DNBC para socializar el trámite de firma de certificados por parte de la entidad hacia los cuerpos de bomberos...,el cual es el control establecido.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xisten tres  controles asociados a un misma causa; por lo tanto, se deben separar conforme a los determinado en el numeral 8,1 del Manual del Gestión del riesgo de la DNBC, para realizar la evaluación de controles de manera individual._x000a__x000a_El indicador está direccionado dos  controles faltando el indicador del control Realzar reuniones virtuales ...."/>
    <x v="0"/>
    <s v="Cumple"/>
    <s v="Cumple"/>
    <s v="Cumple"/>
    <s v="Cumple"/>
    <s v="No cumple"/>
    <s v="Cumple"/>
    <s v="Cumple"/>
    <s v="DÉBIL"/>
  </r>
  <r>
    <x v="1"/>
    <n v="0"/>
    <x v="1"/>
    <s v="Gestionar los recursos apropiados a la DNBC, con el fin de ejecutar oportunamente las necesidades de inversión y funcionamiento de la Entidad, mediante el registro de operaciones contables a través de la emisión de Informes financieros, en cumplimiento de su misión institucional."/>
    <s v="Emitir certificados de aprobación de cursos avalados por la DNBC, sin el debido cumplimiento de los requisitos definidos para este fin"/>
    <s v="Generar certificados de aprobaciòn de los cursos que se encuentran avalados por parte de la DNBC, sin que estos cumplan con los requisitos necesarios para esta expediciòn"/>
    <s v="Financiero"/>
    <s v="1.1"/>
    <s v="Planeación inadecuada en cuanto a las actividades a desarrollar durante la vigencia "/>
    <s v="Recortes o bloqueos al presupuesto de la entidad por la no ejecución &quot;presupuestal&quot; dentro de las vigencias_x000a__x000a_Reprocesos_x000a__x000a_Sanciones legales_x000a__x000a_Sanciones disciplinarias"/>
    <s v="Posible"/>
    <s v="Mayor"/>
    <s v="Extremo"/>
    <s v="Reducir"/>
    <s v="Evaluar y enviar los saldos del presupuesto ejecutado por rubro de gastos._x000a__x000a_Informar los saldos del presupuesto ejecutado por rubro de gastos, ante el comité directivo (cuando sea citado)"/>
    <s v="Lider y Gestor del procesos "/>
    <s v="Planeación Estrategica_x000a__x000a_Comité Directivo"/>
    <s v="Mensual"/>
    <s v="Prevenir"/>
    <s v="Número de informes de ejecución presupuestal enviados a los lideres responsables /  Número de informes de ejecución presupuestal a enviar durante el periodo a los lideres responsables"/>
    <s v="Acta de comité directivo (Trimestral)_x000a__x000a_Correo Electronico de envio para los lideres y responsables de ejecución presupuestal"/>
    <s v="ENERO 2020.  1/1_x000a_FEBRERO 2020.  1/1_x000a_MARZO 2020. 1/1_x000a_ABRIL 2020. 1/1_x000a_MAYO 2020. 1/1_x000a_JUNIO 2020. 1/1_x000a_JULIO 2020. 1/1_x000a_AGOSTO 2020. 1/1_x000a_"/>
    <s v="ENERO 2020.  Se envio el informe de ejecucion presupuestal desagregada con corte Enero de 2020:_x000a_FEBRERO 2020.  Se envio el informe de ejecucion presupuestal desagregada con corte Febrero de 2020:_x000a_MARZO 2020.  Se envio el informe de ejecucion presupuestal desagregada con corte Marzo de 2020:_x000a_ABRIL 2020. Se envio el informe de ejecucion presupuestal desagregada con corte Abril de 2020:_x000a_MAYO 2020. Se envio el informe de ejecucion presupuestal desagregada con corte Mayo de 2020:_x000a_JUNIO 2020. Se envio el informe de ejecucion presupuestal desagregada con corte Junio de 2020:_x000a_JULIO 2020. Se envio el informe de ejecucion presupuestal desagregada con corte Julio de 2020:_x000a_AGOSTO 2020. Se envio el informe de ejecucion presupuestal desagregada con corte Agosto de 2020:_x000a_SEPTIEMBRE 2020. Una vez se efectué el cierre mensual de Septiembre 2020, se generará la ejecución presupuestal desagregada para su publicación."/>
    <s v="Solicitar ante el la Direccion Nacional de Presupuesto del MHCP  y el ordenador del gasto la solicitud de traslado presupuestal"/>
    <s v="Improbable"/>
    <s v="Mayor"/>
    <s v="Alto"/>
    <s v="El riesgo y la  descripción no están  identificados conforme a lo enunciado en el numeral 2,2 Identificación del Riesgo de la Guía para la Administración del Riesgos entidad por el DAFP ya que los mismos  están enfocadas al objetivo del proceso de Educación  Nacional para Bomberos y no al de Gestión  Financiera ej.; emitir CDP sin el debido cumplimiento de los requisitos legales._x000a__x000a_La causa  y  consecuencia  no aplican al riesgo identificado ._x000a__x000a_Los controles generados no aplican al riesgo Identificado. El control &quot;Evaluar y enviar los saldos del presupuesto ejecutado por rubro de gastos&quot;,  está incompleto por cuanto no se indica el destinatario del envió de los saldos_x000a__x000a_Existen dos controles asociados a una misma causa, por lo tanto se deben separar conforme a los determinado en el numeral 8,1 del Manual del Gestión del riesgo de la DNBC.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aplicación de la totalidad de la metodología no aplica para el presente riesgo ya que el mismo no pertenece al proceso de Gestión Financiera_x000a__x000a__x000a_"/>
    <x v="0"/>
    <s v="No cumple"/>
    <s v="No cumple"/>
    <s v="No cumple"/>
    <s v="No cumple"/>
    <s v="No cumple"/>
    <s v="No cumple"/>
    <s v="No cumple"/>
    <s v="DÉBIL"/>
  </r>
  <r>
    <x v="1"/>
    <n v="0"/>
    <x v="1"/>
    <s v="Gestionar los recursos apropiados a la DNBC, con el fin de ejecutar oportunamente las necesidades de inversión y funcionamiento de la Entidad, mediante el registro de operaciones contables a través de la emisión de Informes financieros, en cumplimiento de su misión institucional."/>
    <s v="Emitir certificados de aprobación de cursos avalados por la DNBC, sin el debido cumplimiento de los requisitos definidos para este fin"/>
    <s v="Generar certificados de aprobaciòn de los cursos que se encuentran avalados por parte de la DNBC, sin que estos cumplan con los requisitos necesarios para esta expediciòn"/>
    <s v="Financiero"/>
    <s v="1.2"/>
    <s v="Ausencia de personal idoneo"/>
    <s v="Reprocesos_x000a__x000a_Demoras en los tiempos de ejecución"/>
    <s v="Posible"/>
    <s v="Mayor"/>
    <s v="Extremo"/>
    <s v="Reducir"/>
    <s v="Cada vez que se presente una modificación o actualización de los procedimientos o que se presente el ingreso al area financiera de un nuevo servidor publico y/o  contratista, se realizara capacitación ó sensibilización a los mismos"/>
    <s v="Gestor del procesos "/>
    <m/>
    <s v="Trimestral "/>
    <s v="Prevenir"/>
    <s v="1 Capacitación en los casos que se presenten los eventos descritos en el control"/>
    <s v="Lista de asistencia ó pantallas de participación del control"/>
    <s v="MARZO 2020.  1 CAPACITACION"/>
    <s v="MARZO 2020.  Ingreso al Area Financiera el Apoyo de Wberley Cardona y se dío una primera inducción de la labor que se desarrolla en los perfiles de Presupuesto, Contabilidad y Tesoreria."/>
    <s v="Solicitar ante el la Direccion Nacional de Presupuesto del MHCP  y el ordenador del gasto la solicitud de traslado presupuestal"/>
    <s v="Improbable"/>
    <s v="Mayor"/>
    <s v="Alto"/>
    <s v="El riesgo y la  descripción no están  identificados conforme a lo enunciado en el numeral 2,2 Identificación del Riesgo de la Guía para la Administración del Riesgos entidad por el DAFP ya que los mismos  están enfocadas al objetivo del proceso de Educación  Nacional para Bomberos y no al de Gestión  Financiera ej.; emitir CDP sin el debido cumplimiento de los requisitos legales._x000a__x000a_La causa  y  consecuencia  no aplican al riesgo identificado ._x000a__x000a_Los controles generados no aplican al riesgo Identificado. En la evaluación de los controles se evidenció que no se le estableció Segregación y autoridad del responsable, quedando INADECUADO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aplicación de la totalidad de la metodología no aplica para el presente riesgo ya que el mismo no pertenece al proceso de Gestión Financiera_x000a__x000a__x000a_"/>
    <x v="0"/>
    <s v="No cumple"/>
    <s v="No cumple"/>
    <s v="No cumple"/>
    <s v="No cumple"/>
    <s v="No cumple"/>
    <s v="No cumple"/>
    <s v="No cumple"/>
    <s v="DÉBIL"/>
  </r>
  <r>
    <x v="1"/>
    <n v="2"/>
    <x v="1"/>
    <s v="Gestionar los recursos apropiados a la DNBC, con el fin de ejecutar oportunamente las necesidades de inversión y funcionamiento de la Entidad, mediante el registro de operaciones contables a través de la emisión de Informes financieros, en cumplimiento de su misión institucional."/>
    <s v="Ejecutar de manera inapropiada las necesidades de inversión y funcionamiento de la DNBC"/>
    <s v="Realizar la ejecución presupuestal de la entidad, sin seguir los paramentros establecidos en la ley organica de presupuesto, "/>
    <s v="Financiero"/>
    <s v="1.3"/>
    <s v="Expedición errónea de Certificados de Disponibilidad y Registros Presupuestales "/>
    <s v="Sanciones disciplinarias_x000a__x000a_Reprocesos"/>
    <s v="Posible"/>
    <s v="Mayor"/>
    <s v="Extremo"/>
    <s v="Reducir"/>
    <s v="Validar el cumplimiento de los requisitos relacionados en el procedimiento PC-GF-01, garantizando que estos la correcta expedición de los Certificados Disponibilidad Presupuestal"/>
    <s v="Gestor del procesos "/>
    <m/>
    <s v="Trimestral "/>
    <s v="Prevenir"/>
    <s v="CDP expedidos"/>
    <s v="Listado de CDP expedidos"/>
    <s v="ENERO 2020.  31_x000a_FEBRERO 2020.  17_x000a_MARZO 2020. 49_x000a_ABRIL 2020. 35_x000a_MAYO 2020. 15_x000a_JUNIO 2020. 25_x000a_JULIO 2020. 10_x000a_AGOSTO 2020. 12_x000a_SEPTIEMBRE 2020. 21"/>
    <s v="ENERO 2020.  SE EXPIDIERON CDP ASI: DNBC 31 Y FNB 0 TOTAL MES: 31_x000a_FEBRERO 2020.  SE EXPIDIERON CDP ASI: DNBC 17 Y FNB 0 TOTAL MES: 17_x000a_MARZO 2020. SE EXPIDIERON CDP ASI: DNBC 7 Y FNB 42 TOTAL MES: 49_x000a_ABRIL 2020. SE EXPIDIERON CDP ASI: DNBC 1 Y FNB 34 TOTAL MES: 35_x000a_MAYO 2020. SE EXPIDIERON CDP ASI: DNBC 0 Y FNB 15 TOTAL MES: 15_x000a_JUNIO 2020. SE EXPIDIERON CDP ASI: DNBC 3 Y FNB 22 TOTAL MES: 25_x000a_JULIO 2020. SE EXPIDIERON CDP ASI: DNBC 7 Y FNB 3 TOTAL MES: 10_x000a_AGOSTO 2020. SE EXPIDIERON CDP ASI: DNBC 2 Y FNB 10 TOTAL MES: 12_x000a_SEPTIEMBRE 2020. SE EXPIDIERON CDP ASI: DNBC 2 Y FNB 19 TOTAL MES: 21"/>
    <s v="Solicitar ante el la Direccion Nacional de Presupuesto del MHCP  y el ordenador del gasto la solicitud de traslado presupuestal"/>
    <s v="Improbable"/>
    <s v="Mayor"/>
    <s v="Alto"/>
    <s v="El control &quot;Validar el cumplimiento de los requisitos relacionados en el procedimiento PC-GF-01, garantizando que estos la correcta expedición de los Certificados Disponibilidad Presupuestal&quot; solo esta definido para los CDP haciendo falta conforme al riesgo identificado los Compromisos Presupuestales (ejecución presupuestal)_x000a__x000a_En la evaluación de los controles se evidenció que no se le estableció Segregación y autoridad del responsable, quedando INADECUADO. _x000a__x000a_El indicador establecido no mide la ejecución  del control ej. No cdp y compromisos errados/total de cdp y compromisos emitidos _x000a__x000a__x000a__x000a_                                                                                                    _x000a__x000a__x000a_"/>
    <x v="1"/>
    <s v="Cumple"/>
    <s v="Cumple"/>
    <s v="Cumple"/>
    <s v="Cumple"/>
    <s v="No cumple"/>
    <s v="Cumple"/>
    <s v="Cumple"/>
    <s v="MODERADO"/>
  </r>
  <r>
    <x v="2"/>
    <n v="0"/>
    <x v="1"/>
    <s v="Gestionar los recursos apropiados a la DNBC, con el fin de ejecutar oportunamente las necesidades de inversión y funcionamiento de la Entidad, mediante el registro de operaciones contables a través de la emisión de Informes financieros, en cumplimiento de su misión institucional."/>
    <s v="Entrega de informes contables a los entes internos y externos con una mala afectación contable que no reflejen la realidad economica de la entidad"/>
    <s v="Se emitan informes contables con subestimación o sobrevaloración en la información cotable de la entidad"/>
    <s v="Financiero"/>
    <s v="2.1"/>
    <s v="Entrega extemporanea o no entrega de  la información por parte de los proceso de la entidad para la afectación contable"/>
    <s v="Incumplimiento en la entrega a los entes de control_x000a__x000a_Reprocesos_x000a__x000a_Sanciones Disciplinarias_x000a__x000a_Sanciones Legales"/>
    <s v="Improbable"/>
    <s v="Moderado"/>
    <s v="Moderado"/>
    <s v="Reducir"/>
    <s v="Generar correo electronico a los miembros del Comiité de Sostenibilidad Contable para la revision de los saldos contables a transmitir a la Contaduria General de la Nacion a traves del CHIP."/>
    <s v="Lider y Gestor del procesos "/>
    <s v="Todos los Procesos"/>
    <s v="Trimestral "/>
    <s v="Prevenir"/>
    <s v="1 (Uno) Correo"/>
    <s v="Correo Electronico"/>
    <s v="FEBRERO 2020.  1/1_x000a_MAYO 2020.  1/1_x000a_JULIO 2020. 1/1_x000a_"/>
    <s v="FEBRERO 2020.  Se envio correo electronico solicitando informacion para el cierre contable a Diciembre 2019. _x000a_MAYO 2020 Se envio correo electronico solicitando informacion para el cierre contable a Marzo 2020._x000a_JULIO 2020.  Se envio correo electronico solicitando informacion para el cierre contable a Junio 2020._x000a_"/>
    <s v="Solicitar a la Contaduria General de la Nacion CGN la apertura del sistema SIIF y CHIP para el reenvio de los nuevos informes financieros corregidos"/>
    <s v="Rara vez"/>
    <s v="Moderado"/>
    <s v="Moderado"/>
    <s v="Hace falta la inclusión de otras causas que podrían generar que el riesgo se materialice ej.: Inoportunidad en la solicitud de la información a incluir en los estados contables_x000a__x000a_La probabilidad determinada Improbable no está conforme debido a que durante  el ultimo año se ha presentado al  menos 1 vez por lo tanto, conforme el Manual de Gestión de Riesgo de la DNBC, Numeral 7,1,2 debería ser PROBABLE.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tratamiento debe ser EVITAR y no Reducir conforme a lo establecido en el Manual de Gestión del Riesgo de la DNBC numeral 3,1._x000a__x000a_El indicador establecido no mide la ejecución  del control ej. Conciliaciones con los procesos/ total de Procesos que emiten información para incorporar a los Estados Financieros_x000a__x000a_La implementación  del control no redujo   la materialización del riesgo ya que El riesgo residual mantuvo la evaluación el riesgo en MODERADO_x000a_"/>
    <x v="1"/>
    <s v="Cumple"/>
    <s v="Cumple"/>
    <s v="No cumple"/>
    <s v="No cumple"/>
    <s v="No cumple"/>
    <s v="Cumple"/>
    <s v="No cumple"/>
    <s v="DÉBIL"/>
  </r>
  <r>
    <x v="2"/>
    <n v="3"/>
    <x v="1"/>
    <s v="Gestionar los recursos apropiados a la DNBC, con el fin de ejecutar oportunamente las necesidades de inversión y funcionamiento de la Entidad, mediante el registro de operaciones contables a través de la emisión de Informes financieros, en cumplimiento de su misión institucional."/>
    <s v="Entrega de informes contables a los entes internos y externos con una mala afectación contable que no reflejen la realidad economica de la entidad"/>
    <s v="Se emitan informes contables con subestimación o sobrevaloración en la información cotable de la entidad"/>
    <s v="Financiero"/>
    <s v="2.2"/>
    <s v="Falta de verificación o conciliación de las partidas o cuentas contables para su entrega final"/>
    <s v="Reprocesos_x000a__x000a_Inoportunidad en los cierres contables"/>
    <s v="Improbable"/>
    <s v="Moderado"/>
    <s v="Moderado"/>
    <s v="Reducir"/>
    <s v="Generar correo electronico a los miembros del Comiité de Sostenibilidad Contable para la revision de los saldos contables a transmitir a la Contaduria General de la Nacion a traves del CHIP."/>
    <s v="Lider y Gestor del procesos "/>
    <s v="Todos los Procesos"/>
    <s v="Trimestral "/>
    <s v="Prevenir"/>
    <s v="1 (Uno) Correo"/>
    <s v="Correo Electronico"/>
    <s v="FEBRERO 2020.  1/1_x000a_MAYO 2020.  1/1_x000a_JULIO 2020. 1/1_x000a_"/>
    <s v="FEBRERO 2020.  Se envio correo electronico solicitando informacion para el cierre contable a Diciembre 2019. _x000a_MAYO 2020 Se envio correo electronico solicitando informacion para el cierre contable a Marzo 2020._x000a_JULIO 2020.  Se envio correo electronico solicitando informacion para el cierre contable a Junio 2020._x000a_"/>
    <s v="Solicitar a la Contaduria General de la Nacion CGN la apertura del sistema SIIF y CHIP para el reenvio de los nuevos informes financieros corregidos"/>
    <s v="Rara vez"/>
    <s v="Moderado"/>
    <s v="Moderado"/>
    <s v="Hace falta la inclusión de otras consecuencias  que podrían generar cuando el riesgo se llegare a materializar ej.: Subestimación o Sobrestimación de Estados Financieros_x000a__x000a_La probabilidad determinada Improbable no está conforme debido a que durante  el ultimo año se ha presentado al  menos 1 vez por lo tanto, conforme el Manual de Gestión de Riesgo de la DNBC, Numeral 7,1,2 debería ser PROBABLE.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tratamiento debe ser EVITAR y no Reducir conforme a lo establecido en el Manual de Gestión del Riesgo de la DNBC numeral 3,1._x000a__x000a_El indicador establecido no mide la ejecución  del control ej. Conciliaciones con los procesos/ total de Procesos que emiten información para incorporar a los Estados Financieros_x000a__x000a_La implementación  del control no redujo   la materialización del riesgo ya que El riesgo residual mantuvo la evaluación el riesgo en MODERADO_x000a_"/>
    <x v="1"/>
    <s v="Cumple"/>
    <s v="Cumple"/>
    <s v="No cumple"/>
    <s v="No cumple"/>
    <s v="No cumple"/>
    <s v="Cumple"/>
    <s v="No cumple"/>
    <s v="DÉBIL"/>
  </r>
  <r>
    <x v="3"/>
    <n v="0"/>
    <x v="2"/>
    <s v="Establecer lineamientos dentro de la DNBC que permitan la adecuada organización de los documentos recibidos y producidos por la entidad, con el fin de asegurar la preservación de la memoria institucional, la transparencia y el acceso a la información, mediante la implementación de políticas y lineamientos archivísticos conforme a las disposiciones legales vigentes."/>
    <s v="La planeación y la ejecución de la función archivística no se mantiene en el tiempo, debido a la carencia de las TRD al interior de la entidad"/>
    <s v="La entidad no cuenta con las Tablas de Retención Documental, generando que no se cuente con la planeación adecuada para realizar las actividades enmarcadas para una buena práctica en la gestión documental de la Entidad."/>
    <s v="Operativo"/>
    <s v="1.1"/>
    <s v="No contar con las Tablas de Retención Documental de la entidad"/>
    <s v="Inadecuada Planeación para transferencias documentales_x000a__x000a_Daño reputacional de la entidad_x000a__x000a_Reporte de actividades deficiente_x000a__x000a_Incumplimiento en los planes_x000a__x000a_Sanciones disiplinarias"/>
    <s v="Probable"/>
    <s v="Moderado"/>
    <s v="Alto"/>
    <s v="Reducir"/>
    <s v="Proyección de las TRD de la entidad: Listado de series, subseries y tipos documentales. Se trabajara con cada proceso en la elaboración de de las TRD"/>
    <s v="Líder del Proceso_x000a_Gestor del Proceso_x000a_Cogestor"/>
    <m/>
    <s v="Trimestral "/>
    <s v="Detectar"/>
    <s v="Número de TRD proyectadas"/>
    <s v="* Formato TRD_x000a_* Listados de asistencia"/>
    <s v="Marzo  2020 - 3 TRD proyectadas_x000a__x000a_Junio 2020 - 3 TRD proyectadas_x000a__x000a_Septiembre 2020 - 18 TRD proyectadas"/>
    <s v="Marzo  2020 - Dado que en la oficina de Getión Documental no hubo personal sino hasta mediados de marzo del año 2020 se realizó una revisión de la información que habían dejado los contratistas anteriores acerca de las TRD y se encontraron proyectadas la TRD de la Dirección General, la de la Subdirección Estratégica y de Cooordinación Bomberil y la de la Subdirección Administrativa y Financiera._x000a__x000a_Junio 2020 - Después de realizar un análisis de las 3 TRD que se tenían, se realizó el cronograma de entrevistas para la actualización y el levantamiento de las TRD 2020 con todos los procesos._x000a__x000a_Septiembre 2020 - Se levantaron 18 Tablas de Retención Documental (De los 22 procesos de la entidad)"/>
    <s v="Si no se tiene la TRD del proceso, reunirse con el proceso para empezar a definir como se va llevar a cabo la proyección de la misma"/>
    <s v="Posible"/>
    <s v="Moderado"/>
    <s v="Alto"/>
    <s v="El riesgo y su descripción no están  identificados conforme a lo enunciado en el numeral 2,2 Identificación del Riesgo de la Guía para la Administración del Riesgos entidad por el DAFP. Asimismo, el no contar con tablas de retención documental no tendría un impacto mayor, en la labor archivística de la entidad, por lo tanto, se deberá analizar su pertinencia. _x000a__x000a_El control aplica a la clasificación  de  preventivo y no detectivo conforme a lo estipulado en el numeral 8,3 del Manual de Gestión del riesgo de la DNBC._x000a__x000a_El control no está diseñado conforme a lo enunciado en el numeral 8,3 del Manual de Gestión del Riesgo.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implementación  del control no redujo   la materialización del riesgo ya que El riesgo residual mantuvo la evaluación el riesgo en ALTO"/>
    <x v="0"/>
    <s v="No cumple"/>
    <s v="Cumple"/>
    <s v="No cumple"/>
    <s v="Cumple"/>
    <s v="Cumple"/>
    <s v="Cumple"/>
    <s v="No cumple"/>
    <s v="DÉBIL"/>
  </r>
  <r>
    <x v="3"/>
    <n v="4"/>
    <x v="2"/>
    <s v="Establecer lineamientos dentro de la DNBC que permitan la adecuada organización de los documentos recibidos y producidos por la entidad, con el fin de asegurar la preservación de la memoria institucional, la transparencia y el acceso a la información, mediante la implementación de políticas y lineamientos archivísticos conforme a las disposiciones legales vigentes."/>
    <s v="La planeación y la ejecución de la función archivística no se mantiene en el tiempo, debido a la carencia de las TRD al interior de la entidad"/>
    <s v="La entidad no cuenta con las Tablas de Retención Documental, generando que no se cuente con la planeación adecuada para realizar las actividades enmarcadas para una buena práctica en la gestión documental de la Entidad."/>
    <s v="Operativo"/>
    <s v="1.2"/>
    <s v="Carencia de personal idoneo"/>
    <s v="Incumplimiento a la normatividad _x000a__x000a_Gestión deficiente_x000a__x000a_Reprocesos"/>
    <s v="Probable"/>
    <s v="Moderado"/>
    <s v="Alto"/>
    <s v="Reducir"/>
    <s v="Realizar Sensibilización con el personal de la entidad en temas de normatividad archivística vigente (organización documental): Material informativo acerca del proceso de la gestión documental de la DNBC, , evaluando el resultado de entendimiento fruto de la capacitación"/>
    <s v="Líder del Proceso_x000a_Gestor del Proceso_x000a_Cogestor"/>
    <s v="Comunicaciones"/>
    <s v="Trimestral "/>
    <s v="Prevenir"/>
    <s v="Número de Capacitaciones realizadas / Número de capacitaciones proyectadas"/>
    <s v="* Correos Electrónicos_x000a_* Actas o listas de asistencia_x000a_Encuesta o evaluación"/>
    <s v="Marzo 2020 - 0 Capacitaciones_x000a__x000a_Junio 2020 - 3 Capacitaciones_x000a__x000a_Septiembre 2020 - 3 Capacitaciones"/>
    <s v="Marzo 2020 - Dado que en la oficina de Getión Documental no hubo personal sino hasta mediados de marzo del año 2020, el equipo se dedicó a organizar la información que se tenía para poder proceder a realizar capacitaciones a partir del siguiente trimestre._x000a__x000a_Junio 2020 - Se tenían proyectadas tres capacitaciones; una para el equipo de Gestión Documental, otra para Atención al Ciudadano y una última para Educación Bomberil._x000a__x000a_Septiembre 2020 - Se tenían proyectadas tres capacitaciones para toda la entidad y se realizaron a satisfacción."/>
    <s v="En caso de no poder realizar capacitaciones a toda la entidad, realizar las capacitaciones personalizadas con cada proceso"/>
    <s v="Posible"/>
    <s v="Moderado"/>
    <s v="Alto"/>
    <s v="_x000a_El riesgo y su descripción no están  identificados conforme a lo enunciado en el numeral 2,2 Identificación del Riesgo de la Guía para la Administración del Riesgos entidad por el DAFP. Asimismo, el no contar con tablas de retención documental no tendría un impacto mayor, en la labor archivística de la entidad, por lo tanto, se deberá analizar su pertinencia. _x000a__x000a_El control no está diseñado conforme a lo enunciado en el numeral 8,3 del Manual de Gestión del Riesgo, por cuanto debe estar enfocado en capacitación al personal responsable del proceso.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evaluación del riesgo en cuanto a la probabilidad e impacto, debe ser revisado conforme al numeral 7,1 del Manual de Gestión del Riesgo de la DNBC._x000a__x000a_El indicador no mide el control_x000a__x000a_La contingencia no es un tratamiento para mitigar los efectos de la materialización del riesgo_x000a__x000a_La implementación  del control no redujo   la materialización del riesgo ya que El riesgo residual mantuvo la evaluación el riesgo en ALTO_x000a__x000a__x000a_"/>
    <x v="0"/>
    <s v="Cumple"/>
    <s v="Cumple"/>
    <s v="No cumple"/>
    <s v="Cumple"/>
    <s v="No cumple"/>
    <s v="No cumple"/>
    <s v="No cumple"/>
    <s v="DÉBIL"/>
  </r>
  <r>
    <x v="4"/>
    <n v="0"/>
    <x v="2"/>
    <s v="Establecer lineamientos dentro de la DNBC que permitan la adecuada organización de los documentos recibidos y producidos por la entidad, con el fin de asegurar la preservación de la memoria institucional, la transparencia y el acceso a la información, mediante la implementación de políticas y lineamientos archivísticos conforme a las disposiciones legales vigentes."/>
    <s v="Aplicación inadecuada de la normatividad archivística en materia de organización documental"/>
    <s v="El desconocimiento y uso inadecuado de normatividad a través de quienes ejecutan el proceso de gestión documental puede repercutir de manera negativa en los procesos de organización de archivos de la entidad.  "/>
    <s v="Operativo"/>
    <s v="2.1"/>
    <s v="Inadecuada organización documental"/>
    <s v="Perdidas de documentos y expedientes_x000a__x000a_Perdida de la memoria de la entidad_x000a__x000a_Daño reputacional"/>
    <s v="Improbable"/>
    <s v="Moderado"/>
    <s v="Moderado"/>
    <s v="Reducir"/>
    <s v="Levantar y/o actualizar los Procedimientos, instructivos y formatos del proceso Gestión Documental de acuerdo a la normatividad vigente y socializar los mismos"/>
    <s v="Líder del Proceso_x000a_Gestor del Proceso_x000a_Cogestor"/>
    <m/>
    <s v="Trimestral "/>
    <s v="Prevenir"/>
    <s v="Número de procedimientos, instructivos y/o formatos publicados"/>
    <s v="* Procedimientos, instructivos y/o formatos levantados o actualizados"/>
    <s v="Abril 2020 - 0 Procedimientos_x000a__x000a_Agosto 2020 - 1 Procedimiento_x000a__x000a_Septiembre - 0 Procedimientos"/>
    <s v="Abril 2020 - Dado que en la oficina de Getión Documental no hubo personal sino hasta mediados de marzo del año 2020, el proceso no proyectó la publicación de ningún documento hasta el cuatrimestre siguiente._x000a__x000a_Agosto 2020 - Para este cuatrimestre se tenía proyectado el levantamiento del procedimiento de &quot;Consulta y Préstamo de Documentos&quot; y dos formatos_x000a__x000a_Septiembre - Se tiene proyectos expedir en este cuatrimestre dos procedimientos (Organización de Archivos y Transferencia Documental) y un instructivo (Diligenciamiento del FUID)"/>
    <s v="En caso de no lograr tener publicación en el SIGEC los procedimientos, instructivos y/o formatos del proceso, levantar un anteproyecto de dicho documento"/>
    <s v="Improbable"/>
    <s v="Moderado"/>
    <s v="Moderado"/>
    <s v="El riesgo y su descripción no están  identificados conforme a lo enunciado en el numeral 2,2 Identificación del Riesgo de la Guía para la Administración del Riesgos entidad por el DAFP. _x000a__x000a_La causa identificada es un riesgo._x000a__x000a_La consecuencia Perdidas de documentos y expedientes es un riesgo_x000a__x000a_Se ejecutó el control con la formalización del procedimiento de &quot;Consulta y Préstamo de Documentos_x000a__x000a_Se realizó de forma inadecuada la definición del tratamiento del riego, ya que de acuerdo con el Manual de Gestión del Riesgo para una evaluación del riesgo &quot;Moderada&quot; el tratamiento debe ser &quot;evitar&quot; y no &quot; Reducir&quot;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control no es confiable por cuanto, hace falta la revisión por parte de Gestión Documental de la adecuada organización de los archivos_x000a__x000a_El control no se identifico conforme a los lineamiento de la Manual de Gestión del Riesgo numeral 8,3._x000a__x000a_La evaluación del riesgo en cuanto a la probabilidad e impacto, debe ser revisado conforme al numeral 7,1 del Manual de Gestión del Riesgo de la DNBC._x000a__x000a_La implementación  del control no redujo   la materialización del riesgo ya que El riesgo residual mantuvo la evaluación el riesgo en MODERADO_x000a_"/>
    <x v="0"/>
    <s v="No cumple"/>
    <s v="Cumple"/>
    <s v="No cumple"/>
    <s v="Cumple"/>
    <s v="Cumple"/>
    <s v="No cumple"/>
    <s v="No cumple"/>
    <s v="DÉBIL"/>
  </r>
  <r>
    <x v="4"/>
    <n v="0"/>
    <x v="2"/>
    <s v="Establecer lineamientos dentro de la DNBC que permitan la adecuada organización de los documentos recibidos y producidos por la entidad, con el fin de asegurar la preservación de la memoria institucional, la transparencia y el acceso a la información, mediante la implementación de políticas y lineamientos archivísticos conforme a las disposiciones legales vigentes."/>
    <s v="Aplicación inadecuada de la normatividad archivística en materia de organización documental"/>
    <s v="El desconocimiento y uso inadecuado de normatividad a través de quienes ejecutan el proceso de gestión documental puede repercutir de manera negativa en los procesos de organización de archivos de la entidad.  "/>
    <s v="Operativo"/>
    <s v="2.2"/>
    <s v="Carencia de personal idoneo"/>
    <s v="Incumplimiento a la normatividad _x000a__x000a_Gestión deficiente_x000a__x000a_Reprocesos"/>
    <s v="Improbable"/>
    <s v="Moderado"/>
    <s v="Moderado"/>
    <s v="Reducir"/>
    <s v="Realizar Sensibilización con el personal de la entidad en temas de normatividad archivística vigente (organización documental): Material informativo acerca del proceso de la gestión documental de la DNBC, , evaluando el resultado de entendimiento fruto de la capacitación"/>
    <s v="Líder del Proceso_x000a_Gestor del Proceso_x000a_Cogestor"/>
    <s v="Comunicaciones"/>
    <s v="Trimestral "/>
    <s v="Prevenir"/>
    <s v="Número de Capacitaciones realizadas / Número de capacitaciones proyectadas"/>
    <s v="* Correos Electrónicos_x000a_* Actas o listas de asistencia_x000a_Encuesta o evaluación"/>
    <s v="Marzo 2020 - 0 Capacitaciones_x000a__x000a_Junio 2020 - 3 Capacitaciones_x000a__x000a_Septiembre 2020 - 3 Capacitaciones"/>
    <s v="Marzo 2020 - Dado que en la oficina de Getión Documental no hubo personal sino hasta mediados de marzo del año 2020, el equipo se dedicó a organizar la información que se tenía para poder proceder a realizar capacitaciones a partir del siguiente trimestre._x000a__x000a_Junio 2020 - Se tenían proyectadas tres capacitaciones; una para el equipo de Gestión Documental, otra para Atención al Ciudadano y una última para Educación Bomberil._x000a__x000a_Septiembre 2020 - Se tenían proyectadas tres capacitaciones para toda la entidad y se realizaron a satisfacción."/>
    <s v="En caso de no poder realizar capacitaciones a toda la entidad, realizar las capacitaciones personalizadas con cada proceso"/>
    <s v="Improbable"/>
    <s v="Moderado"/>
    <s v="Moderado"/>
    <s v="El riesgo y su descripción no están  identificados conforme a lo enunciado en el numeral 2,2 Identificación del Riesgo de la Guía para la Administración del Riesgos entidad por el DAFP. _x000a__x000a_El control no está diseñado conforme a lo enunciado en el numeral 8,3 del Manual de Gestión del Riesgo, por cuanto debe estar enfocado en capacitación al personal responsable del proceso._x000a__x000a_Se realizó de forma inadecuada la definición del tratamiento del riego, ya que de acuerdo con el Manual de Gestión del Riesgo para una evaluación del riesgo &quot;Moderada&quot; el tratamiento debe ser &quot;evitar&quot; y no &quot; Reducir&quot;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control no se identifico conforme a los lineamiento de la Manual de Gestión del Riesgo numeral 8,3._x000a__x000a_El indicador no mide el control_x000a__x000a_La evaluación del riesgo en cuanto a la probabilidad e impacto, debe ser revisado conforme al numeral 7,1 del Manual de Gestión del Riesgo de la DNBC._x000a__x000a_La contingencia no es un tratamiento para mitigar los efectos de la materialización del riesgo_x000a__x000a_La implementación  del control no redujo   la materialización del riesgo ya que El riesgo residual mantuvo la evaluación el riesgo en MODERADO_x000a__x000a__x000a_"/>
    <x v="0"/>
    <s v="Cumple"/>
    <s v="Cumple"/>
    <s v="No cumple"/>
    <s v="No cumple"/>
    <s v="No cumple"/>
    <s v="No cumple"/>
    <s v="No cumple"/>
    <s v="DÉBIL"/>
  </r>
  <r>
    <x v="4"/>
    <n v="5"/>
    <x v="2"/>
    <s v="Establecer lineamientos dentro de la DNBC que permitan la adecuada organización de los documentos recibidos y producidos por la entidad, con el fin de asegurar la preservación de la memoria institucional, la transparencia y el acceso a la información, mediante la implementación de políticas y lineamientos archivísticos conforme a las disposiciones legales vigentes."/>
    <s v="Aplicación inadecuada de la normatividad archivística en materia de organización documental"/>
    <s v="El desconocimiento y uso inadecuado de normatividad a través de quienes ejecutan el proceso de gestión documental puede repercutir de manera negativa en los procesos de organización de archivos de la entidad.  "/>
    <s v="Operativo"/>
    <s v="2.3"/>
    <s v="Desconocimiento de la normatividad archivística vigente"/>
    <s v="Perdidas de documentos y expedientes_x000a__x000a_Perdida de la memoria de la entidad_x000a__x000a_Daño reputacional"/>
    <s v="Improbable"/>
    <s v="Moderado"/>
    <s v="Moderado"/>
    <s v="Reducir"/>
    <s v="Levantar y/o actualizar los Procedimientos, instructivos y formatos del proceso Gestión Documental de acuerdo a la normatividad vigente y socializar los mismos"/>
    <s v="Líder del Proceso_x000a_Gestor del Proceso_x000a_Cogestor"/>
    <m/>
    <s v="Cuatrimestral"/>
    <s v="Prevenir"/>
    <s v="Número de procedimientos y/o instructivos publicados"/>
    <s v="* Procedimientos y/o instructivos levantados o actualizados"/>
    <s v="Abril 2020 - 0 Procedimientos_x000a__x000a_Agosto 2020 - 1 Procedimiento_x000a__x000a_Septiembre - 0 Procedimientos"/>
    <s v="Abril 2020 - Dado que en la oficina de Getión Documental no hubo personal sino hasta mediados de marzo del año 2020, el proceso no proyectó la publicación de ningún documento hasta el cuatrimestre siguiente._x000a__x000a_Agosto 2020 - Para este cuatrimestre se tenía proyectado el levantamiento del procedimiento de &quot;Consulta y Préstamo de Documentos&quot; y dos formatos_x000a__x000a_Septiembre - Se tiene proyectos expedir en este cuatrimestre dos procedimientos (Organización de Archivos y Transferencia Documental) y un instructivo (Diligenciamiento del FUID)"/>
    <s v="En caso de no lograr tener publicación en el SIGEC los procedimientos y/o instructivos del proceso, levantar un anteproyecto de dicho documento"/>
    <s v="Improbable"/>
    <s v="Moderado"/>
    <s v="Moderado"/>
    <s v="El riesgo y su descripción no están  identificados conforme a lo enunciado en el numeral 2,2 Identificación del Riesgo de la Guía para la Administración del Riesgos entidad por el DAFP. _x000a__x000a_El control no está diseñado conforme a lo enunciado en el numeral 8,3 del Manual de Gestión del Riesgo, por cuanto debe estar enfocado en capacitación al personal responsable del proceso._x000a__x000a_Se realizó de forma inadecuada la definición del tratamiento del riego, ya que de acuerdo con el Manual de Gestión del Riesgo para una evaluación del riesgo &quot;Moderada&quot; el tratamiento debe ser &quot;evitar&quot; y no &quot; Reducir&quot;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control no se identifico conforme a los lineamiento de la Manual de Gestión del Riesgo numeral 8,3._x000a__x000a_El indicador no mide el control_x000a__x000a_La evaluación del riesgo en cuanto a la probabilidad e impacto, debe ser revisado conforme al numeral 7,1 del Manual de Gestión del Riesgo de la DNBC._x000a__x000a_La contingencia no es un tratamiento para mitigar los efectos de la materialización del riesgo_x000a__x000a_La implementación  del control no redujo   la materialización del riesgo ya que El riesgo residual mantuvo la evaluación el riesgo en MODERADO_x000a__x000a__x000a_"/>
    <x v="0"/>
    <s v="Cumple"/>
    <s v="Cumple"/>
    <s v="No cumple"/>
    <s v="No cumple"/>
    <s v="No cumple"/>
    <s v="No cumple"/>
    <s v="No cumple"/>
    <s v="DÉBIL"/>
  </r>
  <r>
    <x v="5"/>
    <n v="0"/>
    <x v="3"/>
    <s v="Administrar y mantener la infraestructura tecnológica y los sistemas de información, para soportar los procesos de la DNBC, mediante el soporte y mantenimiento de los servicios de TI, brindando atención oportuna a los requerimientos de soporte tecnológico de los usuarios."/>
    <s v="La infraestructura tecnológica y los sistemas de información no cuentan con la capacidades suficientes para garantizar su disponibilidad"/>
    <s v="Los usuarios de la infraestructura tecnológica y los sistemas de información, no puedan tener acceso a los servicios de manera oportuna por falta de disponibilidad"/>
    <s v="Tecnológico"/>
    <s v="1.1"/>
    <s v="No se cuenta con un soporte técnico a los sistemas de información"/>
    <s v="Que no se pueda dar solución a los problemas y requerimientos que pueda presentar el sistema de información en determinado momento_x000a__x000a_Incumplimiento en las actividades definidas o programadas_x000a__x000a_Reprocesos_x000a__x000a_Perdida de información_x000a__x000a_Acceso indebido a la información de la entidad"/>
    <s v="Posible"/>
    <s v="Mayor"/>
    <s v="Extremo"/>
    <s v="Reducir"/>
    <s v="Verificar que los sistemas de información cuenten con el servicio de soporte, mantenimiento y actualización requeridas por la entidad encargada ORFEO."/>
    <s v="Gestión TI"/>
    <s v="Subdirector Administrativo y Financiero_x000a_Gestión Contractual"/>
    <s v="Semestral"/>
    <s v="Prevenir"/>
    <s v="Como minimo (1) verificación semestral"/>
    <s v="Formato de Atención de Soporte Tecnico"/>
    <s v="Enero 2020- 1  - Se realizo una revision a los sistemas con que cuenta la entida para este caso ORFEO._x000a__x000a_Septiembre 2020. 1 Contrataciòn de apoyo al soporte"/>
    <s v="Enero 2020. Se valida con ORFEO el estado del sistema,donde informan el funcionamiento optimo del mismo_x000a__x000a_Septiembre 2020 Se logro la contratación de personal para brindar, soporte y actualización del sistema ORFEO."/>
    <s v="Presentar las necesidades, ficha tecnica y cotizaciones para la contratación del servicio de soporte tecnico, mantenimiento y actualización de los sistemas de información."/>
    <s v="Posible"/>
    <s v="Mayor"/>
    <s v="Extremo"/>
    <s v="Se realizó una adecuada identificación del riesgo._x000a__x000a_El control establecido &quot;Verificar que los sistemas de información cuenten con el servicio de soporte, mantenimiento y actualización requeridas por la entidad encargada ORFEO&quot; no minimiza la ocurrencia del riesgo, ya que el control es verificar  y no asegurar, implementar, garantizar, desarrollar..... De igual forma, deja por fuera otros sistemas de información como el RUE, incumpliendo lo indicado en el numeral 8,3 del Manual de Gestión del riesgo.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No se realizó una adecuada evaluación del riesgo residual, puesto que no hubo reducción con la aplicación de los controles, quedando en EXTREMO"/>
    <x v="1"/>
    <s v="Cumple"/>
    <s v="Cumple"/>
    <s v="Cumple"/>
    <s v="Cumple"/>
    <s v="Cumple"/>
    <s v="Cumple"/>
    <s v="No cumple"/>
    <s v="DÉBIL"/>
  </r>
  <r>
    <x v="5"/>
    <n v="6"/>
    <x v="3"/>
    <s v="Administrar y mantener la infraestructura tecnológica y los sistemas de información, para soportar los procesos de la DNBC, mediante el soporte y mantenimiento de los servicios de TI, brindando atención oportuna a los requerimientos de soporte tecnológico de los usuarios."/>
    <s v="La infraestructura tecnológica y los sistemas de información no cuentan con la capacidades suficientes para garantizar su disponibilidad"/>
    <s v="Los usuarios de la infraestructura tecnológica y los sistemas de información, no puedan tener acceso a los servicios de manera oportuna por falta de disponibilidad"/>
    <s v="Tecnológico"/>
    <s v="1.2"/>
    <s v="Fallas técnicas de los servidores donde están instalados los sistemas de información"/>
    <s v="No se puede tener acceso a los sistemas de información que se encuentren instalados en los servidores_x000a__x000a_Perdida de información_x000a__x000a_Reprocesos_x000a__x000a_Afectación en el cumplimiento de la gestión de los demás procesos"/>
    <s v="Posible"/>
    <s v="Mayor"/>
    <s v="Extremo"/>
    <s v="Reducir"/>
    <s v="Verificar que se cuente con el servicio de mantenimiento preventivo y o correctivo de los servidores de la entidad."/>
    <s v="Gestión TI"/>
    <s v="Subdirector Administrativo y Financiero_x000a_Gestión Contractual"/>
    <s v="Trimestral "/>
    <s v="Prevenir"/>
    <s v="Como minimo (1) verificación al mes"/>
    <s v="Formato de Atención de Soporte Tecnico"/>
    <s v="Marzo 2020, 1_x000a__x000a_Junio 2020. 1_x000a__x000a_Septiembre 2020 - 1 ."/>
    <s v="Marzo 2020, Se verifico que los servidores no cuentas con  servicio de mantenimiento preventivo y o correctivo, ni con licencias de soporte._x000a__x000a_Junio 2020. Se verifico que los servidores no cuentas con  servicio de mantenimiento preventivo y o correctivo, ni con licencias de soporte._x000a__x000a_Septiembre 2020 - 1 Se verifico que los servidores no cuentas con  servicio de mantenimiento preventivo y o correctivo, ni con licencias de soporte.  Se esta adelantando el proceso para dar soporte y mantenimiento, con servidores en la nube."/>
    <s v="De acuerdo a la falla presentada se determina si se debe restablecer las copias de seguridad del servidor y de los sistemas de información instalados verificando si se debe adquirir los componentes de hadware que resulten instalados"/>
    <s v="Posible"/>
    <s v="Mayor"/>
    <s v="Extremo"/>
    <s v="Se realizó una adecuada identificación del riesgo._x000a__x000a_El control establecido &quot;Verificar que se cuente con el servicio de mantenimiento preventivo y o correctivo de los servidores de la entidad&quot; y no minimiza la ocurrencia del riesgo, ya que el control es verificar y no  asegurar, implementar, garantizar, desarrollar.....  incumpliendo lo indicado en el numeral 8,3 del Manual de Gestión del riesgo. De igual forma,  no ha sido aplicado en lo corrido del año, lo cual deja expuesta a la entidad a perdida de información y posible, disponibilidad de los equipos e incluso perdida de confidencialidad de la información. 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No se realizó una adecuada evaluación del riesgo residual, puesto que no hubo reducción con la aplicación de los controles, quedando en EXTREMO._x000a_"/>
    <x v="1"/>
    <s v="Cumple"/>
    <s v="Cumple"/>
    <s v="Cumple"/>
    <s v="Cumple"/>
    <s v="Cumple"/>
    <s v="Cumple"/>
    <s v="No cumple"/>
    <s v="DÉBIL"/>
  </r>
  <r>
    <x v="6"/>
    <n v="0"/>
    <x v="3"/>
    <s v="Administrar y mantener la infraestructura tecnológica y los sistemas de información, para soportar los procesos de la DNBC, mediante el soporte y mantenimiento de los servicios de TI, brindando atención oportuna a los requerimientos de soporte tecnológico de los usuarios."/>
    <s v="Soporte técnico inoportuno a los usuarios de la infraestructura tecnológica y sistemas de información"/>
    <s v="Los usuarios podrían dejar de realizar sus actividades por falta de operación de la infraestructura tecnológica o los sistemas de información"/>
    <s v="Operativo"/>
    <s v="2.1"/>
    <s v="No se cuenta con personal para atender los niveles de atención de soporte técnico"/>
    <s v="No se atienden los casos solicitados por los usuarios_x000a__x000a_Incumplimiento en las actividades definidas o programadas_x000a__x000a_Reprocesos_x000a__x000a_Perdida de información"/>
    <s v="Posible"/>
    <s v="Mayor"/>
    <s v="Extremo"/>
    <s v="Reducir"/>
    <s v="Validar y solicitar el recurso humano que permita prestar de manera oportuna los tres niveles de atención"/>
    <s v="Gestión TI"/>
    <s v="Subdirector Administrativo y Financiero_x000a_Gestión Contractual"/>
    <s v="Trimestral "/>
    <s v="Detectar"/>
    <s v="Recurso humano contratado para los niveles de ateción / Recurso humano necesario para cubrir los niveles de anteción de cada nivel  "/>
    <s v="Correo electrónico "/>
    <s v="Marzo 2020, 100%_x000a__x000a_Junio 2020. 100%_x000a__x000a_Septiembre 2020 - 100%"/>
    <s v="Marzo 2020, Se cuenta con personal contratado para temas realacionados con soporte _x000a__x000a_Junio 2020. Se cuenta con personal contratado para temas realacionados con soporte _x000a__x000a_Septiembre 2020 - Se cuenta con personal contratado para temas realacionados con soporte "/>
    <s v="Solicitud de contratación de recurso humano requerido para la atencion del soporte"/>
    <s v="Posible"/>
    <s v="Mayor"/>
    <s v="Extremo"/>
    <s v="Se realizó una adecuada identificación del riesgo._x000a__x000a_La entidad cuenta con personal del proceso de Gestión TI: Edwin Zamora, Alexander González y German Méndez.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 _x000a__x000a_No se realizó una adecuada evaluación del riesgo residual, puesto que no hubo reducción con la aplicación de los controles, quedando en EXTREMO"/>
    <x v="1"/>
    <s v="Cumple"/>
    <s v="Cumple"/>
    <s v="Cumple"/>
    <s v="Cumple"/>
    <s v="Cumple"/>
    <s v="No cumple"/>
    <s v="No cumple"/>
    <s v="MODERADO"/>
  </r>
  <r>
    <x v="6"/>
    <n v="7"/>
    <x v="3"/>
    <s v="Administrar y mantener la infraestructura tecnológica y los sistemas de información, para soportar los procesos de la DNBC, mediante el soporte y mantenimiento de los servicios de TI, brindando atención oportuna a los requerimientos de soporte tecnológico de los usuarios."/>
    <s v="Soporte técnico inoportuno a los usuarios de la infraestructura tecnológica y sistemas de información"/>
    <s v="Los usuarios podrían dejar de realizar sus actividades por falta de operación de la infraestructura tecnológica o los sistemas de información"/>
    <s v="Operativo"/>
    <s v="2.2"/>
    <s v="No se cuenta con un software de mesa de ayuda para que los usuarios registren los casos"/>
    <s v="No se puede hacer seguimiento a los casos reportados_x000a__x000a_Reprocesos_x000a__x000a_Demoras en la gestión de los procesos"/>
    <s v="Posible"/>
    <s v="Mayor"/>
    <s v="Extremo"/>
    <s v="Reducir"/>
    <s v="Validar y solicitar el recurso que permita adquirir e implementar un software de mesa de ayuda "/>
    <s v="Gestión TI"/>
    <s v="Subdirector Administrativo y Financiero_x000a_Gestión Contractual"/>
    <s v="Semestral"/>
    <s v="Detectar"/>
    <s v="Software de mesa de ayuda adquirido/ Software de mesa de ayuda solicitado"/>
    <s v="Correo electrónico"/>
    <s v="Junio 2020. 0"/>
    <s v="Junio 2020. Se estan adelantando las acciones para adquisicion de mesa de ayuda, o se pedira dentro de la contratación de las herramientas cuenten con la mesa de ayuda respectiva. "/>
    <s v="Solicitud de adquisición del software de mesa de ayuda"/>
    <s v="Posible"/>
    <s v="Mayor"/>
    <s v="Extremo"/>
    <s v="Se realizó una adecuada identificación del riesgo._x000a__x000a_La entidad a la fecha no cuenta con la mesa de ayuda, como control establecido.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No se realizó una adecuada evaluación del riesgo residual, puesto que no hubo reducción con la aplicación de los controles, quedando en EXTREMO"/>
    <x v="1"/>
    <s v="Cumple"/>
    <s v="Cumple"/>
    <s v="Cumple"/>
    <s v="Cumple"/>
    <s v="Cumple"/>
    <s v="Cumple"/>
    <s v="No cumple"/>
    <s v="DÉBIL"/>
  </r>
  <r>
    <x v="7"/>
    <n v="0"/>
    <x v="4"/>
    <s v="Difusión e intercambio oportuno y eficaz de la información con los grupos de interés y grupos de valor de la DNBC, por medio del impacto de las estrategias de comunicación organizacional e informativa a través de los canales oficiales definidos para posicionar la imagen de la entidad."/>
    <s v="Informaciòn que no cumple con todos estandares definidos de publicaciòn dados por la entidad"/>
    <s v="Información compartida por cualquier canal oficial de la entidad que no posea los líneamientos especificados en el procedimiento de creación y publicación de contenidos  o información para el público interno o externo."/>
    <s v="Estratégico"/>
    <s v="1.1"/>
    <s v="No se ejecuta el procedimiento para la publicación de contenidos en los medios de comunciación de la entidad."/>
    <s v="Sanciones disciplinarias_x000a__x000a_Reporte inoportuno de resultados del proceso"/>
    <s v="Probable"/>
    <s v="Moderado"/>
    <s v="Alto"/>
    <s v="Reducir"/>
    <s v="El Gestor del proceso de comunicaciones o quien delegue, diariamente deberá verificar la aplicación del Procedimiento de  creación y publicación de contenidos  o información para el público interno o externo, a través de una lista de chequeo práctica donde están los pasos claves de la aplicación del procedimiento. En caso de hallar incumplimientos, modificar inmediatamente y continuar con el proceso. _x000a__x000a_Actualización y socialización del Procedimiento de  creación y publicación de contenidos  o información para el público interno o externo.  En relación alos objetivos misionales."/>
    <s v="Líder y Gestor del proceso."/>
    <s v="Planeación  _x000a__x000a_Gestión de Contratación"/>
    <s v="Anual"/>
    <s v="Prevenir"/>
    <s v="1. actualización y socializació del procedimiento."/>
    <s v="Evidencia: Lista de chequeo, aprobación explícita del gestor sobre el contenido por el canal escogido o cambios de la publicación (si aplica)."/>
    <s v="SEPTIEMBRE 2020. 1"/>
    <s v="SEPTIEMBRE 2020. Se realizó la pertinene actualización del Procedimiento de Creación y Publicación de Contenidos Internos y Externos de la DNBC, el cual fue enviado al área de Planeación desde el trimestre pasado y este fue aprobado el  15 de septiembre. Dicho seguimiento se reliza a diario, pero semanalmente se diligencia la lista de chequeo con los contenidos aprobados. Así mismo, se realizó la socialización del procedimiento con el equipo de comunicaciones, el cual fue compartido a través del coreo electrónico con los integrantes."/>
    <s v="El líder o gestor del proceso debe definir las prioridades de las actividades correspondientes a los estándares de información que deberá publicar el proceso._x000a__x000a_Evaluar la pertinencia de el ajuste de actividades que no se puedan realizar de acuerdo a los recurso humano."/>
    <s v="Probable"/>
    <s v="Moderado"/>
    <s v="Alto"/>
    <s v="El tipo de riesgo no está conforme a lo señalado en la guía de Administración del Riesgo emitida por el DAFP 2,2,2 y el Manual de Gestión  del riesgo de la DNBC, numeral 4, por cuanto es Operativo                      _x000a__x000a_El indicador definido, mide la actualización del procedimiento  de Creación y Publicación de Contenidos Internos y Externos, sin embargo no contempla la revisión diaria de los contenidos  a publicar._x000a__x000a_Existen dos controles asociados a un misma causa, por lo tanto se deben separar conforme a los determinado en el numeral 8,1 del Manual del Gestión del riesgo de la DNBC._x000a__x000a_La contingencia no es un tratamiento para mitigar los efectos de la materialización del riesgo. _x000a__x000a_No se realizó una adecuada evaluación del riesgo residual, puesto que no hubo reducción con la aplicación de los controles, manteniéndose en ALTO"/>
    <x v="0"/>
    <s v="Cumple"/>
    <s v="Cumple"/>
    <s v="Cumple"/>
    <s v="Cumple"/>
    <s v="Cumple"/>
    <s v="No cumple"/>
    <s v="No cumple"/>
    <s v="MODERADO"/>
  </r>
  <r>
    <x v="7"/>
    <n v="0"/>
    <x v="4"/>
    <s v="Difusión e intercambio oportuno y eficaz de la información con los grupos de interés y grupos de valor de la DNBC, por medio del impacto de las estrategias de comunicación organizacional e informativa a través de los canales oficiales definidos para posicionar la imagen de la entidad."/>
    <s v="Informaciòn que no cumple con todos estandares definidos de publicaciòn dados por la entidad"/>
    <s v="Información compartida por cualquier canal oficial de la entidad que no posea los líneamientos especificados en el procedimiento de creación y publicación de contenidos  o información para el público interno o externo."/>
    <s v="Estratégico"/>
    <s v="1.2"/>
    <s v="Solicitud inmediata de publicación de información por parte de Directivas omitiendo la revisión por parte del encargado designado."/>
    <s v="Sanciones disciplinarias_x000a__x000a_Reporte inoportuno de resultados del proceso_x000a__x000a_Sanciones legales_x000a__x000a_Incumplimiento estratégico del procedimiento."/>
    <s v="Probable"/>
    <s v="Moderado"/>
    <s v="Alto"/>
    <s v="Reducir"/>
    <s v="El Gestor del proceso de comunicaciones o quien delegue, diariamente deberá verificar la aplicación del Procedimiento de  creación y publicación de contenidos  o información para el público interno o externo, a través de una lista de chequeo práctica donde están los pasos claves de la aplicación del procedimiento. En caso de hallar incumplimientos, modificar inmediatamente y continuar con el proceso. _x000a__x000a_Socializar el procedimiento de creaciòn y publicación de información DNBC con las Directivas de la entidad."/>
    <s v="Líder y Gestor del proceso."/>
    <s v="Planeación _x000a__x000a_ Gestión de Contratación"/>
    <s v="Cuatrimestral"/>
    <s v="Prevenir"/>
    <s v="1. actualización del procedimiento._x000a__x000a_1 socializació del procedimiento"/>
    <s v="Aprobación de la Lista de chequeo, aprobación explícita del gestor sobre el contenido por el canal escogido o cambios de la publicación (si aplica)."/>
    <s v="ABRIL 2020. 0_x000a__x000a_AGOSTO 2020. 1 "/>
    <s v="ABRIL 2020. _x000a__x000a_AGOSTO 2020. El procedimiento y lista de chequeo, antes de ser aprobados metodológicamente por el área de planeación, estos fueron revisaos por el Director Nacional de Bomberos, quien con su fima aprobó el la actualización y aplicación de dichos documentos."/>
    <s v="El líder o gestor del proceso, deberá evaluar la ejecución de  las actividades acorde con los  recursos físicos que se cuente.  _x000a__x000a_Evaluar la pertinencia de el ajuste de actividades que no se puedan realizar de acuerdo a los recursos físicos."/>
    <s v="Probable"/>
    <s v="Moderado"/>
    <s v="Alto"/>
    <s v="El tipo de riesgo no está conforme a lo señalado en la guía de Administración del Riesgo emitida por el DAFP 2,2,2 y el Manual de Gestión  del riesgo de la DNBC, numeral 4, por cuanto es Operativo        _x000a__x000a_El indicador definido, mide la actualización del procedimiento  de Creación y Publicación de Contenidos Internos y Externos, sin embargo no contempla la revisión diaria de los contenidos  a publicar._x000a__x000a_Existen dos controles asociados a un misma causa, por lo tanto se deben separar conforme a los determinado en el numeral 8,1 del Manual del Gestión del riesgo de la DNBC._x000a__x000a_La contingencia no es un tratamiento para mitigar los efectos de la materialización del riesgo. _x000a__x000a_No se realizó una adecuada evaluación del riesgo residual, puesto que no hubo reducción con la aplicación de los controles y se mantiene en ALTO"/>
    <x v="0"/>
    <s v="Cumple"/>
    <s v="Cumple"/>
    <s v="Cumple"/>
    <s v="Cumple"/>
    <s v="Cumple"/>
    <s v="No cumple"/>
    <s v="No cumple"/>
    <s v="MODERADO"/>
  </r>
  <r>
    <x v="7"/>
    <n v="0"/>
    <x v="4"/>
    <s v="Difusión e intercambio oportuno y eficaz de la información con los grupos de interés y grupos de valor de la DNBC, por medio del impacto de las estrategias de comunicación organizacional e informativa a través de los canales oficiales definidos para posicionar la imagen de la entidad."/>
    <s v="Informaciòn que no cumple con todos estandares definidos de publicaciòn dados por la entidad"/>
    <s v="Información compartida por cualquier canal oficial de la entidad que no posea los líneamientos especificados en el procedimiento de creación y publicación de contenidos  o información para el público interno o externo."/>
    <s v="Estratégico"/>
    <s v="1.3"/>
    <s v="Omiten a GECO como los primeros conocedores y voceros de la información. Y de forma extemporánea se concoce de actividades, reuniones, proyectos, etc."/>
    <s v="Daño reputacional_x000a__x000a_Reprocesos_x000a_"/>
    <s v="Probable"/>
    <s v="Moderado"/>
    <s v="Alto"/>
    <s v="Reducir"/>
    <s v="El Gestor del Proceso de Comunicaciones o quien delegue, deberá estar constatemente vinculado con los demás gestores de los procesos de la entidad para que la información de gestión y demás que sea de potencial comunicacional, pueda ser transformada bajo los criterios del Procedimiento de  creación y publicación de contenidos  o información para el público interno o externo, cumpliendo la lista de chequeo práctica donde están los pasos claves de la aplicación del mismo. En caso de hallar incumplimientos, modificar inmediatamente y continuar con el proceso._x000a__x000a_La actividad se desarrolla mendiante Socialización de la importancia de la creación y difusión de contenidos institucionales. En cabeza del líder del proceso."/>
    <s v="Gestor del Proceso"/>
    <m/>
    <s v="Semestral"/>
    <s v="Prevenir"/>
    <s v="1 Seguimiento de la actuaización  de la  información correspondiente a la Ley 1712 del 2014"/>
    <s v="Socialización de la importancia de la creación y difusión de contenidos institucionales. En cabeza del líder del proceso."/>
    <s v="JUNIO 2020. 0_x000a__x000a_SEPTIEMBRE 2020. 1"/>
    <s v="JUNIO 2020. Se trabajo de manera integral todoas las actividades de transparencia, se evalua la socialiación y se definr programar capacitacion para el segundo semestre _x000a__x000a_SEPTIEMBRE 2020. Durante el mes de Agosto y septiembre, se socializó con los gestores de los procesos la importancia de la publicación y actualización de información a tiempo corresponiendo a la Ley de Transparencia, así mismo se les retroalimentó en la importancia de dar a conocer las actividades que poseen potencial en el nivel de gestión de la entidad; para que estas sena compartidas y publicadas si es el caso con el público externo o interno DNBC."/>
    <s v="Socialización del procedimiento de publicación y creación de información interna y externa de la DNBC. En cuanto a la validación de cumplimiento y criterios de la información."/>
    <s v="Probable"/>
    <s v="Moderado"/>
    <s v="Alto"/>
    <s v="El tipo de riesgo no está conforme a lo señalado en la guía de Administración del Riesgo emitida por el DAFP 2,2,2 y el Manual de Gestión  del riesgo de la DNBC, numeral 4, por cuanto es Operativo        _x000a__x000a_La causa no se entiende sin contemplar lo enunciado en el Manual de Gestión del riesgo de la DNBC Numeral 7,1,1._x000a__x000a_El indicador definido, mide la actualización del procedimiento  de Creación y Publicación de Contenidos Internos y Externos, sin embargo no contempla la revisión diaria de los contenidos  a publicar._x000a__x000a_El control no aplica para la causa identificada conforme a lo enunciado en el numeral 8.3_x000a__x000a_Existen dos controles asociados a un misma causa, por lo tanto se deben separar conforme a los determinado en el numeral 8,1 del Manual del Gestión del riesgo de la DNBC._x000a__x000a_El control no determina el cómo se realizará la actividad conforme a lo enunciado en el numeral 8.3 del Manual de Gestión del Riesgo._x000a__x000a_La contingencia no es un tratamiento para mitigar los efectos de la materialización del riesgo. _x000a__x000a_No se realizó una adecuada evaluación del riesgo residual, puesto que no hubo reducción con la aplicación de los controles y se mantiene en ALTO"/>
    <x v="0"/>
    <s v="No cumple"/>
    <s v="Cumple"/>
    <s v="Cumple"/>
    <s v="Cumple"/>
    <s v="Cumple"/>
    <s v="No cumple"/>
    <s v="No cumple"/>
    <s v="MODERADO"/>
  </r>
  <r>
    <x v="7"/>
    <n v="8"/>
    <x v="4"/>
    <s v="Difusión e intercambio oportuno y eficaz de la información con los grupos de interés y grupos de valor de la DNBC, por medio del impacto de las estrategias de comunicación organizacional e informativa a través de los canales oficiales definidos para posicionar la imagen de la entidad."/>
    <s v="Informaciòn que no cumple con todos estandares definidos de publicaciòn dados por la entidad"/>
    <s v="Información compartida por cualquier canal oficial de la entidad que no posea los líneamientos especificados en el procedimiento de creación y publicación de contenidos  o información para el público interno o externo."/>
    <s v="Estratégico"/>
    <s v="1.4"/>
    <s v="No está calsificada la infomación generada y allegada al proceso GECO de modo que permita priorizar su difusión."/>
    <s v="Falta de imagen institucional definida_x000a__x000a_Daño reputacional_x000a__x000a_Desinformación a los grupos de valor"/>
    <s v="Probable"/>
    <s v="Moderado"/>
    <s v="Alto"/>
    <s v="Reducir"/>
    <s v="El Gestor del Proceso de Comunicaciones o quien delegue, deberá revisar diaramente los productos generados en relación a la clasificación de la información en los contenidos, según en el Procedimiento de  creación y publicación de contenidos  o información para el público interno o externo y su lista de chequeo. En caso de hallar falencias este no se publicará, deberá modificarse inmediatamente y continuar con el proceso_x000a__x000a_Clasificación del tipo de información de publicación que converge en la entidad."/>
    <s v="Líder y Gestor del proceso."/>
    <m/>
    <s v="Mensual"/>
    <s v="Detectar"/>
    <s v="Medición respectiva cuente con la listade chequeo de las publicaciones realizadas"/>
    <s v="Lista de chequeo, aprobación explícita del gestor sobre el contenido por el canal escogido o cambios de la publicación (si aplica)."/>
    <s v="ENERO 2020. _x000a__x000a_FEBRRERO 2020._x000a__x000a_MARZO 2020._x000a__x000a_ABRIL 2020._x000a__x000a_MAYO 2020._x000a__x000a_JUNIO 2020._x000a__x000a_JULIO 2020. _x000a__x000a_AGOSTO 2020. _x000a__x000a_SEPTIEMBRE 2020."/>
    <s v="Una vez ha sido aprobada la actualización del proceso y de la lista de chequeo, esta ha siido apliocada por el gestor de Comunicaciones, evidencia digital  que reposa en el drive de Comunicaciones, donde se evidencian  la clasificación de la información (interna/externa)"/>
    <s v="Incluir dentro del informe de gestión anual el número de publicaciones realizadas dentro de la entidad que no pasaron por validación del proceso de Comunicaciones."/>
    <s v="Probable"/>
    <s v="Moderado"/>
    <s v="Alto"/>
    <s v="El tipo de riesgo no está conforme a lo señalado en la guía de Administración del Riesgo emitida por el DAFP 2,2,2 y el Manual de Gestión  del riesgo de la DNBC, numeral 4, por cuanto es Operativo        _x000a__x000a_Existen dos controles asociados a un misma causa, por lo tanto se deben separar conforme a los determinado en el numeral 8,1 del Manual del Gestión del riesgo de la DNBC._x000a__x000a_El indicador está mal redactado_x000a__x000a_El control aplica a la clasificación  de  preventivo y no detectivo conforme a lo estipulado en el numeral 8,3 del Manual de Gestión del riesgo de la DNBC._x000a__x000a_La contingencia no es un tratamiento para mitigar los efectos de la materialización del riesgo. Tiene una periodicidad  (Anual), muy extensa por lo que no permite una acción oportuna ante la materialización del riesgo._x000a__x000a_No se realizó una adecuada evaluación del riesgo residual, puesto que no hubo reducción con la aplicación de los controles, quedando en ALTO"/>
    <x v="0"/>
    <s v="Cumple"/>
    <s v="Cumple"/>
    <s v="Cumple"/>
    <s v="Cumple"/>
    <s v="Cumple"/>
    <s v="No cumple"/>
    <s v="No cumple"/>
    <s v="MODERADO"/>
  </r>
  <r>
    <x v="8"/>
    <n v="0"/>
    <x v="4"/>
    <s v="Difusión e intercambio oportuno y eficaz de la información con los grupos de interés y grupos de valor de la DNBC, por medio del impacto de las estrategias de comunicación organizacional e informativa a través de los canales oficiales definidos para posicionar la imagen de la entidad."/>
    <s v="Ejecutar las estrategias definidas para la publicaciòn de informaciòn de manera inoportuna e ineficaz hacia los grupos de valor e interes de la entidad"/>
    <s v="Las estrategias de comunicación que no estén acordes con la misionalidad y objetivos estratégicos de la entidad, lo cual debetía relacionarse directamente con la visibilización de la gestión insititucional a favor del valor de la transparencia."/>
    <s v="Cumplimiento"/>
    <s v="2.1"/>
    <s v="Falta de articulación de los proceso de la entidad con el EQUIPO GECO  a las actividades relacionadas con la labor bomberil "/>
    <s v="Daño reputacional_x000a__x000a_Pérdida de la oportundiad de fortalecer la imagen institucional."/>
    <s v="Posible"/>
    <s v="Moderado"/>
    <s v="Alto"/>
    <s v="Reducir"/>
    <s v="El Gestor del proceso de Comunicaciones o quien delegue, deberá revisar y hacer seguimiento mensualmente del cumplimiento a las actividades del  plan de comunicaciones. En caso de hallar incumplimientos evaluar  la pertinencia del producto, hacer cambios (si aplica en variación de metas y tiempo de ejecución) y continuar con el proceso._x000a__x000a_Presentación del plan de comunicaciones a Dirección para crear nuevos productos o estrategias que nos permitan mejorar y vincularnos con los demás procesos."/>
    <s v="Líder y Gestor del proceso."/>
    <s v="Todos los Procesos"/>
    <s v="Semestral"/>
    <s v="Prevenir"/>
    <s v="Minimo una reunión para evaluar los productos propuestos o generados "/>
    <s v="Acta de asistencia y acuerdos de la reunión GECO, matriz con los avances que condensa al mes de seguimiento y productos realizados."/>
    <s v="MAYO 2020. 1"/>
    <s v="MAYO 2020. El formato crrespondiente al Plan de Comunciaciones fue enviado  al área de planeación,  actualizando con este la caracterización del proceso, sin embargo aún no se ha recibido respuesta de este documento aprobado. En este plan de incluye la definición de nuevos productos a preentar ante Dirección"/>
    <s v="Socialización del procedimiento de publicación y creación de información interna y externa de la DNBC. En cuanto a la remisión o envío de  información al proceso."/>
    <s v="Posible"/>
    <s v="Moderado"/>
    <s v="Alto"/>
    <s v="El riesgo y su descripción no están  identificados conforme a lo enunciado en el numeral 2,2 Identificación del Riesgo de la Guía para la Administración del Riesgos entidad por el DAFP_x000a__x000a_El tipo de riesgo no está conforme a lo señalado en la guía de Administración del Riesgo emitida por el DAFP 2,2,2 y el Manual de Gestión  del riesgo de la DNBC, numeral 4, por cuanto es Operativo        _x000a__x000a_La causa establecida está mal redactada_x000a__x000a_Existen dos controles asociados a un misma causa, por lo tanto se deben separar conforme a los determinado en el numeral 8,1 del Manual del Gestión del riesgo de la DNBC._x000a__x000a_El indicador definido, no  mide los controles_x000a__x000a_No se presentó evidencia de la ejecución del control_x000a__x000a_La contingencia no es un tratamiento para mitigar los efectos de la materialización del riesgo. _x000a__x000a_No se realizó una adecuada evaluación del riesgo residual, puesto que no hubo reducción con la aplicación de los controles, quedando en ALTO"/>
    <x v="0"/>
    <s v="Cumple"/>
    <s v="Cumple"/>
    <s v="Cumple"/>
    <s v="Cumple"/>
    <s v="No cumple"/>
    <s v="No cumple"/>
    <s v="No cumple"/>
    <s v="DÉBIL"/>
  </r>
  <r>
    <x v="8"/>
    <n v="0"/>
    <x v="4"/>
    <s v="Difusión e intercambio oportuno y eficaz de la información con los grupos de interés y grupos de valor de la DNBC, por medio del impacto de las estrategias de comunicación organizacional e informativa a través de los canales oficiales definidos para posicionar la imagen de la entidad."/>
    <s v="Ejecutar las estrategias definidas para la publicaciòn de informaciòn de manera inoportuna e ineficaz hacia los grupos de valor e interes de la entidad"/>
    <s v="Las estrategias de comunicación que no estén acordes con la misionalidad y objetivos estratégicos de la entidad, lo cual debetía relacionarse directamente con la visibilización de la gestión insititucional a favor del valor de la transparencia."/>
    <s v="Cumplimiento"/>
    <s v="2.2"/>
    <s v="Carencia de confianza  en el alcance comunicacional más allá de la divulgación de información."/>
    <s v="Sanciones disciplinarias_x000a__x000a_Reprocesos_x000a__x000a_Falta de difución de información para los cuerpos de bomberos"/>
    <s v="Posible"/>
    <s v="Moderado"/>
    <s v="Alto"/>
    <s v="Reducir"/>
    <s v="El Gestor del proceso de Comunicaciones o quien delegue, deberá revisar y hacer seguimiento mensualmente del cumplimiento a las actividades del  plan de comunicaciones. En caso de hallar incumplimientos evaluar  la pertinencia del producto, hacer cambios (si aplica en variación de metas y tiempo de ejecución) y continuar con el proceso._x000a__x000a_Presentación del plan de comunicaciones a Dirección para crear nuevos productos o estrategias que nos permitan mejorar y vincularnos con los demás procesos."/>
    <s v="Líder y Gestor del proceso."/>
    <s v="Planeación  _x000a__x000a_Gestión de Contratación"/>
    <s v="Semestral"/>
    <s v="Prevenir"/>
    <s v="Minimo una reunión para evaluar los productos propuestos o generados "/>
    <s v="Acta de asistencia y acuerdos de la reunión GECO, matriz con los avances que condensa al mes de seguimiento y productos realizados."/>
    <s v="MAYO 2020. 1"/>
    <s v="MAYO 2020. El formato crrespondiente al Plan de Comunciaciones fue enviado  al área de planeación,  actualizando con este la caracterización del proceso, sin embargo aún no se ha recibido respuesta de este documento aprobado. En este plan de incluye la definición de nuevos productos a preentar ante Dirección"/>
    <s v="El líder o gestor del proceso debe re-definir las estrategias de publicación, teniendo en cuenta los recursos humanos y físicos con los que cuenta. "/>
    <s v="Posible"/>
    <s v="Moderado"/>
    <s v="Alto"/>
    <s v="El riesgo y su descripción no están  identificados conforme a lo enunciado en el numeral 2,2 Identificación del Riesgo de la Guía para la Administración del Riesgos entidad por el DAFP_x000a__x000a_El tipo de riesgo no está conforme a lo señalado en la guía de Administración del Riesgo emitida por el DAFP 2,2,2 y el Manual de Gestión  del riesgo de la DNBC, numeral 4, por cuanto es Operativo        _x000a__x000a_La causa establecida está mal redactada_x000a__x000a_Existen dos controles asociados a un misma causa, por lo tanto se deben separar conforme a los determinado en el numeral 8,1 del Manual del Gestión del riesgo de la DNBC._x000a__x000a_El indicador definido, no  mide los controles_x000a__x000a_No se presentó evidencia de la ejecución del control_x000a__x000a_La contingencia no es un tratamiento para mitigar los efectos de la materialización del riesgo. _x000a__x000a_No se realizó una adecuada evaluación del riesgo residual, puesto que no hubo reducción con la aplicación de los controles, quedando en ALTO"/>
    <x v="0"/>
    <s v="Cumple"/>
    <s v="Cumple"/>
    <s v="Cumple"/>
    <s v="Cumple"/>
    <s v="No cumple"/>
    <s v="No cumple"/>
    <s v="No cumple"/>
    <s v="DÉBIL"/>
  </r>
  <r>
    <x v="8"/>
    <n v="0"/>
    <x v="4"/>
    <s v="Difusión e intercambio oportuno y eficaz de la información con los grupos de interés y grupos de valor de la DNBC, por medio del impacto de las estrategias de comunicación organizacional e informativa a través de los canales oficiales definidos para posicionar la imagen de la entidad."/>
    <s v="Ejecutar las estrategias definidas para la publicaciòn de informaciòn de manera inoportuna e ineficaz hacia los grupos de valor e interes de la entidad"/>
    <s v="Las estrategias de comunicación que no estén acordes con la misionalidad y objetivos estratégicos de la entidad, lo cual debetía relacionarse directamente con la visibilización de la gestión insititucional a favor del valor de la transparencia."/>
    <s v="Cumplimiento"/>
    <s v="2.3"/>
    <s v="Falta de disposición de los recursos humanos y alianzas institucionales (en medios de comunicación) para el fortalecimiento del  proceso"/>
    <s v="Falta de posicionamiento de la entidad_x000a__x000a_Reprocesos_x000a_"/>
    <s v="Posible"/>
    <s v="Moderado"/>
    <s v="Alto"/>
    <s v="Reducir"/>
    <s v="El Gestor de Comunicaciones o quien delegue, deberá recibir y analizar cuatrimestralmente las necesidades y debilidades que posee el proceso para la consecución o generación de contenidos. Estos deben ser expuestos por el equipo en reuniones de trabajo que permitan visibilizar las necesidades a mejorar._x000a__x000a_Formular las necesidades del proceso en pro del fortalecimiento."/>
    <s v="Líder y Gestor del proceso."/>
    <s v="Planeación _x000a__x000a_ Gestión de Contratación"/>
    <s v="Semestral"/>
    <s v="Prevenir"/>
    <s v="# reuniones de trabajo realizadas "/>
    <s v="acta de asistencia, novedades halladas y socialización con el líder del proceso para posibles soluciones."/>
    <s v="JUNIO 2020. 0_x000a__x000a_SEPTIEMBRE 2020. 0"/>
    <s v="JUNIO 2020. No se lo logro concretar la renión se espera desarrollarla en el segundos semestre de la vigencia._x000a__x000a_SEPTIEMBRE 2020. Dicha reunión no se ha podido ejecutar ya que el equipo de comunicaciones tuvo un alto flujo de trabajo y eventos virtuales, como el Foro Internacional de Incendios Forestales, entre otros, los cuales no le permitieron ejecutar dicha actividad, sin embargo esta queda programada para el mes de octubre."/>
    <s v="El líder o gestor del proceso, deberá evaluar la ejecución de  las actividades relacionadas con las estrategias de publicación acorde con los  recursos físicos y humanos que se cuente.  _x000a__x000a_Evaluar la pertinencia de el ajuste de actividades que no se puedan realizar de acuerdo a los recursos físicos."/>
    <s v="Posible"/>
    <s v="Moderado"/>
    <s v="Alto"/>
    <s v="El tipo de riesgo no está conforme a lo señalado en la guía de Administración del Riesgo emitida por el DAFP 2,2,2 y el Manual de Gestión  del riesgo de la DNBC, numeral 4, por cuanto es Operativo        _x000a__x000a_No se presentó evidencia de la ejecución del control._x000a__x000a_Existen dos controles asociados a un misma causa, por lo tanto se deben separar conforme a los determinado en el numeral 8,1 del Manual del Gestión del riesgo de la DNBC._x000a__x000a_No se realizó una adecuada evaluación del riesgo residual, puesto que no hubo reducción con la aplicación de los controles, quedando en ALTO"/>
    <x v="0"/>
    <s v="Cumple"/>
    <s v="Cumple"/>
    <s v="Cumple"/>
    <s v="Cumple"/>
    <s v="Cumple"/>
    <s v="Cumple"/>
    <s v="No cumple"/>
    <s v="DÉBIL"/>
  </r>
  <r>
    <x v="8"/>
    <n v="0"/>
    <x v="4"/>
    <s v="Difusión e intercambio oportuno y eficaz de la información con los grupos de interés y grupos de valor de la DNBC, por medio del impacto de las estrategias de comunicación organizacional e informativa a través de los canales oficiales definidos para posicionar la imagen de la entidad."/>
    <s v="Ejecutar las estrategias definidas para la publicaciòn de informaciòn de manera inoportuna e ineficaz hacia los grupos de valor e interes de la entidad"/>
    <s v="Las estrategias de comunicación que no estén acordes con la misionalidad y objetivos estratégicos de la entidad, lo cual debetía relacionarse directamente con la visibilización de la gestión insititucional a favor del valor de la transparencia."/>
    <s v="Cumplimiento"/>
    <s v="2.4"/>
    <s v="Ausencia del relacionamiento intrínseco del EQUIPO DE COMUNICACIONES con la DIRECIÓN en cuanto a la vinculación y realización de estrategias de Comunicación  que nos generen cercanía con los públicos."/>
    <s v="Daño reputacional_x000a__x000a_Reprocesos_x000a__x000a_Incumplimiento en las publicaciones requeridas "/>
    <s v="Posible"/>
    <s v="Moderado"/>
    <s v="Alto"/>
    <s v="Reducir"/>
    <s v="El Gestor del Proceso de Comunicaciones o quien delegue, deberá   revisar diaramente los productos generados haciéndo énfasis en el cumplimiento a la clasificación de la información en los contenidos; según en el Procedimiento de creación y publicación de contenidos  o información para el público interno o externo y su lista de chequeo. En caso de hallar falencias este no se publicará, deberá modificarse inmediatamente y continuar con el proceso._x000a__x000a_Procedimiento actualizado y socializado. "/>
    <s v="Gestor del Proceso"/>
    <m/>
    <s v="Semestral"/>
    <s v="Prevenir"/>
    <s v="Un Procedimiento actualizado y una socialización del procedimiento."/>
    <s v="Lista de chequeo, aprobación explícita del gestor sobre el contenido por el canal escogido o cambios de la publicación (si aplica),"/>
    <s v="JUNIO 2020. 0_x000a__x000a_SEPTIEMBRE 2020. 1"/>
    <s v="SEPTIEMBRE 2020. Se realizó la pertinene actualización del Procedimiento de Creación y Publicación de Contenidos Internos y Externos de la DNBC, el cual fue enviado al área de Planeación desde el trimestre pasado y este fue aprobado el  15 de septiembre. Dicho seguimiento se reliza a diario, pero semanalmente se diligencia la lista de chequeo con los contenidos aprobados. Así mismo, se realizó la socialización del procedimiento con el equipo de comunicaciones, el cual fue compartido a través del coreo electrónico con los integrantes."/>
    <s v=" &quot;El líder o gestor del proceso debe definir las prioridades de las actividades correspondientes a los estándares de información que deberá publicar el proceso._x000a__x000a_Evaluar la pertinencia de el ajuste de actividades que no se puedan realizar de acuerdo a los recurso humano.&quot;"/>
    <s v="Posible"/>
    <s v="Moderado"/>
    <s v="Alto"/>
    <s v="El tipo de riesgo no está conforme a lo señalado en la guía de Administración del Riesgo emitida por el DAFP 2,2,2 y el Manual de Gestión  del riesgo de la DNBC, numeral 4, por cuanto es Operativo        _x000a__x000a_El indicador definido, mide la actualización del procedimiento  de Creación y Publicación de Contenidos Internos y Externos, sin embargo no contempla la revisión diaria de los contenidos  a publicar._x000a__x000a_Existen dos controles asociados a un misma causa, por lo tanto se deben separar conforme a los determinado en el numeral 8,1 del Manual del Gestión del riesgo de la DNBC._x000a__x000a_La contingencia no es un tratamiento para mitigar los efectos de la materialización del riesgo. _x000a__x000a_No se realizó una adecuada evaluación del riesgo residual, puesto que no hubo reducción con la aplicación de los controles, quedando en ALTO"/>
    <x v="0"/>
    <s v="Cumple"/>
    <s v="Cumple"/>
    <s v="Cumple"/>
    <s v="Cumple"/>
    <s v="Cumple"/>
    <s v="No cumple"/>
    <s v="No cumple"/>
    <s v="MODERADO"/>
  </r>
  <r>
    <x v="8"/>
    <n v="9"/>
    <x v="4"/>
    <s v="Difusión e intercambio oportuno y eficaz de la información con los grupos de interés y grupos de valor de la DNBC, por medio del impacto de las estrategias de comunicación organizacional e informativa a través de los canales oficiales definidos para posicionar la imagen de la entidad."/>
    <s v="Ejecutar las estrategias definidas para la publicaciòn de informaciòn de manera inoportuna e ineficaz hacia los grupos de valor e interes de la entidad"/>
    <s v="Las estrategias de comunicación que no estén acordes con la misionalidad y objetivos estratégicos de la entidad, lo cual debetía relacionarse directamente con la visibilización de la gestión insititucional a favor del valor de la transparencia."/>
    <s v="Cumplimiento"/>
    <s v="2.5"/>
    <s v="Publicación extemporánea de la información correspondiente a la Ley 1712 de 2014 en la página web de la entidad."/>
    <s v="Sanciones legales_x000a__x000a_Desinformación a los grupos de valor e intrés"/>
    <s v="Posible"/>
    <s v="Moderado"/>
    <s v="Alto"/>
    <s v="Reducir"/>
    <s v="El Gestor de Comunicaciones o quien delegue, trimestralmente deberá generar un correo de recordación a todos los gestores de los procesos de la entidad en cuanto a la actualización y cumplimiento de tiempos de la información a publicar en la web por parte de los demás procesos DNBC. En caso de registrar incumplimientos, este deberá ser reportado con los líderes de procesos quienes realizarán el pertienente llamado de atención y continuar con el proceso._x000a__x000a_Recordar a los procesos de la entidad la actulización y publicación de  de información en la página web.  "/>
    <s v="Gestor del Proceso"/>
    <m/>
    <s v="Semestral"/>
    <s v="Prevenir"/>
    <s v="1 correo de recordación."/>
    <s v="Correo enviado a gestores, lista de información actualizada en la página web."/>
    <s v="JUNIO 2020. 0_x000a__x000a_SEPTIEMBRE 2020. 1"/>
    <s v="SEPTIEMBRE 2020. Durante el mes de Agosto y septiembre, se socializó con los gestores de los procesos la importancia de la publicación y actualización de información a tiempo corresponiendo a la Ley de Transparencia, así mismo se les retroalimentó en la importancia de dar a conocer las actividades que poseen potencial en el nivel de gestión de la entidad; para que estas sena compartidas y publicadas si es el caso con el público externo o interno DNBC."/>
    <s v="Socialización del procedimiento de publicación y creación de información interna y externa de la DNBC. En cuanto a la validación de cumplimiento y criterios de la información."/>
    <s v="Posible"/>
    <s v="Moderado"/>
    <s v="Alto"/>
    <s v="El tipo de riesgo no está conforme a lo señalado en la guía de Administración del Riesgo emitida por el DAFP 2,2,2 y el Manual de Gestión  del riesgo de la DNBC, numeral 4, por cuanto es Operativo       _x000a__x000a_Existen dos controles asociados a un misma causa, por lo tanto se deben separar conforme a los determinado en el numeral 8,1 del Manual del Gestión del riesgo de la DNBC._x000a__x000a_La contingencia no es un tratamiento para mitigar los efectos de la materialización del riesgo._x000a__x000a_El indicador no mide el control_x000a__x000a_No se realizó una adecuada evaluación del riesgo residual, puesto que no hubo reducción con la aplicación de los controles, quedando en ALTA"/>
    <x v="0"/>
    <s v="Cumple"/>
    <s v="Cumple"/>
    <s v="Cumple"/>
    <s v="Cumple"/>
    <s v="No cumple"/>
    <s v="No cumple"/>
    <s v="No cumple"/>
    <s v="MODERADO"/>
  </r>
  <r>
    <x v="9"/>
    <n v="0"/>
    <x v="5"/>
    <s v="Gestionar las necesidades contractuales de la DNBC, a fin de lograr el equipamiento y fortalecimiento de los Cuerpos de Bomberos del País, mediante el cumplimiento y ejecución del Plan Anual de Adquisiciones y los proyectos aprobados por la Junta Nacional de Bomberos, dando estricto cumplimiento a la normatividad vigente. "/>
    <s v="Suministrar bienes y servicios para desarrollar las actividades de la DNBC que no se ajusten a las disposiciones legales establecidas."/>
    <s v="Elaborar contratos a destiempo o que no cumplen con las disposiciones  legales que aplican lo cual genera inconsistencias en la contratacion de los bienes y servicios de la entidad"/>
    <s v="Operativo"/>
    <s v="1.1"/>
    <s v="Deficiencias en la planeación de las áreas usuarias para la programación de solicitudes de bienes y /o servicios definidos en el PAA"/>
    <s v="Incumplimiento de los Planes Institucionales formulados por la DNBC._x000a__x000a_Reprocesos_x000a__x000a_Sanciones legales_x000a__x000a_Sanciones disciplinarias"/>
    <s v="Posible"/>
    <s v="Moderado"/>
    <s v="Alto"/>
    <s v="Reducir"/>
    <s v="Realizar seguimiento al PAA, registrando en el formato de control de adquisiciones y modificaciones al PAA las novedades que se surtan en su desarrollo"/>
    <s v="Líder y gestor del proceso"/>
    <s v="Todos los procesos con necesidades de contratación"/>
    <s v="Cuatrimestral"/>
    <s v="Prevenir"/>
    <s v="No. De modificaciones al PAA aprobadas y realizadas/No. De modificaciones al PAA solicitadas"/>
    <s v="Formato Control Adquisiciones y Modificaciones al PAA"/>
    <s v="ABRIL 2020.  1/1 No se presentaron modificaciones al PAAC_x000a__x000a_AGOSTO 2020. 6/6 Se aprobaron el 100% de las modificaciones solicitadas "/>
    <s v="ABRIL 2020. en el primer cuatrimestre del año fue realizada una modificacion al PAA._x000a__x000a_AGOSTO 2020. Segundo cuatrimestre del año/ se han realizado seis (06) modificaciones al plan anual de adquisiciones según la necesidad, en las siguientes fechas; 15/05/2020, 01/06/2020, 27/07/2020, 28/07/2020, 27/08/2020 y 28/08/2020."/>
    <s v="Reprogramación de la actividad a contratar para otro período posterior"/>
    <s v="Improbable"/>
    <s v="Moderado"/>
    <s v="Moderado"/>
    <s v="Nombre del riesgo: En revisión de la construcción del riesgo del proceso, en su redacción es importante establecer  que este identifique un evento a la vez, ya que en el que nos ocupa, se refiere de una parte  a contratos realizados a destiempo o que no cumplen con las disposiciones legales; y de otra parte,  a bienes y servicios que no se ajustan a las disposiciones legales establecidas, en donde sea oportuno aclarar,  que este se debe precisar en términos de bienes y servicios que no se ajustan a las necesidades o al cumplimiento de los objetivos  de la   DNBC; conforme a lo enunciado en el numeral 2,2 Identificación del Riesgo de la Guía para la Administración del Riesgos entidad por el DAFP,  _x000a__x000a_El tipo de riesgo no está conforme a lo señalado en la guía de Administración del Riesgo emitida por el DAFP 2,2,2 y el Manual de Gestión  del riesgo de la DNBC, numeral 4, por cuanto es de Cumplimiento    _x000a__x000a_Consecuencias:  hacen relación a efectos o situaciones resultantes de la materialización del riesgo que impactan en el proceso, la entidad, sus grupos de valor y demás partes interesadas._x000a_"/>
    <x v="0"/>
    <s v="Cumple"/>
    <s v="Cumple"/>
    <s v="Cumple"/>
    <s v="Cumple"/>
    <s v="Cumple"/>
    <s v="Cumple"/>
    <s v="Cumple"/>
    <s v="MODERADO"/>
  </r>
  <r>
    <x v="9"/>
    <n v="0"/>
    <x v="5"/>
    <s v="Gestionar las necesidades contractuales de la DNBC, a fin de lograr el equipamiento y fortalecimiento de los Cuerpos de Bomberos del País, mediante el cumplimiento y ejecución del Plan Anual de Adquisiciones y los proyectos aprobados por la Junta Nacional de Bomberos, dando estricto cumplimiento a la normatividad vigente. "/>
    <s v="Suministrar bienes y servicios para desarrollar las actividades de la DNBC que no se ajusten a las disposiciones legales establecidas."/>
    <s v="Elaborar contratos a destiempo o que no cumplen con las disposiciones  legales que aplican lo cual genera inconsistencias en la contratacion de los bienes y servicios de la entidad"/>
    <s v="Operativo"/>
    <s v="1.3"/>
    <s v="No aplicar los estándares definidos en la normatividad vigentes y en la caracterización del proceso de Gestión Contractual."/>
    <s v="Hallazgos de auditorías internas y entes de control, Investigaciones, sanciones por Entes de control a la Entidad._x000a__x000a_Sanciones legales_x000a__x000a_Sanciones disciplinarias_x000a__x000a_Perdidas economicas_x000a__x000a_Daño reputacional"/>
    <s v="Posible"/>
    <s v="Moderado"/>
    <s v="Alto"/>
    <s v="Reducir"/>
    <s v="Verificar que toda la documentación de los expedientes contractuales cumpla con lineamientos legales vigentes y lo dispuesto en la caracterización del proceso"/>
    <s v="Líder y gestor del proceso"/>
    <s v="N.A."/>
    <s v="Cuatrimestral"/>
    <s v="Prevenir"/>
    <s v="No de expedientes contractuales que cumplan con los lineamientos legales/No de solicitudes de contratación"/>
    <s v="Cuadro de Contratos y Expedientes Contractuales"/>
    <s v="ABRIL 2020. 176/176  _x000a__x000a_AGOSTO 2020. 62/62 "/>
    <s v="ABRIL 2020. se tramitarion en el primer cuatrimestre del año 176 expedientes contractuales que fueron debidamente verificados y cumplen con los lineamientos legales vigentes y se encuentran en concordancia con la caracterizacion del proceso.   _x000a_                                                                                                                    _x000a_AGOSTO 2020. segundo cuatrimestre del año, se suscribieorn 62 contratos cuya documentacion cumple con los lineamientos legales vigentes y en concordancia con la caracterizacion del proceso "/>
    <s v="Terminación Anormal del Contrato"/>
    <s v="Improbable"/>
    <s v="Moderado"/>
    <s v="Moderado"/>
    <s v="Nombre del riesgo: En revisión de la construcción del riesgo del proceso, en su redacción es importante establecer  que este identifique un evento a la vez, ya que en el que nos ocupa, se refiere de una parte  a contratos realizados a destiempo o que no cumplen con las disposiciones legales; y de otra parte,  a bienes y servicios que no se ajustan a las disposiciones legales establecidas, en donde sea oportuno aclarar,  que este se debe precisar en términos de bienes y servicios que no se ajustan a las necesidades o al cumplimiento de los objetivos  de la   DNBC; conforme a lo enunciado en el numeral 2,2 Identificación del Riesgo de la Guía para la Administración del Riesgos entidad por el DAFP.  _x000a__x000a_Control: Se refiere a una actividad con un propósito, pero no determina cómo se va hacer, quién lo va aplicar y cómo, para que de una vez se lleven a cabo los ajustes y correctivos respectivos._x000a__x000a_El tipo de riesgo no está conforme a lo señalado en la guía de Administración del Riesgo emitida por el DAFP 2,2,2 y el Manual de Gestión  del riesgo de la DNBC, numeral 4, por cuanto es de Cumplimiento  _x000a__x000a_Indicador:  mide el control que ataca la causa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Contingencia: mitiga la materialización del riesgo_x000a_ Evaluación del riesgo inherente y residual es ajustada."/>
    <x v="0"/>
    <s v="Cumple"/>
    <s v="Cumple"/>
    <s v="Cumple"/>
    <s v="Cumple"/>
    <s v="Cumple"/>
    <s v="Cumple"/>
    <s v="Cumple"/>
    <s v="DÉBIL"/>
  </r>
  <r>
    <x v="9"/>
    <n v="10"/>
    <x v="5"/>
    <s v="Gestionar las necesidades contractuales de la DNBC, a fin de lograr el equipamiento y fortalecimiento de los Cuerpos de Bomberos del País, mediante el cumplimiento y ejecución del Plan Anual de Adquisiciones y los proyectos aprobados por la Junta Nacional de Bomberos, dando estricto cumplimiento a la normatividad vigente. "/>
    <s v="Suministrar bienes y servicios para desarrollar las actividades de la DNBC que no se ajusten a las disposiciones legales establecidas."/>
    <s v="Elaborar contratos a destiempo o que no cumplen con las disposiciones  legales que aplican lo cual genera inconsistencias en la contratacion de los bienes y servicios de la entidad"/>
    <s v="Operativo"/>
    <s v="1.4"/>
    <s v="Deficiencias en las solicitudes de contratación reportadas  por parte de las áreas usuarias"/>
    <s v="Contratos con deficiencias técnicas, jurídicas, económicas y financieras_x000a__x000a_Reprocesos_x000a__x000a_Perdidas economicas"/>
    <s v="Posible"/>
    <s v="Moderado"/>
    <s v="Alto"/>
    <s v="Reducir"/>
    <s v="Identificar las inconsistencias en los estudios previos radicados en gestión contractual de acuerdo a lo establecido en la Ley 1082 de 2015."/>
    <s v="Líder y gestor del proceso"/>
    <s v="Todos los procesos con necesidades de contratación"/>
    <s v="Cuatrimestral"/>
    <s v="Prevenir"/>
    <s v="Estudio previos con inconsistencias/ Estudios Previos Radicados"/>
    <s v="Correo electrónico ó Memorando soportando la devolución del estudio previo para ajuste"/>
    <s v="ABRIL 2020.  0/176 ESTUDIOS PREVIOS                                                                 _x000a__x000a_AGOSTO 2020.   0/62 ESTUDIOS PREVIOS "/>
    <s v="ABRIL, en el primer cuatrimestre dle año fueron recibidos revisados y tramitados 176 estudios previos de lkos cuales cuatro fueron devulevos para solicitud de documentacion faltante, las demas observaciones fueron dadas de forma personal.             MAYO-AGOSTO, segundo cuatrimestre del año, se recibieorn 62 cestudio previos por parte de las diferentes areas de la entidad, de los cuales fueron devuelvos 4 de ellos para solicitar la documentacion completa que logre evidenciar y verificar que el contratista cuenta con el perfil que se requiere, demas devoluciones para modificaciones que se hayan presentando se realizaron de forma personal con el funcionario competente."/>
    <s v="Reprogramación del calendario del proceso contractual hasta que surtan las correcciones de los estudios previos"/>
    <s v="Improbable"/>
    <s v="Moderado"/>
    <s v="Moderado"/>
    <s v="Nombre del riesgo: En revisión de la construcción del riesgo del proceso, en su redacción es importante establecer  que este identifique un evento a la vez, ya que en el que nos ocupa, se refiere de una parte  a contratos realizados a destiempo o que no cumplen con las disposiciones legales; y de otra parte,  a bienes y servicios que no se ajustan a las disposiciones legales establecidas, en donde sea oportuno aclarar,  que este se debe precisar en términos de bienes y servicios que no se ajustan a las necesidades o al cumplimiento de los objetivos  de la   DNBC; conforme a lo enunciado en el numeral 2,2 Identificación del Riesgo de la Guía para la Administración del Riesgos entidad por el DAFP.  _x000a__x000a_Consecuencias: efectivamente estas afectan al proceso._x000a__x000a_El tipo de riesgo no está conforme a lo señalado en la guía de Administración del Riesgo emitida por el DAFP 2,2,2 y el Manual de Gestión  del riesgo de la DNBC, numeral 4, por cuanto es de Cumplimiento  _x000a__x000a_Control aunque es ajustado para atacar la causa, es importante aclarar que no hace relación a la Ley 1082 de 2015, sino al Decreto 1082 de 2015, y ampliarlo a definir quién lo hará y cómo_x000a_Indicador: mide las actividades del control.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Contingencia:  Terminación Anormal del Contrato_x000a_Evaluación del riesgo: es ajustada.  _x000a__x000a_La contingencia no es un tratamiento para mitigar los efectos de la materialización del riesgo. ej. Terminación anormal del contrato"/>
    <x v="0"/>
    <s v="Cumple"/>
    <s v="Cumple"/>
    <s v="Cumple"/>
    <s v="Cumple"/>
    <s v="Cumple"/>
    <s v="No cumple"/>
    <s v="Cumple"/>
    <s v="DÉBIL"/>
  </r>
  <r>
    <x v="10"/>
    <n v="11"/>
    <x v="5"/>
    <s v="Gestionar las necesidades contractuales de la DNBC, a fin de lograr el equipamiento y fortalecimiento de los Cuerpos de Bomberos del País, mediante el cumplimiento y ejecución del Plan Anual de Adquisiciones y los proyectos aprobados por la Junta Nacional de Bomberos, dando estricto cumplimiento a la normatividad vigente. "/>
    <s v="Publicación inoportuna de actividades contractuales en el SECOP II"/>
    <s v="Demoras representativas en los tiempos de respuesta a los cargues de información realizados por los colaboradores de Gestión Contactual en el SECOP I y II"/>
    <s v="Cumplimiento"/>
    <s v="2.1"/>
    <s v="Fallas de conectividad en la DNBC ó en el acceso a la plataforma del Secop I y II"/>
    <s v="Hallazgos de auditorías internas y entes de control, Investigaciones, sanciones por Entes de control a la Entidad._x000a__x000a_Sanciones discplinarias_x000a__x000a_Sanciones legales"/>
    <s v="Rara vez"/>
    <s v="Moderado"/>
    <s v="Moderado"/>
    <s v="Compartir"/>
    <s v="Reporte al Área de T.I. de la DNBC o a Colombia Compra Eficiente sobre las fallas de conectividad y/o acceso a las herramientas tecnológicas del SECOP."/>
    <s v="Líder y gestor del proceso"/>
    <s v="N.A."/>
    <s v="Cuando se requiera"/>
    <s v="Detectar"/>
    <s v="Reporte de fallas generadas durante el período"/>
    <s v="Correo electrónico"/>
    <s v="SEPTIEMBRE 2020. Durante el periodo corrido de la vigencia 2020 no se realizaron reportes de fallas que se hayan presentado que limiten el desarrollo de la labor "/>
    <s v="SEPTIEMBRE 2020. Durante el periodo corrido de la vigencia 2020 no se realizaron reportes de fallas que se hayan presentado que limiten el desarrollo de la labor "/>
    <s v="Reprogramación de la firma del contrato para una fecha futura"/>
    <s v="Rara vez"/>
    <s v="Moderado"/>
    <s v="Moderado"/>
    <s v="Nombre del riesgo:  ajustado a la Guía y Manual de Riesgos que debe acatar la DNBC._x000a__x000a_Causa: Deben discriminarse con cada control ya que hay internas y externas, al igual que el tratamiento._x000a__x000a_Consecuencias estas son procedentes_x000a__x000a_El tratamiento debe ser EVITAR y no COMPARTIR conforme a lo establecido en el Manual de Gestión del Riesgo de la DNBC numeral 3,1._x000a__x000a_Control: Tiene propósito que no va a permitir materializar el riesgo pues se debe corregir a tiempo._x000a__x000a_Indicador: mide la gestión del control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Contingencia: Debe cobijar a la totalidad de las actuaciones de la gestión contractual._x000a__x000a_Evaluación del riesgo: El manual de la Entidad no contempla la probabilidad rara vez conforme al numeral 3,1_x000a__x000a_La implementación  del control no redujo   la materialización del riesgo ya que El riesgo residual mantuvo la evaluación el riesgo en MODERADO"/>
    <x v="1"/>
    <s v="Cumple"/>
    <s v="Cumple"/>
    <s v="No cumple"/>
    <s v="No cumple"/>
    <s v="Cumple"/>
    <s v="No cumple"/>
    <s v="No cumple"/>
    <s v="MODERADO"/>
  </r>
  <r>
    <x v="11"/>
    <n v="0"/>
    <x v="6"/>
    <s v="Proveer soluciones administrativas adecuadas, para apoyar el desarrollo y gestión de las dependencias de la DNBC, a través de la administración, custodia y control de los mismos."/>
    <s v="Proveer soluciones administrativas inadecuadas para el apoyo de la gestión de los procesos de la DNBC"/>
    <s v="Suministrar soluciones que no cumplen con las necesidades o requerimientos de los diferentes proceso de la entidad."/>
    <s v="Cumplimiento"/>
    <s v="1.1"/>
    <s v="Falta de planeación de las necesidades administrativas de la entidad"/>
    <s v="Saciones legales_x000a__x000a_Incumplimiento en el plan de accion de la entidad"/>
    <s v="Posible"/>
    <s v="Moderado"/>
    <s v="Alto"/>
    <s v="Reducir"/>
    <s v="Evaluar y gestionar de manera oportuna las necesidades de contratación reportadas por los procesos.  "/>
    <s v="Lider y Gestor del Proceso"/>
    <s v="Todos los Procesos"/>
    <s v="Trimestral "/>
    <s v="Prevenir"/>
    <s v="(Numero de solicitudes atendidas / Numero de solicitudes radicadas al proceso)*100"/>
    <s v="Formatos o lista de seguimiento de las necesidades reportadas en cada proceso"/>
    <s v="MARZO 2020. 55/55_x000a__x000a_JUNIO 2020.  193 /193 _x000a__x000a_SEPTIEMBRE  2020. 49/49"/>
    <s v="MARZO 2020. Se realizaron 55 solicitudes de las cuales se hicieron entrega del total delas mismas cumpliendo asi con el 100% del requerimiento.                _x000a_JUNIO 2020. Se realizaron 193 solicitudes de las cuales se hicieron entrega del total delas mismas cumpliendo asi con el 100% del requerimiento.               _x000a_SEPTIEMBRE 2020. Se realizaron 49 solicitudes de las cuales se hicieron entrega del total delas mismas cumpliendo asi con el 100% del requerimiento."/>
    <s v="Recibir necesidades que no esten dentro de los requerimientos presupuestales y  de manera extemporanea; y que sean para su aprobacion inmediata."/>
    <s v="Posible"/>
    <s v="Moderado"/>
    <s v="Alto"/>
    <s v="_x000a_El tipo de riesgo no está conforme a lo señalado en la guía de Administración del Riesgo emitida por el DAFP 2,2,2 y el Manual de Gestión  del riesgo de la DNBC, numeral 4, por cuanto es Operativo                 _x000a__x000a_Aunque el control &quot;Evaluar y gestionar de manera oportuna las necesidades de contratación.....&quot; , minimiza la materialización del riesgo, hace falta la identificación de otros controles que estén directamente relacionados con el objetivo del proceso  ej.: Gestionar los procesos de contratación de papelería, vigilancia, aseo y cafetería de manera inmediata.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 Ej. Realizar una revisión inmediata del inadecuado proceso._x000a__x000a_La implementación  del control no redujo   la materialización del riesgo ya que El riesgo residual mantuvo la evaluación el riesgo en ALTO."/>
    <x v="0"/>
    <s v="Cumple"/>
    <s v="Cumple"/>
    <s v="Cumple"/>
    <s v="Cumple"/>
    <s v="Cumple"/>
    <s v="No cumple"/>
    <s v="No cumple"/>
    <s v="MODERADO"/>
  </r>
  <r>
    <x v="11"/>
    <n v="12"/>
    <x v="6"/>
    <s v="Proveer soluciones administrativas adecuadas, para apoyar el desarrollo y gestión de las dependencias de la DNBC, a través de la administración, custodia y control de los mismos."/>
    <s v="Proveer soluciones administrativas inadecuadas para el apoyo de la gestión de los procesos de la DNBC"/>
    <s v="Suministrar soluciones que no cumplen con las necesidades o requerimientos de los diferentes proceso de la entidad."/>
    <s v="Cumplimiento"/>
    <s v="1.2"/>
    <s v="Falta de claridad y especificaciones en los requerimientos por parte de los procesos"/>
    <s v="Costos o gastos adicionales_x000a__x000a_Perdida patrimonial_x000a__x000a_Sanciones legales"/>
    <s v="Posible"/>
    <s v="Moderado"/>
    <s v="Alto"/>
    <s v="Reducir"/>
    <s v="Evaluar y gestionar de manera oportuna las necesidades de contratación reportadas por los procesos.  "/>
    <s v="Lider y Gestor del Proceso"/>
    <s v="Todos los Procesos"/>
    <s v="Trimestral "/>
    <s v="Prevenir"/>
    <s v="(Numero de solicitudes atendidas / Numero de solicitudes radicadas al proceso)*100"/>
    <s v="Formatos o lista de seguimiento de las necesidades reportadas en cada proceso"/>
    <s v="MARZO 2020. 55/55_x000a__x000a_JUNIO 2020.  193 /193 _x000a__x000a_SEPTIEMBRE  2020. 49/49"/>
    <s v="MARZO 2020. Se realizaron 55 solicitudes de las cuales se hicieron entrega del total delas mismas cumpliendo asi con el 100% del requerimiento.     _x000a_JUNIO 2020. Se realizaron 193 solicitudes de las cuales se hicieron entrega del total delas mismas cumpliendo asi con el 100% del requerimiento.         _x000a_SEPTIEMBRE 2020. Se realizaron 49 solicitudes de las cuales se hicieron entrega del total delas mismas cumpliendo asi con el 100% del requerimiento."/>
    <s v="Recibir necesidades que no esten dentro de los requerimientos presupuestales y  de manera extemporanea; y que sean para su aprobacion inmediata."/>
    <s v="Posible"/>
    <s v="Moderado"/>
    <s v="Alto"/>
    <s v="_x000a_El tipo de riesgo no está conforme a lo señalado en la guía de Administración del Riesgo emitida por el DAFP 2,2,2 y el Manual de Gestión  del riesgo de la DNBC, numeral 4, por cuanto es Operativo                 _x000a__x000a_Aunque el control &quot;Evaluar y gestionar de manera oportuna las necesidades de contratación.....&quot; , minimiza la materialización del riesgo, hace falta la identificación de otros controles que estén directamente relacionados con el objetivo del proceso  ej.: Gestionar los procesos de contratación de papelería, vigilancia, aseo y cafetería de manera inmediata,,,,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control definido no está directamente relacionado con la causa._x000a__x000a_La contingencia no es un tratamiento para mitigar los efectos de la materialización del riesgo. Ej. Realizar una revisión inmediata del inadecuado proceso._x000a__x000a_La implementación  del control no redujo   la materialización del riesgo ya que El riesgo residual mantuvo la evaluación el riesgo en ALTO."/>
    <x v="0"/>
    <s v="Cumple"/>
    <s v="Cumple"/>
    <s v="Cumple"/>
    <s v="Cumple"/>
    <s v="Cumple"/>
    <s v="No cumple"/>
    <s v="No cumple"/>
    <s v="DÉBIL"/>
  </r>
  <r>
    <x v="12"/>
    <n v="13"/>
    <x v="7"/>
    <s v="Fortalecer técnica y operativamente a los cuerpos de bomberos del País, para la prestación del servicio público esencial, el cual contempla la gestión integral del riesgo contra incendios, los preparativos y atención de rescates en todas sus modalidades y la atención de incidentes con materiales peligrosos, mediante el análisis y evaluación de necesidades de los proyectos de inversión, registro, certificación y capacitación bomberil._x000a_"/>
    <s v="Aprobación y adquisicion inoportuna de los HEAS y vehículos de bomberos"/>
    <s v="Que el comité tecnico no se reuna a tiempo para dar la priorizacion de los proyectos que se presentan a junta nacional. "/>
    <s v="Estratégico"/>
    <s v="1.2"/>
    <s v="Que no se secione la Junta Nacional de Bomberos"/>
    <s v="No se da aprobación y ejecucion de las lineas de inversión para la adquisicion de HEAS y vehiculos de bomberos._x000a__x000a_Falta de cumplimiento en el plan de acción _x000a__x000a_Daño reputacional"/>
    <s v="Posible"/>
    <s v="Mayor"/>
    <s v="Extremo"/>
    <s v="Reducir"/>
    <s v="Solicitud de convocatoria a la Dirección  para  que solicite la sesión de la Junta Nacional de Bomberos"/>
    <s v="Subdirector de Estrategia y Coordinación Bomberil_x000a__x000a_Gestor del proceso_x000a_"/>
    <s v="Dirección "/>
    <s v="Trimestral "/>
    <s v="Prevenir"/>
    <s v="No de solicitudes  de convocatoria de Junta"/>
    <s v="Correos electrónicos , oficios y/o actas de reunión. "/>
    <s v="MARZO 2020.  1. Convocatoria_x000a__x000a_JUNIO 2020. 0_x000a__x000a_SEPTIEMBRE   1. Convocatoria"/>
    <s v="MARZO 2020. 1 convocatoria, sesion de JNB el dia 3 de marzo de 2020_x000a__x000a_JUNIO 2020. No se realizaron convocatoorias _x000a__x000a_SEPTIEMBRE   1. ConvocatoriaCitación a los comandantes de bomberos que son miembros de la Junta Nacional de Bomberos para asistir a la primera mesa del comité Técnico Asesor de Incendios Forestales de los Bomberos de Colombia_x000a__x000a_Correo electrónico para Bomberos miembros de la Junta Nacional:_x000a_• Bomberos Voluntarios Puerto Rico – Meta_x000a_• Bomberos Voluntarios Espinal – Tolima_x000a_• Bomberos Voluntarios Pasto – Nariño_x000a_• Bomberos Voluntarios Cali – Valle del Cauca _x000a_• Bomberos Oficiales Bogotá _x000a_"/>
    <s v="Solicitar de manera formal la reunión con los miembros que forman el Comité Técnico, para priorizar los proyectos que se presentan a Junta Nacional"/>
    <s v="Posible"/>
    <s v="Mayor"/>
    <s v="Extremo"/>
    <s v="El objetivo establecido está desactualizado con la creación del proceso Educación Nacional para Bomberos._x000a__x000a_Se realizó una inadecuada identificación del riesgo: &quot;Aprobación y adquisición inoportuna de los HEAS y vehículos de bomberos&quot;, por cuanto la adquisición se realiza desde el proceso gestión contractual&quot;, y la aprobación por parte de la Junta Nacional de bomberos no depende directamente del proceso,  incumplimiendo el numeral 2,2 Identificación del Riesgo de la Guía para la Administración del Riesgos emitida por el DAFP ej.: Evaluación Inadecuada de las necesidades de los proyectos.... _x000a__x000a_Hace falta la inclusión de  causas que podrían generar que el riesgo se materialice dirigidas al riesgo de Evaluación Inadecuada de las necesidades de los proyectos.... conforme a lo enunciado en el Manual de Gestión del riesgo de la DNBC Numeral 7,1,1._x000a__x000a_La consecuencia  debe hacer referencia al impacto de la evaluación inadecuada de las necesidades._x000a__x000a_El control esta establecido no está identificado para minimizar la materialización del riesgo conforme a lo enunciado en el numeral 8,3 del Manual de Gestión del Riesgo.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_x000a__x000a_No se realizó una adecuada evaluación del riesgo residual, puesto que no hubo reducción con la aplicación de los controles, quedando en EXTREMO"/>
    <x v="0"/>
    <s v="No cumple"/>
    <s v="No cumple"/>
    <s v="Cumple"/>
    <s v="Cumple"/>
    <s v="No cumple"/>
    <s v="No cumple"/>
    <s v="No cumple"/>
    <s v="DÉBIL"/>
  </r>
  <r>
    <x v="13"/>
    <n v="14"/>
    <x v="7"/>
    <s v="Fortalecer técnica y operativamente a los cuerpos de bomberos del País, para la prestación del servicio público esencial, el cual contempla la gestión integral del riesgo contra incendios, los preparativos y atención de rescates en todas sus modalidades y la atención de incidentes con materiales peligrosos, mediante el análisis y evaluación de necesidades de los proyectos de inversión, registro, certificación y capacitación bomberil._x000a_"/>
    <s v="Los documentos para entrega del bien aprobado para comodato, no cumplen con los requisitos solicitados por el area contractual de la entidad."/>
    <s v="No se diligencia de manera correcta  el formato de  Lista de Chequeo por Comodato"/>
    <s v="Operativo"/>
    <s v="2.1"/>
    <s v="Presentacion de documentos que no cumplen los requisitos establecidos. "/>
    <s v="No se pueden elaborar los comodatos . _x000a__x000a_Reprocesos_x000a__x000a_Daño reputacional"/>
    <s v="Posible"/>
    <s v="Moderado"/>
    <s v="Alto"/>
    <s v="Reducir"/>
    <s v="Diligenciamiento y seguimiento de la Lista de Chequeo por Comodato"/>
    <s v="Subdirector de Estrategia y Coordinación Bomberil_x000a__x000a_Gestor del proceso_x000a_"/>
    <s v="Personal Apoyo a Proyectos"/>
    <s v="Cuando se requiera"/>
    <s v="Prevenir"/>
    <s v="No de Proyectos  Revisados para elaboración de comodatos/ No de Proyectos Aprobados por Junta Nacional  de Bomberos"/>
    <s v="Lista de Chequeo por Comodato"/>
    <s v="JULIO 2020.  24 / 24_x000a__x000a_SEPTIEMBRE 2020. 6/6"/>
    <s v="JULIO 2020. Se recibieron 24 vehiculos cisternas._x000a__x000a_SEPTIEMBRE 2020. En septiembre se recibieron 6 vehículos cisternas para los Cuerpos de Bomberos Voluntarios de: _x000a_• Cartago – Valle del Cauca_x000a_• Alcalá – Valle del Cauca_x000a_• Gómez Plata – Antioquia_x000a_• Valledupar – Cesar_x000a_• Chachagüí – Nariño_x000a_• Piedecuesta - Santander _x000a__x000a_Desde el Proceso de contratación este año no se manejan comodatos, se realizan actas de transferencia del bien hacia el Cuerpo de Bomberos, quedando estos últimos como propietarios."/>
    <s v="Gestionar reunión con los responsables de recolectar y revisar la información que envían los cuerpos de bomberos en la presentación de proyectos."/>
    <s v="Posible"/>
    <s v="Moderado"/>
    <s v="Alto"/>
    <s v="El objetivo establecido está desactualizado con la creación del proceso Educación Nacional para Bomberos._x000a__x000a_Se realizó una inadecuada identificación del riesgo: &quot;Aprobación y adquisición inoportuna de los HEAS y vehículos de bomberos&quot;, por cuanto la adquisición se realiza desde el proceso gestión contractual&quot;, y la aprobación por parte de la Junta Nacional de bomberos no depende directamente del proceso,  incumplimiendo el numeral 2,2 Identificación del Riesgo de la Guía para la Administración del Riesgos emitida por el DAFP ej.: Evaluación Inadecuada de las necesidades de los proyectos.... _x000a__x000a_La causa identificada no aplica por cuanto ya no se generan comodatos y no son responsabilidad directa del proceso, conforme a lo enunciado en el Manual de Gestión del riesgo de la DNBC Numeral 7,1,1._x000a__x000a_El control identificado &quot;Diligenciamiento y seguimiento de la Lista de Chequeo por Comodato&quot; no reduce la probabilidad de materialización del riesgo, máxime si ya no se  suscriben comodatos, sino actas de transferencia del bien hacia el Cuerpo de Bomberos, conforme a lo enunciado en el numeral 8,3 del Manual de Gestión del Riesgo.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indicador se debe ajustar con base en la actualización del control._x000a__x000a_La contingencia no es un tratamiento para mitigar los efectos de la materialización del riesgo_x000a__x000a_No se realizó una adecuada evaluación del riesgo residual, puesto que no hubo reducción con la aplicación de los controles, quedando ALTO"/>
    <x v="0"/>
    <s v="No cumple"/>
    <s v="No cumple"/>
    <s v="Cumple"/>
    <s v="Cumple"/>
    <s v="No cumple"/>
    <s v="No cumple"/>
    <s v="No cumple"/>
    <s v="DÉBIL"/>
  </r>
  <r>
    <x v="14"/>
    <n v="0"/>
    <x v="8"/>
    <s v="Evaluar el cumplimiento y la efectividad del Sistema Integrado de Gestión y Control, para apoyar a la Alta Dirección en la toma de decisiones y generación de acciones, orientadas al cumplimiento de objetivos y metas institucionales, mediante la ejecución del Programa Anual de Auditorias. "/>
    <s v="Inadecuada evaluación del Sistema de Control Interno"/>
    <s v="No lograr efectuar una evaluación independiente del Sistema de Control Interno debido a la ocurrencia de situaciones que  puedan afectar la planeación y ejecución del programa de auditorias."/>
    <s v="Estratégico"/>
    <s v="1.1"/>
    <s v="No contar oportunamente con el equipo multidisciplinario con las competencias requeridas para la ejecución del Programa de auditorías."/>
    <s v="Que no se logre desarrollar la totalidad de los roles de la oficina de control interno, limitando el ejercicio de auditoria en en cuanto a la cobertura de los procesos y por ende la información aportada a la entidad para la toma de decisiones."/>
    <s v="Probable"/>
    <s v="Moderado"/>
    <s v="Alto"/>
    <s v="Evitar"/>
    <s v="Presentar oportunamente las necesidades de contratación a la alta dirección para su aprobación y gestión de los recursos, alienado con el plan de acción y el programa de auditoria "/>
    <s v="Asesor(a) con funciones de Control Interno"/>
    <s v="Comité Institucional de Coordinación de Control Interno"/>
    <s v="Anual"/>
    <s v="Prevenir"/>
    <s v="Una solicitud de necesidades de contratación remitida a Planeación"/>
    <s v="Remisión de las necesidades de contratación del proceso de acuerdo con los parámetros establecidos por Planeación"/>
    <s v="28/09/2020_x000a_Una (1) solicitud de necesidades de contratación remitida a Planeación"/>
    <s v="El nueve (9) de septiembre se remitió a Planeación Estratégica las necesidades para 2021 del proceso Evaluación y Seguimiento en el marco del Plan Estratégico Institucional DNBC &quot;Unidos Somos Más Fuertes&quot; 2020-2030&quot;, dichas necesidades fueron sustentadas a Planeación Estratégica el día dieciséis (16) de septiembre._x000a_Los días 17 y 18 de septiembre, se participó en la jornada de planeación estratégica &quot;Unidos Somos Más Fuertes 2020 - 2030&quot; en donde se identificó la planeación del proceso a corto, mediano y largo plazo._x000a__x000a_"/>
    <s v="Dar cumplimiento prioritario a la presentación y/o rendición de los informes de ley de competencia del proceso"/>
    <s v="Probable"/>
    <s v="Moderado"/>
    <s v="Alto"/>
    <s v="La  descripción del riesgo  no está identificada conforme a lo enunciado en el numeral 2,2 Identificación del Riesgo de la Guía para la Administración del Riesgos emitida por el DAFP,  ya que se  da inició con una negación._x000a__x000a_Hace falta la inclusión de otras consecuencias como Hallazgos por parte de los Órganos de Control._x000a__x000a_La evaluación del riesgo no se realizó conforme al numeral 7,1, ya que el impacto definido es  Moderado, sin embargo al no desarrollar la totalidad de los roles podría tener un impacto MAYOR._x000a__x000a_El tratamiento debe ser REDUCIR  y no evitar conforme a lo establecido en el Manual de Gestión del Riesgo de la DNBC numeral 3,1._x000a__x000a_La periodicidad establecida es muy lapso para prevenir la materialización del riesgo_x000a__x000a_El control implementado no está conforme a las condiciones establecidas en el  Manual de Gestión del Riesgo numeral 8,3 _x000a__x000a_En el control conforme al numeral 8,3 del Manual de Gestión del Riesgo, no se identificó el paso 5 que trata de: Indicar qué pasa con las observaciones o desviaciones resultantes de ejecutar el control, quedando así:  No se investigan y resuelven oportunamente_x000a__x000a_La implementación  del control no redujo   la materialización del riesgo ya que El riesgo residual mantuvo la evaluación el riesgo en Alto"/>
    <x v="0"/>
    <s v="Cumple"/>
    <s v="Cumple"/>
    <s v="Cumple"/>
    <s v="Cumple"/>
    <s v="Cumple"/>
    <s v="Cumple"/>
    <s v="No cumple"/>
    <s v="DÉBIL"/>
  </r>
  <r>
    <x v="14"/>
    <n v="15"/>
    <x v="8"/>
    <s v="Evaluar el cumplimiento y la efectividad del Sistema Integrado de Gestión y Control, para apoyar a la Alta Dirección en la toma de decisiones y generación de acciones, orientadas al cumplimiento de objetivos y metas institucionales, mediante la ejecución del Programa Anual de Auditorias. "/>
    <s v="Inadecuada evaluación del Sistema de Control Interno"/>
    <s v="No lograr efectuar una evaluación independiente del Sistema de Control Interno debido a la ocurrencia de situaciones que  puedan afectar la planeación y ejecución del programa de auditorias."/>
    <s v="Estratégico"/>
    <s v="1.4"/>
    <s v="Al realizar la formulación del Programa de Auditoria no se incluyan los procesos críticos de la entidad."/>
    <s v="Al no contar con evaluación independiente, no se contribuye al mejoramiento continuo de los procesos críticos de la entidad."/>
    <s v="Improbable"/>
    <s v="Moderado"/>
    <s v="Alto"/>
    <s v="Evitar"/>
    <s v="Presentar oportunamente el programa de auditorias al comité de coordinación de control interno para su aprobación y ejecución oportuna, garantizando que sean evaluados todos los procesos en el ciclo de auditoría"/>
    <s v="Asesor(a) con funciones de Control Interno"/>
    <s v="Comité Institucional de Coordinación de Control Interno"/>
    <s v="Anual"/>
    <s v="Prevenir"/>
    <s v="Un Programa de Auditoria de la vigencia aprobado"/>
    <s v="Acta del Comité Institucional de Coordinación de Control Interno donde se aprueba el programa de auditoria de la vigencia"/>
    <s v="28/09/2020_x000a_Un (1) Programa de Auditoria de la vigencia aprobado"/>
    <s v="El programa de auditoría para la vigencia 2020 fue aprobado por el Comité Institucional de Coordinación de Control Interno en la sesión del 29 de enero de 2020."/>
    <s v="Solicitar al comité institucional de coordinación de control interno la modificación del programa de auditoria para su ejecución de acuerdo con los recursos asignados"/>
    <s v="Improbable"/>
    <s v="Moderado"/>
    <s v="Alto"/>
    <s v="_x000a_La  descripción del riesgo  no está identificada conforme a lo enunciado en el numeral 2,2 Identificación del Riesgo de la Guía para la Administración del Riesgos emitida por el DAFP,  ya que se  da inició con una negación._x000a__x000a_Hace falta la inclusión de otras consecuencias como Hallazgos por parte de los Órganos de Control._x000a__x000a_La evaluación del riesgo no se realizó conforme al numeral 7,1, ya que el impacto definido es  Moderado, sin embargo al no desarrollar la totalidad de los roles podría tener un impacto MAYOR._x000a__x000a_El tratamiento debe ser REDUCIR  y no evitar conforme a lo establecido en el Manual de Gestión del Riesgo de la DNBC numeral 3,1._x000a__x000a_La periodicidad establecida es muy lapso para prevenir la materialización del riesgo_x000a__x000a_El control implementado no está conforme a las condiciones establecidas en el  Manual de Gestión del Riesgo numeral 8,3 _x000a__x000a_En el control conforme al numeral 8,3 del Manual de Gestión del Riesgo, no se identificó el paso 5 que trata de: Indicar qué pasa con las observaciones o desviaciones resultantes de ejecutar el control, quedando así:  No se investigan y resuelven oportunamente_x000a__x000a_La implementación  del control no redujo   la materialización del riesgo ya que El riesgo residual mantuvo la evaluación el riesgo en Alto"/>
    <x v="0"/>
    <s v="Cumple"/>
    <s v="Cumple"/>
    <s v="Cumple"/>
    <s v="Cumple"/>
    <s v="Cumple"/>
    <s v="Cumple"/>
    <s v="No cumple"/>
    <s v="DÉBIL"/>
  </r>
  <r>
    <x v="15"/>
    <n v="0"/>
    <x v="9"/>
    <s v="Velar para que los Cuerpos de Bomberos del País cumplan con las condiciones mínimas de capacidad legal, operativa, técnica, financiera y administrativa para la prestación del servicio público esencial de gestión integral de riesgo contra incendio, los preparativos y atención de rescates en todas sus modalidades y la respuesta a incidentes con materiales peligrosos, mediante la construcción, definición y debida aplicación de los estándares mínimos para la prestación del servicio. "/>
    <s v="Conceptos errados sobre los cuerpo de bomberos "/>
    <s v="Emitir un concepto errado frente al cumplimiento de los estándares mínimos definidos por la DNBC que genere diferencias entre las capacidades real del cuerpo de bomberos y la oferta del servicio público esencial. "/>
    <s v="Cumplimiento"/>
    <s v="1.1"/>
    <s v="Fallas en el procedimiento definido por la DNBC para la verificación de los estándares mínimos."/>
    <s v="Demoras y/o reprocesos en la emisión de conceptos._x000a__x000a_Reprocesos_x000a__x000a_Daño Reputacional_x000a__x000a_Sanciones Disciplinarios"/>
    <s v="Probable"/>
    <s v="Mayor"/>
    <s v="Extremo"/>
    <s v="Reducir"/>
    <s v="Verificación de los procedimientos definidos para la IVC._x000a__x000a_El Subdirector de Estrategia y Coordinación Bomberil previamente a la emisión del informe al Cuerpo de Bomberos, verifica que este  refleje los resultados de la visita realizada de acuerdo a los programas de inspección definidos para tal fin. _x000a_ _x000a_Para ello se evalua que el informe de verificación este diligenciado por los responsables, tengan la evidencia adecuada, refleje las conclusiones y sean acordes a lo indicado en el informe. "/>
    <s v="Gestor del Proceso"/>
    <s v="Subdirector de Estrategia y Coordinación Bomberil "/>
    <s v="Cuatrimestral"/>
    <s v="Prevenir"/>
    <s v="Inconsistencias frente al concepto en los informes emitidos/ informes emitidos en el periodo"/>
    <s v="Aprobación del informe por parte del  Subdirector de Estrategia y Coordinación Bomberil _x000a__x000a_ó_x000a__x000a_Lista de Asistencia y grabacion de la reunión"/>
    <s v="ABRIL 2020. 0_x000a__x000a_SEPTIEMBRE 2020. 0/3. "/>
    <s v="ABRIL 2020. No se generaron informes por programación del ejercicio, el proceso de inspección vigilancia y control inició actividades con nuestro equipo desde mayo del 2020._x000a__x000a_SEPTIEMBRE 2020. Se han realizado 3 informes de verificaciones y/o planes de mejoramiento y no se ha reportado ninguna inconsistencia._x000a__x000a_Estos se han basado en la información enviada por cada uno de los cuerpos de bomberos verificados y por la evidencia registrada por el equipo de inspección vigilancia y control en las visitas realizada. La información se ha validado con todo lo anterior y tanto el gestor del proceso como el subdirector estratégico y de coordinación bomberil han hecho las revisiones correspondientes para evitar entregar dictámenes que no sean correctos."/>
    <s v="Redefinir los procedimientos que no se ajusten a las necesidades del sector o de la entidad"/>
    <s v="Probable"/>
    <s v="Mayor"/>
    <s v="Extremo"/>
    <s v="El riesgo y su descripción no están identificados conforme a lo enunciado en el numeral 2,2 Identificación del Riesgo de la Guía para la Administración del Riesgos emitida por el DAFP,  ya que el proceso no emite conceptos sobre los diferentes CB,  por el contrario lo que realiza inspecciones y/o informes sobre el cumplimiento de estándares mínimos. Ej. Emisión de inspecciones y/o informes s errados...._x000a__x000a_Hace falta la inclusión de otras causas que podrían generar que el riesgo se materialice como es  Desconocimiento de la normatividad bomberil  por parte del Personal que realice las inspecciones._x000a__x000a_La consecuencia &quot;Demoras y/o reprocesos en la emisión de conceptos.&quot;, debe hacer referencia a la emisión de inspecciones e informes._x000a__x000a_No se evidenció la ejecución de los controles; por cuanto, los informes de Córdoba y Anserma nuevo no han sido firmados por la entidad.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 Ej. Emisión de la inspección e informe con base en los estándares mínimos para la prestación del servicio_x000a__x000a_La implementación  del control no redujo   la materialización del riesgo ya que El riesgo residual mantuvo la evaluación el riesgo en Extremo._x000a__x000a_                                                                                                    "/>
    <x v="0"/>
    <s v="Cumple"/>
    <s v="Cumple"/>
    <s v="Cumple"/>
    <s v="Cumple"/>
    <s v="Cumple"/>
    <s v="No cumple"/>
    <s v="No cumple"/>
    <s v="DÉBIL"/>
  </r>
  <r>
    <x v="15"/>
    <n v="16"/>
    <x v="9"/>
    <s v="Velar para que los Cuerpos de Bomberos del País cumplan con las condiciones mínimas de capacidad legal, operativa, técnica, financiera y administrativa para la prestación del servicio público esencial de gestión integral de riesgo contra incendio, los preparativos y atención de rescates en todas sus modalidades y la respuesta a incidentes con materiales peligrosos, mediante la construcción, definición y debida aplicación de los estándares mínimos para la prestación del servicio. "/>
    <s v="Emisión de conceptos errados sobre los cuerpo de bomberos "/>
    <s v="Emitir un concepto errado frente al cumplimiento de los estándares mínimos definidos por la DNBC que genere diferencias entre las capacidades real del cuerpo de bombero y la oferta del servicio público esencial. "/>
    <s v="Cumplimiento"/>
    <s v="1.2"/>
    <s v="Descononimeinto Ausencia de la revisión de los estándares mínimos definidos frente a los cambios externos o internos que cambien las condiciones del cuerpo de bomberos."/>
    <s v="Quejas y reclamos por parte de los Cuerpos de Bomberos y/o el ente municipal._x000a__x000a_Daño reputacional_x000a__x000a_Sanciones disciplinarias_x000a__x000a_Sanciones legales"/>
    <s v="Probable"/>
    <s v="Mayor"/>
    <s v="Extremo"/>
    <s v="Reducir"/>
    <s v="Verificación de los procedimientos definidos para la IVC._x000a__x000a_El Subdirector de Estrategia y Coordinación Bomberil previamente a la emisión del informe al Cuerpo de Bomberos, verifica que este  refleje los resultados de la visita realizada de acuerdo a los programas de inspección definidos para tal fin. _x000a_ _x000a_Para ello se evalua que el informe de verificación este diligenciado por los responsables, tengan la evidencia adecuada, refleje las conclusiones y sean acordes a lo indicado en el informe. "/>
    <s v="Gestor del Proceso"/>
    <s v="Subdirector de Estrategia y Coordinación Bomberil "/>
    <s v="Cuatrimestral"/>
    <s v="Prevenir"/>
    <s v="Inconsistencias frente al concepto en los informes emitidos/ informes emitidos en el periodo"/>
    <s v="Aprobación del informe por parte del  Subdirector de Estrategia y Coordinación Bomberil _x000a__x000a_ó_x000a__x000a_Lista de Asistencia y grabacion de la reunión"/>
    <s v="ABRIL 2020. 0_x000a__x000a_SEPTIEMBRE 2020. 0/3 "/>
    <s v="ABRIL 2020. No se generaron informes por programación del ejercicio, el proceso de inspección vigilancia y control inició actividades con nuestro equipo desde mayo del 2020._x000a__x000a_SEPTIEMBRE 2020. Se han realizado 3 informes de verificaciones y / planes de mejoramiento y no se ha reportado ninguna inconsistencia._x000a__x000a_Estos se han basado en la información enviada por cada uno de los cuerpos de bomberos verificados y por la evidencia registrada por el equipo de inspección vigilancia y control en las visitas realizada. La información se ha validado con todo lo anterior y tanto el gestor del proceso como el subdirector estratégico y de coordinación bomberil han hecho las revisiones correspondientes para evitar entregar dictámenes que no sean correctos."/>
    <s v="Redefinir los procedimientos que no se ajusten a las necesidades del sector o de la entidad"/>
    <s v="Probable"/>
    <s v="Mayor"/>
    <s v="Extremo"/>
    <s v="El riesgo y su descripción no están identificados conforme a lo enunciado en el numeral 2,2 Identificación del Riesgo de la Guía para la Administración del Riesgos emitida por el DAFP,  ya que el proceso no emite conceptos sobre los diferentes CB,  por el contrario lo que realiza inspecciones y/o informes sobre el cumplimiento de estándares mínimos. Ej. Emisión de inspecciones y/o informes s errados...._x000a__x000a_La  causa &quot;Desconocimiento Ausencia de la revisión de los estándares mínimos definidos frente a los cambios externos o internos que cambien las condiciones del cuerpo de bomberos.&quot;, no se entiende,  podría ser Ausencia de revisión de los estándares mínimos _x000a__x000a_No se evidenció la ejecución de los controles; por cuanto, los informes de Córdoba y  no han sido firmados por la entidad.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 Ej. Emisión de la inspección e informe con base en los estándares mínimos para la prestación del servicio_x000a__x000a_La implementación  del control no redujo   la materialización del riesgo ya que El riesgo residual mantuvo la evaluación el riesgo en Extremo._x000a__x000a_                                                                                                    "/>
    <x v="0"/>
    <s v="No cumple"/>
    <s v="Cumple"/>
    <s v="Cumple"/>
    <s v="Cumple"/>
    <s v="Cumple"/>
    <s v="No cumple"/>
    <s v="No cumple"/>
    <s v="DÉBIL"/>
  </r>
  <r>
    <x v="16"/>
    <n v="17"/>
    <x v="9"/>
    <s v="Velar para que los Cuerpos de Bomberos del País cumplan con las condiciones mínimas de capacidad legal, operativa, técnica, financiera y administrativa para la prestación del servicio público esencial de gestión integral de riesgo contra incendio, los preparativos y atención de rescates en todas sus modalidades y la respuesta a incidentes con materiales peligrosos, mediante la construcción, definición y debida aplicación de los estándares mínimos para la prestación del servicio. "/>
    <s v="Requerir información a los cuerpos de bomberos, que no corresponda al alcance de inspección, vigilancia y control."/>
    <s v="Solicitar información a los cuerpos de bomberos que salga del alcance de inspeccion, vigilancia y control."/>
    <s v="Cumplimiento"/>
    <s v="2.1"/>
    <s v="Desconocimiento de los requerimientos mínimos definidos por la DNBC por parte de los encargados de la verificación."/>
    <s v="Incrementos en quejas y reclamos por parte de los Cuerpos de Bomberos por la extralimitación del la DNBC en su proceso de inspección, vigilancia y control._x000a__x000a_Daño reputacional"/>
    <s v="Rara vez"/>
    <s v="Insignificante"/>
    <s v="Bajo"/>
    <s v="Reducir"/>
    <s v="Procesos de formación y capacitación externa_x000a__x000a_Anualmente el equipo de Inspección, Vigilancia y Control, realiza la programación de capacitaciones para los encargados de la verificación de los requisitos mínimos y durante el periodo de ejecución realiza el seguimiento del cumplimiento de dicha programación."/>
    <s v="El Subdirector de Estrategia y Coordinación Bomberil"/>
    <s v="Gestor del proceso"/>
    <s v="Anual"/>
    <s v="Prevenir"/>
    <s v="Actividades ejecutadas/Actividades de capacitación programada "/>
    <s v="- Cronograma de capacitación anual aprobado por el Subdirector de ECB_x000a__x000a_y _x000a__x000a_-Lista de Asistencia"/>
    <s v="SEPTIEMBRE 2020. 20/4"/>
    <s v="SEPTIEMBRE 2020. Se han realizado 20 actividades de capacitación frente a las 16 programadas._x000a__x000a_Las actividaes de Capacitación se han realizado con el acompañamiento de todo el equipo del proceso de inspección vigilancia y control lo que hapermitido cubrir los criterios operativos, técnicos, administrativos, financieros y legales dentro del propósito de trasmitir a los coordinadores y delegados departametales la información necesaria para la realización de verificaciones adecuadas a los Cuerpos de &lt;bomberos sin que se extralimite.  Para la solicitud de la información se ha diseñado una lista de chqueo revisada y autorizada tanto por el gestor del proceso como por el Subdirector estratégico y de Coordinación Bomberil."/>
    <s v="Redefinir el programa de capacitación de tal manera que se pueda cumplir con las visitas mas prioritarias acorde al impacto que estas puedan generar"/>
    <s v="Rara vez"/>
    <s v="Insignificante"/>
    <s v="Bajo"/>
    <s v="El riesgo y su descripción no están  identificados conforme a lo enunciado en el numeral 2,2 Identificación del Riesgo de la Guía para la Administración del Riesgos emitida por el DAFP ya que el nombre y su descripción no se diferencian. Asimismo, está incompleto ya que &quot;Requerir información a los cuerpos de bomberos, que no corresponda al alcance de inspección, vigilancia y control&quot; no solo aplica para los funcionarios y contratistas de las DNBC, sino también para los Delegados y Coordinadores que aportan insumos al proceso IVC_x000a__x000a_El control &quot;Anualmente el equipo de Inspección, Vigilancia y Control, realiza la programación de capacitaciones para los encargados ....&quot; no se realizó._x000a__x000a_Existen dos controles asociados a un misma causa, por lo tanto se deben separar conforme a los determinado en el numeral 8,1 del Manual del Gestión del riesgo de la DNBC._x000a__x000a_La periodicidad anual es Inoportuna para la ejecución de procesos de formación y capacitación, ya que los coordinadores ejecutivos podrían cambiar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tratamiento debe ser ACEPTAR y no Reducir conforme a lo establecido en el Manual de Gestión del Riesgo de la DNBC numeral 3,1._x000a__x000a_El indicador establecido no mide la ejecución  del control ej. Capacitaciones realizadas/capacitaciones programadas_x000a__x000a_La contingencia no es un tratamiento para mitigar los efectos de la materialización del riesgo. Ej. Enviar comunicación resarciendo el error de la solicitud de información por fuera del alcance de la inspección del proceso de IVC_x000a__x000a__x000a_                                                                                                    "/>
    <x v="1"/>
    <s v="Cumple"/>
    <s v="Cumple"/>
    <s v="Cumple"/>
    <s v="No cumple"/>
    <s v="No cumple"/>
    <s v="No cumple"/>
    <s v="No cumple"/>
    <s v="DÉBIL"/>
  </r>
  <r>
    <x v="17"/>
    <n v="18"/>
    <x v="9"/>
    <s v="Velar para que los Cuerpos de Bomberos del País cumplan con las condiciones mínimas de capacidad legal, operativa, técnica, financiera y administrativa para la prestación del servicio público esencial de gestión integral de riesgo contra incendio, los preparativos y atención de rescates en todas sus modalidades y la respuesta a incidentes con materiales peligrosos, mediante la construcción, definición y debida aplicación de los estándares mínimos para la prestación del servicio. "/>
    <s v="Definición de estándares mínimos a los cuerpos de bomberos de manera imprecisa."/>
    <s v="Establecer de forma imprecisa los estándares mínimos de cumplimiento para el servicio público escencial que prestan los cuerpos de bombero en el trerritorio nacional."/>
    <s v="Operativo"/>
    <s v="3.1"/>
    <s v="Falta de conocimiento del sector bomberil y su contexto normativo, por parte del equipo de inspección, vigilancia y control. "/>
    <s v="Afectación en la imagen de la DNBC por el deconcimiento de la situación de los Cuerpos de Bomberos y su normatividad."/>
    <s v="Improbable"/>
    <s v="Menor"/>
    <s v="Bajo"/>
    <s v="Reducir"/>
    <s v="Comité interno_x000a__x000a_De manera cuatrimestral el equipo de Inspección, Viginacia y control, realiza una reunión interna en donde se evalúa las gestiones realizadas en el procesos, se identifica las debilidades del equipo y se hace seguimiento de decisiones tomadas en reuniones enteriores, de tal manera que se definan capacitaciones y/o autoestudio que permita la adecuada formación del equipo de Inspección . Vigilandia y Control para la consecución del trabajo."/>
    <s v="El Subdirector de Estrategia y Coordinación Bomberil"/>
    <s v="Gestor del proceso"/>
    <s v="Cuatrimestral"/>
    <s v="Prevenir"/>
    <s v="Actividades ejecutadas/Actividades de capacitación programada para IVC "/>
    <s v="Lista de Asistencia y/o Grabación de la Reunión"/>
    <s v="ABRIL 2020. 0_x000a__x000a_SEPTIEMBRE 2020. 4/4. "/>
    <s v="ABRIL 2020. No se generaron informes por programación del ejercicio, el proceso de inspección vigilancia y control inició actividades con nuestro equipo desde mayo del 2020._x000a__x000a_SEPTIEMBRE 2020. Se han realizado 4 actividades de 4  planteadas._x000a__x000a_El equipo de inspección vigilancia y control se reunió para generar directrices con respecto a los procesos para respuestas de PQRs, relización de informes, visitas de verificación y seguimiento a los planes de mejoramiento, para responsabilizar a cada elemento del equipode una gestón en especial. Toda esta organizacón esta dirigida por el lider del proceso y con conocimiento y control del Subdirector estratégico y de coordinación Bomberil."/>
    <s v="Validar los conocimientos o temas tratados dentro de los comites del proceso con el proposito de validar los conocimientos o entendimiento de los temas"/>
    <s v="Improbable"/>
    <s v="Menor"/>
    <s v="Bajo"/>
    <s v="Hace falta contemplar otras consecuencias asociadas al riesgo tales como sanciones legales y disciplinarias_x000a__x000a_El tratamiento debe ser ACEPTAR y no Reducir conforme a lo establecido en el Manual de Gestión del Riesgo de la DNBC numeral 3,1._x000a__x000a_El indicador establecido no mide la ejecución  del control ej. Capacitaciones realizadas/capacitaciones programadas_x000a__x000a_La contingencia no es un tratamiento para mitigar los efectos de la materialización del riesgo. Ej. Redefinir lo estándares mínimos a los CB_x000a__x000a_En los controles conforme al numeral 8,3 del Manual de Gestión del Riesgo, no se identificó el paso 5 que trata de: Indicar qué pasa con las observaciones o desviaciones resultantes de ejecutar el control, quedando así:  No se investigan y resuelven oportunamente                                                             "/>
    <x v="1"/>
    <s v="Cumple"/>
    <s v="Cumple"/>
    <s v="Cumple"/>
    <s v="No cumple"/>
    <s v="No cumple"/>
    <s v="No cumple"/>
    <s v="No cumple"/>
    <s v="MODERADO"/>
  </r>
  <r>
    <x v="18"/>
    <n v="19"/>
    <x v="9"/>
    <s v="Velar para que los Cuerpos de Bomberos del País cumplan con las condiciones mínimas de capacidad legal, operativa, técnica, financiera y administrativa para la prestación del servicio público esencial de gestión integral de riesgo contra incendio, los preparativos y atención de rescates en todas sus modalidades y la respuesta a incidentes con materiales peligrosos, mediante la construcción, definición y debida aplicación de los estándares mínimos para la prestación del servicio. "/>
    <s v="Atención inoportuna de requerimientos de verificación a los cuerpo de bomberos. "/>
    <s v="Atención inoportuna de requerimientos de verificación a los cuerpo de bomberos frente a la prestación inadecuada del servicio público escencial o falta de capacidad legal, operativa, técnica, financiera y/o administrativa."/>
    <s v="Cumplimiento"/>
    <s v="4.1"/>
    <s v="Falta de capacidad operativa y financiera por parte de la DNBC para realizar la verificación de los requerimientos a los Cuerpos de Bomberos en el territorio nacional."/>
    <s v="Afectación en la imagen de la DNBC por las demoras en la atención a los requerimientos._x000a__x000a_Sanciones legales_x000a__x000a_Sanciones Disciplinarios"/>
    <s v="Improbable_x000a__x000a_"/>
    <s v="Mayor"/>
    <s v="Alto"/>
    <s v="Reducir"/>
    <s v="Priorización de operaciones de verificación a los cuerpos de Bomberos_x000a__x000a_Una vez aprobadas las verificaciones a los Cuerpos de Bomberos, el Subdirector de Estrategia y Coordinación Bomberil junto con el Gestor de Inspección Vigilancia y Control, establece el orden de las operaciones de verificación de acuerdo a los antecedentes de los Cuerpos de Bomberos (solicitudes de entes de control y/o del cuerpo de bomberos) y lo establecen en un cronograma para su seguimiento."/>
    <s v="Subdirector de Estrategia y Coordinación Bomberil "/>
    <s v="Gestor del proceso"/>
    <s v="Cuatrimestral"/>
    <s v="Detectar"/>
    <s v="Verificación de Cuerpos de Bomberos realizadas / Numero total de inspección de Cuerpos de Bomberos programadas en el cronograma"/>
    <s v="Cronograma de verificaciones _x000a__x000a_y/o_x000a__x000a_Fomato Unico de Verificación"/>
    <s v="ABRIL 2020. 0_x000a__x000a_SEPTIEMBRE 2020. 2/1. "/>
    <s v="ABRIL 2020. No se generaron verificaciones por programación del ejercicio, el proceso de inspección vigilancia y control inició actividades con nuestro equipo desde mayo del 2020._x000a__x000a_SEPTIEMBRE 2020. se han realizado dos verificaciones de una programada._x000a__x000a_En cumplimiento de nuestro cronograma se realizo una verificación  dando cumplimiento a la meta, pero además por requerimiento de un cuerpo de bomberos que necesitaba de una verificación urgente el equipo realizo otra más. El equipo de IVC se desplazo hasta los municipios de Ansermanuevo en el Valle del Cauca y de Cóedoba en Nariño para realizar verificaciones."/>
    <s v="Redefinir el plan de trabajo de tal manera que se pueda cumplir con las visitas mas prioritarias acorde al impacto que estas puedan generar"/>
    <s v="Improbable"/>
    <s v="Mayor"/>
    <s v="Alto"/>
    <s v="El riesgo y su descripción no están  identificados conforme a lo enunciado en el numeral 2,2 Identificación del Riesgo de la Guía para la Administración del Riesgos emitida por el DAFP ya que el nombre y su descripción no están enfocadas al objetivo del proceso Ej: Inoportunidad en la realización de Inspecciones a los CB..._x000a__x000a_El control &quot; ....&quot; Una vez aprobadas las verificaciones a los Cuerpos de Bomberos, el Subdirector de Estrategia y Coordinación Bomberil junto con el ...., no se realizó._x000a__x000a_La implementación  del control no redujo   la materialización del riesgo ya que El riesgo residual mantuvo la evaluación el riesgo en ALTO_x000a__x000a_                                                                                                    "/>
    <x v="0"/>
    <s v="Cumple"/>
    <s v="Cumple"/>
    <s v="Cumple"/>
    <s v="Cumple"/>
    <s v="Cumple"/>
    <s v="Cumple"/>
    <s v="No cumple"/>
    <s v="DÉBIL"/>
  </r>
  <r>
    <x v="19"/>
    <n v="0"/>
    <x v="10"/>
    <s v="Apoyar técnica y operativamente a los cuerpos de bomberos del país, para garantizar una adecuada gestión en la prestación del servicio publico esencial en la atención de emergencias y eventos que se presentan relacionados con la gestión integral del riesgo contra incendio, los preparativos y atención de rescate en todas sus modalidades y la atención de incidentes con materiales peligrosos, mediante el monitoreo y seguimiento a los eventos o emergencias en materia bomberil. "/>
    <s v="Brindar soporte tecnico y operativo inadecuado a los Cuerpos de Bomberos en los eventos o emergencias presentados"/>
    <s v="Generar apoyo incompleto o erroneo en los eventos o emergencias presentadas en materia bomberil"/>
    <s v="Estratégico"/>
    <s v="1.1"/>
    <s v="Desconocimiento de los protocolos de operación técnica y operativa bomberil"/>
    <s v="Daño reputacional de la entidad. _x000a__x000a_Incumplimiento en los objetivos propuestos._x000a__x000a_Reprocesos"/>
    <s v="Probable"/>
    <s v="Moderado"/>
    <s v="Alto"/>
    <s v="Evitar"/>
    <s v="Realizar jornada de capacitación relacionadas con el proceso de coordinación operativa, dependiendo de que se generen nuevas contrataciones . Actas o listas de asistencia y Evaluación de las mismas , evaluando el resultado de entendimiento fruto de la capacitación o socialización."/>
    <s v="Líder y gestor del proceso"/>
    <m/>
    <s v="Semestral"/>
    <s v="Prevenir"/>
    <s v="Una capacitación como mínima en el año (si se dan estas dos características: Cambios de protocolo o nuevas contrataciones)"/>
    <s v="Listado de asistencia y soporte de socialización y evacuación Actas o listas de asistencia y Evaluación de las mismas"/>
    <s v="AGOSTO 2020. 1  Capacitación_x000a__x000a_SEPTIEMBRE 2020. 1  Capacitación"/>
    <s v="AGOSTO 2020:  Dada la contratacion de personal nuevo se realizó capacitación dando a conocer el proceso de coordinación operativa ( evidencias 1.2 y 3 )_x000a_Septiembre 28 de 2020: Se realizó capacitación sobre seguridad y salud en el trabajo (evidencias 4, 5 y 6 )"/>
    <s v="Recapacitacitación y evaluación para identificar el grado de apropiación o entendimiento del tema"/>
    <s v="Probable"/>
    <s v="Moderado"/>
    <s v="Alto"/>
    <s v="El tipo de riesgo no está conforme a lo señalado en la guía de Administración del Riesgo emitida por el DAFP 2,2,2 y el Manual de Gestión  del riesgo de la DNBC, numeral 4, por cuanto es Operativo                     _x000a__x000a_El control establecido solo aplica a personal contratista y no contempla al personal de planta. De igual forma Aunque se aplicó el control establecido para contratistas , la capacitación se realizó solo hasta el mes de agosto, lo cual no es oportuno, dado que el personal ingreso al inicio de la vigencia, incumplimiento lo establecido en el numeral 8,3 del Manual de Gestión del Riesgo de la DNBC._x000a__x000a_El tratamiento del riesgo no es coherente con lo establecido en el Manual de Gestión del Riesgo, ya que para un riego en zona de riesgo alta se debe reducir no &quot;evitar&quot;.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indicador  no mide el cumplimiento del control establecido _x000a__x000a_La contingencia no es un tratamiento para mitigar los efectos de la materialización del riesgo._x000a__x000a_No se realizó una adecuada evaluación del riesgo residual, puesto que no hubo reducción con la aplicación de los controles, quedando en ALTO."/>
    <x v="0"/>
    <s v="Cumple"/>
    <s v="Cumple"/>
    <s v="Cumple"/>
    <s v="No cumple"/>
    <s v="No cumple"/>
    <s v="No cumple"/>
    <s v="No cumple"/>
    <s v="DÉBIL"/>
  </r>
  <r>
    <x v="19"/>
    <n v="0"/>
    <x v="10"/>
    <s v="Apoyar técnica y operativamente a los cuerpos de bomberos del país, para garantizar una adecuada gestión en la prestación del servicio publico esencial en la atención de emergencias y eventos que se presentan relacionados con la gestión integral del riesgo contra incendio, los preparativos y atención de rescate en todas sus modalidades y la atención de incidentes con materiales peligrosos, mediante el monitoreo y seguimiento a los eventos o emergencias en materia bomberil. "/>
    <s v="Brindar soporte tecnico y operativo inadecuado a los Cuerpos de Bomberos en los eventos o emergencias presentados"/>
    <s v="Generar apoyo incompleto o erroneo en los eventos o emergencias presentadas en materia bomberil"/>
    <s v="Estratégico"/>
    <s v="1.2"/>
    <s v="Fallas tecnológicas que dificulten el funcionamiento de la plataforma RUE."/>
    <s v="Perdida de la información o disponibilidad de la misma_x000a__x000a_Daño reputacional _x000a__x000a_Quejas y reclamos por parte de los cuerpos de bomberos"/>
    <s v="Probable"/>
    <s v="Moderado"/>
    <s v="Alto"/>
    <s v="Reducir"/>
    <s v="         _x000a_Solicitar  el soporte técnico preventivo o correctivo al proveedor del servicio  nube pública II ( ORACLE ) la a fin de garantizar el buen  funcionamiento de la plataforma RUE.  _x000a__x000a_Generar tickes de soporte técnico en la plataforma  (ORACLE) en los casos de requerir soporte _x000a__x000a_Gestionar la contratación de un profesional (ingeniero mantenimiento evolutivo RUE)."/>
    <s v="Líder y gestor del proceso"/>
    <s v="Proceso de Tecnología Informática"/>
    <s v="Cada vez que ocurra"/>
    <s v="Detectar"/>
    <s v="Numero de Ticket generados _x000a_ó_x000a_1 Contratación de profesional"/>
    <s v="Bitácora de falla y/o ficha de soporte técnico a la pltaforma RUE. _x000a_Ó_x000a_Contrato de profesional"/>
    <s v="AGOSTO 2020. 1 Contratación de profesional"/>
    <s v="AGOSTO 2020: Se contrato  los servicios de un profesional( Evidencia 1 contrato,  evidencia 2 revision de proyectos, evidencia 3 manuel de gestion de usuarios )"/>
    <s v="Analizar y definir en conjunto con TI algún plan de contingencia"/>
    <s v="Probable"/>
    <s v="Moderado"/>
    <s v="Alto"/>
    <s v="El tipo de riesgo no está conforme a lo señalado en la guía de Administración del Riesgo emitida por el DAFP 2,2,2 y el Manual de Gestión  del riesgo de la DNBC, numeral 4, por cuanto es Operativo              _x000a__x000a_No se contempla la realización de back ups como control ante la posible perdida de información de la plataforma RUE._x000a__x000a_El tipo de riesgo no está conforme a lo señalado en la guía de Administración del Riesgo emitida por el DAFP 2,2,2 y el Manual de Gestión  del riesgo de la DNBC, numeral 4, por cuanto es de Cumplimiento                      _x000a__x000a_Existen tres controles asociados a un misma causa, por lo tanto se deben separar conforme a los determinado en el numeral 8,1 del Manual del Gestión del riesgo de la DNBC, para realizar la evaluación de los controles de manera independiente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control aplica a la clasificación  de  preventivo y no detectivo conforme a lo estipulado en el numeral 8,3 del Manual de Gestión del riesgo de la DNBC._x000a__x000a_El indicador no mide la evaluación  del control_x000a__x000a_La contingencia no es un tratamiento para mitigar los efectos de la materialización del riesgo._x000a__x000a_No se realizó una adecuada evaluación del riesgo residual, puesto que no hubo reducción con la aplicación de los controles, permanece en ALTO"/>
    <x v="0"/>
    <s v="Cumple"/>
    <s v="Cumple"/>
    <s v="Cumple"/>
    <s v="Cumple"/>
    <s v="No cumple"/>
    <s v="No cumple"/>
    <s v="No cumple"/>
    <s v="MODERADO"/>
  </r>
  <r>
    <x v="19"/>
    <n v="0"/>
    <x v="10"/>
    <s v="Apoyar técnica y operativamente a los cuerpos de bomberos del país, para garantizar una adecuada gestión en la prestación del servicio publico esencial en la atención de emergencias y eventos que se presentan relacionados con la gestión integral del riesgo contra incendio, los preparativos y atención de rescate en todas sus modalidades y la atención de incidentes con materiales peligrosos, mediante el monitoreo y seguimiento a los eventos o emergencias en materia bomberil. "/>
    <s v="Brindar soporte tecnico y operativo inadecuado a los Cuerpos de Bomberos en los eventos o emergencias presentados"/>
    <s v="Generar apoyo incompleto o erroneo en los eventos o emergencias presentadas en materia bomberil"/>
    <s v="Estratégico"/>
    <s v="1.3"/>
    <s v="Ausencia de personal idóneo. "/>
    <s v="Imposibilidad para movilización de recursos._x000a__x000a_Reprocesos_x000a__x000a_Incumplimiento en el plan de acción del proceso"/>
    <s v="Probable"/>
    <s v="Moderado"/>
    <s v="Alto"/>
    <s v="Reducir"/>
    <s v="Evaluar la necesidad de personal de acuerdo a las actividades que se esten desarrollando en el proceso de coordinación operativa.                                                      Solicitud correos institucionales.                      "/>
    <s v="Líder y gestor del proceso"/>
    <s v="Financiera - Planeación y Contratación"/>
    <s v="Semestral"/>
    <s v="Prevenir"/>
    <s v="Numero de personal contratado / Total de personal solicitado"/>
    <s v="Proyección de necesidades por proceso para la vigencia "/>
    <s v="AGOSTO 2020. 9/10"/>
    <s v="AGOSTO 2020:  Oficio con la solicitud de Apoyo de un Radioperador para el Proceso de Coordinación Operativa. ( Evidencia 1 correo electronico ) y evidencias 2,3,4,5,6, 7 y 8 contratos y correos electronicos._x000a_Actualmente se cuenta con tres raidioperadores, una persona de sala situacional, un apoyo de sala sistucional, tres profesionales de apoyo para el proceso de Corrdinación  Operativa  y el lider del proceso. Ademas por medio e correo electronico se realizó la solicitud de otra persona que se requiere, de diez personas requeridas se cuenta a la fecha con 9."/>
    <s v="Capacitar al personal misional disponible dentro de la entidad en temas de apoyo en los temas propios del proceso "/>
    <s v="Probable"/>
    <s v="Moderado"/>
    <s v="Alto"/>
    <s v="El tipo de riesgo no está conforme a lo señalado en la guía de Administración del Riesgo emitida por el DAFP 2,2,2 y el Manual de Gestión  del riesgo de la DNBC, numeral 4, por cuanto es Operativo              _x000a__x000a_Evaluar la necesidad de personal de acuerdo a las actividades que se estén desarrollando en el proceso de coordinación operativa, no se constituye en un control adecuado por cuanto no minimiza directamente la causa para reducir la probabilidad de que se materialice._x000a_        _x000a_De acuerdo con el reporte del proceso, se evidencia que no se cuenta con el total del personal requerido para el proceso (9/10).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No se realizó una adecuada evaluación del riesgo residual, puesto que no hubo reducción con la aplicación de los controles, quedando en ALTO"/>
    <x v="0"/>
    <s v="Cumple"/>
    <s v="Cumple"/>
    <s v="Cumple"/>
    <s v="Cumple"/>
    <s v="Cumple"/>
    <s v="Cumple"/>
    <s v="No cumple"/>
    <s v="DÉBIL"/>
  </r>
  <r>
    <x v="19"/>
    <n v="20"/>
    <x v="10"/>
    <s v="Apoyar técnica y operativamente a los cuerpos de bomberos del país, para garantizar una adecuada gestión en la prestación del servicio publico esencial en la atención de emergencias y eventos que se presentan relacionados con la gestión integral del riesgo contra incendio, los preparativos y atención de rescate en todas sus modalidades y la atención de incidentes con materiales peligrosos, mediante el monitoreo y seguimiento a los eventos o emergencias en materia bomberil. "/>
    <s v="Brindar soporte tecnico y operativo inadecuado a los Cuerpos de Bomberos en los eventos o emergencias presentados"/>
    <s v="Generar apoyo incompleto o erroneo en los eventos o emergencias presentadas en materia bomberil"/>
    <s v="Estratégico"/>
    <s v="1.4"/>
    <s v="No ejecutar los protocolos para la atención de emergencias "/>
    <s v="Movilización inadecuada de recursos. _x000a__x000a_Reprocesos_x000a__x000a_Sanciones disciplinarias"/>
    <s v="Probable"/>
    <s v="Moderado"/>
    <s v="Alto"/>
    <s v="Evitar"/>
    <s v="Realizar jornada de capacitación relacionadas con el proceso de coordinación operativa, dependiendo de que se generen nuevas contrataciones . Actas o listas de asistencia y Evaluación de las mismas , evaluando el resultado de entendimiento fruto de la capacitación o socialización."/>
    <s v="Líder y gestor del proceso"/>
    <m/>
    <s v="Semestral"/>
    <s v="Prevenir"/>
    <s v="Una capacitación como mínima en el año (si se dan estas dos características: Cambios de protocolo o nuevas contrataciones)"/>
    <s v="Listado de asistencia y soporte de socialización y evaluaciones realizadas_x000a__x000a_"/>
    <s v="JULIO 2020. 1  Capacitación_x000a_ _x000a_SEPTIEMBRE 2020. 1   Capacitación"/>
    <s v="JULIO 2020: Se envia correo electronico con el instructivo para participación del curso.   ( Evidencia 1 )                                                                                                          _x000a__x000a_SEPTIEMBRE 2020:  Se envia correo electronico con el instructivo para participación del curso.     (Evidencia  2 )                                                                                                                                                                                                                                                                Certificados  participación curso introduccción a la metrología (Evidencia 3,4,5 y 6)_x000a__x000a_Se realizó curso  &quot;Introducción a la Metrología&quot;, dictado por el Instituto Nacional de Metrología de Colombia, de manera virtual, dirigido al personal encargado del proceso de coordinación operativa.                                                                                                                                                                            "/>
    <s v="Recapacitacitación y evaluación para identificar el grado de apropiación o entendimiento del tema"/>
    <s v="Probable"/>
    <s v="Moderado"/>
    <s v="Alto"/>
    <s v="El tipo de riesgo no está conforme a lo señalado en la guía de Administración del Riesgo emitida por el DAFP 2,2,2 y el Manual de Gestión  del riesgo de la DNBC, numeral 4, por cuanto es Operativo              _x000a_ _x000a_El control establecido solo aplica a personal contratista y no contempla al personal de planta. De igual forma Aunque se aplicó el control establecido para contratistas , la capacitación se realizó solo hasta el mes de agosto, lo cual no es oportuno, dado que el personal ingreso al inicio de la vigencia, incumplimiento lo establecido en el numeral 8,3 del Manual de Gestión del Riesgo de la DNBC. Aunque se aplicó el control establecido, la capacitación se realizó solo hasta el segundo semestre del año, lo cual no es oportuno, dado que el personal ingreso al inicio de  la vigencia, adicional a esto, se debería priorizar la capacitación sobre los protocolos de atención de emergencias._x000a__x000a_El tratamiento del riesgo no es coherente con lo establecido en el Manual de Gestión del Riesgo, ya que para un riego en zona de riesgo alta se debe reducir no &quot;evitar&quot;.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_x000a__x000a_No se realizó una adecuada evaluación del riesgo residual, puesto que no hubo reducción con la aplicación de los controles, quedando en ALTO"/>
    <x v="0"/>
    <s v="Cumple"/>
    <s v="Cumple"/>
    <s v="Cumple"/>
    <s v="No cumple"/>
    <s v="Cumple"/>
    <s v="No cumple"/>
    <s v="No cumple"/>
    <s v="DÉBIL"/>
  </r>
  <r>
    <x v="20"/>
    <n v="0"/>
    <x v="11"/>
    <s v="Orientar a la DNBC, en la definición de estrategias y lineamientos que estructuren los planes, programas y proyectos de la Entidad,  con el fin de impactar positivamente el servicio entregado a los grupos de valor, mediante los lineamientos definidos en el marco del Plan Nacional de Desarrollo, el Plan Estratégico Sectorial y el Sistema Integrado de Gestión y Control. "/>
    <s v="Formulación Inadecuada de estrategias y lineamientos que estructuren los planes y programas de la entidad"/>
    <s v="Inadecuada formulación de estrategias, lineamientos y politicas para la ejecución de los Planes, proyectos y/o programas"/>
    <s v="Estratégico"/>
    <s v="1.1"/>
    <s v="Cambios de escenarios politicos, economicos, sociales."/>
    <s v="Incumplimiento a las metas de los planes de acción_x000a__x000a_Reprocesos_x000a__x000a_Cambios en la asignación de presupuesto y recursos para los proyectos_x000a__x000a_Daño reputacional"/>
    <s v="Posible"/>
    <s v="Moderado"/>
    <s v="Alto"/>
    <s v="Evitar"/>
    <s v="Seguimiento y evaluación de la ejecución presupuestal por lineas de inversión acorde al avance de de  cada linea"/>
    <s v="Lider y Gestor del Proceso"/>
    <s v="Lideres o responsables de proyectos de inversión"/>
    <s v="Cuatrimestral"/>
    <s v="Prevenir"/>
    <s v="Total de lineas de inversión analizadas en el periodo / Total de lineas de inversión para la vigencia"/>
    <s v="Actas o listas de asistencia y Evaluación de las mismas_x000a__x000a_Socializacion a los comites directivos (Acta o informe)"/>
    <s v="ABRIL 2020. (25/25)*100. 100% de las lineas de inversión analizadas_x000a_AGOSTO 2020. (25/25)*100. 100% de las lineas de inversión analizadas_x000a__x000a_"/>
    <s v="1. El 28 de abril de 2020, en Comité Directivo Sigec se presenta el nivel presupuestal de ejecución de acuerdo con los cdp's viabilizados por el área de planeación acorde con la cadena de valor del Proyecto de Inversión, en el que se analizaron en tres objetivos 25 líneas de inversión. Con un estado dejecución del 11% ._x000a_2. El 31 de agosto, de igual forma en Comié Directivo Sigec se presentan los saldos disponibles por cada una de las líneas de inversión (25) en sus tres objetivos, así como el estado de ejecución analizado frente a CDP's emitidos 50%."/>
    <s v="Presentar los reportes del Sistema SPI del DNP con la información registrada de avance presupuestal y de avance de indicadores"/>
    <s v="Improbable"/>
    <s v="Moderado"/>
    <s v="Moderado"/>
    <s v="_x000a__x000a_El control establecido  no se realizó conforme a lo enunciado en el numeral 8,3 del Manual de Gestión del Riesgo de la DNBC._x000a__x000a_El tratamiento debe ser REDUCIR y no Evitar conforme a lo establecido en el Manual de Gestión del Riesgo de la DNBC numeral 3,1._x000a__x000a_La contingencia no es un tratamiento para mitigar los efectos de la materialización del riesgo_x000a__x000a_En los controles conforme al numeral 8,3 del Manual de Gestión del Riesgo, no se identificó el paso 5 que trata de: Indicar qué pasa con las observaciones o desviaciones resultantes de ejecutar el control, quedando así:  No se investigan y resuelven oportunamente"/>
    <x v="1"/>
    <s v="Cumple"/>
    <s v="Cumple"/>
    <s v="Cumple"/>
    <s v="No cumple"/>
    <s v="Cumple"/>
    <s v="No cumple"/>
    <s v="Cumple"/>
    <s v="DÉBIL"/>
  </r>
  <r>
    <x v="20"/>
    <n v="0"/>
    <x v="11"/>
    <s v="Orientar a la DNBC, en la definición de estrategias y lineamientos que estructuren los planes, programas y proyectos de la Entidad,  con el fin de impactar positivamente el servicio entregado a los grupos de valor, mediante los lineamientos definidos en el marco del Plan Nacional de Desarrollo, el Plan Estratégico Sectorial y el Sistema Integrado de Gestión y Control. "/>
    <s v="Formulación Inadecuada de estrategias y lineamientos que estructuren los planes y programas de la entidad"/>
    <s v="Inadecuada formulación de estrategias, lineamientos y politicas para la ejecución de los Planes, proyectos y/o programas"/>
    <s v="Estratégico"/>
    <s v="1.2"/>
    <s v="Asignación de nuevas responsabilidades a traves de Leyes, Decretos y otras disposiciones sin los ajustes institucionales necesarios."/>
    <s v="Deficiente prestación del servicio _x000a__x000a_Daño reputacional de la entidad"/>
    <s v="Posible"/>
    <s v="Moderado"/>
    <s v="Alto"/>
    <s v="Reducir"/>
    <s v="Informar de las nuevas responsabilidades dadas por Leyes, Decretos y otras disposiciones, dentro de los procesos de la entidad, mediante capacitaciones, charlas, mesas de trabajo, difusión de correos o publicación de piezas graficas que comuniquen las responsabilidades para la entidad , evaluando el resultado de entendimiento fruto de la capacitación o socialización"/>
    <s v="Líder y gestor del proceso"/>
    <s v="Todos los Procesos"/>
    <s v="Cada vez que ocurra"/>
    <s v="Prevenir"/>
    <s v="Numero de nuevas responsabilidades dadas por Leyes, Decretos y otras disposiciones generadas en el periodo evaluado que fueron comunicadas / Numero de nuevas responsabilidades dadas por Leyes, Decretos y otras disposiciones generadas en el periodo evaluado que debe adoptar la entidad"/>
    <s v="Actas o listas de asistencia y Evaluación de las mismas_x000a__x000a_Correo electrónico"/>
    <s v="N.A."/>
    <s v="30/09/2020. A la fecha no se han emitido leyes y / o Decretos que den nuevas responsabilidades a la entidad para ser atendidas por el Proyecto de inversión u otro programa que este relacionado con los compromisos institucionales que impacten en metas del plan nacional de desarrollo, así como de las que estan formuladas a nivel de sector."/>
    <s v="Convocar reuniones extraordinarias que permitan socializar con los colaboradores la necesidad de conocer las nuevas Leyes, Decretos y otras disposiciones, dentro de los procesos de la entidad"/>
    <s v="Improbable"/>
    <s v="Moderado"/>
    <s v="Moderado"/>
    <s v="_x000a_La contingencia no es un tratamiento para mitigar los efectos de la materialización del riesgo. Ej. Convocar a reunión extraordinaria para realizar la formulación adecuada de las estrategias y lineamientos que estructuren los planes y programas de la entidad_x000a__x000a_En los controles conforme al numeral 8,3 del Manual de Gestión del Riesgo, no se identificó el paso 5 que trata de: Indicar qué pasa con las observaciones o desviaciones resultantes de ejecutar el control, quedando así:  No se investigan y resuelven oportunamente"/>
    <x v="1"/>
    <s v="Cumple"/>
    <s v="Cumple"/>
    <s v="Cumple"/>
    <s v="Cumple"/>
    <s v="Cumple"/>
    <s v="No cumple"/>
    <s v="Cumple"/>
    <s v="MODERADO"/>
  </r>
  <r>
    <x v="20"/>
    <n v="21"/>
    <x v="11"/>
    <s v="Orientar a la DNBC, en la definición de estrategias y lineamientos que estructuren los planes, programas y proyectos de la Entidad,  con el fin de impactar positivamente el servicio entregado a los grupos de valor, mediante los lineamientos definidos en el marco del Plan Nacional de Desarrollo, el Plan Estratégico Sectorial y el Sistema Integrado de Gestión y Control. "/>
    <s v="Formulación Inadecuada de estrategias y lineamientos que estructuren los planes y programas de la entidad"/>
    <s v="Inadecuada formulación de estrategias, lineamientos y politicas para la ejecución de los Planes, proyectos y/o programas"/>
    <s v="Estratégico"/>
    <s v="1.3"/>
    <s v="Insuficiencia de recursos para atender la demanda de obligaciones impuestas"/>
    <s v="Incumplimiento en los tiempos de ejecución de los planes definidos _x000a__x000a_Reporte de indicadores de cumplimiento deficientes"/>
    <s v="Posible"/>
    <s v="Moderado"/>
    <s v="Alto"/>
    <s v="Reducir"/>
    <s v="Solicitar de manera oportuna las necesidades de personal para la vigencia _x000a__x000a_Si se presenta la ausencia de personal a pesar de presentar de manera oportuna las necesidades para la vigencia, se deberá mencionar dentro del comité primario del proceso de Planeación Estratégica, el seguimiento realizado con la Dirección de la necesidad de personal ."/>
    <s v="Líder y gestor del proceso"/>
    <s v="Dirección de la DNBC"/>
    <s v="Cada vez que ocurra"/>
    <s v="Detectar"/>
    <s v="Necesidades de personal para el proceso cubiertos / Necesidades de personal de proceso "/>
    <s v="Actas o listas de asistencia "/>
    <s v="MARZO 2020. 2/2*100. El 100% del personal solicitado fue asignado."/>
    <s v="El proceso de Planeación estratégica cuenta a partir del mes de marzo con el número de personal solicitado a la alta Dirección para apoyar la gestión del mismo._x000a_En el primer trimestre las actividades fueron cubiertas por la profesional con funciones de planeación de planta de la entidad._x000a_Las actividades de responsabilidad del proceso se cumplieron acorde con los requerimientos realizados."/>
    <s v="Priorizar las actividades a ejecutar dentro del proceso, con el propósito de cubrir aquellas que son normativas "/>
    <s v="Improbable"/>
    <s v="Moderado"/>
    <s v="Moderado"/>
    <s v="_x000a_El control establecido hay que puntualizar el método para la comunicar a la alta dirección las necesidades de recursos, conforme a lo enunciado en el numeral 8,3 del Manual de Gestión del Riesgo de la DNBC._x000a__x000a_"/>
    <x v="1"/>
    <s v="Cumple"/>
    <s v="Cumple"/>
    <s v="Cumple"/>
    <s v="Cumple"/>
    <s v="Cumple"/>
    <s v="Cumple"/>
    <s v="Cumple"/>
    <s v="FUERTE"/>
  </r>
  <r>
    <x v="21"/>
    <n v="0"/>
    <x v="11"/>
    <s v="Orientar a la DNBC, en la definición de estrategias y lineamientos que estructuren los planes, programas y proyectos de la Entidad,  con el fin de impactar positivamente el servicio entregado a los grupos de valor, mediante los lineamientos definidos en el marco del Plan Nacional de Desarrollo, el Plan Estratégico Sectorial y el Sistema Integrado de Gestión y Control. "/>
    <s v="Ejecución presupuestal incompleta dentro de las vigencias definidas "/>
    <s v="No se logra cumplimiento de las metas presupuestales pactadas dentro de la DNBC"/>
    <s v="Estratégico"/>
    <s v="2.1"/>
    <s v="Inadecuada planeación y monitoreo de los procesos de contratación para la ejecución de recursos asignados"/>
    <s v="Incumplimiento en los tiempos de ejecución de los planes de inversión definidos_x000a__x000a_Incumplimiento de metas_x000a__x000a_Bajos nivelesd egestión institucional_x000a__x000a_Pérdda de credibilidad"/>
    <s v="Probable"/>
    <s v="Moderado"/>
    <s v="Alto"/>
    <s v="Reducir"/>
    <s v="Identificación detallada en la cadena de valor del proyecto de inversión de los item para ejecutar los recursos asignados y avalados por la Junta Nacional de Bomberos para cumplir con los objetivos y metas propuestas"/>
    <s v="Líder y gestor del proceso"/>
    <s v="Dirección de la DNBC"/>
    <s v="Cada vez que ocurra"/>
    <s v="Detectar"/>
    <s v="Desagregación de la cadena de valor por Objetivo; Producto, Actividades e Item con recursos asignados"/>
    <s v="Cadena de valor formulada y actualizada"/>
    <s v="MARZO 2020. 1 Cadena de Valor formulada y actualizada."/>
    <s v="MARZO 2020. De acuerdo con la Junta Nacional de Bomberos realizada en el mes de marzo, se formulo y actualizó la cadena de valor del proyecto de inversión, identificando por Objetivo, Productos, actividad e item, los recursos avalados en el Proyecto por la Junta para cada actividad. De esta forma se describe la programación para la ejecución adecuada de recursos que responda al cumplimiento de metas y claridad para su ejecución."/>
    <s v="Realizar reuniones periódicas de seguimiento a la contratación "/>
    <s v="Posible"/>
    <s v="Moderado"/>
    <s v="Alto"/>
    <s v="El riesgo y su descripción no están identificados conforme a lo enunciado en el numeral 2,2 Identificación del Riesgo de la Guía para la Administración del Riesgos emitida por el DAFP, ya que se está comenzando con una palabra negativa (No)_x000a__x000a_La implementación  del control no redujo   la materialización del riesgo ya que El riesgo residual mantuvo la evaluación el riesgo en ALTO_x000a__x000a_No se incluyó en las consecuencias las sanciones por parte de los órganos de control y vigilancia_x000a__x000a_El control  reduce la materialización del riesgo únicamente en los recursos de  inversión dejando a un lado los recursos de funcionamiento, los cuales si están identificados en el riesgo &quot;Ejecución presupuestal incompleta.. _x000a__x000a_La contingencia no es un tratamiento para mitigar los efectos de la materialización del riesgo. Ej. Ej. Realizar reprogramación de los recursos..._x000a__x000a_En los controles conforme al numeral 8,3 del Manual de Gestión del Riesgo, no se identificó el paso 5 que trata de: Indicar qué pasa con las observaciones o desviaciones resultantes de ejecutar el control, quedando así:  No se investigan y resuelven oportunamente"/>
    <x v="0"/>
    <s v="Cumple"/>
    <s v="Cumple"/>
    <s v="Cumple"/>
    <s v="Cumple"/>
    <s v="Cumple"/>
    <s v="No cumple"/>
    <s v="No cumple"/>
    <s v="DÉBIL"/>
  </r>
  <r>
    <x v="21"/>
    <n v="22"/>
    <x v="11"/>
    <s v="Orientar a la DNBC, en la definición de estrategias y lineamientos que estructuren los planes, programas y proyectos de la Entidad,  con el fin de impactar positivamente el servicio entregado a los grupos de valor, mediante los lineamientos definidos en el marco del Plan Nacional de Desarrollo, el Plan Estratégico Sectorial y el Sistema Integrado de Gestión y Control. "/>
    <s v="Ejecución presupuestal incompleta dentro de las vigencias definidas "/>
    <s v="No se logra cumplimiento de las metas presupuestales pactadas dentro de la DNBC"/>
    <s v="Estratégico"/>
    <s v="2.1"/>
    <s v="Inadecuada planeación y monitoreo de los procesos de contratación para la ejecución de recursos asignados"/>
    <s v="Incumplimiento en los tiempos de ejecución de los planes de inversión definidos_x000a__x000a_Incumplimiento de metas_x000a__x000a_Bajos niveles de gestión institucional_x000a__x000a_Pérdda de credibilidad"/>
    <s v="Probable"/>
    <s v="Moderado"/>
    <s v="Alto"/>
    <s v="Reducir"/>
    <s v="Monitoreo periódico a los recursos de inversión asignados de acuerdo con la cadena de valor"/>
    <s v="Líder y gestor del proceso"/>
    <s v="Dirección de la DNBC"/>
    <s v="Mensual"/>
    <s v="Detectar"/>
    <s v="1 Monitoreo a la ejecución de recursos"/>
    <s v="Informes de Monitoreo presentados"/>
    <s v="ENERO 2020. No ha secionado la junta _x000a_FEBRERO 2020. No ha secionado la junta_x000a_MARZO 2020. No ha secionado la junta_x000a_ABRIL 2020. 1 Monitoreo de ejecución de recursos_x000a_MAYO 2020. 1 Monitoreo de ejecución de recursos_x000a_JUNIO 2020. 1 Monitoreo de ejecución de recursos_x000a_JULIO 2020. 1 Monitoreo de ejecución de recursos_x000a_AGOSTO 2020. 1 Monitoreo de ejecución de recursos_x000a_SEPTIEMBRE 2020. 1 Monitoreo de ejecución de recursos_x000a_"/>
    <s v="ENERO 2020. No ha secionado la junta _x000a_FEBRERO 2020. No ha secionado la junta_x000a_MARZO 2020. No ha secionado la junta_x000a_ABRIL 2020. Se realizo 1 informe con la ejecución presupuestal de inversión y funcionamiento presentados a la alta Dirección. _x000a_MAYO 2020. Se realizo 1 informe con la ejecución presupuestal de inversión y funcionamiento presentados a la alta Dirección. _x000a_JUNIO 2020. Se realizo 1 informe con la ejecución presupuestal de inversión y funcionamiento presentados a la alta Dirección. _x000a_JULIO 2020. Se realizo 1 informe con la ejecución presupuestal de inversión y funcionamiento presentados a la alta Dirección. _x000a_AGOSTO 2020. Se realizo 1 informe con la ejecución presupuestal de inversión y funcionamiento presentados a la alta Dirección. _x000a_SEPTIEMBRE 2020. Se realizo 1 informe con la ejecución presupuestal de inversión y funcionamiento presentados a la alta Dirección. _x000a_"/>
    <s v="Realizar reuniones periódicas de seguimiento a la contratación "/>
    <s v="Posible"/>
    <s v="Moderado"/>
    <s v="Alto"/>
    <s v="El riesgo y su descripción no están identificados conforme a lo enunciado en el numeral 2,2 Identificación del Riesgo de la Guía para la Administración del Riesgos emitida por el DAFP, ya que se está comenzando con una palabra negativa (No)_x000a__x000a_La implementación  del control no redujo   la materialización del riesgo ya que El riesgo residual mantuvo la evaluación el riesgo en ALTO_x000a__x000a_No se incluyó en las consecuencias las sanciones por parte de los órganos de control y vigilancia_x000a__x000a_El control  reduce la materialización del riesgo únicamente en los recursos de  inversión dejando a un lado los recursos de funcionamiento, los cuales si están identificados en el riesgo &quot;Ejecución presupuestal incompleta.. _x000a__x000a_La contingencia no es un tratamiento para mitigar los efectos de la materialización del riesgo. Ej. Realizar reprogramación de los recursos...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_x000a_"/>
    <x v="0"/>
    <s v="Cumple"/>
    <s v="Cumple"/>
    <s v="Cumple"/>
    <s v="Cumple"/>
    <s v="Cumple"/>
    <s v="No cumple"/>
    <s v="No cumple"/>
    <s v="DÉBIL"/>
  </r>
  <r>
    <x v="22"/>
    <n v="0"/>
    <x v="12"/>
    <s v="Atender las necesidades de carácter legal y de representación judicial de la DNBC, con el propósito de defender los intereses de la entidad, mediante el acompañamiento y asesoría en carácter legal de sus procesos dando estricto cumplimiento a las leyes vigentes."/>
    <s v="Atender de manera inoportuna los proceso judiciales allegados a la entidad."/>
    <s v="Gestionar los procesos que llegan a la entidad fuera de los tiempos legalmente establecidos "/>
    <s v="Cumplimiento"/>
    <s v="1.1"/>
    <s v="Falta de personal idoneo."/>
    <s v="Perdida de proceso judicial_x000a__x000a_Daño reputacional_x000a__x000a_Sanciones disciplinarias _x000a__x000a_Sanciones legales"/>
    <s v="Posible"/>
    <s v="Moderado"/>
    <s v="Alto"/>
    <s v="Reducir"/>
    <s v="Se validara en cada uno de los comites de conciliaciòn que se cuente con el apoderado de los procesos en donde es parte la entidad. Validando que cada proceso en donde es demandada la entidad cuente con su respectivo apoderado."/>
    <s v="Gestor del Proceso"/>
    <s v="Lider del Proceso"/>
    <s v="Mensual"/>
    <s v="Prevenir"/>
    <s v="Verificaciòn del apoderado de los procesos allegados a la entidad / Relaciòn total de procesos en donde esta involucrada la entidad "/>
    <s v="Acta de comité de conciliaciòn "/>
    <s v="ENERO 2020.  9/9_x000a_FEBRERO 2020. 10/10_x000a_MARZO 2020. 10/10_x000a_ABRIL 2020. 10/10_x000a_MAYO 2020. 10/10_x000a_JUNIO 2020. 10/10_x000a_JULIO 2020. 10/10_x000a_AGOSTO 2020. 10/10_x000a_SEPTIEMBRE 2020. 10/10_x000a_"/>
    <s v="ENERO 2020.  Dentro del acta de comité de conciliación se evidencia el apoderado de los 9 procesos vigentes a esa fecha de la entidad_x000a_FEBRERO 2020.  Dentro del acta de comité de conciliación se evidencia el apoderado de los 10 procesos vigentes a esa fecha de la entidad_x000a_MARZO 2020. Dentro del acta de comité de conciliación se evidencia el apoderado de los 10 procesos vigentes a esa fecha de la entidad_x000a_ABRIL 2020. Dentro del acta de comité de conciliación se evidencia el apoderado de los 10 procesos vigentes a esa fecha de la entidad_x000a_MAYO 2020. Dentro del acta de comité de conciliación se evidencia el apoderado de los 10 procesos vigentes a esa fecha de la entidad_x000a_JUNIO 2020. Dentro del acta de comité de conciliación se evidencia el apoderado de los 10 procesos vigentes a esa fecha de la entidad_x000a_JULIO 2020. Dentro del acta de comité de conciliación se evidencia el apoderado de los 10 procesos vigentes a esa fecha de la entidad_x000a_AGOSTO 2020. Dentro del acta de comité de conciliación se evidencia el apoderado de los 10 procesos vigentes a esa fecha de la entidad_x000a_SEPTIEMBRE 2020. Dentro del acta de comité de conciliación se evidencia el apoderado de los 10 procesos vigentes a esa fecha de la entidad"/>
    <s v="Por parte del despacho del director se solicita que se designa otro abogado que asuma la defensa de la entidad"/>
    <s v="Posible"/>
    <s v="Moderado"/>
    <s v="Alto"/>
    <s v="Nombre del riesgo: se ajusta a su objetivo, es realmente una situación potencial que lo puede afectar, así como a la Entidad y partes interesadas y grupo de valor _x000a__x000a_Causa: igualmente determina un factor interno, que puede generar su materialización;_x000a__x000a_Consecuencia: es acertada; _x000a__x000a_Control: No se refiere a una actividad que tenga un propósito dirigido evitar que personal no idóneo lleve la representación judicial d la Entidad, pues validar cada proceso que se cuente con un apoderado designado en comité de conciliación, no va a prevenir que se materialice el riesgo, conforme a  lo enunciado en el numeral 8,3 del Manual de Gestión del Riesgo de la DNBC_x000a__x000a_Indicador: Se debe medir es en términos del  personal idóneo._x000a__x000a_Contingencia: puede evitar la materialización del riesgo.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implementación  del control no redujo   la materialización del riesgo ya que El riesgo residual mantuvo la evaluación el riesgo en ALTO."/>
    <x v="1"/>
    <s v="Cumple"/>
    <s v="Cumple"/>
    <s v="Cumple"/>
    <s v="Cumple"/>
    <s v="No cumple"/>
    <s v="Cumple"/>
    <s v="No cumple"/>
    <s v="DÉBIL"/>
  </r>
  <r>
    <x v="22"/>
    <n v="23"/>
    <x v="12"/>
    <s v="Atender las necesidades de carácter legal y de representación judicial de la DNBC, con el propósito de defender los intereses de la entidad, mediante el acompañamiento y asesoría en carácter legal de sus procesos dando estricto cumplimiento a las leyes vigentes."/>
    <s v="Atender de manera inoportuna los proceso judiciales allegados a la entidad."/>
    <s v="Gestionar los procesos que llegan a la entidad fuera de los tiempos legalmente establecidos "/>
    <s v="Cumplimiento"/>
    <s v="1.2"/>
    <s v="Sobrecarga laboral."/>
    <s v="Sanciones disciplinarias_x000a__x000a_Incumplimiento en el plan de acción"/>
    <s v="Posible"/>
    <s v="Moderado"/>
    <s v="Alto"/>
    <s v="Reducir"/>
    <s v="En los casos que la sobrecarga laboral no permita la defensa judicial de la entidad se procedera a designar otro abogado que la desarrolle. "/>
    <s v="Gestor del Proceso"/>
    <s v="Lider del Proceso"/>
    <s v="Trimestral "/>
    <s v="Prevenir"/>
    <s v="Procesos desigandos a otro abogado que tengan como causa sobrecarga laboral"/>
    <s v="Poder otorgado al nuevo abogado (en los casos que se presente el evento)"/>
    <s v="ENERO 2020.  0_x000a_FEBRERO 2020. 0_x000a_MARZO 2020. 0_x000a_ABRIL 2020. 0_x000a_MAYO 2020. 0_x000a_JUNIO 2020. 0_x000a_JULIO 2020. 0_x000a_AGOSTO 2020. 0_x000a_SEPTIEMBRE 2020. 0_x000a_"/>
    <s v="ENERO 2020. No se presentó ninguna sustitución de poder por sobrecarga laboral_x000a_FEBRERO 2020.  No se presentó ninguna sustitución de poder por sobrecarga laboral_x000a_MARZO 2020. No se presentó ninguna sustitución de poder por sobrecarga laboral_x000a_ABRIL 2020. No se presentó ninguna sustitución de poder por sobrecarga laboral_x000a_MAYO 2020. No se presentó ninguna sustitución de poder por sobrecarga laboral_x000a_JUNIO 2020. No se presentó ninguna sustitución de poder por sobrecarga laboral_x000a_JULIO 2020. No se presentó ninguna sustitución de poder por sobrecarga laboral_x000a_AGOSTO 2020. No se presentó ninguna sustitución de poder por sobrecarga laboral_x000a_SEPTIEMBRE 2020.No se presentó ninguna sustitución de poder por sobrecarga laboral"/>
    <s v="Por parte del despacho del director se solicita que se designa otro abogado que asuma la defensa de la entidad"/>
    <s v="Posible"/>
    <s v="Moderado"/>
    <s v="Alto"/>
    <s v="Nombre del riesgo: Atendiendo al riesgo estructurado  gestionar los procesos fuera de los tiempos legalmente establecidos, es ajustado a los criterios legales que rigen la materia_x000a__x000a_Causa: Es acertada define ese factor interno que genera la materialización (sobrecarga laboral) _x000a__x000a_Consecuencia:  sanciones disciplinarias, incumplimiento del plan de acción; resultaría igualmente importante, determinar las consecuencia que podría traer a la Entidad como:  fallos en contra, e incremente del contingente judicial, multas, etc. _x000a__x000a_Control: es importante determinarlo en términos de prevenir o detectar las causas que dan origen para llevar a cabo los ajustes y correctivos para que no se materialice, y no actuar una vez este se materialice como es el caso de designar otro abogado, la idea es revisar las cargas antes de dar la representación judicial, para no tener que sustituir en el camino, ya que esto sería la contingencia, incumpliendo lo señalado en el numeral 8,3 del Manual de Gestión del Riesgos DNBC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_x000a_Indicador:  No mide el control _x000a__x000a_La implementación  del control no redujo   la materialización del riesgo ya que El riesgo residual mantuvo la evaluación el riesgo en ALTO."/>
    <x v="1"/>
    <s v="Cumple"/>
    <s v="No cumple"/>
    <s v="Cumple"/>
    <s v="Cumple"/>
    <s v="No cumple"/>
    <s v="Cumple"/>
    <s v="No cumple"/>
    <s v="DÉBIL"/>
  </r>
  <r>
    <x v="23"/>
    <n v="0"/>
    <x v="12"/>
    <s v="Atender las necesidades de carácter legal y de representación judicial de la DNBC, con el propósito de defender los intereses de la entidad, mediante el acompañamiento y asesoría en carácter legal de sus procesos dando estricto cumplimiento a las leyes vigentes."/>
    <s v="Desatender las citaciones de carácter judicial y extrajudicial."/>
    <s v="Siendo vinculados a un proceso judicial o extrajudicial, no asistir a las citaciones de conciliaciones. "/>
    <s v="Cumplimiento"/>
    <s v="2.1"/>
    <s v="Falta de personal idoneo."/>
    <s v="Sanciones disciplinarias_x000a__x000a_Incumplimiento en el plan de acción"/>
    <s v="Posible"/>
    <s v="Moderado"/>
    <s v="Alto"/>
    <s v="Reducir"/>
    <s v="Se validara en cada uno de los comites de conciliaciòn que se cuente con el apoderado de los procesos en donde es parte la entidad. Validando que cada proceso en donde es demandada la entidad cuente con su respectivo apoderado."/>
    <s v="Gestor del Proceso"/>
    <s v="Lider del Proceso"/>
    <s v="Mensual"/>
    <s v="Prevenir"/>
    <s v="Verificaciòn del apoderado de los procesos allegados a la entidad / Relaciòn total de procesos en donde esta involucrada la entidad "/>
    <s v="Acta de comité de conciliaciòn "/>
    <s v="ENERO 2020.  9/9_x000a_FEBRERO 2020. 10/10_x000a_MARZO 2020. 10/10_x000a_ABRIL 2020. 10/10_x000a_MAYO 2020. 10/10_x000a_JUNIO 2020. 10/10_x000a_JULIO 2020. 10/10_x000a_AGOSTO 2020. 10/10_x000a_SEPTIEMBRE 2020. 10/10_x000a_"/>
    <s v="ENERO 2020.  Dentro del acta de comité de conciliación se evidencia el apoderado de los 9 procesos vigentes a esa fecha de la entidad_x000a_FEBRERO 2020.  Dentro del acta de comité de conciliación se evidencia el apoderado de los 10 procesos vigentes a esa fecha de la entidad_x000a_MARZO 2020. Dentro del acta de comité de conciliación se evidencia el apoderado de los 10 procesos vigentes a esa fecha de la entidad_x000a_ABRIL 2020. Dentro del acta de comité de conciliación se evidencia el apoderado de los 10 procesos vigentes a esa fecha de la entidad_x000a_MAYO 2020. Dentro del acta de comité de conciliación se evidencia el apoderado de los 10 procesos vigentes a esa fecha de la entidad_x000a_JUNIO 2020. Dentro del acta de comité de conciliación se evidencia el apoderado de los 10 procesos vigentes a esa fecha de la entidad_x000a_JULIO 2020. Dentro del acta de comité de conciliación se evidencia el apoderado de los 10 procesos vigentes a esa fecha de la entidad_x000a_AGOSTO 2020. Dentro del acta de comité de conciliación se evidencia el apoderado de los 10 procesos vigentes a esa fecha de la entidad_x000a_SEPTIEMBRE 2020. Dentro del acta de comité de conciliación se evidencia el apoderado de los 10 procesos vigentes a esa fecha de la entidad"/>
    <s v="Por parte del despacho del director se solicita que se designa otro abogado que asuma la defensa de la entidad"/>
    <s v="Posible"/>
    <s v="Menor"/>
    <s v="Moderado"/>
    <s v="Nombre del riesgo: Es importante respecto a este riesgo,  proceder a verificar si se trata de un nuevo evento que pueda afectar el proceso, o si se puede unificar  con el de Gestionar los procesos que llegan a la entidad fuera de los tiempos legalmente establecidos, teniendo en cuenta que es la misma causa que lo produce, el control es el mismo, al igual que el indicador y contingencia._x000a__x000a_Nombre del riesgo: Atendiendo al riesgo estructurado  gestionar los procesos fuera de los tiempos legalmente establecidos, es ajustado a los criterios legales que rigen la materia_x000a__x000a_Causa: Es acertada define ese factor interno que genera la materialización (falta de personal idóneo)_x000a__x000a_Consecuencia:  sanciones disciplinarias, incumplimiento del plan de acción; resultaría igualmente importante, determinar las consecuencia que podría traer a la Entidad como:  fallos en contra, e incremente del contingente judicial, . _x000a__x000a_Control: es importante determinarlo en términos de prevenir o detectar las causas que dan origen para llevar a cabo los ajustes y correctivos para que no se materialice, y no actuar una vez este se materialice como es el caso de designar otro abogado, la idea es revisar el perfil de los profesionales encargados de la representación judicial, incumpliendo lo señalado en el numeral 8,3 del Manual de Gestión del Riesgos DNBC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Indicador:  No mide el control _x000a__x000a_"/>
    <x v="1"/>
    <s v="Cumple"/>
    <s v="No cumple"/>
    <s v="Cumple"/>
    <s v="Cumple"/>
    <s v="No cumple"/>
    <s v="Cumple"/>
    <s v="Cumple"/>
    <s v="DÉBIL"/>
  </r>
  <r>
    <x v="23"/>
    <n v="24"/>
    <x v="12"/>
    <s v="Atender las necesidades de carácter legal y de representación judicial de la DNBC, con el propósito de defender los intereses de la entidad, mediante el acompañamiento y asesoría en carácter legal de sus procesos dando estricto cumplimiento a las leyes vigentes."/>
    <s v="Desatender las citaciones de carácter judicial y extrajudicial."/>
    <s v="Siendo vinculados a un proceso judicial o extrajudicial, no asistir a las citaciones de conciliaciones. "/>
    <s v="Cumplimiento"/>
    <s v="2.2"/>
    <s v="Falta de seguimiento a los procesos"/>
    <s v="Inicio de proceso judicial por la no asistencia a la citacion_x000a__x000a_Sanciones legales_x000a__x000a_Sanciones disciplinarias"/>
    <s v="Posible"/>
    <s v="Moderado"/>
    <s v="Alto"/>
    <s v="Reducir"/>
    <s v="Revision judicial de los procesos donde es parte la entidad. _x000a__x000a_En cada uno de los comites de conciliacion de hace seguimiento a los procesos donde es parte la entidad, verificando la fecha de audiencias para confirmar asistencias"/>
    <s v="Gestor del Proceso"/>
    <s v="Lider del Proceso"/>
    <s v="Mensual"/>
    <s v="Prevenir"/>
    <s v="Procesos revisados para identificar fechas de actuacion judicial  /  Procesos en contra de la entidad"/>
    <s v="Acta de comité de conciliaciòn "/>
    <s v="ENERO 2020.  9/9_x000a_FEBRERO 2020. 10/10_x000a_MARZO 2020. 10/10_x000a_ABRIL 2020. 10/10_x000a_MAYO 2020. 10/10_x000a_JUNIO 2020. 10/10_x000a_JULIO 2020. 10/10_x000a_AGOSTO 2020. 10/10_x000a_SEPTIEMBRE 2020. 10/10_x000a_"/>
    <s v="ENERO 2020.  Dentro del acta de comité de conciliación se hace seguimiento a los procesos donde es parte la entidad._x000a_FEBRERO 2020. Dentro del acta de comité de conciliación se hace seguimiento a los procesos donde es parte la entidad._x000a_MARZO 2020. Dentro del acta de comité de conciliación se hace seguimiento a los procesos donde es parte la entidad._x000a_ABRIL 2020. Dentro del acta de comité de conciliación se hace seguimiento a los procesos donde es parte la entidad._x000a_MAYO 2020. Dentro del acta de comité de conciliación se hace seguimiento a los procesos donde es parte la entidad._x000a_JUNIO 2020. Dentro del acta de comité de conciliación se hace seguimiento a los procesos donde es parte la entidad._x000a_JULIO 2020. Dentro del acta de comité de conciliación se hace seguimiento a los procesos donde es parte la entidad._x000a_AGOSTO 2020. Dentro del acta de comité de conciliación se hace seguimiento a los procesos donde es parte la entidad._x000a_SEPTIEMBRE 2020. Dentro del acta de comité de conciliación se hace seguimiento a los procesos donde es parte la entidad._x000a_"/>
    <s v="Presentar una solicitud de aplazamiento de la diligencia judicial "/>
    <s v="Posible"/>
    <s v="Menor"/>
    <s v="Moderado"/>
    <s v="Nombre del riesgo: Ajustado a los criterios legales. _x000a__x000a_Consecuencias: Sería importante incluir Perder la oportunidad de controvertir pruebas. _x000a__x000a_Control: Se debe ajustar entrando a especificar que actividad se haría para que se tenga un seguimiento a los procesos judiciales, como y diligencias programadas a los abogados, una especie de programador, que recuerde las audiencias, se debe hacer mas que una revisión un seguimiento, incumplimiendo el numeral 8,3 del Manual de Gestión del Riesgo DNBC_x000a__x000a_Existen dos controles asociados a un misma causa, por lo tanto se deben separar conforme a los determinado en el numeral 8,1 del Manual del Gestión del riesgo de la DNBC._x000a__x000a_Indicador: No mide las actividades del control _x000a__x000a_La contingencia no es un tratamiento para mitigar los efectos de la materialización del riesgo._x000a__x000a_En los controles conforme al numeral 8,3 del Manual de Gestión del Riesgo, no se identificó el paso 5 que trata de: Indicar qué pasa con las observaciones o desviaciones resultantes de ejecutar el control, quedando así:  No se investigan y resuelven oportunamente"/>
    <x v="1"/>
    <s v="Cumple"/>
    <s v="Cumple"/>
    <s v="Cumple"/>
    <s v="Cumple"/>
    <s v="No cumple"/>
    <s v="No cumple"/>
    <s v="Cumple"/>
    <s v="DÉBIL"/>
  </r>
  <r>
    <x v="24"/>
    <n v="0"/>
    <x v="13"/>
    <s v="Seleccionar, mantener y atraer el mejor talento humano, que satisfaga las competencias y habilidades requeridas por  DNBC, impulsando un óptimo ambiente laboral seguro, que promueva ambientes de participación y crecimiento, servidores felices y comprometidos para el cumplimiento de las metas de la entidad además de definir los lineamientos de desvinculación requeridos en ámbitos de legalidad e integridad._x000a_"/>
    <s v="Liquidación incorrecta de la nomina de los servidores públicos "/>
    <s v="Elaboración inadecuada de la liquidación de la nomina y parafiscales, que se puedan presentar por errores humano o tecnológicos"/>
    <s v="Operativo"/>
    <s v="1.1"/>
    <s v="Falla humana en el ingreso de información"/>
    <s v="Reprocesos_x000a__x000a_Sanciones disciplinarias_x000a__x000a_Sanciones legales"/>
    <s v="Posible"/>
    <s v="Moderado"/>
    <s v="Alto"/>
    <s v="Reducir"/>
    <s v="Revisión detallada de la sabana de nomina antes de ser cargada en el aplicativo del tesoro nacional"/>
    <s v="Líder y gestor del proceso"/>
    <s v="Gestión Financiera"/>
    <s v="Mensual"/>
    <s v="Prevenir"/>
    <s v="Numero de sabanas de nomina revisadas / Numero de sabanas de nomina elaboradas"/>
    <s v="Carpeta en DRIVE de las sabanas de nomina firmadas"/>
    <s v="ENERO 2020. 1/1_x000a_FEBRERO 2020. 1/1_x000a_MARZO. 1/1_x000a_ABRIL 2020. 1/1_x000a_MAYO 2020. 1/1_x000a_JUNIO 2020. 1/1_x000a_JULIO 2020. 1/1_x000a_AGOSTO 2020. 1/1_x000a_SEPTIEMBRE 2020. 1/1"/>
    <s v="ENERO 2020. Se elaboran y revisan una sabana de nomina en el periodo_x000a_FEBRERO 2020. Se elaboran y revisan una sabana de nomina en el periodo_x000a_MARZO. Se elaboran y revisan una sabana de nomina en el periodo_x000a_ABRIL 2020. Se elaboran y revisan una sabana de nomina en el periodo_x000a_MAYO 2020. Se elaboran y revisan una sabana de nomina en el periodo_x000a_JUNIO 2020. Se elaboran y revisan una sabana de nomina en el periodo_x000a_JULIO 2020. Se elaboran y revisan una sabana de nomina en el periodo_x000a_AGOSTO 2020. Se elaboran y revisan una sabana de nomina en el periodo_x000a_SEPTIEMBRE 2020. Se elaboran y revisan una sabana de nomina en el periodo"/>
    <s v="Informar a la subdirección administrativa y a la coordinación financiera sobre la falla presentada en la liquidación de la nomina e iniciar con las correcciones a que de lugar"/>
    <s v="Posible"/>
    <s v="Moderado"/>
    <s v="Alto"/>
    <s v="Respecto a la construcción e identificación del riesgo, la Oficina de Control Interno, observa que: 1. Se tuvieron en cuenta la totalidad de los insumos  de que trata el Numeral 2.2. de la Guía de Riesgos del DAFP, y lo preceptuado en el Numeral 6.1.1. del Manual de Gestión de Riesgo de la DNBC, para determinar y priorizar todos aquellos eventos o situaciones críticas potenciales y reales que imposibiliten el cumplimiento del objetivo estratégicos del proceso, el cual esta enmarca en &quot;...un óptimo ambiente laboral seguro, que promueva ambientes de participación y crecimiento, servidores felices y comprometidos para el cumplimiento de las metas de la entidad..&quot;,  Igualmente, se evidencia en esta revisión  que la descripción del riesgo  define claramente el nombre del mismo; _x000a__x000a_La causa  aunque identifica el  factor  interno  aun falta puntualización ej.: Fallas  en el ingreso de información al aplicativo....._x000a__x000a_La consecuencia definida  hace relación a los efectos o situaciones resultantes de la materialización del riesgo que impactan en el proceso, la entidad, sus grupos de valor y demás partes interesadas;_x000a__x000a_El control implementado no minimiza la materialización del riesgo en el proceso de Gestión del Talento Humano, dado que el control está previsto para ejecutarse por Gestión Financiera, incumpliendo lo enunciado en el Manual de Gestión del Riesgo numeral 8,3_x000a_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indicador establecido mide la ejecución  del control _x000a__x000a_La implementación  del control no redujo   la materialización del riesgo ya que El riesgo residual mantuvo la evaluación el riesgo en ALTO"/>
    <x v="1"/>
    <s v="Cumple"/>
    <s v="Cumple"/>
    <s v="Cumple"/>
    <s v="Cumple"/>
    <s v="Cumple"/>
    <s v="Cumple"/>
    <s v="No cumple"/>
    <s v="DÉBIL"/>
  </r>
  <r>
    <x v="24"/>
    <n v="25"/>
    <x v="13"/>
    <s v="Seleccionar, mantener y atraer el mejor talento humano, que satisfaga las competencias y habilidades requeridas por  DNBC, impulsando un óptimo ambiente laboral seguro, que promueva ambientes de participación y crecimiento, servidores felices y comprometidos para el cumplimiento de las metas de la entidad además de definir los lineamientos de desvinculación requeridos en ámbitos de legalidad e integridad._x000a_"/>
    <s v="Liquidación incorrecta de la nomina de los servidores públicos "/>
    <s v="Elaboración inadecuada de la liquidación de la nomina y parafiscales, que se puedan presentar por errores humano o tecnológicos"/>
    <s v="Operativo"/>
    <s v="1.2"/>
    <s v="Fallas tecnológicas"/>
    <s v="Demoras en los tiempos de pago_x000a__x000a_Reprocesos"/>
    <s v="Posible"/>
    <s v="Moderado"/>
    <s v="Alto"/>
    <s v="Reducir"/>
    <s v="Validar las actualizaciones previstas por el proveedor con el propósito de garantizar el correcto funcionamiento del Software de nomina"/>
    <s v="Líder y gestor del proceso"/>
    <s v="Gestión de Tecnología Informática"/>
    <s v="Cuatrimestral"/>
    <s v="Prevenir"/>
    <s v="Novedades o daños reportados del sofware por falta de actualización  "/>
    <s v="Correo Electrónico"/>
    <s v="ABRIL 2020. 0_x000a__x000a_AGOSTO 2020. 0 "/>
    <s v="ABRIL 2020. El sofware no presenta novedades, ni daños, con lo cual se valida que cuenta con las actualiaciones requeridas para su funcionamiento._x000a__x000a_AGOSTO  2020. El sofware no presenta novedades, ni daños, con lo cual se valida que cuenta con las actualiaciones requeridas para su funcionamiento._x000a__x000a_De todos modos está en proceso de evaluación para su adquisición.  Al espera que sea adjudicado a mediados del mes de  octubre."/>
    <s v="Se liquida la nomina en Excel, con el propósito de cumplir con los pagos en los tiempos previstos"/>
    <s v="Posible"/>
    <s v="Moderado"/>
    <s v="Alto"/>
    <s v="Atendiendo a esta nueva causa del riesgo, ya analizado y verificado que se ajusta a los parámetros  del Numeral 2.2. de la Guía de Riesgos del DAFP, y lo preceptuado en el Numeral 6.1.1. del Manual de Gestión de Riesgo de la DNBC, para determinar y priorizar todos aquellos eventos o situaciones críticas potenciales y reales que imposibiliten el cumplimiento del objetivo estratégicos del proceso,  donde igualmente se valida la descripción del riesgo, la causa , consecuencia, indicador  y la contingencia._x000a__x000a_El control implementado no minimiza la materialización del riesgo en el proceso de Gestión del Talento Humano, dado que el control está previsto para ejecutarse por Gestión de Tecnología, incumpliendo lo enunciado en el Manual de Gestión del Riesgo numeral 8,3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_x000a__x000a_Evaluación del riesgo residual, se debe revisar toda vez que el control  no modifica su probabilidad ni impacto ya que el nivel de riesgo permanece en alto. "/>
    <x v="1"/>
    <s v="Cumple"/>
    <s v="Cumple"/>
    <s v="Cumple"/>
    <s v="Cumple"/>
    <s v="Cumple"/>
    <s v="No cumple"/>
    <s v="No cumple"/>
    <s v="DÉBIL"/>
  </r>
  <r>
    <x v="25"/>
    <n v="26"/>
    <x v="13"/>
    <s v="Seleccionar, mantener y atraer el mejor talento humano, que satisfaga las competencias y habilidades requeridas por  DNBC, impulsando un óptimo ambiente laboral seguro, que promueva ambientes de participación y crecimiento, servidores felices y comprometidos para el cumplimiento de las metas de la entidad además de definir los lineamientos de desvinculación requeridos en ámbitos de legalidad e integridad._x000a_"/>
    <s v="Manejo inadecuado de la información de las historias laborales "/>
    <s v="Carencia de seguridad en la custodia de las historias laborales"/>
    <s v="Operativo"/>
    <s v="2.1"/>
    <s v="No tener un manejo  adecuado para la custodia de las historias laborales"/>
    <s v="Perdida de información de las historias laborales _x000a__x000a_Sanciones legales"/>
    <s v="Rara vez"/>
    <s v="Mayor"/>
    <s v="Alto"/>
    <s v="Reducir"/>
    <s v="Escanear la información de las historias laborales que se encuentran en custodia del proceso y validar con el proceso documental la posibilidad de transferir dicha información "/>
    <s v="Líder y gestor del proceso"/>
    <s v="Proceso Gestión Documental"/>
    <s v="Cuatrimestral"/>
    <s v="Prevenir"/>
    <s v="Documentos Escaneados de las historias laborales de los servidores de la entidad"/>
    <s v="Correo Electrónico"/>
    <s v="ABRIL 2020. 29 funcionarios  y 3 ex funcionarios_x000a__x000a_AGOSTO 2020. 29 funcionarios "/>
    <s v="ABRIL 2020. En el periodo en cuestion se realiza en el google drive del proceso recurso.humano@dnbc.gov.co el scaner de todos los documentos que hacen parte de la historia laboral de los funcionarios y exfuncionarios. Se adjunta pantallazo del drive donde se encuentran ubicadas las historias laborales, no se puede adjuntar uno a uno por motivos de proteccion a la informacion _x000a__x000a_AGOSTO 2020. En el periodo en cuestion se realiza en el google drive del proceso recurso.humano@dnbc.gov.co el scaner de todos los documentos que hacen parte de la historia laboral de los funcionarios y exfuncionarios. Se adjunta pantallazo del drive donde se encuentran ubicadas las historias laborales, no se puede adjuntar uno a uno por motivos de proteccion a la informacion_x000a__x000a_ Se realizo trasferencia de las historias laborales de los exfuncionarios o inactivas al proceso de gestión documental para la custodia, con sus respectivos formatos de trasferencias  correo enviado."/>
    <s v="Enviar las historias laborales a Gestión Documental para su custodia"/>
    <s v="Rara vez"/>
    <s v="Mayor"/>
    <s v="Alto"/>
    <s v="La construcción e identificación del riesgo,  es ajustada a los preceptos legales que debe cumplir; no obstante, se puede ampliar el riesgo a la imprecisión, inoportunidad, pérdida o filtración de información confidencialidad y reservada de los funcionarios; y la Descripción del riesgo define claramente el nombre del mismo; _x000a__x000a_Causa  no  identifica el factor  interno  que  produce la materialización del riesgo, conforme a lo enunciado en el Manual de Gestión del riesgo de la DNBC Numeral 7,1,1, ya está descrita como el mismo riesgo._x000a__x000a_Consecuencia definida  hace relación a los efectos o situaciones resultantes de la materialización del riesgo que impactan en el proceso; _x000a__x000a_El indicador establecido mide la ejecución  del control; sin embargo podría redactarse Número Total de las Historias....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_x000a__x000a_Evaluación del riesgo residual, se debe revisar, toda vez que el control no modifica su probabilidad ni impacto ya que el nivel de riesgo permanece en alto."/>
    <x v="1"/>
    <s v="No cumple"/>
    <s v="Cumple"/>
    <s v="Cumple"/>
    <s v="Cumple"/>
    <s v="Cumple"/>
    <s v="Cumple"/>
    <s v="No cumple"/>
    <s v="DÉBIL"/>
  </r>
  <r>
    <x v="26"/>
    <n v="27"/>
    <x v="13"/>
    <s v="Seleccionar, mantener y atraer el mejor talento humano, que satisfaga las competencias y habilidades requeridas por  DNBC, impulsando un óptimo ambiente laboral seguro, que promueva ambientes de participación y crecimiento, servidores felices y comprometidos para el cumplimiento de las metas de la entidad además de definir los lineamientos de desvinculación requeridos en ámbitos de legalidad e integridad._x000a_"/>
    <s v="Legalización extemporánea de viáticos y gastos de viaje"/>
    <s v="Legalización extemporánea por parte de funcionarios y contratistas de los viáticos y gastos de viaje"/>
    <s v="Operativo"/>
    <s v="3.1"/>
    <s v="Por no acatar el procedimiento establecido para la legalización de viáticos y gastos de viaje"/>
    <s v="Retraso en el cumplimiento de las actividades propias de la entidad_x000a__x000a_Reprocesos"/>
    <s v="Posible"/>
    <s v="Moderado"/>
    <s v="Alto"/>
    <s v="Reducir"/>
    <s v="Socializar o generar recordaciones del procedimiento de tramite de viáticos, gastos de viaje y desplazamientos"/>
    <s v="Líder y gestor del proceso"/>
    <m/>
    <s v="Mensual"/>
    <s v="Prevenir"/>
    <s v="Acciones de recordación o socialización realizadas en el periodo"/>
    <s v="Correo electrónico"/>
    <s v="ABRIL 2020. 32 correos_x000a__x000a_AGOSTO 2020. 95 correos_x000a_"/>
    <s v="ABRIL 2020. En el periodo en cuestion se enviaron 32 correos  &quot;legalizacion de comision y/o legalización gastos de viaje y desplazamiento&quot; una vez terminada la comisión o gastos de viaje y desplazamiento para recordar la fecha maxima de legalización_x000a_ABRIL 2020. En el periodo en cuestion se enviaron 95 correos  &quot;legalizacion de comision y/o legalización gastos de viaje y desplazamiento&quot; una vez terminada la comisión o gastos de viaje y desplazamiento para recordar la fecha maxima de legalización"/>
    <s v="Reportar los retrasos al implicado e informar al líder del procesos para que defina las acciones a tomar"/>
    <s v="Posible"/>
    <s v="Moderado"/>
    <s v="Alto"/>
    <s v="El riesgo,  describe el evento que puede generar impacto al objetivo del proceso es ajustado a los preceptos legales que debe cumplir; Así mismo,  la causa, descripción, consecuencia , indicador y contingencia se validan; no obstante, se debe entrar a revisar  la evaluación del riesgo residual,  toda vez que el control no modifica su probabilidad ni impacto ya que el nivel de riesgo permanece en alto._x000a__x000a_La consecuencia definida aunque aplica es muy amplia y no especifica el impacto del riesgo ej.: Sanciones disciplinarias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control implementado aunque ayuda a la minimización de  la materialización del riesgo no reduce sustancialmente la probabilidad de ocurrencia del riesgo  incumpliendo lo enunciado en el Manual de Gestión del Riesgo numeral 8,3_x000a__x000a_Evaluación del riesgo residual, se debe revisar, toda vez que el control no modifica su probabilidad ni impacto ya que el nivel de riesgo permanece en alto."/>
    <x v="1"/>
    <s v="Cumple"/>
    <s v="Cumple"/>
    <s v="Cumple"/>
    <s v="Cumple"/>
    <s v="Cumple"/>
    <s v="Cumple"/>
    <s v="No cumple"/>
    <s v="DÉBIL"/>
  </r>
  <r>
    <x v="27"/>
    <n v="0"/>
    <x v="13"/>
    <s v="Seleccionar, mantener y atraer el mejor talento humano, que satisfaga las competencias y habilidades requeridas por  DNBC, impulsando un óptimo ambiente laboral seguro, que promueva ambientes de participación y crecimiento, servidores felices y comprometidos para el cumplimiento de las metas de la entidad además de definir los lineamientos de desvinculación requeridos en ámbitos de legalidad e integridad._x000a_"/>
    <s v="Ambiente laboral sin las recomendaciones que garanticen el bienestar de los colaboradores"/>
    <s v="Intervención inoportuna para los servidores públicos de la DNBC lo cual puede generar accidentes labores o enfermedades laborales"/>
    <s v="Cumplimiento"/>
    <s v="4.1"/>
    <s v="No contemplar dentro cronograma del plan de trabajo de SST la elaboración de los exámenes."/>
    <s v="Enfermedades laborales_x000a__x000a_Sanciones legales"/>
    <s v="Improbable"/>
    <s v="Mayor"/>
    <s v="Alto"/>
    <s v="Reducir"/>
    <s v="Hacer seguimiento al cumplimiento de la actividad de los  exámenes para los servidores, dentro del plan de trabajo del SST "/>
    <s v="Líder y gestor del proceso"/>
    <s v="Gestion Contractual"/>
    <s v="Anual"/>
    <s v="Prevenir"/>
    <s v="Número de exámenes solicitados a los servidores públicos acorde a las necesidades de la entidad"/>
    <s v="Reporte de la realización del examen"/>
    <s v="No se ha cumplido el tiempo del control"/>
    <s v="Se asignó presupuesto en la vigencia 2019 para la realización de exámenes ocupacionales, los cuales se realizaron en el mes de diciembre de 2019 y los informes de condiciones de salud los recibimos en enero de 2020, de acuerdo a ellos se planteó el plan de trabajo del SG-SST para el 2020."/>
    <s v="Programar la ejecución de las recomendaciones emitidas por la IPS en los casos que así corresponda"/>
    <s v="Improbable"/>
    <s v="Mayor"/>
    <s v="Alto"/>
    <s v="El nombre y descripción del riesgo no tienen relación ya que el Ambiente Laboral abarca un sin número  de aspectos y no puntualiza en lo que hace relación a la SST con respecto a enfermedades laborales y accidentes laborales,  como si se enuncia en la  descripción, incumpliendo el numeral 2,2 Identificación del Riesgo de la Guía para la Administración del Riesgos emitida por el DAFP._x000a__x000a_La Causa únicamente está contemplando la elaboración de exámenes y no la intervención requerida para prevenir la ocurrencia de accidentes de trabajo y accidente_x000a__x000a_La consecuencia definida  hace relación únicamente a enfermedades laborales_x000a__x000a_El indicador está limitado únicamente a exámenes_x000a__x000a_La contingencia no es un tratamiento para mitigar los efectos de la materialización del riesgo es una obligatoriedad de la norma _x000a__x000a_El control implementado está incompleto en lo referente a las enfermedades laborales  quedando pendiente la de prevención de accidentes laborales,  incumpliendo lo enunciado en el Manual de Gestión del Riesgo numeral 8,3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valuación del riesgo residual, también se debe revisar, toda vez que el control no modifica su probabilidad ni impacto ya que el nivel de riesgo permanece en alto."/>
    <x v="0"/>
    <s v="No cumple"/>
    <s v="No cumple"/>
    <s v="Cumple"/>
    <s v="Cumple"/>
    <s v="No cumple"/>
    <s v="No cumple"/>
    <s v="No cumple"/>
    <s v="DÉBIL"/>
  </r>
  <r>
    <x v="27"/>
    <n v="28"/>
    <x v="13"/>
    <s v="Seleccionar, mantener y atraer el mejor talento humano, que satisfaga las competencias y habilidades requeridas por  DNBC, impulsando un óptimo ambiente laboral seguro, que promueva ambientes de participación y crecimiento, servidores felices y comprometidos para el cumplimiento de las metas de la entidad además de definir los lineamientos de desvinculación requeridos en ámbitos de legalidad e integridad._x000a_"/>
    <s v="Ambiente laboral sin las recomendaciones que garanticen el bienestar de los colaboradores"/>
    <s v="Intervención inoportuna para los servidores públicos de la DNBC lo cual puede generar accidentes labores o enfermedades laborales"/>
    <s v="Cumplimiento"/>
    <s v="4.2"/>
    <s v="Por no tener aprobado el presupuesto para la elaboración de los exámenes médicos laborales"/>
    <s v="Incumplimiento a la Resolución 2346 - 2007 del Ministerio de Salud_x000a__x000a_Perdidas economicas_x000a__x000a_Sanciones legales"/>
    <s v="Improbable"/>
    <s v="Mayor"/>
    <s v="Alto"/>
    <s v="Reducir"/>
    <s v="Solicitar la priorización del presupuesto para los exámenes médicos ocupacionales"/>
    <s v="Líder y gestor del proceso"/>
    <s v="Comité Directivo"/>
    <s v="Anual"/>
    <s v="Prevenir"/>
    <s v="Seguimientos realizados a la aprobación del presupuesto"/>
    <s v="Acta de reunión_x000a__x000a_Lista de Asistencia_x000a__x000a_Correo Electrónico"/>
    <s v="SEPTIEMBRE 2020. 1"/>
    <s v="SEPTIEMBRE 2020. Para la vigencia presupuestal 2020 del SG-SST se asignó $5.000.000 para la realización de los exámenes médicos ocupacionales de los 29 funcionarios, se estima en el mes de octubre noviembre se realicen los examenes medicos de la vigencia 2020."/>
    <s v="Solicitar a la ARP la intervención en las ultimas recomendaciones emitidas por la IPS"/>
    <s v="Improbable"/>
    <s v="Mayor"/>
    <s v="Alto"/>
    <s v="El nombre y descripción del riesgo no tienen relación ya que el Ambiente Laboral abarca un sin número  de aspectos y no puntualiza en lo que hace relación a la SST con respecto a enfermedades laborales y accidentes laborales,  como si se enuncia en la  descripción, incumpliendo el numeral 2,2 Identificación del Riesgo de la Guía para la Administración del Riesgos 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 es una obligatoriedad de la norma _x000a__x000a_Evaluación del riesgo residual, también se debe revisar, toda vez que el control no modifica su probabilidad ni impacto ya que el nivel de riesgo permanece en alto."/>
    <x v="0"/>
    <s v="Cumple"/>
    <s v="Cumple"/>
    <s v="Cumple"/>
    <s v="Cumple"/>
    <s v="Cumple"/>
    <s v="Cumple"/>
    <s v="No cumple"/>
    <s v="MODERADO"/>
  </r>
  <r>
    <x v="28"/>
    <n v="0"/>
    <x v="14"/>
    <s v="Realizar las investigaciones en materia disciplinaria a los funcionarios y exfuncionarios de la Dirección Nacional de Bomberos, para la imposición de sanciones, absolución o auto de archivo definitivo, de acuerdo con los resultados_x000a_de dichas investigaciones, mediante la aplicación de la normatividad vigente"/>
    <s v="Desarrollo inoportuno e incumplimiento de   las etapas requeridas en las investigaciones disciplinarias"/>
    <s v="Afectacion en el cumplimiento de las etapas de los proceos disciplinarios que pueden alterar el curso y el resultado  de las investigaciones disciplinarias"/>
    <s v="Cumplimiento"/>
    <s v="1.1"/>
    <s v="Demoras en la radicación de los documentos por los afectados"/>
    <s v="Incumplimiento de plazos de los procesos disciplinarios_x000a__x000a_Reprocesos"/>
    <s v="Improbable"/>
    <s v="Mayor"/>
    <s v="Alto"/>
    <s v="Reducir"/>
    <s v="Revisión de la oportunidad de respuesta en las etapas de los procesos radicados, revisando en el aplicativo ORFEO de cada una de los casos. _x000a__x000a_Esto con el proposito de generar alertas en los casos que se evidencien radicados que no han allegado los documentos pertinentes. "/>
    <s v="Gestor del Proceso"/>
    <s v="Lider del Proceso"/>
    <s v="Trimestral "/>
    <s v="Detectar"/>
    <s v="Numero de radicados sin el &quot;radicado&quot; total de soportes  /  Numero de radicados evaluados"/>
    <s v="sistema de informacion orfeo"/>
    <s v="MARZO 2020. no se ha presentado solicitud de investigaciones disciplinarias_x000a_JUNIO 2020. no se ha presentado solicitud de investigaciones disciplinarias_x000a_SEPTIEMBRE 2020. no se ha presentado solicitud de investigaciones disciplinarias"/>
    <s v="MARZO 2020. no se ha presentado solicitud de investigaciones disciplinarias_x000a_JUNIO 2020. no se ha presentado solicitud de investigaciones disciplinarias_x000a_SEPTIEMBRE 2020. no se ha presentado solicitud de investigaciones disciplinarias"/>
    <s v="Notificar al responsable que aunque se recibio el radicado, no se ha tramitado por tener incompleta la documentación respectiva y solicitar la radicacion de los mismos en el menor tiempo posible"/>
    <s v="Posible"/>
    <s v="Menor"/>
    <s v="Moderado"/>
    <s v="_x000a_Nombre y descripción del riesgo: De acuerdo a lo preceptuado en el  Numeral 2.2. de la Guía de Riesgos del DAFP, así como  lo establecido en el Numeral 6.1.1. del Manual de Gestión de Riesgo de la DNBC, estos no se ajustan a la metodología para su construcción, se debe revisar el riesgo, toda vez que su objeto es claro en que su razón es hacer investigaciones ... para la imposición de sanciones, o absolución, entonces establecer un evento como es el desarrollo inoportuno e incumplimiento de las etapas(teniendo claramente definidas cada una de las etapas y sus tiempos), no resulta efectivo, diferente sería que dijéramos que el riesgo, puede ser Dilación en las actuaciones procesales atribuibles a los disciplinados._x000a__x000a_Causa: Se debe precisar ese factor o factores que permiten desarrollo inoportuno e incumplimiento de las etapas requeridas en las investigaciones, disciplinarias, ya que no solo puede ser atribuible a que los disciplinados que demoren la radicación de documentos, ya que esto daría lugar a que no tuviesen una defensa técnica, pero no afecta para que se incumplan las etapas requeridas ej.: Seguimiento inoportuno de las etapas del .... conforme a lo enunciado en el Manual de Gestión del riesgo de la DNBC NUMERAL 7,1,1._x000a__x000a_Consecuencia: El incumplimiento  de los plazos y reprocesos no hacen relación al efecto o situación resultante de su materialización y que impacta al proceso, Entidad,  grupos de valor y demás partes interesadas; ya que la materialización genera igualmente faltas legales y sancionatorias, extinción de la acción disciplinaria, conforme a lo enunciado en la Guía de Administración del Riesgo  Numeral  3,1,3._x000a__x000a_Control: Este debe tener un propósito que conlleve  a prevenir las causas, como puede ser:  Control de las actuaciones procesales , conforme a lo enunciado en el numeral 8,3 del Manual de Gestión del riesgo de la DNBC.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_x000a_Indicador. Se debe ajustar de acuerdo a l control._x000a__x000a_Evaluación del riesgo residual:  aplicado el control modifica el nivel del riesgo de alto a moderado conforme al Manual de Gestión de Riesgo de la DNBC                                                                                    "/>
    <x v="0"/>
    <s v="No cumple"/>
    <s v="No cumple"/>
    <s v="Cumple"/>
    <s v="Cumple"/>
    <s v="No cumple"/>
    <s v="No cumple"/>
    <s v="Cumple"/>
    <s v="DÉBIL"/>
  </r>
  <r>
    <x v="29"/>
    <n v="0"/>
    <x v="14"/>
    <s v="Realizar las investigaciones en materia disciplinaria a los funcionarios y exfuncionarios de la Dirección Nacional de Bomberos, para la imposición de sanciones, absolución o auto de archivo definitivo, de acuerdo con los resultados_x000a_de dichas investigaciones, mediante la aplicación de la normatividad vigente"/>
    <s v="Desarrollo inoportuno e incumplimiento de   las etapas requeridas en las investigaciones disciplinarias"/>
    <s v="Afectacion en el cumplimiento de las etapas de los proceos disciplinarios que pueden alterar el curso y el resultado  de las investigaciones disciplinarias"/>
    <s v="Cumplimiento"/>
    <s v="1.2"/>
    <s v="Prescripción de_x000a_la acción_x000a_disciplinaria"/>
    <s v="Daño reputacional de la entidad_x000a__x000a_Sanciones legales "/>
    <s v="Improbable"/>
    <s v="Mayor"/>
    <s v="Alto"/>
    <s v="Reducir"/>
    <s v="Dar celeridad a los procesos a punto de prescribir. Seguimiento continúo al Mapa de Riesgo. Revisión periódica del proceso. Empoderamiento por parte del funcionario encargado"/>
    <s v="Gestor del Proceso"/>
    <s v="Lider del Proceso"/>
    <s v="Mensual"/>
    <s v="Detectar"/>
    <s v="No. De procesos abiertos / No de procesos finalizados dentro del término legal) * 100"/>
    <s v="mapa de riesgos , cuadro de relacion de procesos con los tiempos de inicio"/>
    <s v="ENERO 2020. no se ha realizado solicitud de investigaciones disciplinarias_x000a_FEBRERO 2020. no se ha realizado solicitud de investigaciones disciplinarias_x000a_MARZO 2020. no se ha realizado solicitud de investigaciones disciplinarias_x000a_ABRIL 2020. no se ha realizado solicitud de investigaciones disciplinarias_x000a_MAYO 2020. no se ha realizado solicitud de investigaciones disciplinarias_x000a_JUNIO 2020.se realiza auto inhibitorio 3 de junio de 2020_x000a_JULIO 2020.no se ha realizado solicitud de investigaciones disciplinarias_x000a_AGOSTO 2020.no se ha realizado solicitud de investigaciones disciplinarias_x000a_SEPTIEMBRE 2020.no se ha realizado solicitud de investigaciones disciplinarias"/>
    <s v="ENERO 2020. no se ha presentado solicitud de iniciar investigacion del lider del proceso_x000a_FEBRERO 2020.no se ha presentado solicitud de iniciar investigacion del lider del proceso_x000a_MARZO 2020.no se ha presentado solicitud de iniciar investigacion del lider del proceso_x000a_ABRIL 2020.no se ha presentado solicitud de iniciar investigacion del lider del proceso_x000a_MAYO 2020.no se ha presentado solicitud de iniciar investigacion del lider del proceso_x000a_JUNIO 2020.no se ha presentado solicitud de iniciar investigacion del lider del proceso_x000a_JULIO 2020.no se ha presentado solicitud de iniciar investigacion del lider del proceso_x000a_AGOSTO 2020.no se ha presentado solicitud de iniciar investigacion del lider del proceso_x000a_SEPTIEMBRE 2020.no se ha presentado solicitud de iniciar investigacion del lider del proceso"/>
    <s v="Realizar una priorización de los casos radicados, validando los tiempos en cada una de las etapas "/>
    <s v="Posible"/>
    <s v="Menor"/>
    <s v="Moderado"/>
    <s v="Nombre y descripción del riesgo: De acuerdo a lo preceptuado en el  Numeral 2.2. de la Guía de Riesgos del DAFP, así como  lo establecido en el Numeral 6.1.1. del Manual de Gestión de Riesgo de la DNBC, estos no se ajustan a la metodología para su construcción, se debe revisar el riesgo, toda vez que su objeto es claro en que su razón es hacer investigaciones ... para la imposición de sanciones, o absolución, entonces establecer un evento como es el desarrollo inoportuno e incumplimiento de las etapas(teniendo claramente definidas cada una de las etapas y sus tiempos), no resulta efectivo, diferente sería que dijéramos que el riesgo, puede ser Prescripción de la acción disciplinaria._x000a__x000a_Causa: Debe ser objeto de revisión, ya que la prescripción de la acción disciplinaria es otro riesgo, y aquí lo que se quiere es determinar  o identificar ese factor interno o  externo que puede hacer que se materialice el riesgo, conforme a lo enunciado en el Manual de Gestión del riesgo de la DNBC NUMERAL 7,1,1._x000a_Consecuencia: Se podrían tener en cuenta otras consecuencias que resultantes de su materialización y que impacta a la Entidad, partes interesadas y grupos de valor, tal como sería Extinción de la acción disciplinaria, sanciones disciplinarias o penales por alguna omisión       _x000a__x000a_Control: No es una actividad que se realice para prevenir el riesgo, como es la de  Controlar y hacer seguimiento a las etapas procesales, conforme a lo enunciado en el numeral 8,3 del Manual de Gestión del riesgo de la DNBC._x000a__x000a_El control aplica a la clasificación  debe ser preventivo-Preventivo  conforme a lo estipulado en el numeral 8,3 del Manual de Gestión del riesgo de la DNBC._x000a__x000a__x000a_Los controles no están individualizados conforme a lo enunciado en la Guía de Administración del Riesgo numeral 3,2, identificando para cada causa un control_x000a__x000a_Indicador:  Debe medir el control de los procesos que estén a punto de vencimiento de términos._x000a__x000a_La contingencia no es un tratamiento para mitigar los efectos de la materialización del riesgo. _x000a__x000a_Evaluación riesgo inherente y residual : Son ajustados a lo determinado en el manual de gestión del riesgo de la DNBC"/>
    <x v="0"/>
    <s v="No cumple"/>
    <s v="Cumple"/>
    <s v="Cumple"/>
    <s v="Cumple"/>
    <s v="No cumple"/>
    <s v="No cumple"/>
    <s v="Cumple"/>
    <s v="FUERTE"/>
  </r>
  <r>
    <x v="29"/>
    <n v="29"/>
    <x v="14"/>
    <s v="Realizar las investigaciones en materia disciplinaria a los funcionarios y exfuncionarios de la Dirección Nacional de Bomberos, para la imposición de sanciones, absolución o auto de archivo definitivo, de acuerdo con los resultados_x000a_de dichas investigaciones, mediante la aplicación de la normatividad vigente"/>
    <s v="Desarrollo inoportuno e incumplimiento de   las etapas requeridas en las investigaciones disciplinarias"/>
    <s v="Afectacion en el cumplimiento de las etapas de los proceos disciplinarios que pueden alterar el curso y el resultado  de las investigaciones disciplinarias"/>
    <s v="Cumplimiento"/>
    <s v="1.3"/>
    <s v="Perdida de expedientes o piezas procesales"/>
    <s v="Falta de investigacion, errores procesales, veracidad de la informacion"/>
    <s v="Improbable"/>
    <s v="Mayor"/>
    <s v="Alto"/>
    <s v="Reducir"/>
    <s v="Aumento de los mecanismos de seguridad. Ubicación del archivo y documentos, en lugar adecuado y seguro. Reporte de los expedientes que salen del Despacho. _x000a__x000a_Inventario de expedientes mensual"/>
    <s v="Gestor del Proceso"/>
    <s v="Lider del Proceso"/>
    <s v="Trimestral "/>
    <s v="Prevenir"/>
    <s v="(No de Expedientes perdidos/ No de expedientes inventariados)* 100"/>
    <s v="revision y diligitalizacion de los procesos activos"/>
    <s v="MARZO 2020. no hay a la fecha procesos activos_x000a_JUNIO 2020.no hay a la fecha procesos activos_x000a_SEPTIEMBRE 2020.no hay a la fecha procesos activos"/>
    <s v="MARZO 2020.no hay a la fecha procesos activos_x000a_JUNIO 2020.no hay a la fecha procesos activos_x000a_SEPTIEMBRE 2020.no hay a la fecha procesos activos"/>
    <s v="Escanar todos los documentos correspondientes a los procesos allegados al proceso, y solicitar al area de sistemas la creacion de una carpeta con seguridad y restriccion de acceso que garantice la seguridad de la información"/>
    <s v="Posible"/>
    <s v="Menor"/>
    <s v="Moderado"/>
    <s v="Nombre y descripción del riesgo: De acuerdo a lo preceptuado en el  Numeral 2.2. de la Guía de Riesgos del DAFP, así como  lo establecido en el Numeral 6.1.1. del Manual de Gestión de Riesgo de la DNBC, estos no se ajustan a la metodología para su construcción, se debe revisar el riesgo, toda vez que su objeto es claro en que su razón es hacer investigaciones ... para la imposición de sanciones, o absolución, entonces establecer un evento como es el desarrollo inoportuno e incumplimiento de las etapas(teniendo claramente definidas cada una de las etapas y sus tiempos), no resulta efectivo, diferente sería que dijéramos que el riesgo, puede ser Prescripción de la acción disciplinaria._x000a__x000a_Causa: Como esta definida corresponde a otro riesgo del proceso, teniendo en cuenta que es un evento potencial que puede afectar al proceso como es la pérdida de expedientes o piezas procesales, ya que esta no identifica ese factor interno  o externo que puede  materializar el riesgo conforme a lo enunciado en el Manual de Gestión del riesgo de la DNBC NUMERAL 7,1,1._x000a__x000a_Consecuencia:  definida esta se puede  ampliar a: Dilación injustificada de procesos, caducidad de acciones disciplinarias, inobservancia al debido proceso._x000a__x000a_Control: Efectivamente definido la medida que modifica el riesgo._x000a__x000a_Indicador:  mide los controles determinados_x000a__x000a_Contingencia  mitiga los efectos de la materialización del riesgo._x000a__x000a_Evaluación del riesgo inherente y residual: Se ajustan a los factores de probabilidad e impacto; e igualmente, una vez aplicado el control el nivel del riesgo cambia positivamente. "/>
    <x v="0"/>
    <s v="No cumple"/>
    <s v="Cumple"/>
    <s v="Cumple"/>
    <s v="Cumple"/>
    <s v="Cumple"/>
    <s v="Cumple"/>
    <s v="Cumple"/>
    <s v="MODERADO"/>
  </r>
  <r>
    <x v="30"/>
    <n v="30"/>
    <x v="14"/>
    <s v="Realizar las investigaciones en materia disciplinaria a los funcionarios y exfuncionarios de la Dirección Nacional de Bomberos, para la imposición de sanciones, absolución o auto de archivo definitivo, de acuerdo con los resultados_x000a_de dichas investigaciones, mediante la aplicación de la normatividad vigente"/>
    <s v="Prescripción de los terminos de las acciones disciplinarias allegadas al proceso"/>
    <s v="Vencimiento de los tiempos de los términos procesales por negligencia de los funcionarios a cargo de los procesos"/>
    <s v="Cumplimiento"/>
    <s v="2.1"/>
    <s v="Quejas injustificadas por parte de los funcionario o usuarios de la entidad"/>
    <s v="Daño reputacional de la entidad- Reprocesos"/>
    <s v="Improbable"/>
    <s v="Moderado"/>
    <s v="Moderado"/>
    <s v="Reducir"/>
    <s v="Campañas de Autocontrol y socialización del código de ética, Reglamento Interno de Trabajo y demás normatividad en materia disciplinaria."/>
    <s v="Gestor del Proceso"/>
    <s v="Lider del Proceso"/>
    <s v="Anual"/>
    <s v="Prevenir"/>
    <s v="Numero de campañas y socializaciones realizadas"/>
    <s v="Listas de asistencia y/o pantallazos de participación"/>
    <s v="No se ha cumplido el tiempo del control"/>
    <s v="No se ha cumplido el tiempo del control"/>
    <s v="Programar la sensibilizaciones de manera timestral y solicitar a los ideres de los proceso la obligatoria la participación a las sensibilizaciones por parte de ellos y sus colaboradores"/>
    <s v="Improbable"/>
    <s v="Moderado"/>
    <s v="Moderado"/>
    <s v="Nombre y descripción del riesgo: De acuerdo a lo preceptuado en el  Numeral 2.2. de la Guía de Riesgos del DAFP, así como  lo establecido en el Numeral 6.1.1. del Manual de Gestión de Riesgo de la DNBC, estos no se ajustan a la metodología para su construcción, se debe revisar el riesgo, toda vez que su objeto es claro en que su razón es hacer investigaciones ... para la imposición de sanciones, o absolución, entonces establecer un evento como es el desarrollo inoportuno e incumplimiento de las etapas(teniendo claramente definidas cada una de las etapas y sus tiempos), no resulta efectivo, diferente sería que dijéramos que el riesgo, puede ser Prescripción de la acción disciplinaria._x000a__x000a_Causa: No es un factor que determine la materialización del riesgo, ya que las quejas injustificadas por si no influyen para que prescriba los términos de las acciones, conforme a lo enunciado en el Manual de Gestión del riesgo de la DNBC NUMERAL 7,1,1._x000a__x000a_Consecuencias: No solo son daños reputacionales, sino también genera, acciones disciplinarias , penales y fiscales_x000a__x000a_Control: No se ajusta a una acción que tenga un propósito que evite la materialización del riesgo, pues el control de la acción disciplinable esta en cabeza del líder del proceso, conforme a lo enunciado en el numeral 8,3 del Manual de Gestión del riesgo de la DNBC._x000a__x000a_Indicador: Aunque mide el control diseñado, igualmente no opera para el riesgo, se debe ajustar._x000a__x000a_Contingencia:  Si la idea es evitar que se tramiten quejas injustificadas, si se capacita a los funcionarios en el tema, resulta acertado, pero esto no va a permitir que se produzcan vencimiento de términos o que una vez vencidos estos se puedan revivir._x000a__x000a_Tratamiento del riesgo no es reducir  es evitar _x000a__x000a_La implementación  del control no redujo   la materialización del riesgo ya que El riesgo residual mantuvo la evaluación el riesgo en Moderado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         "/>
    <x v="0"/>
    <s v="No cumple"/>
    <s v="Cumple"/>
    <s v="Cumple"/>
    <s v="No cumple"/>
    <s v="No cumple"/>
    <s v="No cumple"/>
    <s v="Cumple"/>
    <s v="DÉBIL"/>
  </r>
  <r>
    <x v="31"/>
    <n v="0"/>
    <x v="15"/>
    <s v="Brindar atención oportuna a los ciudadanos, grupos de interes y grupos de valor, en  el marco de trámites, servicios, peticiones, quejas, reclamos y sugerencias a través de canales de atención dispuestos para este fin, mediante la identificacion de las experiencias con la DNBC."/>
    <s v="Capacidad insuficiente de personal para la atención de tramites y servicios a los usuarios de manera oportuna"/>
    <s v="La entidad no cuenta con el personal idoneo de manera permanente, lo cual no garantiza la atención a los tramites y servicios en oportunidad "/>
    <s v="Operativo"/>
    <s v="1.1"/>
    <s v="Ausencia de personal idóneo"/>
    <s v="Inoportunidad en la atención a los usuarios"/>
    <s v="Posible"/>
    <s v="Moderado"/>
    <s v="Alto"/>
    <s v="Reducir"/>
    <s v="Validar los periodos de contratación del personal idóneo que genera la atención de tramites y servicios a los usuarios de la DNBC, para garantizar la continuidad del servicio."/>
    <s v="Subdirector Administrativo y Financiero _x000a_Lider o Gestor de Proceso"/>
    <s v="N/A"/>
    <s v="Mensual"/>
    <s v="Prevenir"/>
    <s v="Numero de Reuniones de seguimiento a la gestión realizada del proceso"/>
    <s v="Acta de seguimiento de las reuniones internas de gestión"/>
    <s v="ENERO 2020.0_ No se realizo reunion de seguimiento_x000a_FEBRERO 2020. 0_No se realizo reunion de seguimiento_x000a_MARZO 2020. 0_No se realizo reunion de seguimiento_x000a_ABRIL 2020. 1_Se realiza reunion de seguiento_x000a_MAYO 2020.1_Se realiza reunion de seguiento_x000a_JUNIO 2020.1_Se realiza reunion de seguiento_x000a_JULIO 2020.1_Se realiza reunion de seguiento_x000a_AGOSTO 2020.1_Se realiza reunion de seguiento"/>
    <s v="ENERO 2020. No se realizo reunion de seguimiento_x000a_FEBRERO 2020.No se realizo reunion de seguimiento_x000a_MARZO 2020. No se realizo reunion de seguimiento_x000a_ABRIL 2020. Se realiza reunion de seguiento en la cual aunque no se logro tener la presencia del Subdireccion administrativa y financiera, en la cual se validan las fechas de contratacion del personal a cargo_x000a_MAYO: Nuevamente se confirma el equipo junto a sus vigencias_x000a_JUNIO: El mismo equipo de atencion sigue con sus funciones a la fecha_x000a_JULIO: Nuevamente se reune equio para confirmar sus vigencias de contratos y funciones_x000a_AGOSTO: El equipo de atencion sigue a la fecha segun contratos vigentes "/>
    <s v="Capacitar al personal provisional o de carrera en las actividades correspondientes a los servicios de atención al usuario requeridos para mantener la atención oportunamente"/>
    <s v="Posible"/>
    <s v="Moderado"/>
    <s v="Alto"/>
    <s v="Causa:  la casusa definida es el mismo riesgo. Hace falta la inclusión  de causas que podrían generar que el riesgo se materialice  conforme a lo enunciado en el Manual de Gestión del riesgo de la DNBC Numeral 7,1,1._x000a__x000a_Consecuencia: Esta bien definida hace relación a un efecto o situación resultante de la materialización del riesgo_x000a__x000a_Indicador: No mide la ejecución  del control._x000a__x000a_Contingencia: Mitiga  los efectos de la materialización del mismo .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valuación del riesgo: El riesgo residual continua en alto,  no obstante el diseño del control  _x000a__x000a_La implementación  del control no redujo   la materialización del riesgo ya que El riesgo residual mantuvo la evaluación el riesgo en Alto"/>
    <x v="1"/>
    <s v="Cumple"/>
    <s v="Cumple"/>
    <s v="Cumple"/>
    <s v="Cumple"/>
    <s v="No cumple"/>
    <s v="Cumple"/>
    <s v="No cumple"/>
    <s v="MODERADO"/>
  </r>
  <r>
    <x v="31"/>
    <n v="31"/>
    <x v="15"/>
    <s v="Brindar atención oportuna a los ciudadanos, grupos de interes y grupos de valor, en  el marco de trámites, servicios, peticiones, quejas, reclamos y sugerencias a través de canales de atención dispuestos para este fin, mediante la identificacion de las experiencias con la DNBC."/>
    <s v="Capacidad insuficiente de personal para la atención de tramites y servicios a los usuarios de manera oportuna"/>
    <s v="La entidad no cuenta con el personal idoneo de manera permanente, lo cual no garantiza la atención a los tramites y servicios en oportunidad "/>
    <s v="Operativo"/>
    <s v="1.2"/>
    <s v="Planeación inadecuada "/>
    <s v="Incumplimiento en las actividades del proceso"/>
    <s v="Posible"/>
    <s v="Moderado"/>
    <s v="Alto"/>
    <s v="Evitar"/>
    <s v="Validar los periodos de contratación del personal idóneo que genera la atención de tramites y servicios a los usuarios de la DNBC, para garantizar la continuidad del servicio."/>
    <s v="Subdirector Administrativo y Financiero _x000a_Lider o Gestor de Proceso"/>
    <s v="N/A"/>
    <s v="Cuatrimestral"/>
    <s v="Prevenir"/>
    <s v="Numero de Reuniones de seguimiento a la gestión realizada del proceso"/>
    <s v="Acta de seguimiento de las reuniones internas de gestión"/>
    <s v="ENERO 2020.0_ No se realizo reunion de seguimiento_x000a_FEBRERO 2020. 0_No se realizo reunion de seguimiento_x000a_MARZO 2020. 0_No se realizo reunion de seguimiento_x000a_ABRIL 2020. 1_Se realiza reunion de seguiento_x000a_MAYO 2020.1_Se realiza reunion de seguiento_x000a_JUNIO 2020.1_Se realiza reunion de seguiento_x000a_JULIO 2020.1_Se realiza reunion de seguiento_x000a_AGOSTO 2020.1_Se realiza reunion de seguiento"/>
    <s v="ENERO 2020. No se realizo reunion de seguimiento_x000a_FEBRERO 2020.No se realizo reunion de seguimiento_x000a_MARZO 2020. No se realizo reunion de seguimiento_x000a_ABRIL 2020. Se realiza reunion de seguiento en la cual aunque no se logro tener la presencia del Subdireccion administrativa y financiera, en la cual se validan las fechas de contratacion del personal a cargo_x000a_MAYO: Nuevamente se confirma el equipo junto a sus vigencias_x000a_JUNIO: El mismo equipo de atencion sigue con sus funciones a la fecha_x000a_JULIO: Nuevamente se reune equio para confirmar sus vigencias de contratos y funciones_x000a_AGOSTO: El equipo de atencion sigue a la fecha segun contratos vigentes "/>
    <s v="Incluir dentro de la planeación capacitación al personal provisional o de carrera en las actividades correspondientes a los servicios de atención al usuario requeridos para mantener la atención oportunamente"/>
    <s v="Posible"/>
    <s v="Moderado"/>
    <s v="Alto"/>
    <s v="Causa: Hace falta puntualizar la causa que genera el riesgo. _x000a__x000a_Consecuencia: Se deben ampliar a acciones legales en contra de la Entidad como acciones de tutela, sanciones disciplinarias, etc._x000a__x000a_Indicador: No mide la ejecución del control. _x000a__x000a_Contingencia: Mitiga los efectos de la materialización del mismo . _x000a__x000a_Tratamiento. No es evitar sino reducir 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valuación del riesgo: El riesgo residual continua en alto, no obstante el diseño del contra_x000a__x000a_La implementación  del control no redujo   la materialización del riesgo ya que El riesgo residual mantuvo la evaluación el riesgo en Alto"/>
    <x v="1"/>
    <s v="Cumple"/>
    <s v="Cumple"/>
    <s v="Cumple"/>
    <s v="No cumple"/>
    <s v="No cumple"/>
    <s v="Cumple"/>
    <s v="No cumple"/>
    <s v="MODERADO"/>
  </r>
  <r>
    <x v="32"/>
    <n v="32"/>
    <x v="15"/>
    <s v="Brindar atención oportuna a los ciudadanos, grupos de interes y grupos de valor, en  el marco de trámites, servicios, peticiones, quejas, reclamos y sugerencias a través de canales de atención dispuestos para este fin, mediante la identificacion de las experiencias con la DNBC."/>
    <s v="Desatender los requerimientos de PQRSD recibidos por la entidad y radicados en ORFEO, durante algunos periodos de la vigencia"/>
    <s v="Que no se respondan en oportunidad las PQRSD debido a que no se realiza el debido cierre en el aplicativo ORFEO por parte del personal responsable, al momento de terminar su contrato"/>
    <s v="Estratégico"/>
    <s v="2.1"/>
    <s v="Que el personal responsable de la atención  de tramites y/o servicios de la entidad, no realice adecuadamente el cierre del aplicativo de Gestión Documental ORFEO asignado a su cargo"/>
    <s v="Respuestas inoportunas a las peticiones, tramites y/o servicios de la entidad solicitados y radicados en ORFEO"/>
    <s v="Posible"/>
    <s v="Moderado"/>
    <s v="Alto"/>
    <s v="Reducir"/>
    <s v="Presentar al supervisor del contrato el reporte generado  del sistema de gestión documental de los radicados en estado abierto por cada usuario, con el propósito de remitir a los responsables para su seguimiento"/>
    <s v="Subdirector Administrativo y Financiero _x000a_Lider o Gestor de Proceso"/>
    <s v="Gestión de Tecnología Informática_x000a_Supervisores de Contrato _x000a_Lideres de Proceso"/>
    <s v="Trimestral "/>
    <s v="Prevenir"/>
    <s v="Numero de repoortes generados del sistema de gestion documental en estado abierto por usuario, enviados a los lideres de proceso "/>
    <s v="Acta de seguimiento reuniones internas de gestión_x000a__x000a_Correo electrónico de envió de reporte a los lideres y/o supervisores"/>
    <s v="Marzo 2020. 0_x000a__x000a_Junio 2020. 0_x000a__x000a_Septiembre 2020. 0"/>
    <s v="Marzo 2020.  No se realizo seguimiento_x000a__x000a_Junio 2020. Dado que se esta realizando una actualización de version del sistema ORFEO, no ha sido posible tener el informe de los reportes en estado abierto, aunque se genero un correo al area de sistemas para obtener este informe no se tiene  respuesta a la fecha._x000a__x000a_Septiembre 2020. Dado que se esta realizando una actualización de version del sistema ORFEO, no ha sido posible tener el informe de los reportes en estado abierto"/>
    <s v="Validar todos los casos abiertos al cierre de la vigencia mediante un usuario de administrador y buscar tramitarlas"/>
    <s v="Posible"/>
    <s v="Moderado"/>
    <s v="Alto"/>
    <s v="Nombre del riesgo: revisar la redacción del riesgo, en términos de describir ese evento que pueda tener un impacto sobre el cumplimiento del objetivo, es decir  qué puede ocurrir y sus consecuencias, determinando si el riesgo es por el no uso adecuado del ORFEO, fallas del mismo, o porque los contratistas no cumplen con una obligación especifica, ya que la descripción del riesgo, no da cuenta al riesgo determinado por no ser claro el evento identificado; toda vez, que no se puede atribuir a que por no haber realizado un cierre de ORFEO, se de trámite inoportuno a una PQRSD, que ingreso por ese canal._x000a__x000a_El tipo de riesgo no está conforme a lo señalado en la guía de Administración del Riesgo emitida por el DAFP 2,2,2 y el Manual de Gestión  del riesgo de la DNBC, numeral 4, por cuanto es de Cumplimiento                      _x000a__x000a_Causa: No responde a un factor interno que responda a la materialización del riesgo, como desconocimiento de los términos, falta de alertas y de controles._x000a__x000a_Consecuencia: Igualmente no hace relación al efecto o situación resultante de la materialización del riesgo. Igualmente puede para  la entidad generar acciones legales como tutelas, procesos disciplinarios._x000a__x000a_Control: La actividad de generar un reporte de las PQRSD abiertos, no va a garantizar que se respondan en oportunidad las solicitudes que ingresan por el Orfeo, se debe es generar el reporte de cuáles están en términos próximos a vencer para que supervisor o líder del proceso prioricen su respuesta, conforme a lo descrito en el Manual de Gestión del Riesgo numeral 8,3_x000a__x000a_Indicador: Mide la ejecución  del control, pero como el control no se ajusta pues tampoco se puede aceptar el indicador_x000a__x000a_Contingencia:  Igualmente debe ser objeto de revisión, para que se diseñe una medida para esas PQRSD, que ingresaron por ORFEO y están próximas a vencerse. Como puede ser redistribuir en todo el personal del proceso._x000a__x000a_Riesgo residual: observamos que  no obstante el diseño del control este no modifica su probabilidad ni impacto ya que el nivel de riesgo residual permanece en alto. "/>
    <x v="0"/>
    <s v="No cumple"/>
    <s v="No cumple"/>
    <s v="Cumple"/>
    <s v="Cumple"/>
    <s v="No cumple"/>
    <s v="No cumple"/>
    <s v="No cumple"/>
    <s v="DÉBIL"/>
  </r>
  <r>
    <x v="33"/>
    <n v="0"/>
    <x v="15"/>
    <s v="Brindar atención oportuna a los ciudadanos, grupos de interes y grupos de valor, en  el marco de trámites, servicios, peticiones, quejas, reclamos y sugerencias a través de canales de atención dispuestos para este fin, mediante la identificacion de las experiencias con la DNBC."/>
    <s v="Los canales dispuestos para la recepción de tramites y servicios de la entidad, no cumplen con la cobertura y accesibilidad necesarias para garantizar la identificación de las experiencias de los usuarios de manera apropiada"/>
    <s v="No se cuentan con canales que garanticen la apropiada gestión de los tramites reportados por los usuarios "/>
    <s v="Operativo"/>
    <s v="3.1"/>
    <s v="Fallas tecnológicas"/>
    <s v="Incumplimiento en los tiempos de recepción y respuesta para los Usuarios"/>
    <s v="Posible"/>
    <s v="Moderado"/>
    <s v="Alto"/>
    <s v="Evitar"/>
    <s v="Consolidar y reportar los casos de fallas de los sistemas o canales de atención para la ciudanía mediante una comunicación interna (Correo Electrónico) dirigida al área de Tecnología e Informática"/>
    <s v="Subdirector Administrativo y Financiero _x000a_Lider o Gestor de Proceso"/>
    <s v="Gestión Administrativa_x000a_Gestión de Tecnología Informática"/>
    <s v="Cuatrimestral"/>
    <s v="Detectar"/>
    <s v="Numero de fallas presentadas en los sistemas"/>
    <s v="Número de comunicaciones internas generadas informando fallas tecnológicas"/>
    <s v="ABRIL 2020. 0 No se reportarón_x000a__x000a_AGOSTO 2020. 5 novedades de fallas a gestión TI. Se han generado comunicaciones internas mediante se daban errores en el sistema de gestion documental Orfeo"/>
    <s v="ABRIL 2020. No se reportarón_x000a__x000a_AGOSTO 2020.  Se han generado comunicaciones internas mediante se daban errores en el sistema de gestion documental Orfeo"/>
    <s v="Solicitar algún plan de continencia al proceso de TI, con el fin de garantizar el servicio"/>
    <s v="Posible"/>
    <s v="Moderado"/>
    <s v="Alto"/>
    <s v="El riesgo y su descripción no están identificados conforme a lo enunciado en el numeral 2,2 Identificación del Riesgo de la Guía para la Administración del Riesgos emitida por el DAFP,  ya que el riesgo no esta construido en términos de dar a  conocer los eventos potenciales, que pueden estar  o no bajo el control de la Entidad, y que pueden poner en riesgo el logro del objetivo, estableciendo los agentes generadores, causas y los efectos de su ocurrencia; el riesgo identificado, se debe entender como aquello que podría suceder, por qué sucedería y de qué manera se llevaría a cabo, pues como esta definido como su estuviera materializado el riesgo, entendiéndose  que los canales dispuestos para la recepción de tramites y servicios de la entidad, no cumplen con la cobertura y accesibilidad necesarias para garantizar la identificación de las experiencias de los usuarios de manera apropiada. De igual forma la descripción del mismo comienza con una palabra negativa._x000a__x000a_Consecuencia: Es más una causa, ya que las consecuencias ej. Daño reputacionales, denuncias ante los organismos de control y vigilancia_x000a__x000a_Tratamiento: No es  evitar sino reducir._x000a__x000a_Control: El control no se puede aplicar cuando haya un cúmulo de fallas para Consolidar y reportar, sino se debe realizar tan pronto se presente la falla_x000a__x000a_Indicador: No Mide la ejecución  del control_x000a__x000a_La contingencia no es un tratamiento para mitigar los efectos de la materialización del riesgo._x000a__x000a_Evaluación del riesgo: No obstante el diseño del control  no modifica su  probabilidad ni impacto ya que el nivel de riesgo residual permanece en alto."/>
    <x v="1"/>
    <s v="Cumple"/>
    <s v="No cumple"/>
    <s v="Cumple"/>
    <s v="No cumple"/>
    <s v="No cumple"/>
    <s v="No cumple"/>
    <s v="No cumple"/>
    <s v="MODERADO"/>
  </r>
  <r>
    <x v="33"/>
    <n v="33"/>
    <x v="15"/>
    <s v="Brindar atención oportuna a los ciudadanos, grupos de interes y grupos de valor, en  el marco de trámites, servicios, peticiones, quejas, reclamos y sugerencias a través de canales de atención dispuestos para este fin, mediante la identificacion de las experiencias con la DNBC."/>
    <s v="Los canales dispuestos para la recepción de tramites y servicios de la entidad, no cumplen con la cobertura y accesibilidad necesarias para garantizar la identificación de las experiencias de los usuarios de manera apropiada"/>
    <s v="No se cuentan con canales que garanticen la apropiada gestión de los tramites reportados por los usuarios "/>
    <s v="Operativo"/>
    <s v="3.2"/>
    <s v="Recursos fisicos insuficientes para la prestación del servicio para el registro de PQRSD"/>
    <s v="Reprocesos"/>
    <s v="Posible"/>
    <s v="Moderado"/>
    <s v="Alto"/>
    <s v="Evitar"/>
    <s v="Se mantendra registo de todas las PQRSD allegadas mediante el canal telefonico de la DNBC, mediante el formato telefonico PQRSD, ante la insuficiencia de la planta telefonica de grabar las llamadas."/>
    <s v="Subdirector Administrativo y Financiero _x000a_Gestor de Proceso"/>
    <s v="Gestión Administrativa_x000a_Gestión de Tecnología Informática"/>
    <s v="Cuatrimestral"/>
    <s v="Prevenir"/>
    <s v="Numero de formatos Telefonicos PQRDS diligenciados "/>
    <s v="Formatos Telefonico PQRSD diligenciados "/>
    <s v="ABRIL 2020. 0 _x000a__x000a_AGOSTO 2020. 9"/>
    <s v="ABRIL 2020. 0 _x000a__x000a_AGOSTO 2020. Se diligenciarón en total 9 formatos correspondientes a los registros telefonicos recibidos en la entidad, los cuales fueron solicitudes o peticiones de interes general y particular, razon por la que se convirtieron en PQRSD"/>
    <s v="Registrar las llamadas en la planilla con la mayor información posible de las PPQRSD"/>
    <s v="Posible"/>
    <s v="Moderado"/>
    <s v="Alto"/>
    <s v="El riesgo y su descripción no están identificados conforme a lo enunciado en el numeral 2,2 Identificación del Riesgo de la Guía para la Administración del Riesgos emitida por el DAFP,  ya que el riesgo no esta construido en términos de dar a  conocer los eventos potenciales, que pueden estar  o no bajo el control de la Entidad, y que pueden poner en riesgo el logro del objetivo, estableciendo los agentes generadores, causas y los efectos de su ocurrencia; el riesgo identificado, se debe entender como aquello que podría suceder, por qué sucedería y de qué manera se llevaría a cabo, pues como esta definido como su estuviera materializado el riesgo, entendiéndose  que los canales dispuestos para la recepción de tramites y servicios de la entidad, no cumplen con la cobertura y accesibilidad necesarias para garantizar la identificación de las experiencias de los usuarios de manera apropiada. De igual forma la descripción del mismo comienza con una palabra negativa._x000a__x000a__x000a_Causa: La limita a la prestación del servicio para el registro de PQRSD, por falta  de recursos físicos insuficientes y no toma la razón del riesgo que es medir las experiencias de los usuarios(Podemos entender que se refiere a la encuesta de satisfacción del usuario); no obstante ello en la descripción se habla de canales que no garantizan la apropiada gestión de los trámites reportados y en la causa se habla de recursos físicos insuficientes para el registro de PQRSD, por lo tanto faltaría incluir la satisfacción de la experiencia _x000a__x000a_Consecuencias: Esta no aplica para el riesgo ej. Daño reputacionales, denuncias ante los organismos de control y vigilancia_x000a__x000a_Control: Aplica de manera parcial para el riesgo identificado únicamente en cuanto al canal telefónico._x000a__x000a_Contingencia: Con tener un registro en una planilla de toda la información posible de las PQRSD no  permite obtener la cobertura y accesibilidad de los usuarios para identificar sus experiencias._x000a__x000a_Indicador: No es procedente, pues no mide el control_x000a__x000a_Tratamiento:  No es evitar es reducir, conforme a lo establecido en el Manual de Gestión del Riesgo de la DNBC numeral 3,1._x000a__x000a_Evaluación del riesgo residual : La implementación  del control no redujo   la materialización del riesgo ya que El riesgo residual mantuvo la evaluación el riesgo en ALTO"/>
    <x v="0"/>
    <s v="Cumple"/>
    <s v="No cumple"/>
    <s v="Cumple"/>
    <s v="No cumple"/>
    <s v="No cumple"/>
    <s v="No cumple"/>
    <s v="No cumple"/>
    <s v="MODERADO"/>
  </r>
  <r>
    <x v="34"/>
    <n v="0"/>
    <x v="16"/>
    <s v="Administrar el Sistema Integrado de Gestión y Control – SIGEC, mediante acciones coordinadas con los procesos de la entidad, a través del seguimiento y control del desempeño de los procesos para contribuir al cumplimiento de los objetivos de la DNBC. "/>
    <s v="Asesorar en la implementación del Sistema Integrado de Gestión y Control SIGEC sin cumplir los lineamientos establecidos."/>
    <s v="Que el equipo de trabajo no oriente en la conformación del SIGEC a los procesos de la entidad, bajo los lineamientos establecidos "/>
    <s v="Estratégico"/>
    <s v="1.1"/>
    <s v="Falta de conocimiento de la normatividad, metodología y lineamientos establecidos para la conformación del SIGEC"/>
    <s v="Bajo nivel de apropiación, lo que genera aumento de los tiempos de implementación"/>
    <s v="Probable"/>
    <s v="Menor"/>
    <s v="Alto"/>
    <s v="Aceptar"/>
    <s v="Realizar reuniones mensuales &quot;Comité Primario MIPG&quot; con el equipo de trabajo del proceso de Gestión de Análisis y Mejora Continua, con el fin de alinear criterios de asesoría y validar el avance de las mismas."/>
    <s v="Líder y gestor del proceso"/>
    <s v="Todos los Procesos"/>
    <s v="Cuatrimestral"/>
    <s v="Prevenir"/>
    <s v="4 Cesiones del comité primario por el cuatrimestre"/>
    <s v="Actas o listas de asistencia "/>
    <s v="Abril 2020. 0 No se realizaron comites en este periodo_x000a__x000a_Septiembre 2020 -  3 Comites"/>
    <s v="Abril 2020. Dado que no se contaba con el equipo del proceso de manera completa no se generaron cesiones de comité MIPG durante este periodo_x000a__x000a_Septiembre 2020 -  Se realizaron 3 Comites durante este trimestre correspondientes a los meses de Julio, Agosto y Septiembre de 2020."/>
    <s v="Buscar validación con el DAFP de los temas de normatividad, metodología y lineamientos establecidos para la conformación del SIGEC"/>
    <s v="Probable"/>
    <s v="Menor"/>
    <s v="Alto"/>
    <s v="De acuerdo con la caracterización del proceso GESTIÓN ANÁLISIS Y MEJORA CONTINUA, código: CT-MC, Versión 2, vigente desde el 19/11/2019, el objetivo del proceso se encuentra desactualizado &quot;Implementar el Sistema Integrado de Gestión y Control – SIGEC, con el propósito de articular y mejorar la gestión de la DNBC, a través del diseño de directrices, socialización y acompañamiento para la implementación de acciones coordinadas con sus procesos&quot;._x000a__x000a_Aunque el riesgo y la descripción del riesgo afectan el proceso, se debe incluir el diseño, implementación y sostenibilidad del SIGEC, conforme a lo enunciado en el numeral 2,2 Identificación del Riesgo de la Guía para la Administración del Riesgos emitida por el DAFP._x000a__x000a_La consecuencia establecida no es coherente con la causa identificada, ya que la falta de conocimiento conlleva directamente a deficiencias en el diseño del SIGEC, y no al  Bajo nivel de apropiación, lo que genera aumento de los tiempos...._x000a__x000a_Se considera que el control apunta de manera parcial a atacar la causa identificada, con la alineación de los criterios de asesoría, pero no ataca directamente la cusa &quot;falta de conocimiento..&quot;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tratamiento del riesgo no es coherente con lo establecido en el Manual de Gestión del Riesgo, ya que para un riego en zona de riesgo alta se debe reducir no &quot;aceptar&quot;._x000a__x000a_El indicador esta acorde con el control definido, sin embargo se puede simplificar en cuanto a su redacción en línea con el control &quot;reuniones mensuales del comité primario&quot;_x000a__x000a_No se realizó una adecuada evaluación del riesgo residual, puesto que no hubo reducción con la aplicación de los controles, manteniéndose en ALTO_x000a_"/>
    <x v="0"/>
    <s v="No cumple"/>
    <s v="No cumple"/>
    <s v="Cumple"/>
    <s v="No cumple"/>
    <s v="Cumple"/>
    <s v="Cumple"/>
    <s v="No cumple"/>
    <s v="DÉBIL"/>
  </r>
  <r>
    <x v="34"/>
    <n v="0"/>
    <x v="16"/>
    <s v="Administrar el Sistema Integrado de Gestión y Control – SIGEC, mediante acciones coordinadas con los procesos de la entidad, a través del seguimiento y control del desempeño de los procesos para contribuir al cumplimiento de los objetivos de la DNBC. "/>
    <s v="Asesorar en la implementación del Sistema Integrado de Gestión y Control SIGEC sin cumplir los lineamientos establecidos."/>
    <s v="Que el equipo de trabajo no oriente en la conformación del SIGEC a los procesos de la entidad, bajo los lineamientos establecidos "/>
    <s v="Estratégico"/>
    <s v="1.2"/>
    <s v="Carencia de personal idóneo"/>
    <s v="Incumplimiento en los planes definidos"/>
    <s v="Probable"/>
    <s v="Menor"/>
    <s v="Alto"/>
    <s v="Reducir"/>
    <s v="Solicitar de manera oportuna las necesidades de personal para la vigencia _x000a__x000a_Si se presenta la ausencia de personal a pesar de presentar de manera oportuna las necesidades para la vigencia, se deberá mencionar dentro del comité primario del proceso de Gestión de Análisis y Mejora Continua, el seguimiento realizado con la Dirección de la necesidad de personal ."/>
    <s v="Líder y gestor del proceso"/>
    <s v="Dirección de la DNBC"/>
    <s v="Mensual"/>
    <s v="Detectar"/>
    <s v="Necesidades de personal para el proceso cubiertos / Necesidades de personal de proceso "/>
    <s v="Actas o listas de asistencia "/>
    <s v="Enero 2020 - No se presenta necesidades de personal_x000a_Febrero 2020 - No se presenta necesidades de personal_x000a_Marzo 2020 - 3/3_x000a_Abril 2020 - No se presenta necesidades de personal_x000a_Mayo 2020 - No se presenta necesidades de personal_x000a_Junio 2020 - No se presenta necesidades de personal_x000a_Julio 2020 - 1/1_x000a_Agosto 2020 - No se presenta necesidades de personal_x000a_Septiembre 2020 - No se presenta necesidades de personal"/>
    <s v="Enero 2020 - No se presenta necesidades de personal_x000a_Febrero 2020 - No se presenta necesidades de personal_x000a_Marzo 2020 - Se solicita la contratación de 3 contratistas en el proceso y se efectua la misma_x000a_Abril 2020 - No se presenta necesidades de personal_x000a_Mayo 2020 - No se presenta necesidades de personal_x000a_Junio 2020 - No se presenta necesidades de personal_x000a_Julio 2020 - Se solicita la contratación de un contratista con experiencia en riesgos para el proceso y se efectua la misma_x000a_Agosto 2020 - No se presenta necesidades de personal_x000a_Septiembre 2020 - No se presenta necesidades de personal"/>
    <s v="Priorizar las actividades a ejecutar dentro del proceso, con el propósito de cubrir aquellas que son normativas "/>
    <s v="Probable"/>
    <s v="Menor"/>
    <s v="Alto"/>
    <s v="De acuerdo con la caracterización del proceso GESTIÓN ANÁLISIS Y MEJORA CONTINUA, código: CT-MC, Versión 2, vigente desde el 19/11/2019, el objetivo del proceso se encuentra desactualizado &quot;Implementar el Sistema Integrado de Gestión y Control – SIGEC, con el propósito de articular y mejorar la gestión de la DNBC, a través del diseño de directrices, socialización y acompañamiento para la implementación de acciones coordinadas con sus procesos&quot;._x000a__x000a__x000a_Aunque el riesgo y la descripción del riesgo afectan el proceso, se debe incluir el diseño, implementación y sostenibilidad del SIGEC, conforme a lo enunciado en el numeral 2,2 Identificación del Riesgo de la Guía para la Administración del Riesgos emitida por el DAFP.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control aplica a la clasificación  de  preventivo y no detectivo conforme a lo estipulado en el numeral 8,3 del Manual de Gestión del riesgo de la DNBC. _x000a__x000a_De acuerdo con el reporte del proceso solo realizó la contratación del personal hasta el mes de marzo, por lo tanto se debió aplicar la contingencia, no se cargo evidencia de su ejecución._x000a__x000a_No se realizó una adecuada evaluación del riesgo residual, puesto que no hubo reducción con la aplicación de los controles, manteniéndose en ALTO_x000a__x000a_"/>
    <x v="0"/>
    <s v="No cumple"/>
    <s v="Cumple"/>
    <s v="Cumple"/>
    <s v="Cumple"/>
    <s v="Cumple"/>
    <s v="Cumple"/>
    <s v="No cumple"/>
    <s v="MODERADO"/>
  </r>
  <r>
    <x v="34"/>
    <n v="34"/>
    <x v="16"/>
    <s v="Administrar el Sistema Integrado de Gestión y Control – SIGEC, mediante acciones coordinadas con los procesos de la entidad, a través del seguimiento y control del desempeño de los procesos para contribuir al cumplimiento de los objetivos de la DNBC. "/>
    <s v="Asesorar en la implementación del Sistema Integrado de Gestión y Control SIGEC sin cumplir los lineamientos establecidos."/>
    <s v="Que el equipo de trabajo no oriente en la conformación del SIGEC a los procesos de la entidad, bajo los lineamientos establecidos "/>
    <s v="Estratégico"/>
    <s v="1.3"/>
    <s v="Uso de metodología y tiempos de ejecución inadecuados "/>
    <s v="Resistencia a los lineamientos impartidos por el área de Planeación"/>
    <s v="Probable"/>
    <s v="Menor"/>
    <s v="Alto"/>
    <s v="Aceptar"/>
    <s v="Fortalecer los lineamientos para la implementación de MIPG y SIGEC con los lideres, gestores y cogestores de cada proceso, mediante charlas o capacitaciones de las metodologías aplicadas, evaluando el resultado de entendimiento fruto de la capacitación"/>
    <s v="Líder y gestor del proceso"/>
    <s v="Todos los Procesos"/>
    <s v="Cuatrimestral"/>
    <s v="Prevenir"/>
    <s v="Total de actividades de fortalecimiento en temas de la implementación de MIPG y SIGEC realizadas /  Total de actividades de fortalecimiento en temas de la implementación de MIPG y SIGEC programadas"/>
    <s v="Actas o listas de asistencia_x000a_Encuesta o evaluación de conocimientos básicos de los lineamientos"/>
    <s v="ABRIL 2020. 0_x000a__x000a_Agosto 2020 -  5/5"/>
    <s v="ABRIL 2020. No se realizaron actividades por falta de personal y curva de adaptación del mismo_x000a__x000a_Agosto 2020 - Se realizan actividades de fortalecimiento en las siguientes actividades:_x000a_*Plan Anticorrupción 2020 segundo cuatrimeste_x000a_*Pan de Mejoramiento_x000a_*Actualización de riesgos institucionales_x000a_*Actualización de indicadores instituionales_x000a_*Capacitacion MIPG"/>
    <s v="Fortalecimiento de lineamientos para la implementación de MIPG y SIGEC con los lideres, gestores y cogestores de cada proceso, mediante charlas o capacitaciones de las metodologías aplicadas de manera obligatoria para los colaboradores de carrera o provisionales de la entidad "/>
    <s v="Probable"/>
    <s v="Menor"/>
    <s v="Alto"/>
    <s v="De acuerdo con la caracterización del proceso GESTIÓN ANÁLISIS Y MEJORA CONTINUA, código: CT-MC, Versión 2, vigente desde el 19/11/2019, el objetivo del proceso se encuentra desactualizado &quot;Implementar el Sistema Integrado de Gestión y Control – SIGEC, con el propósito de articular y mejorar la gestión de la DNBC, a través del diseño de directrices, socialización y acompañamiento para la implementación de acciones coordinadas con sus procesos&quot;._x000a__x000a_Aunque el riesgo y la descripción del riesgo afectan el proceso, se debe incluir el diseño, implementación y sostenibilidad del SIGEC, conforme a lo enunciado en el numeral 2,2 Identificación del Riesgo de la Guía para la Administración del Riesgos emitida por el DAFP._x000a__x000a_El tratamiento del riesgo no es coherente con lo establecido en el Manual de Gestión del Riesgo, ya que para un riego en zona de riesgo alta se debe reducir no &quot;aceptar&quot;._x000a__x000a_El control se debería enfocar en Fortalecer los lineamientos para la implementación de MIPG y SIGEC en los profesionales de Gestión Análisis y Mejora Continua en primera instancia, ya que son ellos los que asesoran al personal de los demás procesos de la entidad._x000a__x000a_El plan de contingencia es el básicamente el mismo control definido, con lo cual se pierde la naturaleza de la contingencia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No se realizó una adecuada evaluación del riesgo residual, puesto que no hubo reducción con la aplicación de los controles, manteniéndose en ALTO"/>
    <x v="0"/>
    <s v="No cumple"/>
    <s v="Cumple"/>
    <s v="Cumple"/>
    <s v="No cumple"/>
    <s v="Cumple"/>
    <s v="No cumple"/>
    <s v="No cumple"/>
    <s v="DÉBIL"/>
  </r>
  <r>
    <x v="35"/>
    <n v="0"/>
    <x v="16"/>
    <s v="Administrar el Sistema Integrado de Gestión y Control – SIGEC, mediante acciones coordinadas con los procesos de la entidad, a través del seguimiento y control del desempeño de los procesos para contribuir al cumplimiento de los objetivos de la DNBC. "/>
    <s v="Acciones de implementación del SIGEC no efectivas "/>
    <s v="Diseñar un plan de implementación que no se ajuste con las necesidades y la realidad misional de la entidad"/>
    <s v="Operativo"/>
    <s v="2.1"/>
    <s v="Priorización temas diferentes a los que contempla la implementación del SIGEC"/>
    <s v="Incumplimiento en la implementación del SIGEC"/>
    <s v="Probable"/>
    <s v="Menor"/>
    <s v="Alto"/>
    <s v="Aceptar"/>
    <s v="Socializar las actualizaciones que se presenten dentro de las políticas o lineamientos asociados a la implementación de MIPG o SIGEC, evaluando el resultado de entendimiento fruto de la capacitación"/>
    <s v="Líder y gestor del proceso"/>
    <s v="Todos los Procesos"/>
    <s v="Cuatrimestral"/>
    <s v="Prevenir"/>
    <s v="Total de actividades de actualización realizadas a los colaboradores de la entidad / Total de actividades de actualización programadas a los colaboradores de la entidad"/>
    <s v="Actas o listas de asistencia_x000a_Evaluacion o encuesta de conocimiento de la evaluación"/>
    <s v="ABRIL 2020. 0_x000a__x000a_Septiembre 2020 - 5/5"/>
    <s v="ABRIL 2020. No se realizaron actividades por falta de personal y curva de adaptación del mismo_x000a__x000a_Septiembre 2020 - Se realizan actividades de fortalecimiento en las siguientes actividades:_x000a_*Plan Anticorrupción 2020 segundo cuatrimeste_x000a_*Pan de Mejoramiento_x000a_*Actualización de riesgos institucionales_x000a_*Actualización de indicadores instituionales_x000a_*Capacitacion MIPG"/>
    <s v="Convocar a los gestores y cogestores de cada proceso para socializar los cambios o actualizaciones presentadas en el SIGEC evaluando el entendimiento del tema mediante una evaluación"/>
    <s v="Probable"/>
    <s v="Menor"/>
    <s v="Alto"/>
    <s v="De acuerdo con la caracterización del proceso GESTIÓN ANÁLISIS Y MEJORA CONTINUA, código: CT-MC, Versión 2, vigente desde el 19/11/2019, el objetivo del proceso se encuentra desactualizado &quot;Implementar el Sistema Integrado de Gestión y Control – SIGEC, con el propósito de articular y mejorar la gestión de la DNBC, a través del diseño de directrices, socialización y acompañamiento para la implementación de acciones coordinadas con sus procesos&quot;._x000a__x000a_La descripción del riesgo no está alineada con el riesgo identificado, por cuanto habla de del diseño de un plan mientras que el riesgo determina acciones de implementación no efectivas., por lo tanto son diferentes, incumplimiento lo enunciado en el numeral 2,2 Identificación del Riesgo de la Guía para la Administración del Riesgos emitida por el DAFP._x000a__x000a_En cuanto a la causa: la priorización de temas diferentes a los establecidos en SIGEC, no implica que las acciones del SIGEC sean no efectivas._x000a__x000a_Además de la consecuencia &quot;Incumplimiento en la implementación del SIGEC&quot;, también se puede generar incumplimiento de los compromisos del sector, tal como mejorar 10 puntos la calificación del FURAG._x000a__x000a_El tratamiento del riesgo no es coherente con lo establecido en el Manual de Gestión del Riesgo, ya que para un riego en zona de riesgo alta se debe reducir no &quot;aceptar&quot;._x000a__x000a_En cuanto al control, la socialización de los lineamientos no asegura que las acciones de implementación del SIGEC sean eficaces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indicador formulado esta acorde al control formulado, sin embargo, sea hace necesario revisar el control._x000a__x000a_Frente a la contingencia, de presentarse acciones de implementación del SIGEC no efectivas, no se subsana la materialización del riesgo, por cuanto no se corrige las acciones que no fueron efectivas_x000a__x000a_No se realizó una adecuada evaluación del riesgo residual, puesto que no hubo reducción con la aplicación de los controles, manteniéndose en ALTO_x000a_"/>
    <x v="0"/>
    <s v="No cumple"/>
    <s v="Cumple"/>
    <s v="Cumple"/>
    <s v="No cumple"/>
    <s v="Cumple"/>
    <s v="No cumple"/>
    <s v="No cumple"/>
    <s v="DÉBIL"/>
  </r>
  <r>
    <x v="35"/>
    <n v="35"/>
    <x v="16"/>
    <s v="Administrar el Sistema Integrado de Gestión y Control – SIGEC, mediante acciones coordinadas con los procesos de la entidad, a través del seguimiento y control del desempeño de los procesos para contribuir al cumplimiento de los objetivos de la DNBC. "/>
    <s v="Acciones de implementación del SIGEC no efectivas "/>
    <s v="Diseñar un plan de implementación que no se ajuste con las necesidades y la realidad misional de la entidad"/>
    <s v="Operativo"/>
    <s v="2.2"/>
    <s v="Carencia de personal idóneo"/>
    <s v="Se generan reprocesos en la implementación del SIGEC"/>
    <s v="Probable"/>
    <s v="Menor"/>
    <s v="Alto"/>
    <s v="Evitar"/>
    <s v="Solicitar de manera oportuna las necesidades de personal para la vigencia _x000a__x000a_Si se presenta la ausencia de personal a pesar de presentar de manera oportuna las necesidades para la vigencia, se deberá mencionar dentro del comité primario del proceso de Gestión de Análisis y Mejora Continua, el seguimiento realizado con la Dirección de la necesidad de personal ."/>
    <s v="Líder y gestor del proceso"/>
    <s v="Dirección de la DNBC"/>
    <s v="Mensual"/>
    <s v="Detectar"/>
    <s v="Necesidades de personal para el proceso cubiertos / Necesidades de personal de proceso "/>
    <s v="Actas o listas de asistencia "/>
    <s v="Enero 2020 - No se presenta necesidades de personal_x000a_Febrero 2020 - No se presenta necesidades de personal_x000a_Marzo 2020 - 3/3_x000a_Abril 2020 - No se presenta necesidades de personal_x000a_Mayo 2020 - No se presenta necesidades de personal_x000a_Junio 2020 - No se presenta necesidades de personal_x000a_Julio 2020 - 1/1_x000a_Agosto 2020 - No se presenta necesidades de personal_x000a_Septiembre 2020 - No se presenta necesidades de personal"/>
    <s v="Enero 2020 - No se presenta necesidades de personal_x000a_Febrero 2020 - No se presenta necesidades de personal_x000a_Marzo 2020 - Se solicita la contratación de 3 contratistas en el proceso y se efectua la misma_x000a_Abril 2020 - No se presenta necesidades de personal_x000a_Mayo 2020 - No se presenta necesidades de personal_x000a_Junio 2020 - No se presenta necesidades de personal_x000a_Julio 2020 - Se solicita la contratación de un contratista con experiencia en riesgos para el proceso y se efectua la misma_x000a_Agosto 2020 - No se presenta necesidades de personal_x000a_Septiembre 2020 - No se presenta necesidades de personal"/>
    <s v="Priorizar las actividades a ejecutar dentro del proceso, con el propósito de cubrir aquellas que son normativas "/>
    <s v="Probable"/>
    <s v="Menor"/>
    <s v="Alto"/>
    <s v="De acuerdo con la caracterización del proceso GESTIÓN ANÁLISIS Y MEJORA CONTINUA, código: CT-MC, Versión 2, vigente desde el 19/11/2019, el objetivo del proceso se encuentra desactualizado &quot;Implementar el Sistema Integrado de Gestión y Control – SIGEC, con el propósito de articular y mejorar la gestión de la DNBC, a través del diseño de directrices, socialización y acompañamiento para la implementación de acciones coordinadas con sus procesos&quot;._x000a__x000a_La descripción del riesgo no está alineada con el riesgo identificado, por cuanto habla de del diseño de un plan mientras que el riesgo determina acciones de implementación no efectivas., por lo tanto son diferentes, incumplimiento lo enunciado en el numeral 2,2 Identificación del Riesgo de la Guía para la Administración del Riesgos emitida por el DAFP._x000a__x000a_De acuerdo con el reporte del proceso solo realizó la contratación del personal hasta el mes de marzo, por lo tanto se debió aplicar la contingencia, no se cargo evidencia de su ejecución._x000a__x000a_El tratamiento del riesgo no es coherente con lo establecido en el Manual de Gestión del Riesgo, ya que para un riego en zona de riesgo alta se debe reducir no &quot;evitar&quot;._x000a__x000a_El control aplica a la clasificación  de  preventivo y no detectivo conforme a lo estipulado en el numeral 8,3 del Manual de Gestión del riesgo de la DNBC._x000a__x000a_No se realizó una adecuada evaluación del riesgo residual, puesto que no hubo reducción con la aplicación de los controles, quedando en ALTO"/>
    <x v="0"/>
    <s v="Cumple"/>
    <s v="Cumple"/>
    <s v="Cumple"/>
    <s v="No cumple"/>
    <s v="Cumple"/>
    <s v="Cumple"/>
    <s v="No cumple"/>
    <s v="MODERADO"/>
  </r>
  <r>
    <x v="36"/>
    <n v="0"/>
    <x v="17"/>
    <s v="Asesorar el desarrollo de la gestión de los Cuerpos de Bomberos del País y grupos de Interés, mediante la proyección y socialización de  directrices jurídicas, técnicas y operativas en materia bomberil."/>
    <s v="Asesorias en terminos no oportunos conforme a lo establecido en la ley respecto al acompañamiento jurídico, técnico y operativo en materia bomberil"/>
    <s v="El no acompañamiento oportuno juridico, hacia los grupos de valor o grupos de interes de la DNBC "/>
    <s v="Cumplimiento"/>
    <s v="1.1"/>
    <s v="Fallas tecnológicas en sistema de gestión documental, internet y correo electrónico"/>
    <s v="Afectación a terceros_x000a__x000a_Reprocesos_x000a__x000a_Daño reputacional"/>
    <s v="Posible"/>
    <s v="Moderado"/>
    <s v="Alto"/>
    <s v="Reducir"/>
    <s v="Reportar las fallas presentadas de manera oportuna al área encargada, detallando el tipo de falla y el sistema en el cual de presenta"/>
    <s v="Líder del proceso y Gestor del Proceso"/>
    <s v="Gestión de Tecnología Informática"/>
    <s v="Cada vez que ocurra"/>
    <s v="Detectar"/>
    <s v="Numero de fallas presentadas y reportadas en el periodo"/>
    <s v="Correo electrónico_x000a__x000a_Relaciòn de casos (Bitacora)"/>
    <s v="MARZO 2020. 0, FALLAS REPORTADAS_x000a__x000a_JUNIO 2020. 10, FALLAS REPORTADAS_x000a__x000a_SEPTIEMBRE 2020. 0, FALLAS REPORTADAS"/>
    <s v="MARZO 2020. No se presentaron fallas en los sistemas que limitaran o impidieran la respuesta a las asesorias en terminos no oportunos conforme a lo establecido en la ley respecto al acompañamiento jurídico, técnico y operativo en materia bomberil_x000a__x000a_JUNIO 2020. se presetaron 10 casos, los cuales fueron reportados al area de sistemas informaticos con el proposito de darle solucion. _x000a__x000a_SEPTIEMBRE 2020. No se presentaron fallas en los sistemas que limitaran o impidieran la respuesta a las asesorias en terminos no oportunos conforme a lo establecido en la ley respecto al acompañamiento jurídico, técnico y operativo en materia bomberil_x000a_"/>
    <s v="Solicitar aplicar una solución alternativa a TI para poder desarrollar las asesorías requeridas"/>
    <s v="Improbable"/>
    <s v="Moderado"/>
    <s v="Moderado"/>
    <s v="Observa la Oficina de Control Interno, en la presente evaluación de los riesgos del  proceso de Formulación, actualización y acompañamiento normativo y operativo, que no se tiene plenamente identificado el objetivo del proceso; toda vez, que el que se relaciona en la matriz de riesgos  está incompleto al establecido en su caracterización, el cual se actualizó en septiembre de la presente vigencia, y que determina  que desde el proceso se asesora el desarrollo de la gestión de los Cuerpos de Bomberos del País y grupos de Interés, mediante la proyección y socialización de directrices jurídicas, no solo limitándose al apoyo jurídico en aspectos técnicos, administrativos y operativos bomberiles, como determina el objetivo con el cual se definen los riesgos.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 Ej. Dar respuesta inmediatamente , completa y de fondo"/>
    <x v="0"/>
    <s v="Cumple"/>
    <s v="Cumple"/>
    <s v="Cumple"/>
    <s v="Cumple"/>
    <s v="Cumple"/>
    <s v="No cumple"/>
    <s v="Cumple"/>
    <s v="MODERADO"/>
  </r>
  <r>
    <x v="36"/>
    <n v="0"/>
    <x v="17"/>
    <s v="Asesorar el desarrollo de la gestión de los Cuerpos de Bomberos del País y grupos de Interés, mediante la proyección y socialización de directrices jurídicas, técnicas y operativas en materia bomberil."/>
    <s v="Asesorias en terminos no oportunos conforme a lo establecido en la ley respecto al acompañamiento jurídico, técnico y operativo en materia bomberil"/>
    <s v="El no acompañamiento oportuno juridico, hacia los grupos de valor o grupos de interes de la DNBC"/>
    <s v="Cumplimiento"/>
    <d v="2020-02-01T00:00:00"/>
    <s v="Ausencia de personal idóneo"/>
    <s v="Sanciones Legales_x000a_ _x000a_ Sanciones diciplinarias_x000a_ _x000a_ Daño reputacional"/>
    <s v="Posible"/>
    <s v="Moderado"/>
    <s v="Alto"/>
    <s v="Reducir"/>
    <s v="Asignar a los abogados todos las PQRSD de conformidad con las necesidades que se reciban, por parte de los grupos de valor y/o interés en materia jurídica, operativa y técnica bomberil acorde a cada caso. _x000a_ _x000a_ En caso de que el personal no sea suficiente, se reportará al subdirector misional la ausencia del personal que pueda dar cumplimiento de manera oportuna, a las asesorias en terminos establecido en la ley respecto al acompañamiento jurídico, técnico y operativo en materia bomberil"/>
    <s v="Subdirector Estratégico y de Coordinación Bomberil"/>
    <s v="Atención al Ciudadano"/>
    <s v="Mensual"/>
    <s v="Prevenir"/>
    <s v="No. de PQRSD asignadas a los abogados / No. de PQRSD recibidas en el periodo"/>
    <s v="Formato PQRD"/>
    <s v="ENERO 2020. 9/9 Se asigno el 100% de los requerimientos recibidos_x000a_ _x000a_ FEBRERO 2020. 15/15 Se asigno el 100% de los requerimientos recibidos_x000a_ _x000a_ MARZO 2020. 30/30 Se asigno el 100% de los requerimientos recibidos_x000a_ _x000a_ ABRIL 2020. 105/105 Se asigno el 100% de los requerimientos recibidos_x000a_ _x000a_ MAYO 2020. 165/165 Se asigno el 100% de los requerimientos recibidos_x000a_ _x000a_ JUNIO 2020 110/110 Se asigno el 100% de los requerimientos recibidos_x000a_ _x000a_ JULIO 2020. 49/49 Se asigno el 100% de los requerimientos recibidos_x000a_ _x000a_ AGOSTO 2020. 100/100 Se asigno el 100% de los requerimientos recibidos_x000a_ _x000a_ SEPTIEMBRE 2020. 126/126 Se asigno el 100% de los requerimientos recibidos"/>
    <s v="ENERO 2020. Dentro del perido se realizo la asignacion de todos las pqrsd recibidas, a los abogados cotratados del area dentro de la entidad, sinedo estos suficientes para el promedio de asignacoin de pqrsd._x000a_ _x000a_ FEBRERO 2020. Dentro del perido se realizo la asignacion de todos las pqrsd recibidas, a los abogados cotratados del area dentro de la entidad, sinedo estos suficientes para el promedio de asignacoin de pqrsd._x000a_ _x000a_ _x000a_ MARZO 2020.Dentro del perido se realizo la asignacion de todos las pqrsd recibidas, a los abogados cotratados del area dentro de la entidad, sinedo estos suficientes para el promedio de asignacoin de pqrsd._x000a_ _x000a_ _x000a_ ABRIL 2020.Dentro del perido se realizo la asignacion de todos las pqrsd recibidas, a los abogados cotratados del area dentro de la entidad, sinedo estos suficientes para el promedio de asignacoin de pqrsd._x000a_ _x000a_ _x000a_ MAYO 2020. Dentro del perido se realizo la asignacion de todos las pqrsd recibidas, a los abogados cotratados del area dentro de la entidad, sinedo estos suficientes para el promedio de asignacoin de pqrsd._x000a_ _x000a_ _x000a_ JUNIO 2020 Dentro del perido se realizo la asignacion de todos las pqrsd recibidas, a los abogados cotratados del area dentro de la entidad, sinedo estos suficientes para el promedio de asignacoin de pqrsd._x000a_ _x000a_ _x000a_ JULIO 2020. Dentro del perido se realizo la asignacion de todos las pqrsd recibidas, a los abogados cotratados del area dentro de la entidad, sinedo estos suficientes para el promedio de asignacoin de pqrsd._x000a_ _x000a_ _x000a_ AGOSTO 2020. Dentro del perido se realizo la asignacion de todos las pqrsd recibidas, a los abogados cotratados del area dentro de la entidad, sinedo estos suficientes para el promedio de asignacoin de pqrsd._x000a_ _x000a_ _x000a_ SEPTIEMBRE 2020. Dentro del perido se realizo la asignacion de todos las pqrsd recibidas, a los abogados cotratados del area dentro de la entidad, sinedo estos suficientes para el promedio de asignacoin de pqrsd."/>
    <s v="Responder todas las solicitudes independiente de los tiempos establecidos"/>
    <s v="Improbable"/>
    <s v="Moderado"/>
    <s v="Moderado"/>
    <s v="Observa la Oficina de Control Interno, en la presente evaluación de los riesgos del  proceso de Formulación, actualización y acompañamiento normativo y operativo, que no se tiene plenamente identificado el objetivo del proceso; toda vez, que el que se relaciona en la matriz de riesgos  está incompleto al establecido en su caracterización, el cual se actualizó en septiembre de la presente vigencia, y que determina  que desde el proceso se asesora el desarrollo de la gestión de los Cuerpos de Bomberos del País y grupos de Interés, mediante la proyección y socialización de directrices jurídicas, no solo limitándose al apoyo jurídico en aspectos técnicos, administrativos y operativos bomberiles, como determina el objetivo con el cual se definen los riesgos._x000a__x000a__x000a_El control aplica a la clasificación detectivo  y no preventivo conforme a lo estipulado en el numeral 8,3 del Manual de Gestión del riesgo de la DNBC._x000a__x000a__x000a__x000a_"/>
    <x v="0"/>
    <s v="Cumple"/>
    <s v="Cumple"/>
    <s v="Cumple"/>
    <s v="Cumple"/>
    <s v="Cumple"/>
    <s v="Cumple"/>
    <s v="Cumple"/>
    <s v="MODERADO"/>
  </r>
  <r>
    <x v="36"/>
    <n v="0"/>
    <x v="17"/>
    <s v="Asesorar el desarrollo de la gestión de los Cuerpos de Bomberos del País y grupos de Interés, mediante la proyección y socialización de  directrices jurídicas, técnicas y operativas en materia bomberil."/>
    <s v="Asesorias en terminos no oportunos conforme a lo establecido en la ley respecto al acompañamiento jurídico, técnico y operativo en materia bomberil"/>
    <s v="El no acompañamiento oportuno juridico, hacia los grupos de valor o grupos de interes de la DNBC "/>
    <s v="Cumplimiento"/>
    <s v="1.3"/>
    <s v="Negligencia por parte del personal"/>
    <s v="Sanciones Legales_x000a__x000a_Sanciones diciplinarias_x000a__x000a_Daño reputacional"/>
    <s v="Posible"/>
    <s v="Moderado"/>
    <s v="Alto"/>
    <s v="Reducir"/>
    <s v="Validar el cumplimiento de las actividades e informar al supervisor del contrato, para que se tomen los correctivos necesarios por parte del personal"/>
    <s v="Líder del proceso y Gestor del Proceso"/>
    <s v="no aplica"/>
    <s v="Cada vez que ocurra"/>
    <s v="Detectar"/>
    <s v="Numero de informes realizados detallando los incumplimientos encontrados"/>
    <s v="Correo electrónico_x000a__x000a_Formato de atención de soporte técnico"/>
    <s v="MARZO 2020. 0, No se presentaron casos de inconsistencias en las respuestas_x000a__x000a_JUNIO 2020.  0, No se presentaron casos de inconsistencias en las respuestas_x000a__x000a_SEPTIEMBRE 0, No se presentaron casos de inconsistencias en las respuestas"/>
    <s v="MARZO 2020. De acuerdo a la asignacion realizada a sus abogados realizaron su labor en el periodo, no se constato Negligencia por parte del personal al momento de generar las respuestas a las pqrsd_x000a__x000a_JUNIO 2020.  De acuerdo a la asignacion realizada a sus abogados realizaron su labor en el periodo, no se constato Negligencia por parte del personal al momento de generar las respuestas a las pqrsd_x000a__x000a_SEPTIEMBRE 2020. De acuerdo a la asignacion realizada a sus abogados realizaron su labor en el periodo, no se constato Negligencia por parte del personal al momento de generar las respuestas a las pqrsd_x000a_"/>
    <s v="informar al director del contrato, para que se tomen los correctivos necesarios por parte del personal"/>
    <s v="Improbable"/>
    <s v="Moderado"/>
    <s v="Moderado"/>
    <s v="Respecto a esta otra definición de causa para el riesgo del proceso Formulación, actualización y acompañamiento normativo y operativo, hasta tanto no se construya el riesgo atendiendo a la totalidad de la función del proceso determinado en su objetivo del proceso; ninguno de los aspectos establecidos, cumple con lo definido en la guía como en el manual de riesgos, por eso quedamos atentos al ajuste y revisión de lo relacionado en la matriz_x000a__x000a_El control aplica a la clasificación detectivo  y no preventivo conforme a lo estipulado en el numeral 8,3 del Manual de Gestión del riesgo de la DNBC.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control está enmarcado en la validación (avalar) y no en la revisión (sometiendo a una prueba o examen para hacer correcciones), conforme a lo indicado en el numeral 8,3 del Manual de Gestión del Riesgo de la DNBC._x000a__x000a_La contingencia no es un tratamiento para mitigar los efectos de la materialización del riesgo. Ej. Dar respuesta inmediatamente , completa y de fondo.."/>
    <x v="0"/>
    <s v="Cumple"/>
    <s v="Cumple"/>
    <s v="Cumple"/>
    <s v="Cumple"/>
    <s v="Cumple"/>
    <s v="No cumple"/>
    <s v="Cumple"/>
    <s v="MODERADO"/>
  </r>
  <r>
    <x v="36"/>
    <n v="36"/>
    <x v="17"/>
    <s v="Asesorar el desarrollo de la gestión de los Cuerpos de Bomberos del País y grupos de Interés, mediante la proyección y socialización de  directrices jurídicas, técnicas y operativas en materia bomberil."/>
    <s v="Asesorias en terminos no oportunos conforme a lo establecido en la ley respecto al acompañamiento jurídico, técnico y operativo en materia bomberil"/>
    <s v="El no acompañamiento oportuno juridico, hacia los grupos de valor o grupos de interes de la DNBC "/>
    <s v="Cumplimiento"/>
    <s v="1.4"/>
    <s v="Errores humanos"/>
    <s v="Reprocesos_x000a__x000a_Daño reputaciónal_x000a__x000a_Sancionales disciplinarias"/>
    <s v="Posible"/>
    <s v="Moderado"/>
    <s v="Alto"/>
    <s v="Reducir"/>
    <s v="Solicitar de manera oportuna las necesidades del personal idóneo que permita dar respuesta oportuna a la cantidad de asesorías requeridas al proceso"/>
    <s v="Líder del proceso "/>
    <s v="oficina de contratación y dirección general"/>
    <s v="Anual"/>
    <s v="Prevenir"/>
    <s v="Numero personal requerido"/>
    <s v="contratos de prestación de servicio"/>
    <s v="SEPTIEMBRE 2020. 6 personas (PEDIR ADRIANA EL FORMULARIO DILGENCIA)"/>
    <s v="SEPTIEMBRE 2020. 6 personas (PEDIR ADRIANA EL FORMULARIO DILGENCIADO EXPLICAR EL FORMULARIO)"/>
    <s v="asignar personal provisional para la respuesta y acompañamiento oportuno a los cuerpos de bomberos y grupos de interés"/>
    <s v="Improbable"/>
    <s v="Moderado"/>
    <s v="Moderado"/>
    <s v="Una vez, definidos los riesgos del proceso Formulación, actualización y acompañamiento normativo y operativo, con base en el objetivo del proceso determinado en su caracterización, retomaremos la evaluación en el marco de la Guía y Manual diseñados para su construcción, atendiendo a nuestra función establecida al respecto_x000a__x000a_El indicador establecido no mide la ejecución  del control ej. # abogados con experticia/#abogados contratados x 100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ausa no está conforme a lo identificado en el manual de gestión del riesgo de la DNBC numeral 7,1,1, ej.: Desconocimiento de la normatividad bomberil, ej. personal sin experticia"/>
    <x v="0"/>
    <s v="No cumple"/>
    <s v="Cumple"/>
    <s v="Cumple"/>
    <s v="Cumple"/>
    <s v="No cumple"/>
    <s v="Cumple"/>
    <s v="Cumple"/>
    <s v="DÉBIL"/>
  </r>
  <r>
    <x v="37"/>
    <n v="0"/>
    <x v="18"/>
    <s v="Coordinar las acciones que permitan la gestión de consecución de recursos financieros, físicos, humanos o técnicos para el Fortalecimiento de los Bomberos de Colombia, por intermedio de entidades del Gobierno y Cooperantes Nacionales o Internacionales, con el fin de complementar las acciones que realiza el Gobierno Nacional a través de la DNBC."/>
    <s v="Acuerdos o alianzas que no llegan hacer concretadas y pactadas entre los cooperantes y la DNBC."/>
    <s v="Factores internos y externos que impiden la formalización de acuerdos o alianzas para el fortalecimiento de los cuerpos de bomberos de Colombia."/>
    <s v="Estratégico"/>
    <s v="1.3"/>
    <s v="Los cooperantes no realicen ofrecimientos en el campo bomberil"/>
    <s v="Disminución de acuerdos y alianzas con cooperantes o aliados desde la DNBC _x000a__x000a_Bajos resultados en los productos de cooperación"/>
    <s v="Posible"/>
    <s v="Moderado"/>
    <s v="Alto"/>
    <s v="Reducir"/>
    <s v="Revisión periódica de los acuerdos o alianzas que se hayan generado en la DNBC. "/>
    <s v="Líder del proceso y Gestor del Proceso"/>
    <s v="Cooperantes externos a la DNBC"/>
    <s v="Trimestral "/>
    <s v="Prevenir"/>
    <s v="#Novedades presentadas"/>
    <s v="Base de datos de los acuerdos a o alianzas realizadas, o  correo eléctrico o acta de  reunión"/>
    <s v="MARZO 2020: 0  _x000a_JUNIO 2020:  Cod causa 1.2 Indicador (2)_x000a_                          Cod causa 1.3 Indicador (15)_x000a_SEPTIEMBRE 2020.  Cod causa 1.2 Indicador (5)_x000a_                                   Cod causa 1.3 Indicador (18)"/>
    <s v="MARZO 2020: No se evidenciaron novedades                                                                                                                                                                                                                                                                                                                                           JUNIO 2020: Se hizo revision periodica y se mantienen los acuerdos establecieron acuerdos de asistencia tecnica con USAID/OFDA se hara seguimiento en el tercer trimestre del año.                                                                                                                                                                                                                                                                                                                                        SEPTIEMBRE 2020:                                                                                                                                                                                                                                                                                                                               1- USAID/OFD, se reviso el proceso con el cooperante, en el marco de las asistencias tecnicas, no hay novedades en los compromisos o requisitos adicionales. Evidencias (matriz de asistencia tecnica, acta de reunion ).                                                                                                                                                                                                                                                                                                                                                   2- Republica Checa;  se comienza a explorar eventuales alianzas estrategicas.  Evidencia (acta de reunión)                                                                                                                                                                                                        3- Gobierno de España,  se comienza a explorar eventuales alianzas estrategicas. Evidencias (acta de reunión)                                                                                                                                               4- Se gestión  15 cupos con Bomberos Bogotá para el curso tecnico básico en Gestión Integral del Riesgo, la selección de la personas vinculadas correspode a los criterios del proceso educativo. Evidencias (correo electronico)                                                                                                                                                                                                                                                             5- Gestión del &quot;Curso básico online sobre principios de protección personal frente a CAW y TIC para socorristas de los Estados Partes del GRULAC&quot;  Evidencia correo enviado a los cuerpos de Bomberos. Evidencias (correo enviado al Grupo de Bomberos , hojas de vida).                                                                                                                                                                                                                            Ruta  del total de las evidencias : https://drive.google.com/drive/folders/1w-dc3qdNjCNTQgScynK-bJQp102nFmD6"/>
    <s v="Generar un cronograma de actividades de contacto con los cooperantes o aliados, donde se pueda hacer seguimiento a las obsevaciones y/o novedades que puedan reportar cada uno de ellos, "/>
    <s v="Posible"/>
    <s v="Moderado"/>
    <s v="Alto"/>
    <s v="Nombre del riesgo y descripción del riesgo: Respecto a la construcción e identificación del riesgo, la Oficina de Control Interno, observa que: 1. No se tuvieron en cuenta la totalidad de los insumos  de que trata el Numeral 2.2. de la Guía de Riesgos del DAFP, ni lo preceptuado en el Numeral 6.1.1. del Manual de Gestión de Riesgo de la DNBC, para determinar y priorizar todos aquellos eventos o situaciones críticas potenciales y reales que imposibiliten el cumplimiento del objetivo estratégicos del proceso, el cual esta enmarcado en la gestión de consecución de recursos  para el Fortalecimiento de los Bomberos de Colombia. De ahí, que el  riesgo o riesgos  se deben determinar en términos de que puede pasar  y no permitir su logro y no en términos de que no se cumpla con una formalidad establecida para su concreción. Ej. Ineficacia en la coordinación recursos…; incumplimiento en la ejecución de los planes. De igual forma  descripción del riesgo no define claramente el nombre del mismo._x000a__x000a_La causa no identifica aquel factores internos y externos que solos o en combinación con otros, pueden producir la materialización del riesgo, la presentada es más un riesgo que una causa, conforme a lo señalado en el Manual de Gestión del riesgo de la DNBC Numeral 7,1,1._x000a__x000a_La consecuencia: También esta redactada como un riesgo , toda vez que no relaciona los efectos o situaciones resultantes de la materialización del riesgo que impactan el fortalecimiento de los bomberos, como puede ser la capacidad de respuesta del cuerpo de bomberos, pérdida de la imagen de la entidad._x000a__x000a_El control no mitiga la materialización  del riesgo, por cuanto está enfocado a los acuerdos o alianzas concretadas o pactadas no a los que no se han llegado a generar; conforme a lo enunciado en el Manual de Gestión del Riesgo numeral 8,3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indicador establecido no mide la ejecución  del control._x000a__x000a_La contingencia igualmente debe ser objeto de revisión en el marco del riesgo construido, para que el tratamiento mitigue los efectos de la materialización del riesgo, ya que está enunciada como un control._x000a__x000a_En la evaluación del riesgo,  no obstante el diseño del control este no modifica su probabilidad ni impacto ya que el nivel de riesgo permanece en alto. "/>
    <x v="0"/>
    <s v="No cumple"/>
    <s v="No cumple"/>
    <s v="Cumple"/>
    <s v="Cumple"/>
    <s v="No cumple"/>
    <s v="No cumple"/>
    <s v="No cumple"/>
    <s v="MODERADO"/>
  </r>
  <r>
    <x v="37"/>
    <n v="37"/>
    <x v="18"/>
    <s v="Coordinar las acciones que permitan la gestión de consecución de recursos financieros, físicos, humanos o técnicos para el Fortalecimiento de los Bomberos de Colombia, por intermedio de entidades del Gobierno y Cooperantes Nacionales o Internacionales, con el fin de complementar las acciones que realiza el Gobierno Nacional a través de la DNBC."/>
    <s v="Acuerdos o alianzas que no llegan hacer concretadas y pactadas entre los cooperantes y la DNBC."/>
    <s v="Factores internos y externos que impiden la formalización de acuerdos o alianzas para el fortalecimiento de los cuerpos de bomberos de Colombia."/>
    <s v="Estratégico"/>
    <s v="1.4"/>
    <s v="Falta de personal idoneo"/>
    <s v="Reprocesos _x000a__x000a_Daño reputacional_x000a__x000a_Sanciones legales "/>
    <s v="Posible"/>
    <s v="Moderado"/>
    <s v="Alto"/>
    <s v="Reducir"/>
    <s v="Solicitud de personal idoneo para el procesos que cumplan con experiencia y perfil acorde a la misionalidad del proceso. "/>
    <s v="Líder del proceso y Gesto del proceso"/>
    <s v="Proceso de Gestión de Contratación"/>
    <s v="Cada vez que ocurra"/>
    <s v="Prevenir"/>
    <s v="Identificación de necesidad de personal  /  Personal asignaado"/>
    <s v="Hojas de vida evaluadas "/>
    <s v="SEPTIMBRE 2020. 1/1"/>
    <s v="SEPTIEMBRE 2020. Se hace el ingreso a contratista con el cargo &quot;Apoyo al Programa Cooperacion Internacional y Alianzas estrategicas . Ruta  del total de las evidencias : https://drive.google.com/drive/folders/1_5SONdMlUnXwVmuhJVBP8s7m213mG32Y"/>
    <s v="Solicitar de manera oportuna y clara en las necesidades de personal para la futuras vigencias: los perfiles requeridos para el desarrollo de la gestión necesarias en el proceso "/>
    <s v="Posible"/>
    <s v="Moderado"/>
    <s v="Alto"/>
    <s v="Nombre del riesgo y descripción del riesgo: Respecto a la construcción e identificación del riesgo, la Oficina de Control Interno, observa que: 1. No se tuvieron en cuenta la totalidad de los insumos  de que trata el Numeral 2.2. de la Guía de Riesgos del DAFP, ni lo preceptuado en el Numeral 6.1.1. del Manual de Gestión de Riesgo de la DNBC, para determinar y priorizar todos aquellos eventos o situaciones críticas potenciales y reales que imposibiliten el cumplimiento del objetivo estratégicos del proceso, el cual esta enmarcado en la gestión de consecución de recursos  para el Fortalecimiento de los Bomberos de Colombia. De ahí, que el  riesgo o riesgos  se deben determinar en términos de que puede pasar  y no permitir su logro y no en términos de que no se cumpla con una formalidad establecida para su concreción. Ej. Ineficacia en la coordinación recursos…; incumplimiento en la ejecución de los planes. De igual forma  descripción del riesgo no define claramente el nombre del mismo._x000a__x000a_La causa si identifica un factor interno  que solo o en combinación con otros, pueden producir la materialización del riesgo._x000a__x000a_La consecuencia: Relaciona los efectos o situaciones resultantes de la materialización del riesgo que impactan el fortalecimiento de los bomberos._x000a__x000a_El indicador establecido mide la ejecución del control;_x000a__x000a_La contingencia: No mitiga los efectos de la materialización del riesgo, pues si no se concretan los acuerdos o alianzas internacionales, se deben  fortalecer los cuerpos de bomberos, con otro tipo de acciones_x000a__x000a_Evaluación del riesgo, no obstante el diseño del control este no modifica su probabilidad ni impacto ya que el nivel de riesgo permanece en alto."/>
    <x v="0"/>
    <s v="Cumple"/>
    <s v="Cumple"/>
    <s v="Cumple"/>
    <s v="Cumple"/>
    <s v="Cumple"/>
    <s v="No cumple"/>
    <s v="No cumple"/>
    <s v="MODERADO"/>
  </r>
  <r>
    <x v="38"/>
    <n v="0"/>
    <x v="6"/>
    <s v="Proveer soluciones administrativas adecuadas, para apoyar el desarrollo y gestión de las dependencias de la DNBC, a través de la administración, custodia y control de los mismos."/>
    <s v="Administación inapropiada de los bienes de propiedad de la DNBC"/>
    <s v="Custodiar y/o administrar de manera inapropiada los bienes de cargo de la DNBC"/>
    <s v="Operativo"/>
    <s v="2.1"/>
    <s v="El inventario individual en uso presenta diferencias con la información registrada"/>
    <s v="Inventarios desactualizados_x000a__x000a_Pérdida de bienes de consumo, consumo controlado y devolutivo"/>
    <s v="Posible"/>
    <s v="Moderado"/>
    <s v="Alto"/>
    <s v="Reducir"/>
    <s v="Validar el inventario de activos de la entidad, verificando fisicamente vs el inventario registrado de los activos "/>
    <s v="Gestor del Proceso"/>
    <s v="Todos los procesos"/>
    <s v="Semestral"/>
    <s v="Detectar"/>
    <s v="(No. de verificaciones al inventario/No de verificaciones planeadas)*100"/>
    <s v="Informe de verificación o lista de chqueo"/>
    <s v="ENERO 2020. 1/1_x000a__x000a_JUNIO 2020.  1/1_x000a__x000a_"/>
    <s v="ENERO 2020. Se realizó un inventario   cumpliendo asi con el 100% del requerimiento.    _x000a_                         _x000a_JUNIO 2020. Se realizó un inventario   cumpliendo asi con el 100% del requerimiento.                                  _x000a_"/>
    <s v="Realizar el inventario una vez allegue a la entidad, con la empresa contratista, el gestor del proceso y la persona encargada del inventario de la entidad. _x000a_Verificar trimestralmente el inventario individual con la informacion registrada y actualizarla para que  sea veridica"/>
    <s v="Improbable"/>
    <s v="Moderado"/>
    <s v="Moderado"/>
    <s v="Hace falta la inclusión de otras consecuencias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_x000a__x000a_La contingencia no es un tratamiento para mitigar los efectos de la materialización del riesgo. Ej. Realizar de manera inmediata un inventario físico. Lo que se indicó en la contingencia hacen referencia a implementación de controles"/>
    <x v="1"/>
    <s v="Cumple"/>
    <s v="Cumple"/>
    <s v="Cumple"/>
    <s v="Cumple"/>
    <s v="Cumple"/>
    <s v="No cumple"/>
    <s v="Cumple"/>
    <s v="MODERADO"/>
  </r>
  <r>
    <x v="38"/>
    <n v="38"/>
    <x v="6"/>
    <s v="Proveer soluciones administrativas adecuadas, para apoyar el desarrollo y gestión de las dependencias de la DNBC, a través de la administración, custodia y control de los mismos."/>
    <s v="Administación inapropiada de los bienes de propiedad de la DNBC"/>
    <s v="Custodiar y/o administrar de manera inapropiada los bienes de cargo de la DNBC"/>
    <s v="Operativo"/>
    <s v="2.2"/>
    <s v="Incumplimiento en el reporte de novedades de traslado, desvinculación o liquidación de contratos"/>
    <s v="Reproceso de actividades y aumento de carga operativa_x000a__x000a_Sanciones disciplinarias"/>
    <s v="Posible"/>
    <s v="Moderado"/>
    <s v="Alto"/>
    <s v="Reducir"/>
    <s v="Revisar las causas del incumplimiento en el reporte y gestionar de forma inmediata la actualización de estos"/>
    <s v="Lider y Gestor del Proceso"/>
    <s v="Todos los procesos"/>
    <s v="Semestral"/>
    <s v="Detectar"/>
    <s v="(No. de novedades reportadas/No. total de novedades)*100"/>
    <s v="Informe de reporte de novedades"/>
    <s v="ENERO 2020. 1/1_x000a__x000a_JUNIO 2020.  1/1_x000a__x000a_"/>
    <s v="A 31 de Enero del 2020 se realizó un inventario   cumpliendo asi con el 100% del requerimiento.    _x000a_                         _x000a_ A 30 de junio del  2020 se realizó un inventario   cumpliendo asi con el 100% del requerimiento.                                  _x000a_"/>
    <s v="Actualizar los reportes de novedades, traslados y liquidaciones de contratos, en los periodos establecidos, verificacndo la existencia de los bienes a cargo de cada funcionario de acuerdo al inventario realizado semestralmente"/>
    <s v="Improbable"/>
    <s v="Moderado"/>
    <s v="Moderado"/>
    <s v="_x000a_No se identificó los  controles conforme a lo enunciado en el numeral  8,3 del Manual de Gestión de la DNBC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La contingencia no es un tratamiento para mitigar los efectos de la materialización del riesgo, es el control. Y lo señalado en el control es la Contingencia"/>
    <x v="1"/>
    <s v="Cumple"/>
    <s v="Cumple"/>
    <s v="Cumple"/>
    <s v="Cumple"/>
    <s v="Cumple"/>
    <s v="No cumple"/>
    <s v="Cumple"/>
    <s v="DÉBIL"/>
  </r>
  <r>
    <x v="39"/>
    <n v="0"/>
    <x v="6"/>
    <s v="Proveer soluciones administrativas adecuadas, para apoyar el desarrollo y gestión de las dependencias de la DNBC, a través de la administración, custodia y control de los mismos."/>
    <s v="Formulación del PIGA y su plan de acción con actividades erróneas o no acertadas para la DNBC"/>
    <s v="Incumplimiento o atraso en los programas, proyectos y gestión ambiental desarrollados dentro de la entidad ademas de generar acciones o actividades que no den cumplimiento a la normatividad vigente"/>
    <s v="Ambiental"/>
    <s v="3.1"/>
    <s v="Falta de seguimiento y control en los planes de gestión ambiental "/>
    <s v="Pérdida o mala utilización de recursos_x000a__x000a_Pérdida de imagen institucional por mal manejo ambiental en los puntos de atención a la ciudadanía_x000a__x000a_Pérdida de información"/>
    <s v="Improbable"/>
    <s v="Moderado"/>
    <s v="Moderado"/>
    <s v="Reducir"/>
    <s v="Realizar seguimiento y control a los planes de gestión ambiental implementados en la entidad, de forma oportuna."/>
    <s v="Lider y Gestor del Proceso"/>
    <s v="Gestión ambiental"/>
    <s v="Trimestral "/>
    <s v="Prevenir"/>
    <s v="(No. de informes de control y seguimiento realizados/No. de informes de seguimiento y control planeados)*100"/>
    <s v="Informes trimestrales de seguimiento y control"/>
    <s v="MARZO 2020. 0/0_x000a__x000a_JUNIO 2020. 0/2_x000a__x000a_SEPTIEMBRE 2020. 4/2_x000a__x000a_"/>
    <s v="MARZO 2020. No se contaba con personal para temas ambientales_x000a__x000a_JUNIO 2020. No se contaba con personal para temas ambientales_x000a__x000a_SEPTIEMBRE 2020. Se realizo la evaluación y control del PIGA y el Plan de Eficiencia Administrativa y Cero Papel."/>
    <s v="Realizar el seguimiento y control, en la menor brevedad para quedar al día con la evaluación de cada plan. "/>
    <s v="Improbable"/>
    <s v="Moderado"/>
    <s v="Moderado"/>
    <s v="El riesgo y su descripción no están  identificados conforme a lo enunciado en el numeral 2,2 Identificación del Riesgo de la Guía para la Administración del Riesgos emitida por el DAFP, ya que el nombre no tiene relación con la descripción_x000a__x000a_Puntualizar en la consecuencia inadecuada disposición de residuos convencionales y peligrosos_x000a__x000a_El control implementado solo aplicaría para la ejecución y no para la formulación del Piga.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tratamiento debe ser EVITAR y no Reducir conforme a lo establecido en el Manual de Gestión del Riesgo de la DNBC numeral 3,1._x000a__x000a_El indicador aplica únicamente para la evaluación y no la formulación_x000a__x000a_La contingencia no es un tratamiento para mitigar los efectos de la materialización del riesgo en cuanto a la formulación del PIGA_x000a__x000a_La implementación  del control no redujo   la materialización del riesgo ya que El riesgo residual mantuvo la evaluación el riesgo en MODERADA"/>
    <x v="0"/>
    <s v="Cumple"/>
    <s v="Cumple"/>
    <s v="Cumple"/>
    <s v="No cumple"/>
    <s v="No cumple"/>
    <s v="No cumple"/>
    <s v="No cumple"/>
    <s v="DÉBIL"/>
  </r>
  <r>
    <x v="39"/>
    <n v="39"/>
    <x v="6"/>
    <s v="Proveer soluciones administrativas adecuadas, para apoyar el desarrollo y gestión de las dependencias de la DNBC, a través de la administración, custodia y control de los mismos."/>
    <s v="Formulación del PIGA y su plan de acción con actividades erróneas o no acertadas para la DNBC"/>
    <s v="Incumplimiento o atraso en los programas, proyectos y gestión ambiental desarrollados dentro de la entidad ademas de generar acciones o actividades que no den cumplimiento a la normatividad vigente"/>
    <s v="Ambiental"/>
    <s v="3.2"/>
    <s v="Carencia de personal para la implementación del Sistema de Gestión Ambiental"/>
    <s v="Posibles hallazgos por parte de las autoridades ambientales, los entes o instancias de control_x000a__x000a_Dificultad en la apropiación de políticas ambientales_x000a__x000a_Interrupción de las operaciones o pérdida de cobertura en la prestación de los servicios de la Entidad ocasinados por mal manejo de las condiciones ambientales"/>
    <s v="Improbable"/>
    <s v="Moderado"/>
    <s v="Moderado"/>
    <s v="Reducir"/>
    <s v="_x000a_Solicitar la vinculación de dos o más personas relacionadas con el tema ambiental, las cuales serán las encargadas de realizar y ejecutar el sistema de gestión ambiental de forma eficaz."/>
    <s v="Lider y Gestor del Proceso"/>
    <s v="Gestor ambiental"/>
    <s v="Anual"/>
    <s v="Detectar"/>
    <s v="No. de personas contratadas para el tema ambiental"/>
    <s v="Contratos de vinculación y documento de solicitud de personal"/>
    <s v="AGOSTO 2020.1"/>
    <s v="AGOSTO 2020. Se realizó la contratación de (01) Ingeniera Ambiental para actualizar, gestionar y llevar a cabo la implementación del Sistema de Gestión Ambiental en la entidad."/>
    <s v="Solicitar la vinculación de más personas para reforzar la gestión ambiental de la entidad._x000a__x000a_Capacitar al personal encargado de la gestión ambiental, en los temas que se requiera."/>
    <s v="Improbable"/>
    <s v="Moderado"/>
    <s v="Moderado"/>
    <s v="El riesgo y su descripción no están  identificados conforme a lo enunciado en el numeral 2,2 Identificación del Riesgo de la Guía para la Administración del Riesgos emitida por el DAFP, ya que el nombre no tiene relación con la descripción_x000a__x000a_Aunque se contempló la causa  Carencia de personal para la implementación del Sistema de Gestión Ambiental, hace falta la inclusión de la idoneidad del personal._x000a__x000a_El control implementado &quot;Solicitar la vinculación de dos o más personas relacionadas con el tema ambiental, las cuales serán las encargadas de realizar y ejecutar el sistema de gestión ambiental de forma eficaz, no minimiza la materialización del riesgo por cuanto no es la cantidad sino la idoneidad del personal_x000a__x000a_En los controles conforme al numeral 8,3 del Manual de Gestión del Riesgo, no se identificó el paso 5 que trata de: Indicar qué pasa con las observaciones o desviaciones resultantes de ejecutar el control, quedando así:  No se investigan y resuelven oportunamente_x000a__x000a_El tratamiento debe ser EVITAR y no Reducir conforme a lo establecido en el Manual de Gestión del Riesgo de la DNBC numeral 3,1._x000a__x000a_La contingencia no es un tratamiento para mitigar los efectos de la materialización del riesgo en cuanto a la formulación del PIGA_x000a__x000a_La implementación  del control no redujo   la materialización del riesgo ya que El riesgo residual mantuvo la evaluación el riesgo en MODERADA_x000a__x000a_"/>
    <x v="0"/>
    <s v="Cumple"/>
    <s v="Cumple"/>
    <s v="Cumple"/>
    <s v="No cumple"/>
    <s v="Cumple"/>
    <s v="No cumple"/>
    <s v="No cumple"/>
    <s v="DÉBIL"/>
  </r>
</pivotCacheRecords>
</file>

<file path=xl/pivotCache/pivotCacheRecords4.xml><?xml version="1.0" encoding="utf-8"?>
<pivotCacheRecords xmlns="http://schemas.openxmlformats.org/spreadsheetml/2006/main" xmlns:r="http://schemas.openxmlformats.org/officeDocument/2006/relationships" count="85">
  <r>
    <n v="0"/>
    <x v="0"/>
    <s v="Estructurar e implementar los lineamientos para los Cuerpos de Bomberos del País, en pro de diseñar e instrumentar globalmente planes y programas de formación para bomberos.  "/>
    <s v="Emitir certificados de aprobación de cursos avalados por la DNBC, sin el debido cumplimiento de los requisitos definidos para este fin"/>
    <s v="Generar certificados de aprobaciòn de los cursos que se encuentran avalados por parte de la DNBC, sin que estos cumplan con los requisitos necesarios para esta expediciòn"/>
    <s v="Operativo"/>
    <s v="1.1"/>
    <s v="Deficiente análisis a los requisitos de solicitud de firma de cursos avalados por la DNBC"/>
    <s v="Nombramientos o ascenso de personal en los cuerpos de bomberos no apropiado_x000a__x000a_Daño reputacional"/>
    <s v="Posible"/>
    <s v="Moderado"/>
    <s v="Alto"/>
    <s v="Reducir"/>
    <s v="Se asigna un responsable directo para el análisis y revisión de las solicitudes de firmas de certificados de los cursos avalados por la DNBC, centralizando de esta manera la gestión de revisión."/>
    <s v="Gestores de Proceso"/>
    <s v="Líder del Proceso"/>
    <s v="Mensual"/>
    <s v="Prevenir"/>
    <s v="Solicitudes de firmas de certificados de cursos revisados  /  Solicitudes de firmas de certificados de cursos allegadas a la DNBC"/>
    <s v="Base de datos de registro de los tramites (formato en Excel - BASE DE DATOS CERTIFICADOS (DIPLOMAS DE CAPACITACIÓN BOOMERIL (CURSOS)))"/>
    <s v="JULIO 2020.   10/20_x000a__x000a_AGOSTO 2020.    30/30_x000a__x000a_SEPTIEMBRE 2020. 20/35"/>
    <s v="JULIO 2020.   Se recibieron 20 solicitudes de las cuales 10 se entregaron satisfactoriamente, las otras 10 restantes presentaron inconsistencias que fueron reportadas a los respectivos CB_x000a__x000a_AGOSTO 2020.    Se recibieron 30 solicitudes de las cuales 30 se e"/>
    <s v="Se deberá generar comunicación con el cuerpo de Bomberos correspondiente donde se referencia al que se genera el certificado, informando de manera escrita (correo o comunicado físico) que el certificado se invalida por no cumplir con el total de los requi"/>
    <s v="Improbable"/>
    <s v="Moderado"/>
    <s v="Moderado"/>
    <s v="Se identificó el riesgo de forma adecuada, sin embargo es un riesgo de corrupción, por cuanto cumple con los componentes enunciados en el numeral 6,1,2 Identificación de riesgos técnicos para identificar riesgos de corrupción del manual de Gestión de Ries"/>
    <s v="No cumple"/>
    <s v="Cumple"/>
    <s v="Cumple"/>
    <s v="Cumple"/>
    <s v="Cumple"/>
    <s v="No cumple"/>
    <s v="Cumple"/>
    <s v="Cumple"/>
  </r>
  <r>
    <n v="0"/>
    <x v="0"/>
    <s v="Estructurar e implementar los lineamientos para los Cuerpos de Bomberos del País, en pro de diseñar e instrumentar globalmente planes y programas de formación para bomberos.  "/>
    <s v="Emitir certificados de aprobación de cursos avalados por la DNBC, sin el debido cumplimiento de los requisitos definidos para este fin"/>
    <s v="Generar certificados de aprobaciòn de los cursos que se encuentran avalados por parte de la DNBC, sin que estos cumplan con los requisitos necesarios para esta expediciòn"/>
    <s v="Operativo"/>
    <s v="1.2"/>
    <s v="Falta de actualización al procedimiento definido dentro del proceso"/>
    <s v="Daño reputacional de la entidad_x000a__x000a_Reproceso_x000a__x000a_Nombramientos o ascenso de personal en los cuerpos de bomberos no apropiado"/>
    <s v="Posible"/>
    <s v="Moderado"/>
    <s v="Alto"/>
    <s v="Reducir"/>
    <s v="Actualizar y socializar el procedimiento &quot;Procedimiento para registro de cursos de formación bomberil y firma de certificados&quot;, con el propósito de incluir los instructivos y formatos que están involucrados dentro del proceso."/>
    <s v="Gestores de Proceso"/>
    <s v="Líder del Proceso"/>
    <s v="Semestral"/>
    <s v="Prevenir"/>
    <s v="1 Procedimiento actualizado y socializado"/>
    <s v="Procedimiento cargado en el SIGEC _x000a__x000a_Listas de participación ó pantallas de asistencia a la reunión"/>
    <s v="NO SE CUMPLE EL TIEMPO DE LA MEDICIÓN"/>
    <s v="SEPIEMBRE 2020. Aunque no se ha cumplido el tiempo del indicador del control, se informa del avance que a la fecha se ha desarrollado en cuanto a la base documental del proceso. Se trabajo con el proceso de Análisis y Mejora Continua para poder tener la l"/>
    <s v="Se deberá generar comunicación con el cuerpo de Bomberos correspondiente donde se referencia al que se genera el certificado, informando de manera escrita (correo o comunicado físico) que el certificado se invalida por no cumplir con el total de los requi"/>
    <s v="Improbable"/>
    <s v="Moderado"/>
    <s v="Moderado"/>
    <s v="Se identificó el riesgo de forma adecuada, sin embargo, es un riesgo de corrupción, por cuanto cumple con los componentes enunciados en el numeral 6,1,2 Identificación de riesgos técnicos para identificar riesgos de corrupción del manual de Gestión de Rie"/>
    <s v="No cumple"/>
    <s v="Cumple"/>
    <s v="Cumple"/>
    <s v="Cumple"/>
    <s v="Cumple"/>
    <s v="Cumple"/>
    <s v="Cumple"/>
    <s v="Cumple"/>
  </r>
  <r>
    <n v="1"/>
    <x v="0"/>
    <s v="Estructurar e implementar los lineamientos para los Cuerpos de Bomberos del País, en pro de diseñar e instrumentar globalmente planes y programas de formación para bomberos.  "/>
    <s v="Emitir certificados de aprobación de cursos avalados por la DNBC, sin el debido cumplimiento de los requisitos definidos para este fin"/>
    <s v="Generar certificados de aprobaciòn de los cursos que se encuentran avalados por parte de la DNBC, sin que estos cumplan con los requisitos necesarios para esta expediciòn"/>
    <s v="Operativo"/>
    <s v="1.3"/>
    <s v="Bajo conocimiento por parte de los cuerpos de bomberos del tramite respectivo"/>
    <s v="Reprocesos_x000a__x000a_Daño reputacional para la entidad"/>
    <s v="Posible"/>
    <s v="Moderado"/>
    <s v="Alto"/>
    <s v="Reducir"/>
    <s v="Participar de manera activa en encuentros organizados por la DNBC para socializar el tramite de firma de certificados por parte de la entidad hacia los cuerpos de bomberos._x000a__x000a_Realzar reuniones virtuales con los cuerpos de bomberos y delegaciones con el pro"/>
    <s v="Gestores de Proceso"/>
    <m/>
    <s v="Semestral"/>
    <s v="Prevenir"/>
    <s v="Numero de participaciones en actividades y difusión de piezas graficas"/>
    <s v="Listas de asistencia  y/ó  socialización de piezas graficas"/>
    <s v="NO SE CUMPLE EL TIEMPO DE LA MEDICIÓN"/>
    <s v="SEPTIEMBRE 2020. Se esta trabajando de manera activa para poder ser participes en las actividades bomberiles a las cuales se espera poder participar con la documentación del proceso debidamente aprobada, con el propósito de garantizar la transparencia en "/>
    <s v="Se deberá generar comunicación con el cuerpo de Bomberos correspondiente donde se referencia al que se genera el certificado, informando de manera escrita (correo o comunicado físico) que el certificado se invalida por no cumplir con el total de los requi"/>
    <s v="Improbable"/>
    <s v="Moderado"/>
    <s v="Moderado"/>
    <s v="Se identificó el riesgo de forma adecuada, sin embargo se debe revisar si realmente es un riesgo operativo o de corrupción (Definición de riesgo de corrupción: Es la posibilidad de que, por acción u omisión, se use el poder para desviar la gestión de lo p"/>
    <s v="No cumple"/>
    <s v="Cumple"/>
    <s v="Cumple"/>
    <s v="Cumple"/>
    <s v="Cumple"/>
    <s v="No cumple"/>
    <s v="Cumple"/>
    <s v="Cumple"/>
  </r>
  <r>
    <n v="0"/>
    <x v="1"/>
    <s v="Gestionar los recursos apropiados a la DNBC, con el fin de ejecutar oportunamente las necesidades de inversión y funcionamiento de la Entidad, mediante el registro de operaciones contables a través de la emisión de Informes financieros, en cumplimiento de"/>
    <s v="Emitir certificados de aprobación de cursos avalados por la DNBC, sin el debido cumplimiento de los requisitos definidos para este fin"/>
    <s v="Generar certificados de aprobaciòn de los cursos que se encuentran avalados por parte de la DNBC, sin que estos cumplan con los requisitos necesarios para esta expediciòn"/>
    <s v="Financiero"/>
    <s v="1.1"/>
    <s v="Planeación inadecuada en cuanto a las actividades a desarrollar durante la vigencia "/>
    <s v="Recortes o bloqueos al presupuesto de la entidad por la no ejecución &quot;presupuestal&quot; dentro de las vigencias_x000a__x000a_Reprocesos_x000a__x000a_Sanciones legales_x000a__x000a_Sanciones disciplinarias"/>
    <s v="Posible"/>
    <s v="Mayor"/>
    <s v="Extremo"/>
    <s v="Reducir"/>
    <s v="Evaluar y enviar los saldos del presupuesto ejecutado por rubro de gastos._x000a__x000a_Informar los saldos del presupuesto ejecutado por rubro de gastos, ante el comité directivo (cuando sea citado)"/>
    <s v="Lider y Gestor del procesos "/>
    <s v="Planeación Estrategica_x000a__x000a_Comité Directivo"/>
    <s v="Mensual"/>
    <s v="Prevenir"/>
    <s v="Número de informes de ejecución presupuestal enviados a los lideres responsables /  Número de informes de ejecución presupuestal a enviar durante el periodo a los lideres responsables"/>
    <s v="Acta de comité directivo (Trimestral)_x000a__x000a_Correo Electronico de envio para los lideres y responsables de ejecución presupuestal"/>
    <s v="ENERO 2020.  1/1_x000a_FEBRERO 2020.  1/1_x000a_MARZO 2020. 1/1_x000a_ABRIL 2020. 1/1_x000a_MAYO 2020. 1/1_x000a_JUNIO 2020. 1/1_x000a_JULIO 2020. 1/1_x000a_AGOSTO 2020. 1/1_x000a_"/>
    <s v="ENERO 2020.  Se envio el informe de ejecucion presupuestal desagregada con corte Enero de 2020:_x000a_FEBRERO 2020.  Se envio el informe de ejecucion presupuestal desagregada con corte Febrero de 2020:_x000a_MARZO 2020.  Se envio el informe de ejecucion presupuestal "/>
    <s v="Solicitar ante el la Direccion Nacional de Presupuesto del MHCP  y el ordenador del gasto la solicitud de traslado presupuestal"/>
    <s v="Improbable"/>
    <s v="Mayor"/>
    <s v="Alto"/>
    <s v="Se requiere ajustar el nombre del riesgo y su  descripción, ya que no corresponden al proceso financiero sino al proceso de Educación  Nacional para Bomberos  ej.; emitir CDP sin el debido cumplimiento de los requisitos legales., por tanto La aplicación d"/>
    <s v="No cumple"/>
    <s v="No cumple"/>
    <s v="No cumple"/>
    <s v="Cumple"/>
    <s v="No cumple"/>
    <s v="No cumple"/>
    <s v="No cumple"/>
    <s v="No cumple"/>
  </r>
  <r>
    <n v="0"/>
    <x v="1"/>
    <s v="Gestionar los recursos apropiados a la DNBC, con el fin de ejecutar oportunamente las necesidades de inversión y funcionamiento de la Entidad, mediante el registro de operaciones contables a través de la emisión de Informes financieros, en cumplimiento de"/>
    <s v="Emitir certificados de aprobación de cursos avalados por la DNBC, sin el debido cumplimiento de los requisitos definidos para este fin"/>
    <s v="Generar certificados de aprobaciòn de los cursos que se encuentran avalados por parte de la DNBC, sin que estos cumplan con los requisitos necesarios para esta expediciòn"/>
    <s v="Financiero"/>
    <s v="1.2"/>
    <s v="Ausencia de personal idoneo"/>
    <s v="Reprocesos_x000a__x000a_Demoras en los tiempos de ejecución"/>
    <s v="Posible"/>
    <s v="Mayor"/>
    <s v="Extremo"/>
    <s v="Reducir"/>
    <s v="Cada vez que se presente una modificación o actualización de los procedimientos o que se presente el ingreso al area financiera de un nuevo servidor publico y/o  contratista, se realizara capacitación ó sensibilización a los mismos"/>
    <s v="Gestor del procesos "/>
    <m/>
    <s v="Trimestral "/>
    <s v="Prevenir"/>
    <s v="1 Capacitación en los casos que se presenten los eventos descritos en el control"/>
    <s v="Lista de asistencia ó pantallas de participación del control"/>
    <s v="MARZO 2020.  1 CAPACITACION"/>
    <s v="MARZO 2020.  Ingreso al Area Financiera el Apoyo de Wberley Cardona y se dío una primera inducción de la labor que se desarrolla en los perfiles de Presupuesto, Contabilidad y Tesoreria."/>
    <s v="Solicitar ante el la Direccion Nacional de Presupuesto del MHCP  y el ordenador del gasto la solicitud de traslado presupuestal"/>
    <s v="Improbable"/>
    <s v="Mayor"/>
    <s v="Alto"/>
    <s v="Se requiere ajustar el nombre del riesgo y su  descripción, ya que no corresponden al proceso financiero sino al proceso de Educación  Nacional para Bomberos  ej.; emitir CDP sin el debido cumplimiento de los requisitos legales., por tanto La aplicación d"/>
    <s v="No cumple"/>
    <s v="No cumple"/>
    <s v="No cumple"/>
    <s v="Cumple"/>
    <s v="No cumple"/>
    <s v="No cumple"/>
    <s v="No cumple"/>
    <s v="No cumple"/>
  </r>
  <r>
    <n v="2"/>
    <x v="1"/>
    <s v="Gestionar los recursos apropiados a la DNBC, con el fin de ejecutar oportunamente las necesidades de inversión y funcionamiento de la Entidad, mediante el registro de operaciones contables a través de la emisión de Informes financieros, en cumplimiento de"/>
    <s v="Ejecutar de manera inapropiada las necesidades de inversión y funcionamiento de la DNBC"/>
    <s v="Realizar la ejecución presupuestal de la entidad, sin seguir los paramentros establecidos en la ley organica de presupuesto, "/>
    <s v="Financiero"/>
    <s v="1.3"/>
    <s v="Expedición errónea de Certificados de Disponibilidad y Registros Presupuestales "/>
    <s v="Sanciones disciplinarias_x000a__x000a_Reprocesos"/>
    <s v="Posible"/>
    <s v="Mayor"/>
    <s v="Extremo"/>
    <s v="Reducir"/>
    <s v="Validar el cumplimiento de los requisitos relacionados en el procedimiento PC-GF-01, garantizando que estos la correcta expedición de los Certificados Disponibilidad Presupuestal"/>
    <s v="Gestor del procesos "/>
    <m/>
    <s v="Trimestral "/>
    <s v="Prevenir"/>
    <s v="CDP expedidos"/>
    <s v="Listado de CDP expedidos"/>
    <s v="ENERO 2020.  31_x000a_FEBRERO 2020.  17_x000a_MARZO 2020. 49_x000a_ABRIL 2020. 35_x000a_MAYO 2020. 15_x000a_JUNIO 2020. 25_x000a_JULIO 2020. 10_x000a_AGOSTO 2020. 12_x000a_SEPTIEMBRE 2020. 21"/>
    <s v="ENERO 2020.  SE EXPIDIERON CDP ASI: DNBC 31 Y FNB 0 TOTAL MES: 31_x000a_FEBRERO 2020.  SE EXPIDIERON CDP ASI: DNBC 17 Y FNB 0 TOTAL MES: 17_x000a_MARZO 2020. SE EXPIDIERON CDP ASI: DNBC 7 Y FNB 42 TOTAL MES: 49_x000a_ABRIL 2020. SE EXPIDIERON CDP ASI: DNBC 1 Y FNB 34 TOTAL"/>
    <s v="Solicitar ante el la Direccion Nacional de Presupuesto del MHCP  y el ordenador del gasto la solicitud de traslado presupuestal"/>
    <s v="Improbable"/>
    <s v="Mayor"/>
    <s v="Alto"/>
    <s v="El control &quot;Validar el cumplimiento de los requisitos relacionados en el procedimiento PC-GF-01, garantizando que estos la correcta expedición de los Certificados Disponibilidad Presupuestal&quot; solo esta definido para los CDP haciendo falta conforme al ries"/>
    <s v="Cumple"/>
    <s v="Cumple"/>
    <s v="Cumple"/>
    <s v="Cumple"/>
    <s v="Cumple"/>
    <s v="No cumple"/>
    <s v="Cumple"/>
    <s v="Cumple"/>
  </r>
  <r>
    <n v="0"/>
    <x v="1"/>
    <s v="Gestionar los recursos apropiados a la DNBC, con el fin de ejecutar oportunamente las necesidades de inversión y funcionamiento de la Entidad, mediante el registro de operaciones contables a través de la emisión de Informes financieros, en cumplimiento de"/>
    <s v="Entrega de informes contables a los entes internos y externos con una mala afectación contable que no reflejen la realidad economica de la entidad"/>
    <s v="Se emitan informes contables con subestimación o sobrevaloración en la información cotable de la entidad"/>
    <s v="Financiero"/>
    <s v="2.1"/>
    <s v="Entrega extemporanea o no entrega de  la información por parte de los proceso de la entidad para la afectación contable"/>
    <s v="Incumplimiento en la entrega a los entes de control_x000a__x000a_Reprocesos_x000a__x000a_Sanciones Disciplinarias_x000a__x000a_Sanciones Legales"/>
    <s v="Improbable"/>
    <s v="Moderado"/>
    <s v="Moderado"/>
    <s v="Reducir"/>
    <s v="Generar correo electronico a los miembros del Comiité de Sostenibilidad Contable para la revision de los saldos contables a transmitir a la Contaduria General de la Nacion a traves del CHIP."/>
    <s v="Lider y Gestor del procesos "/>
    <s v="Todos los Procesos"/>
    <s v="Trimestral "/>
    <s v="Prevenir"/>
    <s v="1 (Uno) Correo"/>
    <s v="Correo Electronico"/>
    <s v="FEBRERO 2020.  1/1_x000a_MAYO 2020.  1/1_x000a_JULIO 2020. 1/1_x000a_"/>
    <s v="FEBRERO 2020.  Se envio correo electronico solicitando informacion para el cierre contable a Diciembre 2019. _x000a_MAYO 2020 Se envio correo electronico solicitando informacion para el cierre contable a Marzo 2020._x000a_JULIO 2020.  Se envio correo electronico soli"/>
    <s v="Solicitar a la Contaduria General de la Nacion CGN la apertura del sistema SIIF y CHIP para el reenvio de los nuevos informes financieros corregidos"/>
    <s v="Rara vez"/>
    <s v="Moderado"/>
    <s v="Moderado"/>
    <s v="Se sugiere modificar en la redacción del riesgo las palabra &quot;mala afectación contable&quot; por errada o inadecuda afectación contable._x000a__x000a_Hace falta la inclusión de otras causas que podrían generar que el riesgo se materialice ej.: Inoportunidad en la solicitud"/>
    <s v="Cumple"/>
    <s v="Cumple"/>
    <s v="Cumple"/>
    <s v="No cumple"/>
    <s v="No cumple"/>
    <s v="No cumple"/>
    <s v="Cumple"/>
    <s v="No cumple"/>
  </r>
  <r>
    <n v="3"/>
    <x v="1"/>
    <s v="Gestionar los recursos apropiados a la DNBC, con el fin de ejecutar oportunamente las necesidades de inversión y funcionamiento de la Entidad, mediante el registro de operaciones contables a través de la emisión de Informes financieros, en cumplimiento de"/>
    <s v="Entrega de informes contables a los entes internos y externos con una mala afectación contable que no reflejen la realidad economica de la entidad"/>
    <s v="Se emitan informes contables con subestimación o sobrevaloración en la información cotable de la entidad"/>
    <s v="Financiero"/>
    <s v="2.2"/>
    <s v="Falta de verificación o conciliación de las partidas o cuentas contables para su entrega final"/>
    <s v="Reprocesos_x000a__x000a_Inoportunidad en los cierres contables"/>
    <s v="Improbable"/>
    <s v="Moderado"/>
    <s v="Moderado"/>
    <s v="Reducir"/>
    <s v="Generar correo electronico a los miembros del Comiité de Sostenibilidad Contable para la revision de los saldos contables a transmitir a la Contaduria General de la Nacion a traves del CHIP."/>
    <s v="Lider y Gestor del procesos "/>
    <s v="Todos los Procesos"/>
    <s v="Trimestral "/>
    <s v="Prevenir"/>
    <s v="1 (Uno) Correo"/>
    <s v="Correo Electronico"/>
    <s v="FEBRERO 2020.  1/1_x000a_MAYO 2020.  1/1_x000a_JULIO 2020. 1/1_x000a_"/>
    <s v="FEBRERO 2020.  Se envio correo electronico solicitando informacion para el cierre contable a Diciembre 2019. _x000a_MAYO 2020 Se envio correo electronico solicitando informacion para el cierre contable a Marzo 2020._x000a_JULIO 2020.  Se envio correo electronico soli"/>
    <s v="Solicitar a la Contaduria General de la Nacion CGN la apertura del sistema SIIF y CHIP para el reenvio de los nuevos informes financieros corregidos"/>
    <s v="Rara vez"/>
    <s v="Moderado"/>
    <s v="Moderado"/>
    <s v="Se sugiere modificar en la redacción del riesgo las palabra &quot;mala afectación contable&quot; por errada o inadecuda afectación contable._x000a__x000a_Hace falta la inclusión de otras causas que podrían generar que el riesgo se materialice ej.: Inoportunidad en la solicitud"/>
    <s v="Cumple"/>
    <s v="Cumple"/>
    <s v="Cumple"/>
    <s v="No cumple"/>
    <s v="No cumple"/>
    <s v="No cumple"/>
    <s v="Cumple"/>
    <s v="No cumple"/>
  </r>
  <r>
    <n v="0"/>
    <x v="2"/>
    <s v="Establecer lineamientos dentro de la DNBC que permitan la adecuada organización de los documentos recibidos y producidos por la entidad, con el fin de asegurar la preservación de la memoria institucional, la transparencia y el acceso a la información, med"/>
    <s v="La planeación y la ejecución de la función archivística no se mantiene en el tiempo, debido a la carencia de las TRD al interior de la entidad"/>
    <s v="La entidad no cuenta con las Tablas de Retención Documental, generando que no se cuente con la planeación adecuada para realizar las actividades enmarcadas para una buena práctica en la gestión documental de la Entidad."/>
    <s v="Operativo"/>
    <s v="1.1"/>
    <s v="No contar con las Tablas de Retención Documental de la entidad"/>
    <s v="Inadecuada Planeación para transferencias documentales_x000a__x000a_Daño reputacional de la entidad_x000a__x000a_Reporte de actividades deficiente_x000a__x000a_Incumplimiento en los planes_x000a__x000a_Sanciones disiplinarias"/>
    <s v="Probable"/>
    <s v="Moderado"/>
    <s v="Alto"/>
    <s v="Reducir"/>
    <s v="Proyección de las TRD de la entidad: Listado de series, subseries y tipos documentales. Se trabajara con cada proceso en la elaboración de de las TRD"/>
    <s v="Líder del Proceso_x000a_Gestor del Proceso_x000a_Cogestor"/>
    <m/>
    <s v="Trimestral "/>
    <s v="Detectar"/>
    <s v="Número de TRD proyectadas"/>
    <s v="* Formato TRD_x000a_* Listados de asistencia"/>
    <s v="Marzo  2020 - 3 TRD proyectadas_x000a__x000a_Junio 2020 - 3 TRD proyectadas_x000a__x000a_Septiembre 2020 - 18 TRD proyectadas"/>
    <s v="Marzo  2020 - Dado que en la oficina de Getión Documental no hubo personal sino hasta mediados de marzo del año 2020 se realizó una revisión de la información que habían dejado los contratistas anteriores acerca de las TRD y se encontraron proyectadas la "/>
    <s v="Si no se tiene la TRD del proceso, reunirse con el proceso para empezar a definir como se va llevar a cabo la proyección de la misma"/>
    <s v="Posible"/>
    <s v="Moderado"/>
    <s v="Alto"/>
    <s v="El riesgo y su descripción no están  identificados adecuadamente,conforme a lo enunciado en el numeral 2,2 Identificación del Riesgo de la Guía para la Administración del Riesgos entidad por el DAFP, en ese sentido, además queno es claro, lleva inmerso en"/>
    <s v="No cumple"/>
    <s v="No cumple"/>
    <s v="Cumple"/>
    <s v="No cumple"/>
    <s v="Cumple"/>
    <s v="Cumple"/>
    <s v="Cumple"/>
    <s v="No cumple"/>
  </r>
  <r>
    <n v="4"/>
    <x v="2"/>
    <s v="Establecer lineamientos dentro de la DNBC que permitan la adecuada organización de los documentos recibidos y producidos por la entidad, con el fin de asegurar la preservación de la memoria institucional, la transparencia y el acceso a la información, med"/>
    <s v="La planeación y la ejecución de la función archivística no se mantiene en el tiempo, debido a la carencia de las TRD al interior de la entidad"/>
    <s v="La entidad no cuenta con las Tablas de Retención Documental, generando que no se cuente con la planeación adecuada para realizar las actividades enmarcadas para una buena práctica en la gestión documental de la Entidad."/>
    <s v="Operativo"/>
    <s v="1.2"/>
    <s v="Carencia de personal idoneo"/>
    <s v="Incumplimiento a la normatividad _x000a__x000a_Gestión deficiente_x000a__x000a_Reprocesos"/>
    <s v="Probable"/>
    <s v="Moderado"/>
    <s v="Alto"/>
    <s v="Reducir"/>
    <s v="Realizar Sensibilización con el personal de la entidad en temas de normatividad archivística vigente (organización documental): Material informativo acerca del proceso de la gestión documental de la DNBC, , evaluando el resultado de entendimiento fruto de"/>
    <s v="Líder del Proceso_x000a_Gestor del Proceso_x000a_Cogestor"/>
    <s v="Comunicaciones"/>
    <s v="Trimestral "/>
    <s v="Prevenir"/>
    <s v="Número de Capacitaciones realizadas / Número de capacitaciones proyectadas"/>
    <s v="* Correos Electrónicos_x000a_* Actas o listas de asistencia_x000a_Encuesta o evaluación"/>
    <s v="Marzo 2020 - 0 Capacitaciones_x000a__x000a_Junio 2020 - 3 Capacitaciones_x000a__x000a_Septiembre 2020 - 3 Capacitaciones"/>
    <s v="Marzo 2020 - Dado que en la oficina de Getión Documental no hubo personal sino hasta mediados de marzo del año 2020, el equipo se dedicó a organizar la información que se tenía para poder proceder a realizar capacitaciones a partir del siguiente trimestre"/>
    <s v="En caso de no poder realizar capacitaciones a toda la entidad, realizar las capacitaciones personalizadas con cada proceso"/>
    <s v="Posible"/>
    <s v="Moderado"/>
    <s v="Alto"/>
    <s v="_x000a_El riesgo y su descripción no están  identificados conforme a lo enunciado en el numeral 2,2 Identificación del Riesgo de la Guía para la Administración del Riesgos entidad por el DAFP. Asimismo, el no contar con tablas de retención documental no tendría"/>
    <s v="No cumple"/>
    <s v="Cumple"/>
    <s v="Cumple"/>
    <s v="Cumple"/>
    <s v="Cumple"/>
    <s v="No cumple"/>
    <s v="No cumple"/>
    <s v="No cumple"/>
  </r>
  <r>
    <n v="0"/>
    <x v="2"/>
    <s v="Establecer lineamientos dentro de la DNBC que permitan la adecuada organización de los documentos recibidos y producidos por la entidad, con el fin de asegurar la preservación de la memoria institucional, la transparencia y el acceso a la información, med"/>
    <s v="Aplicación inadecuada de la normatividad archivística en materia de organización documental"/>
    <s v="El desconocimiento y uso inadecuado de normatividad a través de quienes ejecutan el proceso de gestión documental puede repercutir de manera negativa en los procesos de organización de archivos de la entidad.  "/>
    <s v="Operativo"/>
    <s v="2.1"/>
    <s v="Inadecuada organización documental"/>
    <s v="Perdidas de documentos y expedientes_x000a__x000a_Perdida de la memoria de la entidad_x000a__x000a_Daño reputacional"/>
    <s v="Improbable"/>
    <s v="Moderado"/>
    <s v="Moderado"/>
    <s v="Reducir"/>
    <s v="Levantar y/o actualizar los Procedimientos, instructivos y formatos del proceso Gestión Documental de acuerdo a la normatividad vigente y socializar los mismos"/>
    <s v="Líder del Proceso_x000a_Gestor del Proceso_x000a_Cogestor"/>
    <m/>
    <s v="Trimestral "/>
    <s v="Prevenir"/>
    <s v="Número de procedimientos, instructivos y/o formatos publicados"/>
    <s v="* Procedimientos, instructivos y/o formatos levantados o actualizados"/>
    <s v="Abril 2020 - 0 Procedimientos_x000a__x000a_Agosto 2020 - 1 Procedimiento_x000a__x000a_Septiembre - 0 Procedimientos"/>
    <s v="Abril 2020 - Dado que en la oficina de Getión Documental no hubo personal sino hasta mediados de marzo del año 2020, el proceso no proyectó la publicación de ningún documento hasta el cuatrimestre siguiente._x000a__x000a_Agosto 2020 - Para este cuatrimestre se tenía "/>
    <s v="En caso de no lograr tener publicación en el SIGEC los procedimientos, instructivos y/o formatos del proceso, levantar un anteproyecto de dicho documento"/>
    <s v="Improbable"/>
    <s v="Moderado"/>
    <s v="Moderado"/>
    <s v="El riesgo y su descripción no están  identificados conforme a lo enunciado en el numeral 2,2 Identificación del Riesgo de la Guía para la Administración del Riesgos entidad por el DAFP. _x000a__x000a_La causa identificada es un riesgo o una consecuencia de la no apli"/>
    <s v="No cumple"/>
    <s v="No cumple"/>
    <s v="Cumple"/>
    <s v="Cumple"/>
    <s v="Cumple"/>
    <s v="Cumple"/>
    <s v="No cumple"/>
    <s v="No cumple"/>
  </r>
  <r>
    <n v="0"/>
    <x v="2"/>
    <s v="Establecer lineamientos dentro de la DNBC que permitan la adecuada organización de los documentos recibidos y producidos por la entidad, con el fin de asegurar la preservación de la memoria institucional, la transparencia y el acceso a la información, med"/>
    <s v="Aplicación inadecuada de la normatividad archivística en materia de organización documental"/>
    <s v="El desconocimiento y uso inadecuado de normatividad a través de quienes ejecutan el proceso de gestión documental puede repercutir de manera negativa en los procesos de organización de archivos de la entidad.  "/>
    <s v="Operativo"/>
    <s v="2.2"/>
    <s v="Carencia de personal idoneo"/>
    <s v="Incumplimiento a la normatividad _x000a__x000a_Gestión deficiente_x000a__x000a_Reprocesos"/>
    <s v="Improbable"/>
    <s v="Moderado"/>
    <s v="Moderado"/>
    <s v="Reducir"/>
    <s v="Realizar Sensibilización con el personal de la entidad en temas de normatividad archivística vigente (organización documental): Material informativo acerca del proceso de la gestión documental de la DNBC, , evaluando el resultado de entendimiento fruto de"/>
    <s v="Líder del Proceso_x000a_Gestor del Proceso_x000a_Cogestor"/>
    <s v="Comunicaciones"/>
    <s v="Trimestral "/>
    <s v="Prevenir"/>
    <s v="Número de Capacitaciones realizadas / Número de capacitaciones proyectadas"/>
    <s v="* Correos Electrónicos_x000a_* Actas o listas de asistencia_x000a_Encuesta o evaluación"/>
    <s v="Marzo 2020 - 0 Capacitaciones_x000a__x000a_Junio 2020 - 3 Capacitaciones_x000a__x000a_Septiembre 2020 - 3 Capacitaciones"/>
    <s v="Marzo 2020 - Dado que en la oficina de Getión Documental no hubo personal sino hasta mediados de marzo del año 2020, el equipo se dedicó a organizar la información que se tenía para poder proceder a realizar capacitaciones a partir del siguiente trimestre"/>
    <s v="En caso de no poder realizar capacitaciones a toda la entidad, realizar las capacitaciones personalizadas con cada proceso"/>
    <s v="Improbable"/>
    <s v="Moderado"/>
    <s v="Moderado"/>
    <s v="El riesgo y su descripción no están  identificados conforme a lo enunciado en el numeral 2,2 Identificación del Riesgo de la Guía para la Administración del Riesgos entidad por el DAFP. _x000a__x000a_El control no está diseñado conforme a lo enunciado en el numeral 8"/>
    <s v="No cumple"/>
    <s v="Cumple"/>
    <s v="Cumple"/>
    <s v="No cumple"/>
    <s v="No cumple"/>
    <s v="Cumple"/>
    <s v="No cumple"/>
    <s v="No cumple"/>
  </r>
  <r>
    <n v="5"/>
    <x v="2"/>
    <s v="Establecer lineamientos dentro de la DNBC que permitan la adecuada organización de los documentos recibidos y producidos por la entidad, con el fin de asegurar la preservación de la memoria institucional, la transparencia y el acceso a la información, med"/>
    <s v="Aplicación inadecuada de la normatividad archivística en materia de organización documental"/>
    <s v="El desconocimiento y uso inadecuado de normatividad a través de quienes ejecutan el proceso de gestión documental puede repercutir de manera negativa en los procesos de organización de archivos de la entidad.  "/>
    <s v="Operativo"/>
    <s v="2.3"/>
    <s v="Desconocimiento de la normatividad archivística vigente"/>
    <s v="Perdidas de documentos y expedientes_x000a__x000a_Perdida de la memoria de la entidad_x000a__x000a_Daño reputacional"/>
    <s v="Improbable"/>
    <s v="Moderado"/>
    <s v="Moderado"/>
    <s v="Reducir"/>
    <s v="Levantar y/o actualizar los Procedimientos, instructivos y formatos del proceso Gestión Documental de acuerdo a la normatividad vigente y socializar los mismos"/>
    <s v="Líder del Proceso_x000a_Gestor del Proceso_x000a_Cogestor"/>
    <m/>
    <s v="Cuatrimestral"/>
    <s v="Prevenir"/>
    <s v="Número de procedimientos y/o instructivos publicados"/>
    <s v="* Procedimientos y/o instructivos levantados o actualizados"/>
    <s v="Abril 2020 - 0 Procedimientos_x000a__x000a_Agosto 2020 - 1 Procedimiento_x000a__x000a_Septiembre - 0 Procedimientos"/>
    <s v="Abril 2020 - Dado que en la oficina de Getión Documental no hubo personal sino hasta mediados de marzo del año 2020, el proceso no proyectó la publicación de ningún documento hasta el cuatrimestre siguiente._x000a__x000a_Agosto 2020 - Para este cuatrimestre se tenía "/>
    <s v="En caso de no lograr tener publicación en el SIGEC los procedimientos y/o instructivos del proceso, levantar un anteproyecto de dicho documento"/>
    <s v="Improbable"/>
    <s v="Moderado"/>
    <s v="Moderado"/>
    <s v="El riesgo y su descripción no están  identificados conforme a lo enunciado en el numeral 2,2 Identificación del Riesgo de la Guía para la Administración del Riesgos entidad por el DAFP. _x000a_La causa identificada no es adecuada, ya que se asimila a la descrip"/>
    <s v="No cumple"/>
    <s v="Cumple"/>
    <s v="Cumple"/>
    <s v="No cumple"/>
    <s v="No cumple"/>
    <s v="No cumple"/>
    <s v="No cumple"/>
    <s v="No cumple"/>
  </r>
  <r>
    <n v="0"/>
    <x v="3"/>
    <s v="Administrar y mantener la infraestructura tecnológica y los sistemas de información, para soportar los procesos de la DNBC, mediante el soporte y mantenimiento de los servicios de TI, brindando atención oportuna a los requerimientos de soporte tecnológico"/>
    <s v="La infraestructura tecnológica y los sistemas de información no cuentan con la capacidades suficientes para garantizar su disponibilidad"/>
    <s v="Los usuarios de la infraestructura tecnológica y los sistemas de información, no puedan tener acceso a los servicios de manera oportuna por falta de disponibilidad"/>
    <s v="Tecnológico"/>
    <s v="1.1"/>
    <s v="No se cuenta con un soporte técnico a los sistemas de información"/>
    <s v="Que no se pueda dar solución a los problemas y requerimientos que pueda presentar el sistema de información en determinado momento_x000a__x000a_Incumplimiento en las actividades definidas o programadas_x000a__x000a_Reprocesos_x000a__x000a_Perdida de información_x000a__x000a_Acceso indebido a la informa"/>
    <s v="Posible"/>
    <s v="Mayor"/>
    <s v="Extremo"/>
    <s v="Reducir"/>
    <s v="Verificar que los sistemas de información cuenten con el servicio de soporte, mantenimiento y actualización requeridas por la entidad encargada ORFEO."/>
    <s v="Gestión TI"/>
    <s v="Subdirector Administrativo y Financiero_x000a_Gestión Contractual"/>
    <s v="Semestral"/>
    <s v="Prevenir"/>
    <s v="Como minimo (1) verificación semestral"/>
    <s v="Formato de Atención de Soporte Tecnico"/>
    <s v="Enero 2020- 1  - Se realizo una revision a los sistemas con que cuenta la entida para este caso ORFEO._x000a__x000a_Septiembre 2020. 1 Contrataciòn de apoyo al soporte"/>
    <s v="Enero 2020. Se valida con ORFEO el estado del sistema,donde informan el funcionamiento optimo del mismo_x000a__x000a_Septiembre 2020 Se logro la contratación de personal para brindar, soporte y actualización del sistema ORFEO."/>
    <s v="Presentar las necesidades, ficha tecnica y cotizaciones para la contratación del servicio de soporte tecnico, mantenimiento y actualización de los sistemas de información."/>
    <s v="Posible"/>
    <s v="Mayor"/>
    <s v="Extremo"/>
    <s v="Se realizó una adecuada identificación del riesgo._x000a__x000a_El control establecido &quot;Verificar que los sistemas de información cuenten con el servicio de soporte, mantenimiento y actualización requeridas por la entidad encargada ORFEO&quot; no minimiza la ocurrencia de"/>
    <s v="Cumple"/>
    <s v="Cumple"/>
    <s v="No cumple"/>
    <s v="Cumple"/>
    <s v="Cumple"/>
    <s v="No cumple"/>
    <s v="No cumple"/>
    <s v="No cumple"/>
  </r>
  <r>
    <n v="6"/>
    <x v="3"/>
    <s v="Administrar y mantener la infraestructura tecnológica y los sistemas de información, para soportar los procesos de la DNBC, mediante el soporte y mantenimiento de los servicios de TI, brindando atención oportuna a los requerimientos de soporte tecnológico"/>
    <s v="La infraestructura tecnológica y los sistemas de información no cuentan con la capacidades suficientes para garantizar su disponibilidad"/>
    <s v="Los usuarios de la infraestructura tecnológica y los sistemas de información, no puedan tener acceso a los servicios de manera oportuna por falta de disponibilidad"/>
    <s v="Tecnológico"/>
    <s v="1.2"/>
    <s v="Fallas técnicas de los servidores donde están instalados los sistemas de información"/>
    <s v="No se puede tener acceso a los sistemas de información que se encuentren instalados en los servidores_x000a__x000a_Perdida de información_x000a__x000a_Reprocesos_x000a__x000a_Afectación en el cumplimiento de la gestión de los demás procesos"/>
    <s v="Posible"/>
    <s v="Mayor"/>
    <s v="Extremo"/>
    <s v="Reducir"/>
    <s v="Verificar que se cuente con el servicio de mantenimiento preventivo y o correctivo de los servidores de la entidad."/>
    <s v="Gestión TI"/>
    <s v="Subdirector Administrativo y Financiero_x000a_Gestión Contractual"/>
    <s v="Trimestral "/>
    <s v="Prevenir"/>
    <s v="Como minimo (1) verificación al mes"/>
    <s v="Formato de Atención de Soporte Tecnico"/>
    <s v="Marzo 2020, 1_x000a__x000a_Junio 2020. 1_x000a__x000a_Septiembre 2020 - 1 ."/>
    <s v="Marzo 2020, Se verifico que los servidores no cuentas con  servicio de mantenimiento preventivo y o correctivo, ni con licencias de soporte._x000a__x000a_Junio 2020. Se verifico que los servidores no cuentas con  servicio de mantenimiento preventivo y o correctivo, n"/>
    <s v="De acuerdo a la falla presentada se determina si se debe restablecer las copias de seguridad del servidor y de los sistemas de información instalados verificando si se debe adquirir los componentes de hadware que resulten instalados"/>
    <s v="Posible"/>
    <s v="Mayor"/>
    <s v="Extremo"/>
    <s v="Se realizó una adecuada identificación del riesgo._x000a__x000a_El control establecido &quot;Verificar que se cuente con el servicio de mantenimiento preventivo y o correctivo de los servidores de la entidad&quot; y no minimiza la ocurrencia del riesgo, ya que el control es ve"/>
    <s v="Cumple"/>
    <s v="Cumple"/>
    <s v="Cumple"/>
    <s v="Cumple"/>
    <s v="Cumple"/>
    <s v="No cumple"/>
    <s v="Cumple"/>
    <s v="No cumple"/>
  </r>
  <r>
    <n v="0"/>
    <x v="3"/>
    <s v="Administrar y mantener la infraestructura tecnológica y los sistemas de información, para soportar los procesos de la DNBC, mediante el soporte y mantenimiento de los servicios de TI, brindando atención oportuna a los requerimientos de soporte tecnológico"/>
    <s v="Soporte técnico inoportuno a los usuarios de la infraestructura tecnológica y sistemas de información"/>
    <s v="Los usuarios podrían dejar de realizar sus actividades por falta de operación de la infraestructura tecnológica o los sistemas de información"/>
    <s v="Operativo"/>
    <s v="2.1"/>
    <s v="No se cuenta con personal para atender los niveles de atención de soporte técnico"/>
    <s v="No se atienden los casos solicitados por los usuarios_x000a__x000a_Incumplimiento en las actividades definidas o programadas_x000a__x000a_Reprocesos_x000a__x000a_Perdida de información"/>
    <s v="Posible"/>
    <s v="Mayor"/>
    <s v="Extremo"/>
    <s v="Reducir"/>
    <s v="Validar y solicitar el recurso humano que permita prestar de manera oportuna los tres niveles de atención"/>
    <s v="Gestión TI"/>
    <s v="Subdirector Administrativo y Financiero_x000a_Gestión Contractual"/>
    <s v="Trimestral "/>
    <s v="Detectar"/>
    <s v="Recurso humano contratado para los niveles de ateción / Recurso humano necesario para cubrir los niveles de anteción de cada nivel  "/>
    <s v="Correo electrónico "/>
    <s v="Marzo 2020, 100%_x000a__x000a_Junio 2020. 100%_x000a__x000a_Septiembre 2020 - 100%"/>
    <s v="Marzo 2020, Se cuenta con personal contratado para temas realacionados con soporte _x000a__x000a_Junio 2020. Se cuenta con personal contratado para temas realacionados con soporte _x000a__x000a_Septiembre 2020 - Se cuenta con personal contratado para temas realacionados con sopo"/>
    <s v="Solicitud de contratación de recurso humano requerido para la atencion del soporte"/>
    <s v="Posible"/>
    <s v="Mayor"/>
    <s v="Extremo"/>
    <s v="Se realizó una adecuada identificación del riesgo._x000a__x000a_La entidad cuenta con personal del proceso de Gestión TI: Edwin Zamora, Alexander González y German Méndez._x000a__x000a_Es necesario precisar el Control, ya que validar y solicitar es un medio para contar con un co"/>
    <s v="Cumple"/>
    <s v="Cumple"/>
    <s v="Cumple"/>
    <s v="Cumple"/>
    <s v="Cumple"/>
    <s v="Cumple"/>
    <s v="No cumple"/>
    <s v="No cumple"/>
  </r>
  <r>
    <n v="7"/>
    <x v="3"/>
    <s v="Administrar y mantener la infraestructura tecnológica y los sistemas de información, para soportar los procesos de la DNBC, mediante el soporte y mantenimiento de los servicios de TI, brindando atención oportuna a los requerimientos de soporte tecnológico"/>
    <s v="Soporte técnico inoportuno a los usuarios de la infraestructura tecnológica y sistemas de información"/>
    <s v="Los usuarios podrían dejar de realizar sus actividades por falta de operación de la infraestructura tecnológica o los sistemas de información"/>
    <s v="Operativo"/>
    <s v="2.2"/>
    <s v="No se cuenta con un software de mesa de ayuda para que los usuarios registren los casos"/>
    <s v="No se puede hacer seguimiento a los casos reportados_x000a__x000a_Reprocesos_x000a__x000a_Demoras en la gestión de los procesos"/>
    <s v="Posible"/>
    <s v="Mayor"/>
    <s v="Extremo"/>
    <s v="Reducir"/>
    <s v="Validar y solicitar el recurso que permita adquirir e implementar un software de mesa de ayuda "/>
    <s v="Gestión TI"/>
    <s v="Subdirector Administrativo y Financiero_x000a_Gestión Contractual"/>
    <s v="Semestral"/>
    <s v="Detectar"/>
    <s v="Software de mesa de ayuda adquirido/ Software de mesa de ayuda solicitado"/>
    <s v="Correo electrónico"/>
    <s v="Junio 2020. 0"/>
    <s v="Junio 2020. Se estan adelantando las acciones para adquisicion de mesa de ayuda, o se pedira dentro de la contratación de las herramientas cuenten con la mesa de ayuda respectiva. "/>
    <s v="Solicitud de adquisición del software de mesa de ayuda"/>
    <s v="Posible"/>
    <s v="Mayor"/>
    <s v="Extremo"/>
    <s v="Se realizó una adecuada identificación del riesgo._x000a__x000a_La entidad a la fecha no cuenta con la mesa de ayuda, como control establecido._x000a__x000a_Es necesario precisar el Control, ya que validar y solicitar es un medio para contar con un control, pero no son control e"/>
    <s v="Cumple"/>
    <s v="Cumple"/>
    <s v="Cumple"/>
    <s v="Cumple"/>
    <s v="Cumple"/>
    <s v="Cumple"/>
    <s v="Cumple"/>
    <s v="No cumple"/>
  </r>
  <r>
    <n v="0"/>
    <x v="4"/>
    <s v="Difusión e intercambio oportuno y eficaz de la información con los grupos de interés y grupos de valor de la DNBC, por medio del impacto de las estrategias de comunicación organizacional e informativa a través de los canales oficiales definidos para posic"/>
    <s v="Informaciòn que no cumple con todos estandares definidos de publicaciòn dados por la entidad"/>
    <s v="Información compartida por cualquier canal oficial de la entidad que no posea los líneamientos especificados en el procedimiento de creación y publicación de contenidos  o información para el público interno o externo."/>
    <s v="Estratégico"/>
    <s v="1.1"/>
    <s v="No se ejecuta el procedimiento para la publicación de contenidos en los medios de comunciación de la entidad."/>
    <s v="Sanciones disciplinarias_x000a__x000a_Reporte inoportuno de resultados del proceso"/>
    <s v="Probable"/>
    <s v="Moderado"/>
    <s v="Alto"/>
    <s v="Reducir"/>
    <s v="El Gestor del proceso de comunicaciones o quien delegue, diariamente deberá verificar la aplicación del Procedimiento de  creación y publicación de contenidos  o información para el público interno o externo, a través de una lista de chequeo práctica dond"/>
    <s v="Líder y Gestor del proceso."/>
    <s v="Planeación  _x000a__x000a_Gestión de Contratación"/>
    <s v="Anual"/>
    <s v="Prevenir"/>
    <s v="1. actualización y socializació del procedimiento."/>
    <s v="Evidencia: Lista de chequeo, aprobación explícita del gestor sobre el contenido por el canal escogido o cambios de la publicación (si aplica)."/>
    <s v="SEPTIEMBRE 2020. 1"/>
    <s v="SEPTIEMBRE 2020. Se realizó la pertinene actualización del Procedimiento de Creación y Publicación de Contenidos Internos y Externos de la DNBC, el cual fue enviado al área de Planeación desde el trimestre pasado y este fue aprobado el  15 de septiembre. "/>
    <s v="El líder o gestor del proceso debe definir las prioridades de las actividades correspondientes a los estándares de información que deberá publicar el proceso._x000a__x000a_Evaluar la pertinencia de el ajuste de actividades que no se puedan realizar de acuerdo a los r"/>
    <s v="Probable"/>
    <s v="Moderado"/>
    <s v="Alto"/>
    <s v="El tipo de riesgo no está conforme a lo señalado en la guía de Administración del Riesgo emitida por el DAFP 2,2,2 y el Manual de Gestión  del riesgo de la DNBC, numeral 4, por cuanto es Operativo                      _x000a__x000a_El indicador definido, mide la actu"/>
    <s v="No cumple"/>
    <s v="Cumple"/>
    <s v="Cumple"/>
    <s v="Cumple"/>
    <s v="Cumple"/>
    <s v="Cumple"/>
    <s v="No cumple"/>
    <s v="No cumple"/>
  </r>
  <r>
    <n v="0"/>
    <x v="4"/>
    <s v="Difusión e intercambio oportuno y eficaz de la información con los grupos de interés y grupos de valor de la DNBC, por medio del impacto de las estrategias de comunicación organizacional e informativa a través de los canales oficiales definidos para posic"/>
    <s v="Informaciòn que no cumple con todos estandares definidos de publicaciòn dados por la entidad"/>
    <s v="Información compartida por cualquier canal oficial de la entidad que no posea los líneamientos especificados en el procedimiento de creación y publicación de contenidos  o información para el público interno o externo."/>
    <s v="Estratégico"/>
    <s v="1.2"/>
    <s v="Solicitud inmediata de publicación de información por parte de Directivas omitiendo la revisión por parte del encargado designado."/>
    <s v="Sanciones disciplinarias_x000a__x000a_Reporte inoportuno de resultados del proceso_x000a__x000a_Sanciones legales_x000a__x000a_Incumplimiento estratégico del procedimiento."/>
    <s v="Probable"/>
    <s v="Moderado"/>
    <s v="Alto"/>
    <s v="Reducir"/>
    <s v="El Gestor del proceso de comunicaciones o quien delegue, diariamente deberá verificar la aplicación del Procedimiento de  creación y publicación de contenidos  o información para el público interno o externo, a través de una lista de chequeo práctica dond"/>
    <s v="Líder y Gestor del proceso."/>
    <s v="Planeación _x000a__x000a_ Gestión de Contratación"/>
    <s v="Cuatrimestral"/>
    <s v="Prevenir"/>
    <s v="1. actualización del procedimiento._x000a__x000a_1 socializació del procedimiento"/>
    <s v="Aprobación de la Lista de chequeo, aprobación explícita del gestor sobre el contenido por el canal escogido o cambios de la publicación (si aplica)."/>
    <s v="ABRIL 2020. 0_x000a__x000a_AGOSTO 2020. 1 "/>
    <s v="ABRIL 2020. _x000a__x000a_AGOSTO 2020. El procedimiento y lista de chequeo, antes de ser aprobados metodológicamente por el área de planeación, estos fueron revisaos por el Director Nacional de Bomberos, quien con su fima aprobó el la actualización y aplicación de di"/>
    <s v="El líder o gestor del proceso, deberá evaluar la ejecución de  las actividades acorde con los  recursos físicos que se cuente.  _x000a__x000a_Evaluar la pertinencia de el ajuste de actividades que no se puedan realizar de acuerdo a los recursos físicos."/>
    <s v="Probable"/>
    <s v="Moderado"/>
    <s v="Alto"/>
    <s v="El tipo de riesgo no está conforme a lo señalado en la guía de Administración del Riesgo emitida por el DAFP 2,2,2 y el Manual de Gestión  del riesgo de la DNBC, numeral 4, por cuanto es Operativo        _x000a__x000a_El indicador definido, mide la actualización del "/>
    <s v="No cumple"/>
    <s v="Cumple"/>
    <s v="Cumple"/>
    <s v="Cumple"/>
    <s v="Cumple"/>
    <s v="Cumple"/>
    <s v="No cumple"/>
    <s v="No cumple"/>
  </r>
  <r>
    <n v="0"/>
    <x v="4"/>
    <s v="Difusión e intercambio oportuno y eficaz de la información con los grupos de interés y grupos de valor de la DNBC, por medio del impacto de las estrategias de comunicación organizacional e informativa a través de los canales oficiales definidos para posic"/>
    <s v="Informaciòn que no cumple con todos estandares definidos de publicaciòn dados por la entidad"/>
    <s v="Información compartida por cualquier canal oficial de la entidad que no posea los líneamientos especificados en el procedimiento de creación y publicación de contenidos  o información para el público interno o externo."/>
    <s v="Estratégico"/>
    <s v="1.3"/>
    <s v="Omiten a GECO como los primeros conocedores y voceros de la información. Y de forma extemporánea se concoce de actividades, reuniones, proyectos, etc."/>
    <s v="Daño reputacional_x000a__x000a_Reprocesos_x000a_"/>
    <s v="Probable"/>
    <s v="Moderado"/>
    <s v="Alto"/>
    <s v="Reducir"/>
    <s v="El Gestor del Proceso de Comunicaciones o quien delegue, deberá estar constatemente vinculado con los demás gestores de los procesos de la entidad para que la información de gestión y demás que sea de potencial comunicacional, pueda ser transformada bajo "/>
    <s v="Gestor del Proceso"/>
    <m/>
    <s v="Semestral"/>
    <s v="Prevenir"/>
    <s v="1 Seguimiento de la actuaización  de la  información correspondiente a la Ley 1712 del 2014"/>
    <s v="Socialización de la importancia de la creación y difusión de contenidos institucionales. En cabeza del líder del proceso."/>
    <s v="JUNIO 2020. 0_x000a__x000a_SEPTIEMBRE 2020. 1"/>
    <s v="JUNIO 2020. Se trabajo de manera integral todoas las actividades de transparencia, se evalua la socialiación y se definr programar capacitacion para el segundo semestre _x000a__x000a_SEPTIEMBRE 2020. Durante el mes de Agosto y septiembre, se socializó con los gestore"/>
    <s v="Socialización del procedimiento de publicación y creación de información interna y externa de la DNBC. En cuanto a la validación de cumplimiento y criterios de la información."/>
    <s v="Probable"/>
    <s v="Moderado"/>
    <s v="Alto"/>
    <s v="El tipo de riesgo no está conforme a lo señalado en la guía de Administración del Riesgo emitida por el DAFP 2,2,2 y el Manual de Gestión  del riesgo de la DNBC, numeral 4, por cuanto es Operativo        _x000a__x000a_La causa no se entiende sin contemplar lo enuncia"/>
    <s v="No cumple"/>
    <s v="No cumple"/>
    <s v="Cumple"/>
    <s v="Cumple"/>
    <s v="Cumple"/>
    <s v="Cumple"/>
    <s v="No cumple"/>
    <s v="No cumple"/>
  </r>
  <r>
    <n v="8"/>
    <x v="4"/>
    <s v="Difusión e intercambio oportuno y eficaz de la información con los grupos de interés y grupos de valor de la DNBC, por medio del impacto de las estrategias de comunicación organizacional e informativa a través de los canales oficiales definidos para posic"/>
    <s v="Informaciòn que no cumple con todos estandares definidos de publicaciòn dados por la entidad"/>
    <s v="Información compartida por cualquier canal oficial de la entidad que no posea los líneamientos especificados en el procedimiento de creación y publicación de contenidos  o información para el público interno o externo."/>
    <s v="Estratégico"/>
    <s v="1.4"/>
    <s v="No está calsificada la infomación generada y allegada al proceso GECO de modo que permita priorizar su difusión."/>
    <s v="Falta de imagen institucional definida_x000a__x000a_Daño reputacional_x000a__x000a_Desinformación a los grupos de valor"/>
    <s v="Probable"/>
    <s v="Moderado"/>
    <s v="Alto"/>
    <s v="Reducir"/>
    <s v="El Gestor del Proceso de Comunicaciones o quien delegue, deberá revisar diaramente los productos generados en relación a la clasificación de la información en los contenidos, según en el Procedimiento de  creación y publicación de contenidos  o informació"/>
    <s v="Líder y Gestor del proceso."/>
    <m/>
    <s v="Mensual"/>
    <s v="Detectar"/>
    <s v="Medición respectiva cuente con la listade chequeo de las publicaciones realizadas"/>
    <s v="Lista de chequeo, aprobación explícita del gestor sobre el contenido por el canal escogido o cambios de la publicación (si aplica)."/>
    <s v="ENERO 2020. _x000a__x000a_FEBRRERO 2020._x000a__x000a_MARZO 2020._x000a__x000a_ABRIL 2020._x000a__x000a_MAYO 2020._x000a__x000a_JUNIO 2020._x000a__x000a_JULIO 2020. _x000a__x000a_AGOSTO 2020. _x000a__x000a_SEPTIEMBRE 2020."/>
    <s v="Una vez ha sido aprobada la actualización del proceso y de la lista de chequeo, esta ha siido apliocada por el gestor de Comunicaciones, evidencia digital  que reposa en el drive de Comunicaciones, donde se evidencian  la clasificación de la información ("/>
    <s v="Incluir dentro del informe de gestión anual el número de publicaciones realizadas dentro de la entidad que no pasaron por validación del proceso de Comunicaciones."/>
    <s v="Probable"/>
    <s v="Moderado"/>
    <s v="Alto"/>
    <s v="El tipo de riesgo no está conforme a lo señalado en la guía de Administración del Riesgo emitida por el DAFP 2,2,2 y el Manual de Gestión  del riesgo de la DNBC, numeral 4, por cuanto es Operativo        _x000a__x000a_Existen dos controles asociados a un misma causa,"/>
    <s v="No cumple"/>
    <s v="No cumple"/>
    <s v="Cumple"/>
    <s v="Cumple"/>
    <s v="Cumple"/>
    <s v="Cumple"/>
    <s v="No cumple"/>
    <s v="No cumple"/>
  </r>
  <r>
    <n v="0"/>
    <x v="4"/>
    <s v="Difusión e intercambio oportuno y eficaz de la información con los grupos de interés y grupos de valor de la DNBC, por medio del impacto de las estrategias de comunicación organizacional e informativa a través de los canales oficiales definidos para posic"/>
    <s v="Ejecutar las estrategias definidas para la publicaciòn de informaciòn de manera inoportuna e ineficaz hacia los grupos de valor e interes de la entidad"/>
    <s v="Las estrategias de comunicación que no estén acordes con la misionalidad y objetivos estratégicos de la entidad, lo cual debetía relacionarse directamente con la visibilización de la gestión insititucional a favor del valor de la transparencia."/>
    <s v="Cumplimiento"/>
    <s v="2.1"/>
    <s v="Falta de articulación de los proceso de la entidad con el EQUIPO GECO  a las actividades relacionadas con la labor bomberil "/>
    <s v="Daño reputacional_x000a__x000a_Pérdida de la oportundiad de fortalecer la imagen institucional."/>
    <s v="Posible"/>
    <s v="Moderado"/>
    <s v="Alto"/>
    <s v="Reducir"/>
    <s v="El Gestor del proceso de Comunicaciones o quien delegue, deberá revisar y hacer seguimiento mensualmente del cumplimiento a las actividades del  plan de comunicaciones. En caso de hallar incumplimientos evaluar  la pertinencia del producto, hacer cambios "/>
    <s v="Líder y Gestor del proceso."/>
    <s v="Todos los Procesos"/>
    <s v="Semestral"/>
    <s v="Prevenir"/>
    <s v="Minimo una reunión para evaluar los productos propuestos o generados "/>
    <s v="Acta de asistencia y acuerdos de la reunión GECO, matriz con los avances que condensa al mes de seguimiento y productos realizados."/>
    <s v="MAYO 2020. 1"/>
    <s v="MAYO 2020. El formato crrespondiente al Plan de Comunciaciones fue enviado  al área de planeación,  actualizando con este la caracterización del proceso, sin embargo aún no se ha recibido respuesta de este documento aprobado. En este plan de incluye la de"/>
    <s v="Socialización del procedimiento de publicación y creación de información interna y externa de la DNBC. En cuanto a la remisión o envío de  información al proceso."/>
    <s v="Posible"/>
    <s v="Moderado"/>
    <s v="Alto"/>
    <s v="El riesgo es confuso y su descripción no es coherente con el riesgo identificado; no están  identificados conforme a lo enunciado en el numeral 2,2 Identificación del Riesgo de la Guía para la Administración del Riesgos entidad por el DAFP_x000a__x000a_El tipo de rie"/>
    <s v="No cumple"/>
    <s v="Cumple"/>
    <s v="Cumple"/>
    <s v="Cumple"/>
    <s v="Cumple"/>
    <s v="No cumple"/>
    <s v="No cumple"/>
    <s v="No cumple"/>
  </r>
  <r>
    <n v="0"/>
    <x v="4"/>
    <s v="Difusión e intercambio oportuno y eficaz de la información con los grupos de interés y grupos de valor de la DNBC, por medio del impacto de las estrategias de comunicación organizacional e informativa a través de los canales oficiales definidos para posic"/>
    <s v="Ejecutar las estrategias definidas para la publicaciòn de informaciòn de manera inoportuna e ineficaz hacia los grupos de valor e interes de la entidad"/>
    <s v="Las estrategias de comunicación que no estén acordes con la misionalidad y objetivos estratégicos de la entidad, lo cual debetía relacionarse directamente con la visibilización de la gestión insititucional a favor del valor de la transparencia."/>
    <s v="Cumplimiento"/>
    <s v="2.2"/>
    <s v="Carencia de confianza  en el alcance comunicacional más allá de la divulgación de información."/>
    <s v="Sanciones disciplinarias_x000a__x000a_Reprocesos_x000a__x000a_Falta de difución de información para los cuerpos de bomberos"/>
    <s v="Posible"/>
    <s v="Moderado"/>
    <s v="Alto"/>
    <s v="Reducir"/>
    <s v="El Gestor del proceso de Comunicaciones o quien delegue, deberá revisar y hacer seguimiento mensualmente del cumplimiento a las actividades del  plan de comunicaciones. En caso de hallar incumplimientos evaluar  la pertinencia del producto, hacer cambios "/>
    <s v="Líder y Gestor del proceso."/>
    <s v="Planeación  _x000a__x000a_Gestión de Contratación"/>
    <s v="Semestral"/>
    <s v="Prevenir"/>
    <s v="Minimo una reunión para evaluar los productos propuestos o generados "/>
    <s v="Acta de asistencia y acuerdos de la reunión GECO, matriz con los avances que condensa al mes de seguimiento y productos realizados."/>
    <s v="MAYO 2020. 1"/>
    <s v="MAYO 2020. El formato crrespondiente al Plan de Comunciaciones fue enviado  al área de planeación,  actualizando con este la caracterización del proceso, sin embargo aún no se ha recibido respuesta de este documento aprobado. En este plan de incluye la de"/>
    <s v="El líder o gestor del proceso debe re-definir las estrategias de publicación, teniendo en cuenta los recursos humanos y físicos con los que cuenta. "/>
    <s v="Posible"/>
    <s v="Moderado"/>
    <s v="Alto"/>
    <s v="El riesgo y su descripción no están  identificados conforme a lo enunciado en el numeral 2,2 Identificación del Riesgo de la Guía para la Administración del Riesgos entidad por el DAFP_x000a__x000a_El tipo de riesgo no está conforme a lo señalado en la guía de Admini"/>
    <s v="No cumple"/>
    <s v="No cumple"/>
    <s v="Cumple"/>
    <s v="Cumple"/>
    <s v="Cumple"/>
    <s v="No cumple"/>
    <s v="No cumple"/>
    <s v="No cumple"/>
  </r>
  <r>
    <n v="0"/>
    <x v="4"/>
    <s v="Difusión e intercambio oportuno y eficaz de la información con los grupos de interés y grupos de valor de la DNBC, por medio del impacto de las estrategias de comunicación organizacional e informativa a través de los canales oficiales definidos para posic"/>
    <s v="Ejecutar las estrategias definidas para la publicaciòn de informaciòn de manera inoportuna e ineficaz hacia los grupos de valor e interes de la entidad"/>
    <s v="Las estrategias de comunicación que no estén acordes con la misionalidad y objetivos estratégicos de la entidad, lo cual debetía relacionarse directamente con la visibilización de la gestión insititucional a favor del valor de la transparencia."/>
    <s v="Cumplimiento"/>
    <s v="2.3"/>
    <s v="Falta de disposición de los recursos humanos y alianzas institucionales (en medios de comunicación) para el fortalecimiento del  proceso"/>
    <s v="Falta de posicionamiento de la entidad_x000a__x000a_Reprocesos_x000a_"/>
    <s v="Posible"/>
    <s v="Moderado"/>
    <s v="Alto"/>
    <s v="Reducir"/>
    <s v="El Gestor de Comunicaciones o quien delegue, deberá recibir y analizar cuatrimestralmente las necesidades y debilidades que posee el proceso para la consecución o generación de contenidos. Estos deben ser expuestos por el equipo en reuniones de trabajo qu"/>
    <s v="Líder y Gestor del proceso."/>
    <s v="Planeación _x000a__x000a_ Gestión de Contratación"/>
    <s v="Semestral"/>
    <s v="Prevenir"/>
    <s v="# reuniones de trabajo realizadas "/>
    <s v="acta de asistencia, novedades halladas y socialización con el líder del proceso para posibles soluciones."/>
    <s v="JUNIO 2020. 0_x000a__x000a_SEPTIEMBRE 2020. 0"/>
    <s v="JUNIO 2020. No se lo logro concretar la renión se espera desarrollarla en el segundos semestre de la vigencia._x000a__x000a_SEPTIEMBRE 2020. Dicha reunión no se ha podido ejecutar ya que el equipo de comunicaciones tuvo un alto flujo de trabajo y eventos virtuales, c"/>
    <s v="El líder o gestor del proceso, deberá evaluar la ejecución de  las actividades relacionadas con las estrategias de publicación acorde con los  recursos físicos y humanos que se cuente.  _x000a__x000a_Evaluar la pertinencia de el ajuste de actividades que no se puedan"/>
    <s v="Posible"/>
    <s v="Moderado"/>
    <s v="Alto"/>
    <s v="El tipo de riesgo no está conforme a lo señalado en la guía de Administración del Riesgo emitida por el DAFP 2,2,2 y el Manual de Gestión  del riesgo de la DNBC, numeral 4, por cuanto es Operativo, el control requiere rediseño.        _x000a__x000a_No se presentó evi"/>
    <s v="No cumple"/>
    <s v="Cumple"/>
    <s v="Cumple"/>
    <s v="Cumple"/>
    <s v="Cumple"/>
    <s v="Cumple"/>
    <s v="Cumple"/>
    <s v="No cumple"/>
  </r>
  <r>
    <n v="0"/>
    <x v="4"/>
    <s v="Difusión e intercambio oportuno y eficaz de la información con los grupos de interés y grupos de valor de la DNBC, por medio del impacto de las estrategias de comunicación organizacional e informativa a través de los canales oficiales definidos para posic"/>
    <s v="Ejecutar las estrategias definidas para la publicaciòn de informaciòn de manera inoportuna e ineficaz hacia los grupos de valor e interes de la entidad"/>
    <s v="Las estrategias de comunicación que no estén acordes con la misionalidad y objetivos estratégicos de la entidad, lo cual debetía relacionarse directamente con la visibilización de la gestión insititucional a favor del valor de la transparencia."/>
    <s v="Cumplimiento"/>
    <s v="2.4"/>
    <s v="Ausencia del relacionamiento intrínseco del EQUIPO DE COMUNICACIONES con la DIRECIÓN en cuanto a la vinculación y realización de estrategias de Comunicación  que nos generen cercanía con los públicos."/>
    <s v="Daño reputacional_x000a__x000a_Reprocesos_x000a__x000a_Incumplimiento en las publicaciones requeridas "/>
    <s v="Posible"/>
    <s v="Moderado"/>
    <s v="Alto"/>
    <s v="Reducir"/>
    <s v="El Gestor del Proceso de Comunicaciones o quien delegue, deberá   revisar diaramente los productos generados haciéndo énfasis en el cumplimiento a la clasificación de la información en los contenidos; según en el Procedimiento de creación y publicación de"/>
    <s v="Gestor del Proceso"/>
    <m/>
    <s v="Semestral"/>
    <s v="Prevenir"/>
    <s v="Un Procedimiento actualizado y una socialización del procedimiento."/>
    <s v="Lista de chequeo, aprobación explícita del gestor sobre el contenido por el canal escogido o cambios de la publicación (si aplica),"/>
    <s v="JUNIO 2020. 0_x000a__x000a_SEPTIEMBRE 2020. 1"/>
    <s v="SEPTIEMBRE 2020. Se realizó la pertinene actualización del Procedimiento de Creación y Publicación de Contenidos Internos y Externos de la DNBC, el cual fue enviado al área de Planeación desde el trimestre pasado y este fue aprobado el  15 de septiembre. "/>
    <s v=" &quot;El líder o gestor del proceso debe definir las prioridades de las actividades correspondientes a los estándares de información que deberá publicar el proceso._x000a__x000a_Evaluar la pertinencia de el ajuste de actividades que no se puedan realizar de acuerdo a los"/>
    <s v="Posible"/>
    <s v="Moderado"/>
    <s v="Alto"/>
    <s v="El tipo de riesgo no está conforme a lo señalado en la guía de Administración del Riesgo emitida por el DAFP 2,2,2 y el Manual de Gestión  del riesgo de la DNBC, numeral 4, por cuanto es Operativo._x000a_ _x000a_ La causa no es clara ni adecuada como generadora del r"/>
    <s v="No cumple"/>
    <s v="Cumple"/>
    <s v="Cumple"/>
    <s v="Cumple"/>
    <s v="Cumple"/>
    <s v="Cumple"/>
    <s v="No cumple"/>
    <s v="No cumple"/>
  </r>
  <r>
    <n v="9"/>
    <x v="4"/>
    <s v="Difusión e intercambio oportuno y eficaz de la información con los grupos de interés y grupos de valor de la DNBC, por medio del impacto de las estrategias de comunicación organizacional e informativa a través de los canales oficiales definidos para posic"/>
    <s v="Ejecutar las estrategias definidas para la publicaciòn de informaciòn de manera inoportuna e ineficaz hacia los grupos de valor e interes de la entidad"/>
    <s v="Las estrategias de comunicación que no estén acordes con la misionalidad y objetivos estratégicos de la entidad, lo cual debetía relacionarse directamente con la visibilización de la gestión insititucional a favor del valor de la transparencia."/>
    <s v="Cumplimiento"/>
    <s v="2.5"/>
    <s v="Publicación extemporánea de la información correspondiente a la Ley 1712 de 2014 en la página web de la entidad."/>
    <s v="Sanciones legales_x000a__x000a_Desinformación a los grupos de valor e intrés"/>
    <s v="Posible"/>
    <s v="Moderado"/>
    <s v="Alto"/>
    <s v="Reducir"/>
    <s v="El Gestor de Comunicaciones o quien delegue, trimestralmente deberá generar un correo de recordación a todos los gestores de los procesos de la entidad en cuanto a la actualización y cumplimiento de tiempos de la información a publicar en la web por parte"/>
    <s v="Gestor del Proceso"/>
    <m/>
    <s v="Semestral"/>
    <s v="Prevenir"/>
    <s v="1 correo de recordación."/>
    <s v="Correo enviado a gestores, lista de información actualizada en la página web."/>
    <s v="JUNIO 2020. 0_x000a__x000a_SEPTIEMBRE 2020. 1"/>
    <s v="SEPTIEMBRE 2020. Durante el mes de Agosto y septiembre, se socializó con los gestores de los procesos la importancia de la publicación y actualización de información a tiempo corresponiendo a la Ley de Transparencia, así mismo se les retroalimentó en la i"/>
    <s v="Socialización del procedimiento de publicación y creación de información interna y externa de la DNBC. En cuanto a la validación de cumplimiento y criterios de la información."/>
    <s v="Posible"/>
    <s v="Moderado"/>
    <s v="Alto"/>
    <s v="El tipo de riesgo no está conforme a lo señalado en la guía de Administración del Riesgo emitida por el DAFP 2,2,2 y el Manual de Gestión  del riesgo de la DNBC, numeral 4, por cuanto es Operativo._x000a_   _x000a_La causa identificada no es adecuada, puesto que se a"/>
    <s v="No cumple"/>
    <s v="No cumple"/>
    <s v="Cumple"/>
    <s v="Cumple"/>
    <s v="Cumple"/>
    <s v="No cumple"/>
    <s v="No cumple"/>
    <s v="No cumple"/>
  </r>
  <r>
    <n v="0"/>
    <x v="5"/>
    <s v="Gestionar las necesidades contractuales de la DNBC, a fin de lograr el equipamiento y fortalecimiento de los Cuerpos de Bomberos del País, mediante el cumplimiento y ejecución del Plan Anual de Adquisiciones y los proyectos aprobados por la Junta Nacional"/>
    <s v="Suministrar bienes y servicios para desarrollar las actividades de la DNBC que no se ajusten a las disposiciones legales establecidas."/>
    <s v="Elaborar contratos a destiempo o que no cumplen con las disposiciones  legales que aplican lo cual genera inconsistencias en la contratacion de los bienes y servicios de la entidad"/>
    <s v="Operativo"/>
    <s v="1.1"/>
    <s v="Deficiencias en la planeación de las áreas usuarias para la programación de solicitudes de bienes y /o servicios definidos en el PAA"/>
    <s v="Incumplimiento de los Planes Institucionales formulados por la DNBC._x000a__x000a_Reprocesos_x000a__x000a_Sanciones legales_x000a__x000a_Sanciones disciplinarias"/>
    <s v="Posible"/>
    <s v="Moderado"/>
    <s v="Alto"/>
    <s v="Reducir"/>
    <s v="Realizar seguimiento al PAA, registrando en el formato de control de adquisiciones y modificaciones al PAA las novedades que se surtan en su desarrollo"/>
    <s v="Líder y gestor del proceso"/>
    <s v="Todos los procesos con necesidades de contratación"/>
    <s v="Cuatrimestral"/>
    <s v="Prevenir"/>
    <s v="No. De modificaciones al PAA aprobadas y realizadas/No. De modificaciones al PAA solicitadas"/>
    <s v="Formato Control Adquisiciones y Modificaciones al PAA"/>
    <s v="ABRIL 2020.  1/1 No se presentaron modificaciones al PAAC_x000a__x000a_AGOSTO 2020. 6/6 Se aprobaron el 100% de las modificaciones solicitadas "/>
    <s v="ABRIL 2020. en el primer cuatrimestre del año fue realizada una modificacion al PAA._x000a__x000a_AGOSTO 2020. Segundo cuatrimestre del año/ se han realizado seis (06) modificaciones al plan anual de adquisiciones según la necesidad, en las siguientes fechas; 15/05/2"/>
    <s v="Reprogramación de la actividad a contratar para otro período posterior"/>
    <s v="Improbable"/>
    <s v="Moderado"/>
    <s v="Moderado"/>
    <s v="Nombre del riesgo: En revisión de la construcción del riesgo del proceso, en su redacción es importante establecer  que este identifique un evento a la vez, ya que en el que nos ocupa, se refiere de una parte  a contratos realizados a destiempo o que no c"/>
    <s v="No cumple"/>
    <s v="Cumple"/>
    <s v="Cumple"/>
    <s v="Cumple"/>
    <s v="Cumple"/>
    <s v="Cumple"/>
    <s v="Cumple"/>
    <s v="Cumple"/>
  </r>
  <r>
    <n v="0"/>
    <x v="5"/>
    <s v="Gestionar las necesidades contractuales de la DNBC, a fin de lograr el equipamiento y fortalecimiento de los Cuerpos de Bomberos del País, mediante el cumplimiento y ejecución del Plan Anual de Adquisiciones y los proyectos aprobados por la Junta Nacional"/>
    <s v="Suministrar bienes y servicios para desarrollar las actividades de la DNBC que no se ajusten a las disposiciones legales establecidas."/>
    <s v="Elaborar contratos a destiempo o que no cumplen con las disposiciones  legales que aplican lo cual genera inconsistencias en la contratacion de los bienes y servicios de la entidad"/>
    <s v="Operativo"/>
    <s v="1.3"/>
    <s v="No aplicar los estándares definidos en la normatividad vigentes y en la caracterización del proceso de Gestión Contractual."/>
    <s v="Hallazgos de auditorías internas y entes de control, Investigaciones, sanciones por Entes de control a la Entidad._x000a__x000a_Sanciones legales_x000a__x000a_Sanciones disciplinarias_x000a__x000a_Perdidas economicas_x000a__x000a_Daño reputacional"/>
    <s v="Posible"/>
    <s v="Moderado"/>
    <s v="Alto"/>
    <s v="Reducir"/>
    <s v="Verificar que toda la documentación de los expedientes contractuales cumpla con lineamientos legales vigentes y lo dispuesto en la caracterización del proceso"/>
    <s v="Líder y gestor del proceso"/>
    <s v="N.A."/>
    <s v="Cuatrimestral"/>
    <s v="Prevenir"/>
    <s v="No de expedientes contractuales que cumplan con los lineamientos legales/No de solicitudes de contratación"/>
    <s v="Cuadro de Contratos y Expedientes Contractuales"/>
    <s v="ABRIL 2020. 176/176  _x000a__x000a_AGOSTO 2020. 62/62 "/>
    <s v="ABRIL 2020. se tramitarion en el primer cuatrimestre del año 176 expedientes contractuales que fueron debidamente verificados y cumplen con los lineamientos legales vigentes y se encuentran en concordancia con la caracterizacion del proceso.   _x000a_          "/>
    <s v="Terminación Anormal del Contrato"/>
    <s v="Improbable"/>
    <s v="Moderado"/>
    <s v="Moderado"/>
    <s v="Nombre del riesgo: En revisión de la construcción del riesgo del proceso, en su redacción es importante establecer  que este identifique un evento a la vez, ya que en el que nos ocupa, se refiere de una parte  a contratos realizados a destiempo o que no c"/>
    <s v="No cumple"/>
    <s v="Cumple"/>
    <s v="Cumple"/>
    <s v="Cumple"/>
    <s v="Cumple"/>
    <s v="Cumple"/>
    <s v="Cumple"/>
    <s v="Cumple"/>
  </r>
  <r>
    <n v="10"/>
    <x v="5"/>
    <s v="Gestionar las necesidades contractuales de la DNBC, a fin de lograr el equipamiento y fortalecimiento de los Cuerpos de Bomberos del País, mediante el cumplimiento y ejecución del Plan Anual de Adquisiciones y los proyectos aprobados por la Junta Nacional"/>
    <s v="Suministrar bienes y servicios para desarrollar las actividades de la DNBC que no se ajusten a las disposiciones legales establecidas."/>
    <s v="Elaborar contratos a destiempo o que no cumplen con las disposiciones  legales que aplican lo cual genera inconsistencias en la contratacion de los bienes y servicios de la entidad"/>
    <s v="Operativo"/>
    <s v="1.4"/>
    <s v="Deficiencias en las solicitudes de contratación reportadas  por parte de las áreas usuarias"/>
    <s v="Contratos con deficiencias técnicas, jurídicas, económicas y financieras_x000a__x000a_Reprocesos_x000a__x000a_Perdidas economicas"/>
    <s v="Posible"/>
    <s v="Moderado"/>
    <s v="Alto"/>
    <s v="Reducir"/>
    <s v="Identificar las inconsistencias en los estudios previos radicados en gestión contractual de acuerdo a lo establecido en la Ley 1082 de 2015."/>
    <s v="Líder y gestor del proceso"/>
    <s v="Todos los procesos con necesidades de contratación"/>
    <s v="Cuatrimestral"/>
    <s v="Prevenir"/>
    <s v="Estudio previos con inconsistencias/ Estudios Previos Radicados"/>
    <s v="Correo electrónico ó Memorando soportando la devolución del estudio previo para ajuste"/>
    <s v="ABRIL 2020.  0/176 ESTUDIOS PREVIOS                                                                 _x000a__x000a_AGOSTO 2020.   0/62 ESTUDIOS PREVIOS "/>
    <s v="ABRIL, en el primer cuatrimestre dle año fueron recibidos revisados y tramitados 176 estudios previos de lkos cuales cuatro fueron devulevos para solicitud de documentacion faltante, las demas observaciones fueron dadas de forma personal.             MAYO"/>
    <s v="Reprogramación del calendario del proceso contractual hasta que surtan las correcciones de los estudios previos"/>
    <s v="Improbable"/>
    <s v="Moderado"/>
    <s v="Moderado"/>
    <s v="Nombre del riesgo: En revisión de la construcción del riesgo del proceso, en su redacción es importante establecer  que este identifique un evento a la vez, ya que en el que nos ocupa, se refiere de una parte  a contratos realizados a destiempo o que no c"/>
    <s v="No cumple"/>
    <s v="Cumple"/>
    <s v="Cumple"/>
    <s v="Cumple"/>
    <s v="Cumple"/>
    <s v="Cumple"/>
    <s v="No cumple"/>
    <s v="Cumple"/>
  </r>
  <r>
    <n v="11"/>
    <x v="5"/>
    <s v="Gestionar las necesidades contractuales de la DNBC, a fin de lograr el equipamiento y fortalecimiento de los Cuerpos de Bomberos del País, mediante el cumplimiento y ejecución del Plan Anual de Adquisiciones y los proyectos aprobados por la Junta Nacional"/>
    <s v="Publicación inoportuna de actividades contractuales en el SECOP II"/>
    <s v="Demoras representativas en los tiempos de respuesta a los cargues de información realizados por los colaboradores de Gestión Contactual en el SECOP I y II"/>
    <s v="Cumplimiento"/>
    <s v="2.1"/>
    <s v="Fallas de conectividad en la DNBC ó en el acceso a la plataforma del Secop I y II"/>
    <s v="Hallazgos de auditorías internas y entes de control, Investigaciones, sanciones por Entes de control a la Entidad._x000a__x000a_Sanciones discplinarias_x000a__x000a_Sanciones legales"/>
    <s v="Rara vez"/>
    <s v="Moderado"/>
    <s v="Moderado"/>
    <s v="Compartir"/>
    <s v="Reporte al Área de T.I. de la DNBC o a Colombia Compra Eficiente sobre las fallas de conectividad y/o acceso a las herramientas tecnológicas del SECOP."/>
    <s v="Líder y gestor del proceso"/>
    <s v="N.A."/>
    <s v="Cuando se requiera"/>
    <s v="Detectar"/>
    <s v="Reporte de fallas generadas durante el período"/>
    <s v="Correo electrónico"/>
    <s v="SEPTIEMBRE 2020. Durante el periodo corrido de la vigencia 2020 no se realizaron reportes de fallas que se hayan presentado que limiten el desarrollo de la labor "/>
    <s v="SEPTIEMBRE 2020. Durante el periodo corrido de la vigencia 2020 no se realizaron reportes de fallas que se hayan presentado que limiten el desarrollo de la labor "/>
    <s v="Reprogramación de la firma del contrato para una fecha futura"/>
    <s v="Rara vez"/>
    <s v="Moderado"/>
    <s v="Moderado"/>
    <s v="Nombre del riesgo:  ajustado a la Guía y Manual de Riesgos que debe acatar la DNBC._x000a__x000a_Causa: Deben discriminarse con cada control ya que hay internas y externas, al igual que el tratamiento._x000a__x000a_Consecuencias estas son procedentes_x000a__x000a_El tratamiento debe ser EVI"/>
    <s v="Cumple"/>
    <s v="Cumple"/>
    <s v="Cumple"/>
    <s v="Cumple"/>
    <s v="No cumple"/>
    <s v="Cumple"/>
    <s v="No cumple"/>
    <s v="No cumple"/>
  </r>
  <r>
    <n v="0"/>
    <x v="6"/>
    <s v="Proveer soluciones administrativas adecuadas, para apoyar el desarrollo y gestión de las dependencias de la DNBC, a través de la administración, custodia y control de los mismos."/>
    <s v="Proveer soluciones administrativas inadecuadas para el apoyo de la gestión de los procesos de la DNBC"/>
    <s v="Suministrar soluciones que no cumplen con las necesidades o requerimientos de los diferentes proceso de la entidad."/>
    <s v="Cumplimiento"/>
    <s v="1.1"/>
    <s v="Falta de planeación de las necesidades administrativas de la entidad"/>
    <s v="Saciones legales_x000a__x000a_Incumplimiento en el plan de accion de la entidad"/>
    <s v="Posible"/>
    <s v="Moderado"/>
    <s v="Alto"/>
    <s v="Reducir"/>
    <s v="Evaluar y gestionar de manera oportuna las necesidades de contratación reportadas por los procesos.  "/>
    <s v="Lider y Gestor del Proceso"/>
    <s v="Todos los Procesos"/>
    <s v="Trimestral "/>
    <s v="Prevenir"/>
    <s v="(Numero de solicitudes atendidas / Numero de solicitudes radicadas al proceso)*100"/>
    <s v="Formatos o lista de seguimiento de las necesidades reportadas en cada proceso"/>
    <s v="MARZO 2020. 55/55_x000a__x000a_JUNIO 2020.  193 /193 _x000a__x000a_SEPTIEMBRE  2020. 49/49"/>
    <s v="MARZO 2020. Se realizaron 55 solicitudes de las cuales se hicieron entrega del total delas mismas cumpliendo asi con el 100% del requerimiento.                _x000a_JUNIO 2020. Se realizaron 193 solicitudes de las cuales se hicieron entrega del total delas mis"/>
    <s v="Recibir necesidades que no esten dentro de los requerimientos presupuestales y  de manera extemporanea; y que sean para su aprobacion inmediata."/>
    <s v="Posible"/>
    <s v="Moderado"/>
    <s v="Alto"/>
    <s v="Se sugiere revisar y ajustar el objetivo del proceso, puesto que no es claro que tipo de soluciones administrativas provee, o cual es su alcance desde el punto de vista estrategico, tactico y operativo, asi mismo, no se visualiza el tema ambiental, entre "/>
    <s v="No cumple"/>
    <s v="Cumple"/>
    <s v="Cumple"/>
    <s v="Cumple"/>
    <s v="Cumple"/>
    <s v="Cumple"/>
    <s v="No cumple"/>
    <s v="No cumple"/>
  </r>
  <r>
    <n v="12"/>
    <x v="6"/>
    <s v="Proveer soluciones administrativas adecuadas, para apoyar el desarrollo y gestión de las dependencias de la DNBC, a través de la administración, custodia y control de los mismos."/>
    <s v="Proveer soluciones administrativas inadecuadas para el apoyo de la gestión de los procesos de la DNBC"/>
    <s v="Suministrar soluciones que no cumplen con las necesidades o requerimientos de los diferentes proceso de la entidad."/>
    <s v="Cumplimiento"/>
    <s v="1.2"/>
    <s v="Falta de claridad y especificaciones en los requerimientos por parte de los procesos"/>
    <s v="Costos o gastos adicionales_x000a__x000a_Perdida patrimonial_x000a__x000a_Sanciones legales"/>
    <s v="Posible"/>
    <s v="Moderado"/>
    <s v="Alto"/>
    <s v="Reducir"/>
    <s v="Evaluar y gestionar de manera oportuna las necesidades de contratación reportadas por los procesos.  "/>
    <s v="Lider y Gestor del Proceso"/>
    <s v="Todos los Procesos"/>
    <s v="Trimestral "/>
    <s v="Prevenir"/>
    <s v="(Numero de solicitudes atendidas / Numero de solicitudes radicadas al proceso)*100"/>
    <s v="Formatos o lista de seguimiento de las necesidades reportadas en cada proceso"/>
    <s v="MARZO 2020. 55/55_x000a__x000a_JUNIO 2020.  193 /193 _x000a__x000a_SEPTIEMBRE  2020. 49/49"/>
    <s v="MARZO 2020. Se realizaron 55 solicitudes de las cuales se hicieron entrega del total delas mismas cumpliendo asi con el 100% del requerimiento.     _x000a_JUNIO 2020. Se realizaron 193 solicitudes de las cuales se hicieron entrega del total delas mismas cumplie"/>
    <s v="Recibir necesidades que no esten dentro de los requerimientos presupuestales y  de manera extemporanea; y que sean para su aprobacion inmediata."/>
    <s v="Posible"/>
    <s v="Moderado"/>
    <s v="Alto"/>
    <s v="_x000a_El tipo de riesgo no está conforme a lo señalado en la guía de Administración del Riesgo emitida por el DAFP 2,2,2 y el Manual de Gestión  del riesgo de la DNBC, numeral 4, por cuanto es Operativo                 _x000a__x000a_Aunque el control &quot;Evaluar y gestionar "/>
    <s v="No cumple"/>
    <s v="Cumple"/>
    <s v="Cumple"/>
    <s v="Cumple"/>
    <s v="Cumple"/>
    <s v="Cumple"/>
    <s v="No cumple"/>
    <s v="No cumple"/>
  </r>
  <r>
    <n v="13"/>
    <x v="7"/>
    <s v="Fortalecer técnica y operativamente a los cuerpos de bomberos del País, para la prestación del servicio público esencial, el cual contempla la gestión integral del riesgo contra incendios, los preparativos y atención de rescates en todas sus modalidades y"/>
    <s v="Aprobación y adquisicion inoportuna de los HEAS y vehículos de bomberos"/>
    <s v="Que el comité tecnico no se reuna a tiempo para dar la priorizacion de los proyectos que se presentan a junta nacional. "/>
    <s v="Estratégico"/>
    <s v="1.2"/>
    <s v="Que no se secione la Junta Nacional de Bomberos"/>
    <s v="No se da aprobación y ejecucion de las lineas de inversión para la adquisicion de HEAS y vehiculos de bomberos._x000a__x000a_Falta de cumplimiento en el plan de acción _x000a__x000a_Daño reputacional"/>
    <s v="Posible"/>
    <s v="Mayor"/>
    <s v="Extremo"/>
    <s v="Reducir"/>
    <s v="Solicitud de convocatoria a la Dirección  para  que solicite la sesión de la Junta Nacional de Bomberos"/>
    <s v="Subdirector de Estrategia y Coordinación Bomberil_x000a__x000a_Gestor del proceso_x000a_"/>
    <s v="Dirección "/>
    <s v="Trimestral "/>
    <s v="Prevenir"/>
    <s v="No de solicitudes  de convocatoria de Junta"/>
    <s v="Correos electrónicos , oficios y/o actas de reunión. "/>
    <s v="MARZO 2020.  1. Convocatoria_x000a__x000a_JUNIO 2020. 0_x000a__x000a_SEPTIEMBRE   1. Convocatoria"/>
    <s v="MARZO 2020. 1 convocatoria, sesion de JNB el dia 3 de marzo de 2020_x000a__x000a_JUNIO 2020. No se realizaron convocatoorias _x000a__x000a_SEPTIEMBRE   1. ConvocatoriaCitación a los comandantes de bomberos que son miembros de la Junta Nacional de Bomberos para asistir a la prime"/>
    <s v="Solicitar de manera formal la reunión con los miembros que forman el Comité Técnico, para priorizar los proyectos que se presentan a Junta Nacional"/>
    <s v="Posible"/>
    <s v="Mayor"/>
    <s v="Extremo"/>
    <s v="El objetivo del proceso establecido está desactualizado, puesto que aún contempla actividades que fueron trasladadas al nuevo proceso de  Educación Nacional para Bomberos._x000a__x000a_Se realizó una inadecuada identificación del riesgo: &quot;Aprobación y adquisición ino"/>
    <s v="No cumple"/>
    <s v="No cumple"/>
    <s v="No cumple"/>
    <s v="Cumple"/>
    <s v="Cumple"/>
    <s v="No cumple"/>
    <s v="No cumple"/>
    <s v="No cumple"/>
  </r>
  <r>
    <n v="14"/>
    <x v="7"/>
    <s v="Fortalecer técnica y operativamente a los cuerpos de bomberos del País, para la prestación del servicio público esencial, el cual contempla la gestión integral del riesgo contra incendios, los preparativos y atención de rescates en todas sus modalidades y"/>
    <s v="Los documentos para entrega del bien aprobado para comodato, no cumplen con los requisitos solicitados por el area contractual de la entidad."/>
    <s v="No se diligencia de manera correcta  el formato de  Lista de Chequeo por Comodato"/>
    <s v="Operativo"/>
    <s v="2.1"/>
    <s v="Presentacion de documentos que no cumplen los requisitos establecidos. "/>
    <s v="No se pueden elaborar los comodatos . _x000a__x000a_Reprocesos_x000a__x000a_Daño reputacional"/>
    <s v="Posible"/>
    <s v="Moderado"/>
    <s v="Alto"/>
    <s v="Reducir"/>
    <s v="Diligenciamiento y seguimiento de la Lista de Chequeo por Comodato"/>
    <s v="Subdirector de Estrategia y Coordinación Bomberil_x000a__x000a_Gestor del proceso_x000a_"/>
    <s v="Personal Apoyo a Proyectos"/>
    <s v="Cuando se requiera"/>
    <s v="Prevenir"/>
    <s v="No de Proyectos  Revisados para elaboración de comodatos/ No de Proyectos Aprobados por Junta Nacional  de Bomberos"/>
    <s v="Lista de Chequeo por Comodato"/>
    <s v="JULIO 2020.  24 / 24_x000a__x000a_SEPTIEMBRE 2020. 6/6"/>
    <s v="JULIO 2020. Se recibieron 24 vehiculos cisternas._x000a__x000a_SEPTIEMBRE 2020. En septiembre se recibieron 6 vehículos cisternas para los Cuerpos de Bomberos Voluntarios de: _x000a_• Cartago – Valle del Cauca_x000a_• Alcalá – Valle del Cauca_x000a_• Gómez Plata – Antioquia_x000a_• Valledup"/>
    <s v="Gestionar reunión con los responsables de recolectar y revisar la información que envían los cuerpos de bomberos en la presentación de proyectos."/>
    <s v="Posible"/>
    <s v="Moderado"/>
    <s v="Alto"/>
    <s v="El objetivo del proceso establecido está desactualizado, puesto que aún contempla actividades que fueron trasladadas al nuevo proceso de  Educación Nacional para Bomberos._x000a__x000a_El riesgo identificado y la descripción del riesgo no son adecuados frente al obje"/>
    <s v="No cumple"/>
    <s v="No cumple"/>
    <s v="No cumple"/>
    <s v="Cumple"/>
    <s v="Cumple"/>
    <s v="No cumple"/>
    <s v="No cumple"/>
    <s v="No cumple"/>
  </r>
  <r>
    <n v="0"/>
    <x v="8"/>
    <s v="Evaluar el cumplimiento y la efectividad del Sistema Integrado de Gestión y Control, para apoyar a la Alta Dirección en la toma de decisiones y generación de acciones, orientadas al cumplimiento de objetivos y metas institucionales, mediante la ejecución "/>
    <s v="Inadecuada evaluación del Sistema de Control Interno"/>
    <s v="No lograr efectuar una evaluación independiente del Sistema de Control Interno debido a la ocurrencia de situaciones que  puedan afectar la planeación y ejecución del programa de auditorias."/>
    <s v="Estratégico"/>
    <s v="1.1"/>
    <s v="No contar oportunamente con el equipo multidisciplinario con las competencias requeridas para la ejecución del Programa de auditorías."/>
    <s v="Que no se logre desarrollar la totalidad de los roles de la oficina de control interno, limitando el ejercicio de auditoria en en cuanto a la cobertura de los procesos y por ende la información aportada a la entidad para la toma de decisiones."/>
    <s v="Probable"/>
    <s v="Moderado"/>
    <s v="Alto"/>
    <s v="Evitar"/>
    <s v="Presentar oportunamente las necesidades de contratación a la alta dirección para su aprobación y gestión de los recursos, alienado con el plan de acción y el programa de auditoria "/>
    <s v="Asesor(a) con funciones de Control Interno"/>
    <s v="Comité Institucional de Coordinación de Control Interno"/>
    <s v="Anual"/>
    <s v="Prevenir"/>
    <s v="Una solicitud de necesidades de contratación remitida a Planeación"/>
    <s v="Remisión de las necesidades de contratación del proceso de acuerdo con los parámetros establecidos por Planeación"/>
    <s v="28/09/2020_x000a_Una (1) solicitud de necesidades de contratación remitida a Planeación"/>
    <s v="El nueve (9) de septiembre se remitió a Planeación Estratégica las necesidades para 2021 del proceso Evaluación y Seguimiento en el marco del Plan Estratégico Institucional DNBC &quot;Unidos Somos Más Fuertes&quot; 2020-2030&quot;, dichas necesidades fueron sustentadas "/>
    <s v="Dar cumplimiento prioritario a la presentación y/o rendición de los informes de ley de competencia del proceso"/>
    <s v="Probable"/>
    <s v="Moderado"/>
    <s v="Alto"/>
    <s v="La  descripción del riesgo  no está identificada conforme a lo enunciado en el numeral 2,2 Identificación del Riesgo de la Guía para la Administración del Riesgos emitida por el DAFP,  ya que se  da inició con una negación._x000a__x000a_Hace falta la inclusión de otr"/>
    <s v="No cumple"/>
    <s v="Cumple"/>
    <s v="Cumple"/>
    <s v="Cumple"/>
    <s v="Cumple"/>
    <s v="Cumple"/>
    <s v="Cumple"/>
    <s v="No cumple"/>
  </r>
  <r>
    <n v="15"/>
    <x v="8"/>
    <s v="Evaluar el cumplimiento y la efectividad del Sistema Integrado de Gestión y Control, para apoyar a la Alta Dirección en la toma de decisiones y generación de acciones, orientadas al cumplimiento de objetivos y metas institucionales, mediante la ejecución "/>
    <s v="Inadecuada evaluación del Sistema de Control Interno"/>
    <s v="No lograr efectuar una evaluación independiente del Sistema de Control Interno debido a la ocurrencia de situaciones que  puedan afectar la planeación y ejecución del programa de auditorias."/>
    <s v="Estratégico"/>
    <s v="1.4"/>
    <s v="Al realizar la formulación del Programa de Auditoria no se incluyan los procesos críticos de la entidad."/>
    <s v="Al no contar con evaluación independiente, no se contribuye al mejoramiento continuo de los procesos críticos de la entidad."/>
    <s v="Improbable"/>
    <s v="Moderado"/>
    <s v="Alto"/>
    <s v="Evitar"/>
    <s v="Presentar oportunamente el programa de auditorias al comité de coordinación de control interno para su aprobación y ejecución oportuna, garantizando que sean evaluados todos los procesos en el ciclo de auditoría"/>
    <s v="Asesor(a) con funciones de Control Interno"/>
    <s v="Comité Institucional de Coordinación de Control Interno"/>
    <s v="Anual"/>
    <s v="Prevenir"/>
    <s v="Un Programa de Auditoria de la vigencia aprobado"/>
    <s v="Acta del Comité Institucional de Coordinación de Control Interno donde se aprueba el programa de auditoria de la vigencia"/>
    <s v="28/09/2020_x000a_Un (1) Programa de Auditoria de la vigencia aprobado"/>
    <s v="El programa de auditoría para la vigencia 2020 fue aprobado por el Comité Institucional de Coordinación de Control Interno en la sesión del 29 de enero de 2020."/>
    <s v="Solicitar al comité institucional de coordinación de control interno la modificación del programa de auditoria para su ejecución de acuerdo con los recursos asignados"/>
    <s v="Improbable"/>
    <s v="Moderado"/>
    <s v="Alto"/>
    <s v="La  descripción del riesgo  no está identificada conforme a lo enunciado en el numeral 2,2 Identificación del Riesgo de la Guía para la Administración del Riesgos emitida por el DAFP,  ya que se  da inició con una negación._x000a__x000a_Hace falta la inclusión de otr"/>
    <s v="No cumple"/>
    <s v="Cumple"/>
    <s v="Cumple"/>
    <s v="Cumple"/>
    <s v="Cumple"/>
    <s v="Cumple"/>
    <s v="Cumple"/>
    <s v="No cumple"/>
  </r>
  <r>
    <n v="0"/>
    <x v="9"/>
    <s v="Velar para que los Cuerpos de Bomberos del País cumplan con las condiciones mínimas de capacidad legal, operativa, técnica, financiera y administrativa para la prestación del servicio público esencial de gestión integral de riesgo contra incendio, los pre"/>
    <s v="Conceptos errados sobre los cuerpo de bomberos "/>
    <s v="Emitir un concepto errado frente al cumplimiento de los estándares mínimos definidos por la DNBC que genere diferencias entre las capacidades real del cuerpo de bomberos y la oferta del servicio público esencial. "/>
    <s v="Cumplimiento"/>
    <s v="1.1"/>
    <s v="Fallas en el procedimiento definido por la DNBC para la verificación de los estándares mínimos."/>
    <s v="Demoras y/o reprocesos en la emisión de conceptos._x000a__x000a_Reprocesos_x000a__x000a_Daño Reputacional_x000a__x000a_Sanciones Disciplinarios"/>
    <s v="Probable"/>
    <s v="Mayor"/>
    <s v="Extremo"/>
    <s v="Reducir"/>
    <s v="Verificación de los procedimientos definidos para la IVC._x000a__x000a_El Subdirector de Estrategia y Coordinación Bomberil previamente a la emisión del informe al Cuerpo de Bomberos, verifica que este  refleje los resultados de la visita realizada de acuerdo a los p"/>
    <s v="Gestor del Proceso"/>
    <s v="Subdirector de Estrategia y Coordinación Bomberil "/>
    <s v="Cuatrimestral"/>
    <s v="Prevenir"/>
    <s v="Inconsistencias frente al concepto en los informes emitidos/ informes emitidos en el periodo"/>
    <s v="Aprobación del informe por parte del  Subdirector de Estrategia y Coordinación Bomberil _x000a__x000a_ó_x000a__x000a_Lista de Asistencia y grabacion de la reunión"/>
    <s v="ABRIL 2020. 0_x000a__x000a_SEPTIEMBRE 2020. 0/3. "/>
    <s v="ABRIL 2020. No se generaron informes por programación del ejercicio, el proceso de inspección vigilancia y control inició actividades con nuestro equipo desde mayo del 2020._x000a__x000a_SEPTIEMBRE 2020. Se han realizado 3 informes de verificaciones y/o planes de mej"/>
    <s v="Redefinir los procedimientos que no se ajusten a las necesidades del sector o de la entidad"/>
    <s v="Probable"/>
    <s v="Mayor"/>
    <s v="Extremo"/>
    <s v="Se sugiere revisar el Objetivo del proceso, ya que aunque es amplio, no contempla la debida verificación del cumplimiento de los estándares minimos que hacen parte de la vigilancia y control._x000a__x000a_El riesgo no es claro o está incompleto y su descripción no es"/>
    <s v="No cumple"/>
    <s v="Cumple"/>
    <s v="Cumple"/>
    <s v="Cumple"/>
    <s v="Cumple"/>
    <s v="No cumple"/>
    <s v="No cumple"/>
    <s v="No cumple"/>
  </r>
  <r>
    <n v="16"/>
    <x v="9"/>
    <s v="Velar para que los Cuerpos de Bomberos del País cumplan con las condiciones mínimas de capacidad legal, operativa, técnica, financiera y administrativa para la prestación del servicio público esencial de gestión integral de riesgo contra incendio, los pre"/>
    <s v="Emisión de conceptos errados sobre los cuerpo de bomberos "/>
    <s v="Emitir un concepto errado frente al cumplimiento de los estándares mínimos definidos por la DNBC que genere diferencias entre las capacidades real del cuerpo de bombero y la oferta del servicio público esencial. "/>
    <s v="Cumplimiento"/>
    <s v="1.2"/>
    <s v="Descononimeinto Ausencia de la revisión de los estándares mínimos definidos frente a los cambios externos o internos que cambien las condiciones del cuerpo de bomberos."/>
    <s v="Quejas y reclamos por parte de los Cuerpos de Bomberos y/o el ente municipal._x000a__x000a_Daño reputacional_x000a__x000a_Sanciones disciplinarias_x000a__x000a_Sanciones legales"/>
    <s v="Probable"/>
    <s v="Mayor"/>
    <s v="Extremo"/>
    <s v="Reducir"/>
    <s v="Verificación de los procedimientos definidos para la IVC._x000a__x000a_El Subdirector de Estrategia y Coordinación Bomberil previamente a la emisión del informe al Cuerpo de Bomberos, verifica que este  refleje los resultados de la visita realizada de acuerdo a los p"/>
    <s v="Gestor del Proceso"/>
    <s v="Subdirector de Estrategia y Coordinación Bomberil "/>
    <s v="Cuatrimestral"/>
    <s v="Prevenir"/>
    <s v="Inconsistencias frente al concepto en los informes emitidos/ informes emitidos en el periodo"/>
    <s v="Aprobación del informe por parte del  Subdirector de Estrategia y Coordinación Bomberil _x000a__x000a_ó_x000a__x000a_Lista de Asistencia y grabacion de la reunión"/>
    <s v="ABRIL 2020. 0_x000a__x000a_SEPTIEMBRE 2020. 0/3 "/>
    <s v="ABRIL 2020. No se generaron informes por programación del ejercicio, el proceso de inspección vigilancia y control inició actividades con nuestro equipo desde mayo del 2020._x000a__x000a_SEPTIEMBRE 2020. Se han realizado 3 informes de verificaciones y / planes de mej"/>
    <s v="Redefinir los procedimientos que no se ajusten a las necesidades del sector o de la entidad"/>
    <s v="Probable"/>
    <s v="Mayor"/>
    <s v="Extremo"/>
    <s v="Se sugiere revisar el Objetivo del proceso, ya que aunque es amplio, no contempla la debida verificación del cumplimiento de los estándares minimos que hacen parte de la vigilancia y control._x000a__x000a_La  causa &quot;Desconocimiento Ausencia de la revisión de los está"/>
    <s v="No cumple"/>
    <s v="No cumple"/>
    <s v="Cumple"/>
    <s v="Cumple"/>
    <s v="Cumple"/>
    <s v="No cumple"/>
    <s v="No cumple"/>
    <s v="No cumple"/>
  </r>
  <r>
    <n v="17"/>
    <x v="9"/>
    <s v="Velar para que los Cuerpos de Bomberos del País cumplan con las condiciones mínimas de capacidad legal, operativa, técnica, financiera y administrativa para la prestación del servicio público esencial de gestión integral de riesgo contra incendio, los pre"/>
    <s v="Requerir información a los cuerpos de bomberos, que no corresponda al alcance de inspección, vigilancia y control."/>
    <s v="Solicitar información a los cuerpos de bomberos que salga del alcance de inspeccion, vigilancia y control."/>
    <s v="Cumplimiento"/>
    <s v="2.1"/>
    <s v="Desconocimiento de los requerimientos mínimos definidos por la DNBC por parte de los encargados de la verificación."/>
    <s v="Incrementos en quejas y reclamos por parte de los Cuerpos de Bomberos por la extralimitación del la DNBC en su proceso de inspección, vigilancia y control._x000a__x000a_Daño reputacional"/>
    <s v="Rara vez"/>
    <s v="Insignificante"/>
    <s v="Bajo"/>
    <s v="Reducir"/>
    <s v="Procesos de formación y capacitación externa_x000a__x000a_Anualmente el equipo de Inspección, Vigilancia y Control, realiza la programación de capacitaciones para los encargados de la verificación de los requisitos mínimos y durante el periodo de ejecución realiza el"/>
    <s v="El Subdirector de Estrategia y Coordinación Bomberil"/>
    <s v="Gestor del proceso"/>
    <s v="Anual"/>
    <s v="Prevenir"/>
    <s v="Actividades ejecutadas/Actividades de capacitación programada "/>
    <s v="- Cronograma de capacitación anual aprobado por el Subdirector de ECB_x000a__x000a_y _x000a__x000a_-Lista de Asistencia"/>
    <s v="SEPTIEMBRE 2020. 20/4"/>
    <s v="SEPTIEMBRE 2020. Se han realizado 20 actividades de capacitación frente a las 16 programadas._x000a__x000a_Las actividaes de Capacitación se han realizado con el acompañamiento de todo el equipo del proceso de inspección vigilancia y control lo que hapermitido cubrir"/>
    <s v="Redefinir el programa de capacitación de tal manera que se pueda cumplir con las visitas mas prioritarias acorde al impacto que estas puedan generar"/>
    <s v="Rara vez"/>
    <s v="Insignificante"/>
    <s v="Bajo"/>
    <s v="Se sugiere revisar el riesgo y su descripción no están  identificados conforme a lo enunciado en el numeral 2,2 Identificación del Riesgo de la Guía para la Administración del Riesgos emitida por el DAFP ya que el nombre y su descripción no se diferencian"/>
    <s v="Cumple"/>
    <s v="Cumple"/>
    <s v="Cumple"/>
    <s v="Cumple"/>
    <s v="No cumple"/>
    <s v="No cumple"/>
    <s v="No cumple"/>
    <s v="No cumple"/>
  </r>
  <r>
    <n v="18"/>
    <x v="9"/>
    <s v="Velar para que los Cuerpos de Bomberos del País cumplan con las condiciones mínimas de capacidad legal, operativa, técnica, financiera y administrativa para la prestación del servicio público esencial de gestión integral de riesgo contra incendio, los pre"/>
    <s v="Definición de estándares mínimos a los cuerpos de bomberos de manera imprecisa."/>
    <s v="Establecer de forma imprecisa los estándares mínimos de cumplimiento para el servicio público escencial que prestan los cuerpos de bombero en el trerritorio nacional."/>
    <s v="Operativo"/>
    <s v="3.1"/>
    <s v="Falta de conocimiento del sector bomberil y su contexto normativo, por parte del equipo de inspección, vigilancia y control. "/>
    <s v="Afectación en la imagen de la DNBC por el deconcimiento de la situación de los Cuerpos de Bomberos y su normatividad."/>
    <s v="Improbable"/>
    <s v="Menor"/>
    <s v="Bajo"/>
    <s v="Reducir"/>
    <s v="Comité interno_x000a__x000a_De manera cuatrimestral el equipo de Inspección, Viginacia y control, realiza una reunión interna en donde se evalúa las gestiones realizadas en el procesos, se identifica las debilidades del equipo y se hace seguimiento de decisiones toma"/>
    <s v="El Subdirector de Estrategia y Coordinación Bomberil"/>
    <s v="Gestor del proceso"/>
    <s v="Cuatrimestral"/>
    <s v="Prevenir"/>
    <s v="Actividades ejecutadas/Actividades de capacitación programada para IVC "/>
    <s v="Lista de Asistencia y/o Grabación de la Reunión"/>
    <s v="ABRIL 2020. 0_x000a__x000a_SEPTIEMBRE 2020. 4/4. "/>
    <s v="ABRIL 2020. No se generaron informes por programación del ejercicio, el proceso de inspección vigilancia y control inició actividades con nuestro equipo desde mayo del 2020._x000a__x000a_SEPTIEMBRE 2020. Se han realizado 4 actividades de 4  planteadas._x000a__x000a_El equipo de "/>
    <s v="Validar los conocimientos o temas tratados dentro de los comites del proceso con el proposito de validar los conocimientos o entendimiento de los temas"/>
    <s v="Improbable"/>
    <s v="Menor"/>
    <s v="Bajo"/>
    <s v="Hace falta contemplar otras consecuencias asociadas al riesgo tales como sanciones legales y disciplinarias_x000a__x000a_El tratamiento debe ser ACEPTAR y no Reducir conforme a lo establecido en el Manual de Gestión del Riesgo de la DNBC numeral 3,1._x000a__x000a_El indicador es"/>
    <s v="Cumple"/>
    <s v="Cumple"/>
    <s v="Cumple"/>
    <s v="Cumple"/>
    <s v="No cumple"/>
    <s v="No cumple"/>
    <s v="No cumple"/>
    <s v="No cumple"/>
  </r>
  <r>
    <n v="19"/>
    <x v="9"/>
    <s v="Velar para que los Cuerpos de Bomberos del País cumplan con las condiciones mínimas de capacidad legal, operativa, técnica, financiera y administrativa para la prestación del servicio público esencial de gestión integral de riesgo contra incendio, los pre"/>
    <s v="Atención inoportuna de requerimientos de verificación a los cuerpo de bomberos. "/>
    <s v="Atención inoportuna de requerimientos de verificación a los cuerpos de bomberos frente a la prestación inadecuada del servicio público escencial o falta de capacidad legal, operativa, técnica, financiera y/o administrativa."/>
    <s v="Cumplimiento"/>
    <s v="4.1"/>
    <s v="Falta de capacidad operativa y financiera por parte de la DNBC para realizar la verificación de los requerimientos a los Cuerpos de Bomberos en el territorio nacional."/>
    <s v="Afectación en la imagen de la DNBC por las demoras en la atención a los requerimientos._x000a__x000a_Sanciones legales_x000a__x000a_Sanciones Disciplinarios"/>
    <s v="Improbable_x000a__x000a_"/>
    <s v="Mayor"/>
    <s v="Alto"/>
    <s v="Reducir"/>
    <s v="Priorización de operaciones de verificación a los cuerpos de Bomberos_x000a__x000a_Una vez aprobadas las verificaciones a los Cuerpos de Bomberos, el Subdirector de Estrategia y Coordinación Bomberil junto con el Gestor de Inspección Vigilancia y Control, establece e"/>
    <s v="Subdirector de Estrategia y Coordinación Bomberil "/>
    <s v="Gestor del proceso"/>
    <s v="Cuatrimestral"/>
    <s v="Detectar"/>
    <s v="Verificación de Cuerpos de Bomberos realizadas / Numero total de inspección de Cuerpos de Bomberos programadas en el cronograma"/>
    <s v="Cronograma de verificaciones _x000a__x000a_y/o_x000a__x000a_Fomato Unico de Verificación"/>
    <s v="ABRIL 2020. 0_x000a__x000a_SEPTIEMBRE 2020. 2/1. "/>
    <s v="ABRIL 2020. No se generaron verificaciones por programación del ejercicio, el proceso de inspección vigilancia y control inició actividades con nuestro equipo desde mayo del 2020._x000a__x000a_SEPTIEMBRE 2020. se han realizado dos verificaciones de una programada._x000a__x000a_E"/>
    <s v="Redefinir el plan de trabajo de tal manera que se pueda cumplir con las visitas mas prioritarias acorde al impacto que estas puedan generar"/>
    <s v="Improbable"/>
    <s v="Mayor"/>
    <s v="Alto"/>
    <s v="Se sugiere revisar el Objetivo del proceso, ya que aunque es amplio, no contempla la debida verificación del cumplimiento de los estándares minimos que hacen parte de la vigilancia y control._x000a__x000a__x000a__x000a_El control &quot; ....&quot; Una vez aprobadas las verificaciones a lo"/>
    <s v="Cumple"/>
    <s v="Cumple"/>
    <s v="Cumple"/>
    <s v="Cumple"/>
    <s v="Cumple"/>
    <s v="Cumple"/>
    <s v="Cumple"/>
    <s v="No cumple"/>
  </r>
  <r>
    <n v="0"/>
    <x v="10"/>
    <s v="Apoyar técnica y operativamente a los cuerpos de bomberos del país, para garantizar una adecuada gestión en la prestación del servicio publico esencial en la atención de emergencias y eventos que se presentan relacionados con la gestión integral del riesg"/>
    <s v="Brindar soporte tecnico y operativo inadecuado a los Cuerpos de Bomberos en los eventos o emergencias presentados"/>
    <s v="Generar apoyo incompleto o erroneo en los eventos o emergencias presentadas en materia bomberil"/>
    <s v="Estratégico"/>
    <s v="1.1"/>
    <s v="Desconocimiento de los protocolos de operación técnica y operativa bomberil"/>
    <s v="Daño reputacional de la entidad. _x000a__x000a_Incumplimiento en los objetivos propuestos._x000a__x000a_Reprocesos"/>
    <s v="Probable"/>
    <s v="Moderado"/>
    <s v="Alto"/>
    <s v="Evitar"/>
    <s v="Realizar jornada de capacitación relacionadas con el proceso de coordinación operativa, dependiendo de que se generen nuevas contrataciones . Actas o listas de asistencia y Evaluación de las mismas , evaluando el resultado de entendimiento fruto de la cap"/>
    <s v="Líder y gestor del proceso"/>
    <m/>
    <s v="Semestral"/>
    <s v="Prevenir"/>
    <s v="Una capacitación como mínima en el año (si se dan estas dos características: Cambios de protocolo o nuevas contrataciones)"/>
    <s v="Listado de asistencia y soporte de socialización y evacuación Actas o listas de asistencia y Evaluación de las mismas"/>
    <s v="AGOSTO 2020. 1  Capacitación_x000a__x000a_SEPTIEMBRE 2020. 1  Capacitación"/>
    <s v="AGOSTO 2020:  Dada la contratacion de personal nuevo se realizó capacitación dando a conocer el proceso de coordinación operativa ( evidencias 1.2 y 3 )_x000a_Septiembre 28 de 2020: Se realizó capacitación sobre seguridad y salud en el trabajo (evidencias 4, 5 "/>
    <s v="Recapacitacitación y evaluación para identificar el grado de apropiación o entendimiento del tema"/>
    <s v="Probable"/>
    <s v="Moderado"/>
    <s v="Alto"/>
    <s v="El tipo de riesgo no está conforme a lo señalado en la guía de Administración del Riesgo emitida por el DAFP 2,2,2 y el Manual de Gestión  del riesgo de la DNBC, numeral 4, por cuanto es Operativo                     _x000a__x000a_El control establecido solo aplica a"/>
    <s v="No cumple"/>
    <s v="Cumple"/>
    <s v="Cumple"/>
    <s v="Cumple"/>
    <s v="No cumple"/>
    <s v="No cumple"/>
    <s v="No cumple"/>
    <s v="No cumple"/>
  </r>
  <r>
    <n v="0"/>
    <x v="10"/>
    <s v="Apoyar técnica y operativamente a los cuerpos de bomberos del país, para garantizar una adecuada gestión en la prestación del servicio publico esencial en la atención de emergencias y eventos que se presentan relacionados con la gestión integral del riesg"/>
    <s v="Brindar soporte tecnico y operativo inadecuado a los Cuerpos de Bomberos en los eventos o emergencias presentados"/>
    <s v="Generar apoyo incompleto o erroneo en los eventos o emergencias presentadas en materia bomberil"/>
    <s v="Estratégico"/>
    <s v="1.2"/>
    <s v="Fallas tecnológicas que dificulten el funcionamiento de la plataforma RUE."/>
    <s v="Perdida de la información o disponibilidad de la misma_x000a__x000a_Daño reputacional _x000a__x000a_Quejas y reclamos por parte de los cuerpos de bomberos"/>
    <s v="Probable"/>
    <s v="Moderado"/>
    <s v="Alto"/>
    <s v="Reducir"/>
    <s v="         _x000a_Solicitar  el soporte técnico preventivo o correctivo al proveedor del servicio  nube pública II ( ORACLE ) la a fin de garantizar el buen  funcionamiento de la plataforma RUE.  _x000a__x000a_Generar tickes de soporte técnico en la plataforma  (ORACLE) en l"/>
    <s v="Líder y gestor del proceso"/>
    <s v="Proceso de Tecnología Informática"/>
    <s v="Cada vez que ocurra"/>
    <s v="Detectar"/>
    <s v="Numero de Ticket generados _x000a_ó_x000a_1 Contratación de profesional"/>
    <s v="Bitácora de falla y/o ficha de soporte técnico a la pltaforma RUE. _x000a_Ó_x000a_Contrato de profesional"/>
    <s v="AGOSTO 2020. 1 Contratación de profesional"/>
    <s v="AGOSTO 2020: Se contrato  los servicios de un profesional( Evidencia 1 contrato,  evidencia 2 revision de proyectos, evidencia 3 manuel de gestion de usuarios )"/>
    <s v="Analizar y definir en conjunto con TI algún plan de contingencia"/>
    <s v="Probable"/>
    <s v="Moderado"/>
    <s v="Alto"/>
    <s v="El tipo de riesgo no está conforme a lo señalado en la guía de Administración del Riesgo emitida por el DAFP 2,2,2 y el Manual de Gestión  del riesgo de la DNBC, numeral 4, por cuanto es Operativo              _x000a__x000a__x000a__x000a_El tipo de riesgo no está conforme a lo s"/>
    <s v="No cumple"/>
    <s v="Cumple"/>
    <s v="Cumple"/>
    <s v="Cumple"/>
    <s v="Cumple"/>
    <s v="No cumple"/>
    <s v="No cumple"/>
    <s v="No cumple"/>
  </r>
  <r>
    <n v="0"/>
    <x v="10"/>
    <s v="Apoyar técnica y operativamente a los cuerpos de bomberos del país, para garantizar una adecuada gestión en la prestación del servicio publico esencial en la atención de emergencias y eventos que se presentan relacionados con la gestión integral del riesg"/>
    <s v="Brindar soporte tecnico y operativo inadecuado a los Cuerpos de Bomberos en los eventos o emergencias presentados"/>
    <s v="Generar apoyo incompleto o erroneo en los eventos o emergencias presentadas en materia bomberil"/>
    <s v="Estratégico"/>
    <s v="1.3"/>
    <s v="Ausencia de personal idóneo. "/>
    <s v="Imposibilidad para movilización de recursos._x000a__x000a_Reprocesos_x000a__x000a_Incumplimiento en el plan de acción del proceso"/>
    <s v="Probable"/>
    <s v="Moderado"/>
    <s v="Alto"/>
    <s v="Reducir"/>
    <s v="Evaluar la necesidad de personal de acuerdo a las actividades que se esten desarrollando en el proceso de coordinación operativa.                                                      Solicitud correos institucionales.                      "/>
    <s v="Líder y gestor del proceso"/>
    <s v="Financiera - Planeación y Contratación"/>
    <s v="Semestral"/>
    <s v="Prevenir"/>
    <s v="Numero de personal contratado / Total de personal solicitado"/>
    <s v="Proyección de necesidades por proceso para la vigencia "/>
    <s v="AGOSTO 2020. 9/10"/>
    <s v="AGOSTO 2020:  Oficio con la solicitud de Apoyo de un Radioperador para el Proceso de Coordinación Operativa. ( Evidencia 1 correo electronico ) y evidencias 2,3,4,5,6, 7 y 8 contratos y correos electronicos._x000a_Actualmente se cuenta con tres raidioperadores,"/>
    <s v="Capacitar al personal misional disponible dentro de la entidad en temas de apoyo en los temas propios del proceso "/>
    <s v="Probable"/>
    <s v="Moderado"/>
    <s v="Alto"/>
    <s v="El tipo de riesgo no está conforme a lo señalado en la guía de Administración del Riesgo emitida por el DAFP 2,2,2 y el Manual de Gestión  del riesgo de la DNBC, numeral 4, por cuanto es Operativo._x000a_              _x000a_No es clara la consecuencia: Imposibilidad"/>
    <s v="No cumple"/>
    <s v="Cumple"/>
    <s v="Cumple"/>
    <s v="Cumple"/>
    <s v="Cumple"/>
    <s v="Cumple"/>
    <s v="No cumple"/>
    <s v="No cumple"/>
  </r>
  <r>
    <n v="20"/>
    <x v="10"/>
    <s v="Apoyar técnica y operativamente a los cuerpos de bomberos del país, para garantizar una adecuada gestión en la prestación del servicio publico esencial en la atención de emergencias y eventos que se presentan relacionados con la gestión integral del riesg"/>
    <s v="Brindar soporte tecnico y operativo inadecuado a los Cuerpos de Bomberos en los eventos o emergencias presentados"/>
    <s v="Generar apoyo incompleto o erroneo en los eventos o emergencias presentadas en materia bomberil"/>
    <s v="Estratégico"/>
    <s v="1.4"/>
    <s v="No ejecutar los protocolos para la atención de emergencias "/>
    <s v="Movilización inadecuada de recursos. _x000a__x000a_Reprocesos_x000a__x000a_Sanciones disciplinarias"/>
    <s v="Probable"/>
    <s v="Moderado"/>
    <s v="Alto"/>
    <s v="Evitar"/>
    <s v="Realizar jornada de capacitación relacionadas con el proceso de coordinación operativa, dependiendo de que se generen nuevas contrataciones . Actas o listas de asistencia y Evaluación de las mismas , evaluando el resultado de entendimiento fruto de la cap"/>
    <s v="Líder y gestor del proceso"/>
    <m/>
    <s v="Semestral"/>
    <s v="Prevenir"/>
    <s v="Una capacitación como mínima en el año (si se dan estas dos características: Cambios de protocolo o nuevas contrataciones)"/>
    <s v="Listado de asistencia y soporte de socialización y evaluaciones realizadas_x000a__x000a_"/>
    <s v="JULIO 2020. 1  Capacitación_x000a_ _x000a_SEPTIEMBRE 2020. 1   Capacitación"/>
    <s v="JULIO 2020: Se envia correo electronico con el instructivo para participación del curso.   ( Evidencia 1 )                                                                                                          _x000a__x000a_SEPTIEMBRE 2020:  Se envia correo electro"/>
    <s v="Recapacitacitación y evaluación para identificar el grado de apropiación o entendimiento del tema"/>
    <s v="Probable"/>
    <s v="Moderado"/>
    <s v="Alto"/>
    <s v="El tipo de riesgo no está conforme a lo señalado en la guía de Administración del Riesgo emitida por el DAFP 2,2,2 y el Manual de Gestión  del riesgo de la DNBC, numeral 4, por cuanto es Operativo _x000a__x000a_Aunque se estableció un control para eliminar la causa, "/>
    <s v="No cumple"/>
    <s v="Cumple"/>
    <s v="Cumple"/>
    <s v="Cumple"/>
    <s v="No cumple"/>
    <s v="Cumple"/>
    <s v="No cumple"/>
    <s v="No cumple"/>
  </r>
  <r>
    <n v="0"/>
    <x v="11"/>
    <s v="Orientar a la DNBC, en la definición de estrategias y lineamientos que estructuren los planes, programas y proyectos de la Entidad,  con el fin de impactar positivamente el servicio entregado a los grupos de valor, mediante los lineamientos definidos en e"/>
    <s v="Formulación Inadecuada de estrategias y lineamientos que estructuren los planes y programas de la entidad"/>
    <s v="Inadecuada formulación de estrategias, lineamientos y politicas para la ejecución de los Planes, proyectos y/o programas"/>
    <s v="Estratégico"/>
    <s v="1.1"/>
    <s v="Cambios de escenarios politicos, economicos, sociales."/>
    <s v="Incumplimiento a las metas de los planes de acción_x000a__x000a_Reprocesos_x000a__x000a_Cambios en la asignación de presupuesto y recursos para los proyectos_x000a__x000a_Daño reputacional"/>
    <s v="Posible"/>
    <s v="Moderado"/>
    <s v="Alto"/>
    <s v="Evitar"/>
    <s v="Seguimiento y evaluación de la ejecución presupuestal por lineas de inversión acorde al avance de de  cada linea"/>
    <s v="Lider y Gestor del Proceso"/>
    <s v="Lideres o responsables de proyectos de inversión"/>
    <s v="Cuatrimestral"/>
    <s v="Prevenir"/>
    <s v="Total de lineas de inversión analizadas en el periodo / Total de lineas de inversión para la vigencia"/>
    <s v="Actas o listas de asistencia y Evaluación de las mismas_x000a__x000a_Socializacion a los comites directivos (Acta o informe)"/>
    <s v="ABRIL 2020. (25/25)*100. 100% de las lineas de inversión analizadas_x000a_AGOSTO 2020. (25/25)*100. 100% de las lineas de inversión analizadas_x000a__x000a_"/>
    <s v="1. El 28 de abril de 2020, en Comité Directivo Sigec se presenta el nivel presupuestal de ejecución de acuerdo con los cdp's viabilizados por el área de planeación acorde con la cadena de valor del Proyecto de Inversión, en el que se analizaron en tres ob"/>
    <s v="Presentar los reportes del Sistema SPI del DNP con la información registrada de avance presupuestal y de avance de indicadores"/>
    <s v="Improbable"/>
    <s v="Moderado"/>
    <s v="Moderado"/>
    <s v="_x000a_El Riesgo y su descripción son adecuados, sin embargo la causa identificada es parte de los elementos a considerar en el establecimiento del contexto externo, por tanto si se va a considerar como causa, seria necesario ajustarla como tal,  por ej. descon"/>
    <s v="Cumple"/>
    <s v="Cumple"/>
    <s v="Cumple"/>
    <s v="Cumple"/>
    <s v="No cumple"/>
    <s v="Cumple"/>
    <s v="No cumple"/>
    <s v="Cumple"/>
  </r>
  <r>
    <n v="0"/>
    <x v="11"/>
    <s v="Orientar a la DNBC, en la definición de estrategias y lineamientos que estructuren los planes, programas y proyectos de la Entidad,  con el fin de impactar positivamente el servicio entregado a los grupos de valor, mediante los lineamientos definidos en e"/>
    <s v="Formulación Inadecuada de estrategias y lineamientos que estructuren los planes y programas de la entidad"/>
    <s v="Inadecuada formulación de estrategias, lineamientos y politicas para la ejecución de los Planes, proyectos y/o programas"/>
    <s v="Estratégico"/>
    <s v="1.2"/>
    <s v="Asignación de nuevas responsabilidades a traves de Leyes, Decretos y otras disposiciones sin los ajustes institucionales necesarios."/>
    <s v="Deficiente prestación del servicio _x000a__x000a_Daño reputacional de la entidad"/>
    <s v="Posible"/>
    <s v="Moderado"/>
    <s v="Alto"/>
    <s v="Reducir"/>
    <s v="Informar de las nuevas responsabilidades dadas por Leyes, Decretos y otras disposiciones, dentro de los procesos de la entidad, mediante capacitaciones, charlas, mesas de trabajo, difusión de correos o publicación de piezas graficas que comuniquen las res"/>
    <s v="Líder y gestor del proceso"/>
    <s v="Todos los Procesos"/>
    <s v="Cada vez que ocurra"/>
    <s v="Prevenir"/>
    <s v="Numero de nuevas responsabilidades dadas por Leyes, Decretos y otras disposiciones generadas en el periodo evaluado que fueron comunicadas / Numero de nuevas responsabilidades dadas por Leyes, Decretos y otras disposiciones generadas en el periodo evaluad"/>
    <s v="Actas o listas de asistencia y Evaluación de las mismas_x000a__x000a_Correo electrónico"/>
    <s v="N.A."/>
    <s v="30/09/2020. A la fecha no se han emitido leyes y / o Decretos que den nuevas responsabilidades a la entidad para ser atendidas por el Proyecto de inversión u otro programa que este relacionado con los compromisos institucionales que impacten en metas del "/>
    <s v="Convocar reuniones extraordinarias que permitan socializar con los colaboradores la necesidad de conocer las nuevas Leyes, Decretos y otras disposiciones, dentro de los procesos de la entidad"/>
    <s v="Improbable"/>
    <s v="Moderado"/>
    <s v="Moderado"/>
    <s v="_x000a_La contingencia no es un tratamiento para mitigar los efectos de la materialización del riesgo. Ej. Convocar a reunión extraordinaria para realizar la formulación adecuada de las estrategias y lineamientos que estructuren los planes y programas de la ent"/>
    <s v="Cumple"/>
    <s v="Cumple"/>
    <s v="Cumple"/>
    <s v="Cumple"/>
    <s v="Cumple"/>
    <s v="Cumple"/>
    <s v="No cumple"/>
    <s v="Cumple"/>
  </r>
  <r>
    <n v="21"/>
    <x v="11"/>
    <s v="Orientar a la DNBC, en la definición de estrategias y lineamientos que estructuren los planes, programas y proyectos de la Entidad,  con el fin de impactar positivamente el servicio entregado a los grupos de valor, mediante los lineamientos definidos en e"/>
    <s v="Formulación Inadecuada de estrategias y lineamientos que estructuren los planes y programas de la entidad"/>
    <s v="Inadecuada formulación de estrategias, lineamientos y politicas para la ejecución de los Planes, proyectos y/o programas"/>
    <s v="Estratégico"/>
    <s v="1.3"/>
    <s v="Insuficiencia de recursos para atender la demanda de obligaciones impuestas"/>
    <s v="Incumplimiento en los tiempos de ejecución de los planes definidos _x000a__x000a_Reporte de indicadores de cumplimiento deficientes"/>
    <s v="Posible"/>
    <s v="Moderado"/>
    <s v="Alto"/>
    <s v="Reducir"/>
    <s v="Solicitar de manera oportuna las necesidades de personal para la vigencia _x000a__x000a_Si se presenta la ausencia de personal a pesar de presentar de manera oportuna las necesidades para la vigencia, se deberá mencionar dentro del comité primario del proceso de Plan"/>
    <s v="Líder y gestor del proceso"/>
    <s v="Dirección de la DNBC"/>
    <s v="Cada vez que ocurra"/>
    <s v="Detectar"/>
    <s v="Necesidades de personal para el proceso cubiertos / Necesidades de personal de proceso "/>
    <s v="Actas o listas de asistencia "/>
    <s v="MARZO 2020. 2/2*100. El 100% del personal solicitado fue asignado."/>
    <s v="El proceso de Planeación estratégica cuenta a partir del mes de marzo con el número de personal solicitado a la alta Dirección para apoyar la gestión del mismo._x000a_En el primer trimestre las actividades fueron cubiertas por la profesional con funciones de pl"/>
    <s v="Priorizar las actividades a ejecutar dentro del proceso, con el propósito de cubrir aquellas que son normativas "/>
    <s v="Improbable"/>
    <s v="Moderado"/>
    <s v="Moderado"/>
    <s v="_x000a__x000a_La causa identificada está asociada a incumplimiento de Planes, etc.y no a la Formulación inadecuada de estrategias y lineamientos que estructuren los planes y programas, por tanto el indicador, consecuencias, control no con acordes para mitigar el ries"/>
    <s v="Cumple"/>
    <s v="No cumple"/>
    <s v="Cumple"/>
    <s v="Cumple"/>
    <s v="Cumple"/>
    <s v="Cumple"/>
    <s v="Cumple"/>
    <s v="Cumple"/>
  </r>
  <r>
    <n v="0"/>
    <x v="11"/>
    <s v="Orientar a la DNBC, en la definición de estrategias y lineamientos que estructuren los planes, programas y proyectos de la Entidad,  con el fin de impactar positivamente el servicio entregado a los grupos de valor, mediante los lineamientos definidos en e"/>
    <s v="Ejecución presupuestal incompleta dentro de las vigencias definidas "/>
    <s v="No se logra cumplimiento de las metas presupuestales pactadas dentro de la DNBC"/>
    <s v="Estratégico"/>
    <s v="2.1"/>
    <s v="Inadecuada planeación y monitoreo de los procesos de contratación para la ejecución de recursos asignados"/>
    <s v="Incumplimiento en los tiempos de ejecución de los planes de inversión definidos_x000a__x000a_Incumplimiento de metas_x000a__x000a_Bajos nivelesd egestión institucional_x000a__x000a_Pérdda de credibilidad"/>
    <s v="Probable"/>
    <s v="Moderado"/>
    <s v="Alto"/>
    <s v="Reducir"/>
    <s v="Identificación detallada en la cadena de valor del proyecto de inversión de los item para ejecutar los recursos asignados y avalados por la Junta Nacional de Bomberos para cumplir con los objetivos y metas propuestas"/>
    <s v="Líder y gestor del proceso"/>
    <s v="Dirección de la DNBC"/>
    <s v="Cada vez que ocurra"/>
    <s v="Detectar"/>
    <s v="Desagregación de la cadena de valor por Objetivo; Producto, Actividades e Item con recursos asignados"/>
    <s v="Cadena de valor formulada y actualizada"/>
    <s v="MARZO 2020. 1 Cadena de Valor formulada y actualizada."/>
    <s v="MARZO 2020. De acuerdo con la Junta Nacional de Bomberos realizada en el mes de marzo, se formulo y actualizó la cadena de valor del proyecto de inversión, identificando por Objetivo, Productos, actividad e item, los recursos avalados en el Proyecto por l"/>
    <s v="Realizar reuniones periódicas de seguimiento a la contratación "/>
    <s v="Posible"/>
    <s v="Moderado"/>
    <s v="Alto"/>
    <s v="La implementación  del control no redujo   la materialización del riesgo ya que El riesgo residual mantuvo la evaluación el riesgo en ALTO_x000a__x000a_No se incluyó en las consecuencias las sanciones por parte de los órganos de control y vigilancia_x000a__x000a_El control  redu"/>
    <s v="Cumple"/>
    <s v="Cumple"/>
    <s v="Cumple"/>
    <s v="Cumple"/>
    <s v="Cumple"/>
    <s v="Cumple"/>
    <s v="No cumple"/>
    <s v="No cumple"/>
  </r>
  <r>
    <n v="22"/>
    <x v="11"/>
    <s v="Orientar a la DNBC, en la definición de estrategias y lineamientos que estructuren los planes, programas y proyectos de la Entidad,  con el fin de impactar positivamente el servicio entregado a los grupos de valor, mediante los lineamientos definidos en e"/>
    <s v="Ejecución presupuestal incompleta dentro de las vigencias definidas "/>
    <s v="No se logra cumplimiento de las metas presupuestales pactadas dentro de la DNBC"/>
    <s v="Estratégico"/>
    <s v="2.1"/>
    <s v="Inadecuada planeación y monitoreo de los procesos de contratación para la ejecución de recursos asignados"/>
    <s v="Incumplimiento en los tiempos de ejecución de los planes de inversión definidos_x000a__x000a_Incumplimiento de metas_x000a__x000a_Bajos niveles de gestión institucional_x000a__x000a_Pérdda de credibilidad"/>
    <s v="Probable"/>
    <s v="Moderado"/>
    <s v="Alto"/>
    <s v="Reducir"/>
    <s v="Monitoreo periódico a los recursos de inversión asignados de acuerdo con la cadena de valor"/>
    <s v="Líder y gestor del proceso"/>
    <s v="Dirección de la DNBC"/>
    <s v="Mensual"/>
    <s v="Detectar"/>
    <s v="1 Monitoreo a la ejecución de recursos"/>
    <s v="Informes de Monitoreo presentados"/>
    <s v="ENERO 2020. No ha secionado la junta _x000a_FEBRERO 2020. No ha secionado la junta_x000a_MARZO 2020. No ha secionado la junta_x000a_ABRIL 2020. 1 Monitoreo de ejecución de recursos_x000a_MAYO 2020. 1 Monitoreo de ejecución de recursos_x000a_JUNIO 2020. 1 Monitoreo de ejecución de recu"/>
    <s v="ENERO 2020. No ha secionado la junta _x000a_FEBRERO 2020. No ha secionado la junta_x000a_MARZO 2020. No ha secionado la junta_x000a_ABRIL 2020. Se realizo 1 informe con la ejecución presupuestal de inversión y funcionamiento presentados a la alta Dirección. _x000a_MAYO 2020. Se "/>
    <s v="Realizar reuniones periódicas de seguimiento a la contratación "/>
    <s v="Posible"/>
    <s v="Moderado"/>
    <s v="Alto"/>
    <s v="La implementación  del control no redujo   la materialización del riesgo ya que El riesgo residual mantuvo la evaluación el riesgo en ALTO_x000a__x000a_No se incluyó en las consecuencias las sanciones por parte de los órganos de control y vigilancia_x000a__x000a_El control  redu"/>
    <s v="Cumple"/>
    <s v="Cumple"/>
    <s v="Cumple"/>
    <s v="Cumple"/>
    <s v="Cumple"/>
    <s v="Cumple"/>
    <s v="No cumple"/>
    <s v="No cumple"/>
  </r>
  <r>
    <n v="0"/>
    <x v="12"/>
    <s v="Atender las necesidades de carácter legal y de representación judicial de la DNBC, con el propósito de defender los intereses de la entidad, mediante el acompañamiento y asesoría en carácter legal de sus procesos dando estricto cumplimiento a las leyes vi"/>
    <s v="Atender de manera inoportuna los proceso judiciales allegados a la entidad."/>
    <s v="Gestionar los procesos que llegan a la entidad fuera de los tiempos legalmente establecidos "/>
    <s v="Cumplimiento"/>
    <s v="1.1"/>
    <s v="Falta de personal idoneo."/>
    <s v="Perdida de proceso judicial_x000a__x000a_Daño reputacional_x000a__x000a_Sanciones disciplinarias _x000a__x000a_Sanciones legales"/>
    <s v="Posible"/>
    <s v="Moderado"/>
    <s v="Alto"/>
    <s v="Reducir"/>
    <s v="Se validara en cada uno de los comites de conciliaciòn que se cuente con el apoderado de los procesos en donde es parte la entidad. Validando que cada proceso en donde es demandada la entidad cuente con su respectivo apoderado."/>
    <s v="Gestor del Proceso"/>
    <s v="Lider del Proceso"/>
    <s v="Mensual"/>
    <s v="Prevenir"/>
    <s v="Verificaciòn del apoderado de los procesos allegados a la entidad / Relaciòn total de procesos en donde esta involucrada la entidad "/>
    <s v="Acta de comité de conciliaciòn "/>
    <s v="ENERO 2020.  9/9_x000a_FEBRERO 2020. 10/10_x000a_MARZO 2020. 10/10_x000a_ABRIL 2020. 10/10_x000a_MAYO 2020. 10/10_x000a_JUNIO 2020. 10/10_x000a_JULIO 2020. 10/10_x000a_AGOSTO 2020. 10/10_x000a_SEPTIEMBRE 2020. 10/10_x000a_"/>
    <s v="ENERO 2020.  Dentro del acta de comité de conciliación se evidencia el apoderado de los 9 procesos vigentes a esa fecha de la entidad_x000a_FEBRERO 2020.  Dentro del acta de comité de conciliación se evidencia el apoderado de los 10 procesos vigentes a esa fech"/>
    <s v="Por parte del despacho del director se solicita que se designa otro abogado que asuma la defensa de la entidad"/>
    <s v="Posible"/>
    <s v="Moderado"/>
    <s v="Alto"/>
    <s v="Nombre del riesgo: se ajusta a su objetivo, es realmente una situación potencial que lo puede afectar, así como a la Entidad y partes interesadas y grupo de valor _x000a__x000a_Causa: igualmente determina un factor interno, que puede generar su materialización;_x000a__x000a_Cons"/>
    <s v="Cumple"/>
    <s v="Cumple"/>
    <s v="Cumple"/>
    <s v="Cumple"/>
    <s v="Cumple"/>
    <s v="No cumple"/>
    <s v="Cumple"/>
    <s v="No cumple"/>
  </r>
  <r>
    <n v="23"/>
    <x v="12"/>
    <s v="Atender las necesidades de carácter legal y de representación judicial de la DNBC, con el propósito de defender los intereses de la entidad, mediante el acompañamiento y asesoría en carácter legal de sus procesos dando estricto cumplimiento a las leyes vi"/>
    <s v="Atender de manera inoportuna los proceso judiciales allegados a la entidad."/>
    <s v="Gestionar los procesos que llegan a la entidad fuera de los tiempos legalmente establecidos "/>
    <s v="Cumplimiento"/>
    <s v="1.2"/>
    <s v="Sobrecarga laboral."/>
    <s v="Sanciones disciplinarias_x000a__x000a_Incumplimiento en el plan de acción"/>
    <s v="Posible"/>
    <s v="Moderado"/>
    <s v="Alto"/>
    <s v="Reducir"/>
    <s v="En los casos que la sobrecarga laboral no permita la defensa judicial de la entidad se procedera a designar otro abogado que la desarrolle. "/>
    <s v="Gestor del Proceso"/>
    <s v="Lider del Proceso"/>
    <s v="Trimestral "/>
    <s v="Prevenir"/>
    <s v="Procesos desigandos a otro abogado que tengan como causa sobrecarga laboral"/>
    <s v="Poder otorgado al nuevo abogado (en los casos que se presente el evento)"/>
    <s v="ENERO 2020.  0_x000a_FEBRERO 2020. 0_x000a_MARZO 2020. 0_x000a_ABRIL 2020. 0_x000a_MAYO 2020. 0_x000a_JUNIO 2020. 0_x000a_JULIO 2020. 0_x000a_AGOSTO 2020. 0_x000a_SEPTIEMBRE 2020. 0_x000a_"/>
    <s v="ENERO 2020. No se presentó ninguna sustitución de poder por sobrecarga laboral_x000a_FEBRERO 2020.  No se presentó ninguna sustitución de poder por sobrecarga laboral_x000a_MARZO 2020. No se presentó ninguna sustitución de poder por sobrecarga laboral_x000a_ABRIL 2020. No "/>
    <s v="Por parte del despacho del director se solicita que se designa otro abogado que asuma la defensa de la entidad"/>
    <s v="Posible"/>
    <s v="Moderado"/>
    <s v="Alto"/>
    <s v="Nombre del riesgo: Atendiendo al riesgo estructurado  gestionar los procesos fuera de los tiempos legalmente establecidos, es ajustado a los criterios legales que rigen la materia_x000a__x000a_Causa: Es acertada define ese factor interno que genera la materialización"/>
    <s v="Cumple"/>
    <s v="Cumple"/>
    <s v="No cumple"/>
    <s v="Cumple"/>
    <s v="Cumple"/>
    <s v="No cumple"/>
    <s v="Cumple"/>
    <s v="No cumple"/>
  </r>
  <r>
    <n v="0"/>
    <x v="12"/>
    <s v="Atender las necesidades de carácter legal y de representación judicial de la DNBC, con el propósito de defender los intereses de la entidad, mediante el acompañamiento y asesoría en carácter legal de sus procesos dando estricto cumplimiento a las leyes vi"/>
    <s v="Desatender las citaciones de carácter judicial y extrajudicial."/>
    <s v="Siendo vinculados a un proceso judicial o extrajudicial, no asistir a las citaciones de conciliaciones. "/>
    <s v="Cumplimiento"/>
    <s v="2.1"/>
    <s v="Falta de personal idoneo."/>
    <s v="Sanciones disciplinarias_x000a__x000a_Incumplimiento en el plan de acción"/>
    <s v="Posible"/>
    <s v="Moderado"/>
    <s v="Alto"/>
    <s v="Reducir"/>
    <s v="Se validara en cada uno de los comites de conciliaciòn que se cuente con el apoderado de los procesos en donde es parte la entidad. Validando que cada proceso en donde es demandada la entidad cuente con su respectivo apoderado."/>
    <s v="Gestor del Proceso"/>
    <s v="Lider del Proceso"/>
    <s v="Mensual"/>
    <s v="Prevenir"/>
    <s v="Verificaciòn del apoderado de los procesos allegados a la entidad / Relaciòn total de procesos en donde esta involucrada la entidad "/>
    <s v="Acta de comité de conciliaciòn "/>
    <s v="ENERO 2020.  9/9_x000a_FEBRERO 2020. 10/10_x000a_MARZO 2020. 10/10_x000a_ABRIL 2020. 10/10_x000a_MAYO 2020. 10/10_x000a_JUNIO 2020. 10/10_x000a_JULIO 2020. 10/10_x000a_AGOSTO 2020. 10/10_x000a_SEPTIEMBRE 2020. 10/10_x000a_"/>
    <s v="ENERO 2020.  Dentro del acta de comité de conciliación se evidencia el apoderado de los 9 procesos vigentes a esa fecha de la entidad_x000a_FEBRERO 2020.  Dentro del acta de comité de conciliación se evidencia el apoderado de los 10 procesos vigentes a esa fech"/>
    <s v="Por parte del despacho del director se solicita que se designa otro abogado que asuma la defensa de la entidad"/>
    <s v="Posible"/>
    <s v="Menor"/>
    <s v="Moderado"/>
    <s v="Nombre del riesgo: Es importante respecto a este riesgo,  proceder a verificar si se trata de un nuevo evento que pueda afectar el proceso, o si se puede unificar  con el de Gestionar los procesos que llegan a la entidad fuera de los tiempos legalmente es"/>
    <s v="Cumple"/>
    <s v="Cumple"/>
    <s v="No cumple"/>
    <s v="Cumple"/>
    <s v="Cumple"/>
    <s v="No cumple"/>
    <s v="Cumple"/>
    <s v="Cumple"/>
  </r>
  <r>
    <n v="24"/>
    <x v="12"/>
    <s v="Atender las necesidades de carácter legal y de representación judicial de la DNBC, con el propósito de defender los intereses de la entidad, mediante el acompañamiento y asesoría en carácter legal de sus procesos dando estricto cumplimiento a las leyes vi"/>
    <s v="Desatender las citaciones de carácter judicial y extrajudicial."/>
    <s v="Siendo vinculados a un proceso judicial o extrajudicial, no asistir a las citaciones de conciliaciones. "/>
    <s v="Cumplimiento"/>
    <s v="2.2"/>
    <s v="Falta de seguimiento a los procesos"/>
    <s v="Inicio de proceso judicial por la no asistencia a la citacion_x000a__x000a_Sanciones legales_x000a__x000a_Sanciones disciplinarias"/>
    <s v="Posible"/>
    <s v="Moderado"/>
    <s v="Alto"/>
    <s v="Reducir"/>
    <s v="Revision judicial de los procesos donde es parte la entidad. _x000a__x000a_En cada uno de los comites de conciliacion de hace seguimiento a los procesos donde es parte la entidad, verificando la fecha de audiencias para confirmar asistencias"/>
    <s v="Gestor del Proceso"/>
    <s v="Lider del Proceso"/>
    <s v="Mensual"/>
    <s v="Prevenir"/>
    <s v="Procesos revisados para identificar fechas de actuacion judicial  /  Procesos en contra de la entidad"/>
    <s v="Acta de comité de conciliaciòn "/>
    <s v="ENERO 2020.  9/9_x000a_FEBRERO 2020. 10/10_x000a_MARZO 2020. 10/10_x000a_ABRIL 2020. 10/10_x000a_MAYO 2020. 10/10_x000a_JUNIO 2020. 10/10_x000a_JULIO 2020. 10/10_x000a_AGOSTO 2020. 10/10_x000a_SEPTIEMBRE 2020. 10/10_x000a_"/>
    <s v="ENERO 2020.  Dentro del acta de comité de conciliación se hace seguimiento a los procesos donde es parte la entidad._x000a_FEBRERO 2020. Dentro del acta de comité de conciliación se hace seguimiento a los procesos donde es parte la entidad._x000a_MARZO 2020. Dentro d"/>
    <s v="Presentar una solicitud de aplazamiento de la diligencia judicial "/>
    <s v="Posible"/>
    <s v="Menor"/>
    <s v="Moderado"/>
    <s v="Nombre del riesgo: Ajustado a los criterios legales. _x000a__x000a_Consecuencias: Sería importante incluir Perder la oportunidad de controvertir pruebas. _x000a__x000a_Control: Se debe ajustar entrando a especificar que actividad se haría para que se tenga un seguimiento a los p"/>
    <s v="Cumple"/>
    <s v="Cumple"/>
    <s v="Cumple"/>
    <s v="Cumple"/>
    <s v="Cumple"/>
    <s v="No cumple"/>
    <s v="No cumple"/>
    <s v="Cumple"/>
  </r>
  <r>
    <n v="0"/>
    <x v="13"/>
    <s v="Seleccionar, mantener y atraer el mejor talento humano, que satisfaga las competencias y habilidades requeridas por  DNBC, impulsando un óptimo ambiente laboral seguro, que promueva ambientes de participación y crecimiento, servidores felices y comprometi"/>
    <s v="Liquidación incorrecta de la nomina de los servidores públicos "/>
    <s v="Elaboración inadecuada de la liquidación de la nomina y parafiscales, que se puedan presentar por errores humano o tecnológicos"/>
    <s v="Operativo"/>
    <s v="1.1"/>
    <s v="Falla humana en el ingreso de información"/>
    <s v="Reprocesos_x000a__x000a_Sanciones disciplinarias_x000a__x000a_Sanciones legales"/>
    <s v="Posible"/>
    <s v="Moderado"/>
    <s v="Alto"/>
    <s v="Reducir"/>
    <s v="Revisión detallada de la sabana de nomina antes de ser cargada en el aplicativo del tesoro nacional"/>
    <s v="Líder y gestor del proceso"/>
    <s v="Gestión Financiera"/>
    <s v="Mensual"/>
    <s v="Prevenir"/>
    <s v="Numero de sabanas de nomina revisadas / Numero de sabanas de nomina elaboradas"/>
    <s v="Carpeta en DRIVE de las sabanas de nomina firmadas"/>
    <s v="ENERO 2020. 1/1_x000a_FEBRERO 2020. 1/1_x000a_MARZO. 1/1_x000a_ABRIL 2020. 1/1_x000a_MAYO 2020. 1/1_x000a_JUNIO 2020. 1/1_x000a_JULIO 2020. 1/1_x000a_AGOSTO 2020. 1/1_x000a_SEPTIEMBRE 2020. 1/1"/>
    <s v="ENERO 2020. Se elaboran y revisan una sabana de nomina en el periodo_x000a_FEBRERO 2020. Se elaboran y revisan una sabana de nomina en el periodo_x000a_MARZO. Se elaboran y revisan una sabana de nomina en el periodo_x000a_ABRIL 2020. Se elaboran y revisan una sabana de nom"/>
    <s v="Informar a la subdirección administrativa y a la coordinación financiera sobre la falla presentada en la liquidación de la nomina e iniciar con las correcciones a que de lugar"/>
    <s v="Posible"/>
    <s v="Moderado"/>
    <s v="Alto"/>
    <s v="Respecto a la construcción e identificación del riesgo, la Oficina de Control Interno, observa que: 1. Se tuvieron en cuenta la totalidad de los insumos  de que trata el Numeral 2.2. de la Guía de Riesgos del DAFP, y lo preceptuado en el Numeral 6.1.1. de"/>
    <s v="Cumple"/>
    <s v="Cumple"/>
    <s v="Cumple"/>
    <s v="Cumple"/>
    <s v="Cumple"/>
    <s v="Cumple"/>
    <s v="Cumple"/>
    <s v="No cumple"/>
  </r>
  <r>
    <n v="25"/>
    <x v="13"/>
    <s v="Seleccionar, mantener y atraer el mejor talento humano, que satisfaga las competencias y habilidades requeridas por  DNBC, impulsando un óptimo ambiente laboral seguro, que promueva ambientes de participación y crecimiento, servidores felices y comprometi"/>
    <s v="Liquidación incorrecta de la nomina de los servidores públicos "/>
    <s v="Elaboración inadecuada de la liquidación de la nomina y parafiscales, que se puedan presentar por errores humano o tecnológicos"/>
    <s v="Operativo"/>
    <s v="1.2"/>
    <s v="Fallas tecnológicas"/>
    <s v="Demoras en los tiempos de pago_x000a__x000a_Reprocesos"/>
    <s v="Posible"/>
    <s v="Moderado"/>
    <s v="Alto"/>
    <s v="Reducir"/>
    <s v="Validar las actualizaciones previstas por el proveedor con el propósito de garantizar el correcto funcionamiento del Software de nomina"/>
    <s v="Líder y gestor del proceso"/>
    <s v="Gestión de Tecnología Informática"/>
    <s v="Cuatrimestral"/>
    <s v="Prevenir"/>
    <s v="Novedades o daños reportados del sofware por falta de actualización  "/>
    <s v="Correo Electrónico"/>
    <s v="ABRIL 2020. 0_x000a__x000a_AGOSTO 2020. 0 "/>
    <s v="ABRIL 2020. El sofware no presenta novedades, ni daños, con lo cual se valida que cuenta con las actualiaciones requeridas para su funcionamiento._x000a__x000a_AGOSTO  2020. El sofware no presenta novedades, ni daños, con lo cual se valida que cuenta con las actualia"/>
    <s v="Se liquida la nomina en Excel, con el propósito de cumplir con los pagos en los tiempos previstos"/>
    <s v="Posible"/>
    <s v="Moderado"/>
    <s v="Alto"/>
    <s v="Atendiendo a esta nueva causa del riesgo, ya analizado y verificado que se ajusta a los parámetros  del Numeral 2.2. de la Guía de Riesgos del DAFP, y lo preceptuado en el Numeral 6.1.1. del Manual de Gestión de Riesgo de la DNBC, para determinar y priori"/>
    <s v="Cumple"/>
    <s v="Cumple"/>
    <s v="Cumple"/>
    <s v="Cumple"/>
    <s v="Cumple"/>
    <s v="Cumple"/>
    <s v="No cumple"/>
    <s v="No cumple"/>
  </r>
  <r>
    <n v="26"/>
    <x v="13"/>
    <s v="Seleccionar, mantener y atraer el mejor talento humano, que satisfaga las competencias y habilidades requeridas por  DNBC, impulsando un óptimo ambiente laboral seguro, que promueva ambientes de participación y crecimiento, servidores felices y comprometi"/>
    <s v="Manejo inadecuado de la información de las historias laborales "/>
    <s v="Carencia de seguridad en la custodia de las historias laborales"/>
    <s v="Operativo"/>
    <s v="2.1"/>
    <s v="No tener un manejo  adecuado para la custodia de las historias laborales"/>
    <s v="Perdida de información de las historias laborales _x000a__x000a_Sanciones legales"/>
    <s v="Rara vez"/>
    <s v="Mayor"/>
    <s v="Alto"/>
    <s v="Reducir"/>
    <s v="Escanear la información de las historias laborales que se encuentran en custodia del proceso y validar con el proceso documental la posibilidad de transferir dicha información "/>
    <s v="Líder y gestor del proceso"/>
    <s v="Proceso Gestión Documental"/>
    <s v="Cuatrimestral"/>
    <s v="Prevenir"/>
    <s v="Documentos Escaneados de las historias laborales de los servidores de la entidad"/>
    <s v="Correo Electrónico"/>
    <s v="ABRIL 2020. 29 funcionarios  y 3 ex funcionarios_x000a__x000a_AGOSTO 2020. 29 funcionarios "/>
    <s v="ABRIL 2020. En el periodo en cuestion se realiza en el google drive del proceso recurso.humano@dnbc.gov.co el scaner de todos los documentos que hacen parte de la historia laboral de los funcionarios y exfuncionarios. Se adjunta pantallazo del drive donde"/>
    <s v="Enviar las historias laborales a Gestión Documental para su custodia"/>
    <s v="Rara vez"/>
    <s v="Mayor"/>
    <s v="Alto"/>
    <s v="La construcción e identificación del riesgo,  es ajustada a los preceptos legales que debe cumplir; no obstante, se puede ampliar el riesgo a la imprecisión, inoportunidad, pérdida o filtración de información confidencialidad y reservada de los funcionari"/>
    <s v="Cumple"/>
    <s v="No cumple"/>
    <s v="Cumple"/>
    <s v="Cumple"/>
    <s v="Cumple"/>
    <s v="Cumple"/>
    <s v="Cumple"/>
    <s v="No cumple"/>
  </r>
  <r>
    <n v="27"/>
    <x v="13"/>
    <s v="Seleccionar, mantener y atraer el mejor talento humano, que satisfaga las competencias y habilidades requeridas por  DNBC, impulsando un óptimo ambiente laboral seguro, que promueva ambientes de participación y crecimiento, servidores felices y comprometi"/>
    <s v="Legalización extemporánea de viáticos y gastos de viaje"/>
    <s v="Legalización extemporánea por parte de funcionarios y contratistas de los viáticos y gastos de viaje"/>
    <s v="Operativo"/>
    <s v="3.1"/>
    <s v="Por no acatar el procedimiento establecido para la legalización de viáticos y gastos de viaje"/>
    <s v="Retraso en el cumplimiento de las actividades propias de la entidad_x000a__x000a_Reprocesos"/>
    <s v="Posible"/>
    <s v="Moderado"/>
    <s v="Alto"/>
    <s v="Reducir"/>
    <s v="Socializar o generar recordaciones del procedimiento de tramite de viáticos, gastos de viaje y desplazamientos"/>
    <s v="Líder y gestor del proceso"/>
    <m/>
    <s v="Mensual"/>
    <s v="Prevenir"/>
    <s v="Acciones de recordación o socialización realizadas en el periodo"/>
    <s v="Correo electrónico"/>
    <s v="ABRIL 2020. 32 correos_x000a__x000a_AGOSTO 2020. 95 correos_x000a_"/>
    <s v="ABRIL 2020. En el periodo en cuestion se enviaron 32 correos  &quot;legalizacion de comision y/o legalización gastos de viaje y desplazamiento&quot; una vez terminada la comisión o gastos de viaje y desplazamiento para recordar la fecha maxima de legalización_x000a_ABRIL"/>
    <s v="Reportar los retrasos al implicado e informar al líder del procesos para que defina las acciones a tomar"/>
    <s v="Posible"/>
    <s v="Moderado"/>
    <s v="Alto"/>
    <s v="El riesgo,  describe el evento que puede generar impacto al objetivo del proceso es ajustado a los preceptos legales que debe cumplir; Así mismo,  la causa, descripción, consecuencia , indicador y contingencia se validan; no obstante, se debe entrar a rev"/>
    <s v="Cumple"/>
    <s v="Cumple"/>
    <s v="Cumple"/>
    <s v="Cumple"/>
    <s v="Cumple"/>
    <s v="Cumple"/>
    <s v="Cumple"/>
    <s v="No cumple"/>
  </r>
  <r>
    <n v="0"/>
    <x v="13"/>
    <s v="Seleccionar, mantener y atraer el mejor talento humano, que satisfaga las competencias y habilidades requeridas por  DNBC, impulsando un óptimo ambiente laboral seguro, que promueva ambientes de participación y crecimiento, servidores felices y comprometi"/>
    <s v="Ambiente laboral sin las recomendaciones que garanticen el bienestar de los colaboradores"/>
    <s v="Intervención inoportuna para los servidores públicos de la DNBC lo cual puede generar accidentes labores o enfermedades laborales"/>
    <s v="Cumplimiento"/>
    <s v="4.1"/>
    <s v="No contemplar dentro cronograma del plan de trabajo de SST la elaboración de los exámenes."/>
    <s v="Enfermedades laborales_x000a__x000a_Sanciones legales"/>
    <s v="Improbable"/>
    <s v="Mayor"/>
    <s v="Alto"/>
    <s v="Reducir"/>
    <s v="Hacer seguimiento al cumplimiento de la actividad de los  exámenes para los servidores, dentro del plan de trabajo del SST "/>
    <s v="Líder y gestor del proceso"/>
    <s v="Gestion Contractual"/>
    <s v="Anual"/>
    <s v="Prevenir"/>
    <s v="Número de exámenes solicitados a los servidores públicos acorde a las necesidades de la entidad"/>
    <s v="Reporte de la realización del examen"/>
    <s v="No se ha cumplido el tiempo del control"/>
    <s v="Se asignó presupuesto en la vigencia 2019 para la realización de exámenes ocupacionales, los cuales se realizaron en el mes de diciembre de 2019 y los informes de condiciones de salud los recibimos en enero de 2020, de acuerdo a ellos se planteó el plan d"/>
    <s v="Programar la ejecución de las recomendaciones emitidas por la IPS en los casos que así corresponda"/>
    <s v="Improbable"/>
    <s v="Mayor"/>
    <s v="Alto"/>
    <s v="El nombre y descripción del riesgo no tienen relación ya que el Ambiente Laboral abarca un sin número  de aspectos y no puntualiza en lo que hace relación a la SST con respecto a enfermedades laborales y accidentes laborales,  como si se enuncia en la  de"/>
    <s v="No cumple"/>
    <s v="No cumple"/>
    <s v="No cumple"/>
    <s v="Cumple"/>
    <s v="Cumple"/>
    <s v="No cumple"/>
    <s v="No cumple"/>
    <s v="No cumple"/>
  </r>
  <r>
    <n v="28"/>
    <x v="13"/>
    <s v="Seleccionar, mantener y atraer el mejor talento humano, que satisfaga las competencias y habilidades requeridas por  DNBC, impulsando un óptimo ambiente laboral seguro, que promueva ambientes de participación y crecimiento, servidores felices y comprometi"/>
    <s v="Ambiente laboral sin las recomendaciones que garanticen el bienestar de los colaboradores"/>
    <s v="Intervención inoportuna para los servidores públicos de la DNBC lo cual puede generar accidentes labores o enfermedades laborales"/>
    <s v="Cumplimiento"/>
    <s v="4.2"/>
    <s v="Por no tener aprobado el presupuesto para la elaboración de los exámenes médicos laborales"/>
    <s v="Incumplimiento a la Resolución 2346 - 2007 del Ministerio de Salud_x000a__x000a_Perdidas economicas_x000a__x000a_Sanciones legales"/>
    <s v="Improbable"/>
    <s v="Mayor"/>
    <s v="Alto"/>
    <s v="Reducir"/>
    <s v="Solicitar la priorización del presupuesto para los exámenes médicos ocupacionales"/>
    <s v="Líder y gestor del proceso"/>
    <s v="Comité Directivo"/>
    <s v="Anual"/>
    <s v="Prevenir"/>
    <s v="Seguimientos realizados a la aprobación del presupuesto"/>
    <s v="Acta de reunión_x000a__x000a_Lista de Asistencia_x000a__x000a_Correo Electrónico"/>
    <s v="SEPTIEMBRE 2020. 1"/>
    <s v="SEPTIEMBRE 2020. Para la vigencia presupuestal 2020 del SG-SST se asignó $5.000.000 para la realización de los exámenes médicos ocupacionales de los 29 funcionarios, se estima en el mes de octubre noviembre se realicen los examenes medicos de la vigencia "/>
    <s v="Solicitar a la ARP la intervención en las ultimas recomendaciones emitidas por la IPS"/>
    <s v="Improbable"/>
    <s v="Mayor"/>
    <s v="Alto"/>
    <s v="El nombre y descripción del riesgo no tienen relación ya que el Ambiente Laboral abarca un sin número  de aspectos y no puntualiza en lo que hace relación a la SST con respecto a enfermedades laborales y accidentes laborales,  como si se enuncia en la  de"/>
    <s v="No cumple"/>
    <s v="Cumple"/>
    <s v="Cumple"/>
    <s v="Cumple"/>
    <s v="Cumple"/>
    <s v="Cumple"/>
    <s v="Cumple"/>
    <s v="No cumple"/>
  </r>
  <r>
    <n v="0"/>
    <x v="14"/>
    <s v="Realizar las investigaciones en materia disciplinaria a los funcionarios y exfuncionarios de la Dirección Nacional de Bomberos, para la imposición de sanciones, absolución o auto de archivo definitivo, de acuerdo con los resultados_x000a_de dichas investigacion"/>
    <s v="Desarrollo inoportuno e incumplimiento de   las etapas requeridas en las investigaciones disciplinarias"/>
    <s v="Afectacion en el cumplimiento de las etapas de los proceos disciplinarios que pueden alterar el curso y el resultado  de las investigaciones disciplinarias"/>
    <s v="Cumplimiento"/>
    <s v="1.1"/>
    <s v="Demoras en la radicación de los documentos por los afectados"/>
    <s v="Incumplimiento de plazos de los procesos disciplinarios_x000a__x000a_Reprocesos"/>
    <s v="Improbable"/>
    <s v="Mayor"/>
    <s v="Alto"/>
    <s v="Reducir"/>
    <s v="Revisión de la oportunidad de respuesta en las etapas de los procesos radicados, revisando en el aplicativo ORFEO de cada una de los casos. _x000a__x000a_Esto con el proposito de generar alertas en los casos que se evidencien radicados que no han allegado los documen"/>
    <s v="Gestor del Proceso"/>
    <s v="Lider del Proceso"/>
    <s v="Trimestral "/>
    <s v="Detectar"/>
    <s v="Numero de radicados sin el &quot;radicado&quot; total de soportes  /  Numero de radicados evaluados"/>
    <s v="sistema de informacion orfeo"/>
    <s v="MARZO 2020. no se ha presentado solicitud de investigaciones disciplinarias_x000a_JUNIO 2020. no se ha presentado solicitud de investigaciones disciplinarias_x000a_SEPTIEMBRE 2020. no se ha presentado solicitud de investigaciones disciplinarias"/>
    <s v="MARZO 2020. no se ha presentado solicitud de investigaciones disciplinarias_x000a_JUNIO 2020. no se ha presentado solicitud de investigaciones disciplinarias_x000a_SEPTIEMBRE 2020. no se ha presentado solicitud de investigaciones disciplinarias"/>
    <s v="Notificar al responsable que aunque se recibio el radicado, no se ha tramitado por tener incompleta la documentación respectiva y solicitar la radicacion de los mismos en el menor tiempo posible"/>
    <s v="Posible"/>
    <s v="Menor"/>
    <s v="Moderado"/>
    <s v="Nombre y descripción del riesgo: De acuerdo a lo preceptuado en el  Numeral 2.2. de la Guía de Riesgos del DAFP, así como  lo establecido en el Numeral 6.1.1. del Manual de Gestión de Riesgo de la DNBC, estos no se ajustan a la metodología para su constru"/>
    <s v="No cumple"/>
    <s v="No cumple"/>
    <s v="No cumple"/>
    <s v="Cumple"/>
    <s v="Cumple"/>
    <s v="No cumple"/>
    <s v="No cumple"/>
    <s v="Cumple"/>
  </r>
  <r>
    <n v="0"/>
    <x v="14"/>
    <s v="Realizar las investigaciones en materia disciplinaria a los funcionarios y exfuncionarios de la Dirección Nacional de Bomberos, para la imposición de sanciones, absolución o auto de archivo definitivo, de acuerdo con los resultados_x000a_de dichas investigacion"/>
    <s v="Desarrollo inoportuno e incumplimiento de   las etapas requeridas en las investigaciones disciplinarias"/>
    <s v="Afectacion en el cumplimiento de las etapas de los proceos disciplinarios que pueden alterar el curso y el resultado  de las investigaciones disciplinarias"/>
    <s v="Cumplimiento"/>
    <s v="1.2"/>
    <s v="Prescripción de_x000a_la acción_x000a_disciplinaria"/>
    <s v="Daño reputacional de la entidad_x000a__x000a_Sanciones legales "/>
    <s v="Improbable"/>
    <s v="Mayor"/>
    <s v="Alto"/>
    <s v="Reducir"/>
    <s v="Dar celeridad a los procesos a punto de prescribir. Seguimiento continúo al Mapa de Riesgo. Revisión periódica del proceso. Empoderamiento por parte del funcionario encargado"/>
    <s v="Gestor del Proceso"/>
    <s v="Lider del Proceso"/>
    <s v="Mensual"/>
    <s v="Detectar"/>
    <s v="No. De procesos abiertos / No de procesos finalizados dentro del término legal) * 100"/>
    <s v="mapa de riesgos , cuadro de relacion de procesos con los tiempos de inicio"/>
    <s v="ENERO 2020. no se ha realizado solicitud de investigaciones disciplinarias_x000a_FEBRERO 2020. no se ha realizado solicitud de investigaciones disciplinarias_x000a_MARZO 2020. no se ha realizado solicitud de investigaciones disciplinarias_x000a_ABRIL 2020. no se ha realiza"/>
    <s v="ENERO 2020. no se ha presentado solicitud de iniciar investigacion del lider del proceso_x000a_FEBRERO 2020.no se ha presentado solicitud de iniciar investigacion del lider del proceso_x000a_MARZO 2020.no se ha presentado solicitud de iniciar investigacion del lider "/>
    <s v="Realizar una priorización de los casos radicados, validando los tiempos en cada una de las etapas "/>
    <s v="Posible"/>
    <s v="Menor"/>
    <s v="Moderado"/>
    <s v="Nombre y descripción del riesgo: De acuerdo a lo preceptuado en el  Numeral 2.2. de la Guía de Riesgos del DAFP, así como  lo establecido en el Numeral 6.1.1. del Manual de Gestión de Riesgo de la DNBC, estos no se ajustan a la metodología para su constru"/>
    <s v="No cumple"/>
    <s v="No cumple"/>
    <s v="Cumple"/>
    <s v="Cumple"/>
    <s v="Cumple"/>
    <s v="No cumple"/>
    <s v="No cumple"/>
    <s v="Cumple"/>
  </r>
  <r>
    <n v="29"/>
    <x v="14"/>
    <s v="Realizar las investigaciones en materia disciplinaria a los funcionarios y exfuncionarios de la Dirección Nacional de Bomberos, para la imposición de sanciones, absolución o auto de archivo definitivo, de acuerdo con los resultados_x000a_de dichas investigacion"/>
    <s v="Desarrollo inoportuno e incumplimiento de   las etapas requeridas en las investigaciones disciplinarias"/>
    <s v="Afectacion en el cumplimiento de las etapas de los proceos disciplinarios que pueden alterar el curso y el resultado  de las investigaciones disciplinarias"/>
    <s v="Cumplimiento"/>
    <s v="1.3"/>
    <s v="Perdida de expedientes o piezas procesales"/>
    <s v="Falta de investigacion, errores procesales, veracidad de la informacion"/>
    <s v="Improbable"/>
    <s v="Mayor"/>
    <s v="Alto"/>
    <s v="Reducir"/>
    <s v="Aumento de los mecanismos de seguridad. Ubicación del archivo y documentos, en lugar adecuado y seguro. Reporte de los expedientes que salen del Despacho. _x000a__x000a_Inventario de expedientes mensual"/>
    <s v="Gestor del Proceso"/>
    <s v="Lider del Proceso"/>
    <s v="Trimestral "/>
    <s v="Prevenir"/>
    <s v="(No de Expedientes perdidos/ No de expedientes inventariados)* 100"/>
    <s v="revision y diligitalizacion de los procesos activos"/>
    <s v="MARZO 2020. no hay a la fecha procesos activos_x000a_JUNIO 2020.no hay a la fecha procesos activos_x000a_SEPTIEMBRE 2020.no hay a la fecha procesos activos"/>
    <s v="MARZO 2020.no hay a la fecha procesos activos_x000a_JUNIO 2020.no hay a la fecha procesos activos_x000a_SEPTIEMBRE 2020.no hay a la fecha procesos activos"/>
    <s v="Escanar todos los documentos correspondientes a los procesos allegados al proceso, y solicitar al area de sistemas la creacion de una carpeta con seguridad y restriccion de acceso que garantice la seguridad de la información"/>
    <s v="Posible"/>
    <s v="Menor"/>
    <s v="Moderado"/>
    <s v="Nombre y descripción del riesgo: De acuerdo a lo preceptuado en el  Numeral 2.2. de la Guía de Riesgos del DAFP, así como  lo establecido en el Numeral 6.1.1. del Manual de Gestión de Riesgo de la DNBC, estos no se ajustan a la metodología para su constru"/>
    <s v="No cumple"/>
    <s v="No cumple"/>
    <s v="Cumple"/>
    <s v="Cumple"/>
    <s v="Cumple"/>
    <s v="Cumple"/>
    <s v="Cumple"/>
    <s v="Cumple"/>
  </r>
  <r>
    <n v="30"/>
    <x v="14"/>
    <s v="Realizar las investigaciones en materia disciplinaria a los funcionarios y exfuncionarios de la Dirección Nacional de Bomberos, para la imposición de sanciones, absolución o auto de archivo definitivo, de acuerdo con los resultados_x000a_de dichas investigacion"/>
    <s v="Prescripción de los terminos de las acciones disciplinarias allegadas al proceso"/>
    <s v="Vencimiento de los tiempos de los términos procesales por negligencia de los funcionarios a cargo de los procesos"/>
    <s v="Cumplimiento"/>
    <s v="2.1"/>
    <s v="Quejas injustificadas por parte de los funcionario o usuarios de la entidad"/>
    <s v="Daño reputacional de la entidad- Reprocesos"/>
    <s v="Improbable"/>
    <s v="Moderado"/>
    <s v="Moderado"/>
    <s v="Reducir"/>
    <s v="Campañas de Autocontrol y socialización del código de ética, Reglamento Interno de Trabajo y demás normatividad en materia disciplinaria."/>
    <s v="Gestor del Proceso"/>
    <s v="Lider del Proceso"/>
    <s v="Anual"/>
    <s v="Prevenir"/>
    <s v="Numero de campañas y socializaciones realizadas"/>
    <s v="Listas de asistencia y/o pantallazos de participación"/>
    <s v="No se ha cumplido el tiempo del control"/>
    <s v="No se ha cumplido el tiempo del control"/>
    <s v="Programar la sensibilizaciones de manera timestral y solicitar a los ideres de los proceso la obligatoria la participación a las sensibilizaciones por parte de ellos y sus colaboradores"/>
    <s v="Improbable"/>
    <s v="Moderado"/>
    <s v="Moderado"/>
    <s v="Nombre y descripción del riesgo: De acuerdo a lo preceptuado en el  Numeral 2.2. de la Guía de Riesgos del DAFP, así como  lo establecido en el Numeral 6.1.1. del Manual de Gestión de Riesgo de la DNBC, estos no se ajustan a la metodología para su constru"/>
    <s v="No cumple"/>
    <s v="No cumple"/>
    <s v="Cumple"/>
    <s v="Cumple"/>
    <s v="No cumple"/>
    <s v="No cumple"/>
    <s v="No cumple"/>
    <s v="Cumple"/>
  </r>
  <r>
    <n v="0"/>
    <x v="15"/>
    <s v="Brindar atención oportuna a los ciudadanos, grupos de interes y grupos de valor, en  el marco de trámites, servicios, peticiones, quejas, reclamos y sugerencias a través de canales de atención dispuestos para este fin, mediante la identificacion de las ex"/>
    <s v="Capacidad insuficiente de personal para la atención de tramites y servicios a los usuarios de manera oportuna"/>
    <s v="La entidad no cuenta con el personal idoneo de manera permanente, lo cual no garantiza la atención a los tramites y servicios en oportunidad "/>
    <s v="Operativo"/>
    <s v="1.1"/>
    <s v="Ausencia de personal idóneo"/>
    <s v="Inoportunidad en la atención a los usuarios"/>
    <s v="Posible"/>
    <s v="Moderado"/>
    <s v="Alto"/>
    <s v="Reducir"/>
    <s v="Validar los periodos de contratación del personal idóneo que genera la atención de tramites y servicios a los usuarios de la DNBC, para garantizar la continuidad del servicio."/>
    <s v="Subdirector Administrativo y Financiero _x000a_Lider o Gestor de Proceso"/>
    <s v="N/A"/>
    <s v="Mensual"/>
    <s v="Prevenir"/>
    <s v="Numero de Reuniones de seguimiento a la gestión realizada del proceso"/>
    <s v="Acta de seguimiento de las reuniones internas de gestión"/>
    <s v="ENERO 2020.0_ No se realizo reunion de seguimiento_x000a_FEBRERO 2020. 0_No se realizo reunion de seguimiento_x000a_MARZO 2020. 0_No se realizo reunion de seguimiento_x000a_ABRIL 2020. 1_Se realiza reunion de seguiento_x000a_MAYO 2020.1_Se realiza reunion de seguiento_x000a_JUNIO 2020"/>
    <s v="ENERO 2020. No se realizo reunion de seguimiento_x000a_FEBRERO 2020.No se realizo reunion de seguimiento_x000a_MARZO 2020. No se realizo reunion de seguimiento_x000a_ABRIL 2020. Se realiza reunion de seguiento en la cual aunque no se logro tener la presencia del Subdirecci"/>
    <s v="Capacitar al personal provisional o de carrera en las actividades correspondientes a los servicios de atención al usuario requeridos para mantener la atención oportunamente"/>
    <s v="Posible"/>
    <s v="Moderado"/>
    <s v="Alto"/>
    <s v="Causa:  la casusa definida es el mismo riesgo. Hace falta la inclusión  de causas que podrían generar que el riesgo se materialice  conforme a lo enunciado en el Manual de Gestión del riesgo de la DNBC Numeral 7,1,1._x000a__x000a_Consecuencia: Esta bien definida hace"/>
    <s v="Cumple"/>
    <s v="Cumple"/>
    <s v="Cumple"/>
    <s v="Cumple"/>
    <s v="Cumple"/>
    <s v="No cumple"/>
    <s v="Cumple"/>
    <s v="No cumple"/>
  </r>
  <r>
    <n v="31"/>
    <x v="15"/>
    <s v="Brindar atención oportuna a los ciudadanos, grupos de interes y grupos de valor, en  el marco de trámites, servicios, peticiones, quejas, reclamos y sugerencias a través de canales de atención dispuestos para este fin, mediante la identificacion de las ex"/>
    <s v="Capacidad insuficiente de personal para la atención de tramites y servicios a los usuarios de manera oportuna"/>
    <s v="La entidad no cuenta con el personal idoneo de manera permanente, lo cual no garantiza la atención a los tramites y servicios en oportunidad "/>
    <s v="Operativo"/>
    <s v="1.2"/>
    <s v="Planeación inadecuada "/>
    <s v="Incumplimiento en las actividades del proceso"/>
    <s v="Posible"/>
    <s v="Moderado"/>
    <s v="Alto"/>
    <s v="Evitar"/>
    <s v="Validar los periodos de contratación del personal idóneo que genera la atención de tramites y servicios a los usuarios de la DNBC, para garantizar la continuidad del servicio."/>
    <s v="Subdirector Administrativo y Financiero _x000a_Lider o Gestor de Proceso"/>
    <s v="N/A"/>
    <s v="Cuatrimestral"/>
    <s v="Prevenir"/>
    <s v="Numero de Reuniones de seguimiento a la gestión realizada del proceso"/>
    <s v="Acta de seguimiento de las reuniones internas de gestión"/>
    <s v="ENERO 2020.0_ No se realizo reunion de seguimiento_x000a_FEBRERO 2020. 0_No se realizo reunion de seguimiento_x000a_MARZO 2020. 0_No se realizo reunion de seguimiento_x000a_ABRIL 2020. 1_Se realiza reunion de seguiento_x000a_MAYO 2020.1_Se realiza reunion de seguiento_x000a_JUNIO 2020"/>
    <s v="ENERO 2020. No se realizo reunion de seguimiento_x000a_FEBRERO 2020.No se realizo reunion de seguimiento_x000a_MARZO 2020. No se realizo reunion de seguimiento_x000a_ABRIL 2020. Se realiza reunion de seguiento en la cual aunque no se logro tener la presencia del Subdirecci"/>
    <s v="Incluir dentro de la planeación capacitación al personal provisional o de carrera en las actividades correspondientes a los servicios de atención al usuario requeridos para mantener la atención oportunamente"/>
    <s v="Posible"/>
    <s v="Moderado"/>
    <s v="Alto"/>
    <s v="Causa: Hace falta puntualizar la causa que genera el riesgo. _x000a__x000a_Consecuencia: Se deben ampliar a acciones legales en contra de la Entidad como acciones de tutela, sanciones disciplinarias, etc._x000a__x000a_Indicador: No mide la ejecución del control. _x000a__x000a_Contingencia: "/>
    <s v="Cumple"/>
    <s v="Cumple"/>
    <s v="Cumple"/>
    <s v="Cumple"/>
    <s v="No cumple"/>
    <s v="No cumple"/>
    <s v="Cumple"/>
    <s v="No cumple"/>
  </r>
  <r>
    <n v="32"/>
    <x v="15"/>
    <s v="Brindar atención oportuna a los ciudadanos, grupos de interes y grupos de valor, en  el marco de trámites, servicios, peticiones, quejas, reclamos y sugerencias a través de canales de atención dispuestos para este fin, mediante la identificacion de las ex"/>
    <s v="Desatender los requerimientos de PQRSD recibidos por la entidad y radicados en ORFEO, durante algunos periodos de la vigencia"/>
    <s v="Que no se respondan en oportunidad las PQRSD debido a que no se realiza el debido cierre en el aplicativo ORFEO por parte del personal responsable, al momento de terminar su contrato"/>
    <s v="Estratégico"/>
    <s v="2.1"/>
    <s v="Que el personal responsable de la atención  de tramites y/o servicios de la entidad, no realice adecuadamente el cierre del aplicativo de Gestión Documental ORFEO asignado a su cargo"/>
    <s v="Respuestas inoportunas a las peticiones, tramites y/o servicios de la entidad solicitados y radicados en ORFEO"/>
    <s v="Posible"/>
    <s v="Moderado"/>
    <s v="Alto"/>
    <s v="Reducir"/>
    <s v="Presentar al supervisor del contrato el reporte generado  del sistema de gestión documental de los radicados en estado abierto por cada usuario, con el propósito de remitir a los responsables para su seguimiento"/>
    <s v="Subdirector Administrativo y Financiero _x000a_Lider o Gestor de Proceso"/>
    <s v="Gestión de Tecnología Informática_x000a_Supervisores de Contrato _x000a_Lideres de Proceso"/>
    <s v="Trimestral "/>
    <s v="Prevenir"/>
    <s v="Numero de repoortes generados del sistema de gestion documental en estado abierto por usuario, enviados a los lideres de proceso "/>
    <s v="Acta de seguimiento reuniones internas de gestión_x000a__x000a_Correo electrónico de envió de reporte a los lideres y/o supervisores"/>
    <s v="Marzo 2020. 0_x000a__x000a_Junio 2020. 0_x000a__x000a_Septiembre 2020. 0"/>
    <s v="Marzo 2020.  No se realizo seguimiento_x000a__x000a_Junio 2020. Dado que se esta realizando una actualización de version del sistema ORFEO, no ha sido posible tener el informe de los reportes en estado abierto, aunque se genero un correo al area de sistemas para obte"/>
    <s v="Validar todos los casos abiertos al cierre de la vigencia mediante un usuario de administrador y buscar tramitarlas"/>
    <s v="Posible"/>
    <s v="Moderado"/>
    <s v="Alto"/>
    <s v="Nombre del riesgo: revisar la redacción del riesgo, en términos de describir ese evento que pueda tener un impacto sobre el cumplimiento del objetivo, es decir  qué puede ocurrir y sus consecuencias, determinando si el riesgo es por el no uso adecuado del"/>
    <s v="No cumple"/>
    <s v="No cumple"/>
    <s v="No cumple"/>
    <s v="Cumple"/>
    <s v="Cumple"/>
    <s v="No cumple"/>
    <s v="No cumple"/>
    <s v="No cumple"/>
  </r>
  <r>
    <n v="0"/>
    <x v="15"/>
    <s v="Brindar atención oportuna a los ciudadanos, grupos de interes y grupos de valor, en  el marco de trámites, servicios, peticiones, quejas, reclamos y sugerencias a través de canales de atención dispuestos para este fin, mediante la identificacion de las ex"/>
    <s v="Los canales dispuestos para la recepción de tramites y servicios de la entidad, no cumplen con la cobertura y accesibilidad necesarias para garantizar la identificación de las experiencias de los usuarios de manera apropiada"/>
    <s v="No se cuentan con canales que garanticen la apropiada gestión de los tramites reportados por los usuarios "/>
    <s v="Operativo"/>
    <s v="3.1"/>
    <s v="Fallas tecnológicas"/>
    <s v="Incumplimiento en los tiempos de recepción y respuesta para los Usuarios"/>
    <s v="Posible"/>
    <s v="Moderado"/>
    <s v="Alto"/>
    <s v="Evitar"/>
    <s v="Consolidar y reportar los casos de fallas de los sistemas o canales de atención para la ciudanía mediante una comunicación interna (Correo Electrónico) dirigida al área de Tecnología e Informática"/>
    <s v="Subdirector Administrativo y Financiero _x000a_Lider o Gestor de Proceso"/>
    <s v="Gestión Administrativa_x000a_Gestión de Tecnología Informática"/>
    <s v="Cuatrimestral"/>
    <s v="Detectar"/>
    <s v="Numero de fallas presentadas en los sistemas"/>
    <s v="Número de comunicaciones internas generadas informando fallas tecnológicas"/>
    <s v="ABRIL 2020. 0 No se reportarón_x000a__x000a_AGOSTO 2020. 5 novedades de fallas a gestión TI. Se han generado comunicaciones internas mediante se daban errores en el sistema de gestion documental Orfeo"/>
    <s v="ABRIL 2020. No se reportarón_x000a__x000a_AGOSTO 2020.  Se han generado comunicaciones internas mediante se daban errores en el sistema de gestion documental Orfeo"/>
    <s v="Solicitar algún plan de continencia al proceso de TI, con el fin de garantizar el servicio"/>
    <s v="Posible"/>
    <s v="Moderado"/>
    <s v="Alto"/>
    <s v="El riesgo y su descripción no están identificados conforme a lo enunciado en el numeral 2,2 Identificación del Riesgo de la Guía para la Administración del Riesgos emitida por el DAFP,  ya que el riesgo no esta construido en términos de dar a  conocer los"/>
    <s v="Cumple"/>
    <s v="Cumple"/>
    <s v="No cumple"/>
    <s v="Cumple"/>
    <s v="No cumple"/>
    <s v="No cumple"/>
    <s v="No cumple"/>
    <s v="No cumple"/>
  </r>
  <r>
    <n v="33"/>
    <x v="15"/>
    <s v="Brindar atención oportuna a los ciudadanos, grupos de interes y grupos de valor, en  el marco de trámites, servicios, peticiones, quejas, reclamos y sugerencias a través de canales de atención dispuestos para este fin, mediante la identificacion de las ex"/>
    <s v="Los canales dispuestos para la recepción de tramites y servicios de la entidad, no cumplen con la cobertura y accesibilidad necesarias para garantizar la identificación de las experiencias de los usuarios de manera apropiada"/>
    <s v="No se cuentan con canales que garanticen la apropiada gestión de los tramites reportados por los usuarios "/>
    <s v="Operativo"/>
    <s v="3.2"/>
    <s v="Recursos fisicos insuficientes para la prestación del servicio para el registro de PQRSD"/>
    <s v="Reprocesos"/>
    <s v="Posible"/>
    <s v="Moderado"/>
    <s v="Alto"/>
    <s v="Evitar"/>
    <s v="Se mantendra registo de todas las PQRSD allegadas mediante el canal telefonico de la DNBC, mediante el formato telefonico PQRSD, ante la insuficiencia de la planta telefonica de grabar las llamadas."/>
    <s v="Subdirector Administrativo y Financiero _x000a_Gestor de Proceso"/>
    <s v="Gestión Administrativa_x000a_Gestión de Tecnología Informática"/>
    <s v="Cuatrimestral"/>
    <s v="Prevenir"/>
    <s v="Numero de formatos Telefonicos PQRDS diligenciados "/>
    <s v="Formatos Telefonico PQRSD diligenciados "/>
    <s v="ABRIL 2020. 0 _x000a__x000a_AGOSTO 2020. 9"/>
    <s v="ABRIL 2020. 0 _x000a__x000a_AGOSTO 2020. Se diligenciarón en total 9 formatos correspondientes a los registros telefonicos recibidos en la entidad, los cuales fueron solicitudes o peticiones de interes general y particular, razon por la que se convirtieron en PQRSD"/>
    <s v="Registrar las llamadas en la planilla con la mayor información posible de las PPQRSD"/>
    <s v="Posible"/>
    <s v="Moderado"/>
    <s v="Alto"/>
    <s v="El riesgo y su descripción no están identificados conforme a lo enunciado en el numeral 2,2 Identificación del Riesgo de la Guía para la Administración del Riesgos emitida por el DAFP,  ya que el riesgo no esta construido en términos de dar a  conocer los"/>
    <s v="No cumple"/>
    <s v="Cumple"/>
    <s v="No cumple"/>
    <s v="Cumple"/>
    <s v="No cumple"/>
    <s v="No cumple"/>
    <s v="No cumple"/>
    <s v="No cumple"/>
  </r>
  <r>
    <n v="0"/>
    <x v="16"/>
    <s v="Administrar el Sistema Integrado de Gestión y Control – SIGEC, mediante acciones coordinadas con los procesos de la entidad, a través del seguimiento y control del desempeño de los procesos para contribuir al cumplimiento de los objetivos de la DNBC. "/>
    <s v="Asesorar en la implementación del Sistema Integrado de Gestión y Control SIGEC sin cumplir los lineamientos establecidos."/>
    <s v="Que el equipo de trabajo no oriente en la conformación del SIGEC a los procesos de la entidad, bajo los lineamientos establecidos "/>
    <s v="Estratégico"/>
    <s v="1.1"/>
    <s v="Falta de conocimiento de la normatividad, metodología y lineamientos establecidos para la conformación del SIGEC"/>
    <s v="Bajo nivel de apropiación, lo que genera aumento de los tiempos de implementación"/>
    <s v="Probable"/>
    <s v="Menor"/>
    <s v="Alto"/>
    <s v="Aceptar"/>
    <s v="Realizar reuniones mensuales &quot;Comité Primario MIPG&quot; con el equipo de trabajo del proceso de Gestión de Análisis y Mejora Continua, con el fin de alinear criterios de asesoría y validar el avance de las mismas."/>
    <s v="Líder y gestor del proceso"/>
    <s v="Todos los Procesos"/>
    <s v="Cuatrimestral"/>
    <s v="Prevenir"/>
    <s v="4 Sesiones del comité primario por el cuatrimestre"/>
    <s v="Actas o listas de asistencia "/>
    <s v="Abril 2020. 0 No se realizaron comites en este periodo_x000a__x000a_Septiembre 2020 -  3 Comites"/>
    <s v="Abril 2020. Dado que no se contaba con el equipo del proceso de manera completa no se generaron cesiones de comité MIPG durante este periodo_x000a__x000a_Septiembre 2020 -  Se realizaron 3 Comites durante este trimestre correspondientes a los meses de Julio, Agosto y"/>
    <s v="Buscar validación con el DAFP de los temas de normatividad, metodología y lineamientos establecidos para la conformación del SIGEC"/>
    <s v="Probable"/>
    <s v="Menor"/>
    <s v="Alto"/>
    <s v="De acuerdo con la caracterización del proceso GESTIÓN ANÁLISIS Y MEJORA CONTINUA, código: CT-MC, Versión 2, vigente desde el 19/11/2019, el objetivo del proceso es &quot;Implementar el Sistema Integrado de Gestión y Control – SIGEC, con el propósito de articul"/>
    <s v="No cumple"/>
    <s v="No cumple"/>
    <s v="No cumple"/>
    <s v="Cumple"/>
    <s v="No cumple"/>
    <s v="Cumple"/>
    <s v="No cumple"/>
    <s v="No cumple"/>
  </r>
  <r>
    <n v="0"/>
    <x v="16"/>
    <s v="Administrar el Sistema Integrado de Gestión y Control – SIGEC, mediante acciones coordinadas con los procesos de la entidad, a través del seguimiento y control del desempeño de los procesos para contribuir al cumplimiento de los objetivos de la DNBC. "/>
    <s v="Asesorar en la implementación del Sistema Integrado de Gestión y Control SIGEC sin cumplir los lineamientos establecidos."/>
    <s v="Que el equipo de trabajo no oriente en la conformación del SIGEC a los procesos de la entidad, bajo los lineamientos establecidos "/>
    <s v="Estratégico"/>
    <s v="1.2"/>
    <s v="Carencia de personal idóneo"/>
    <s v="Incumplimiento en los planes definidos"/>
    <s v="Probable"/>
    <s v="Menor"/>
    <s v="Alto"/>
    <s v="Reducir"/>
    <s v="Solicitar de manera oportuna las necesidades de personal para la vigencia _x000a__x000a_Si se presenta la ausencia de personal a pesar de presentar de manera oportuna las necesidades para la vigencia, se deberá mencionar dentro del comité primario del proceso de Gest"/>
    <s v="Líder y gestor del proceso"/>
    <s v="Dirección de la DNBC"/>
    <s v="Mensual"/>
    <s v="Detectar"/>
    <s v="Necesidades de personal para el proceso cubiertos / Necesidades de personal de proceso "/>
    <s v="Actas o listas de asistencia "/>
    <s v="Enero 2020 - No se presenta necesidades de personal_x000a_Febrero 2020 - No se presenta necesidades de personal_x000a_Marzo 2020 - 3/3_x000a_Abril 2020 - No se presenta necesidades de personal_x000a_Mayo 2020 - No se presenta necesidades de personal_x000a_Junio 2020 - No se presenta n"/>
    <s v="Enero 2020 - No se presenta necesidades de personal_x000a_Febrero 2020 - No se presenta necesidades de personal_x000a_Marzo 2020 - Se solicita la contratación de 3 contratistas en el proceso y se efectua la misma_x000a_Abril 2020 - No se presenta necesidades de personal_x000a_Ma"/>
    <s v="Priorizar las actividades a ejecutar dentro del proceso, con el propósito de cubrir aquellas que son normativas "/>
    <s v="Probable"/>
    <s v="Menor"/>
    <s v="Alto"/>
    <s v="De acuerdo con la caracterización del proceso GESTIÓN ANÁLISIS Y MEJORA CONTINUA, código: CT-MC, Versión 2, vigente desde el 19/11/2019, el objetivo del proceso es &quot;Implementar el Sistema Integrado de Gestión y Control – SIGEC, con el propósito de articul"/>
    <s v="No cumple"/>
    <s v="No cumple"/>
    <s v="Cumple"/>
    <s v="Cumple"/>
    <s v="Cumple"/>
    <s v="Cumple"/>
    <s v="Cumple"/>
    <s v="No cumple"/>
  </r>
  <r>
    <n v="34"/>
    <x v="16"/>
    <s v="Administrar el Sistema Integrado de Gestión y Control – SIGEC, mediante acciones coordinadas con los procesos de la entidad, a través del seguimiento y control del desempeño de los procesos para contribuir al cumplimiento de los objetivos de la DNBC. "/>
    <s v="Asesorar en la implementación del Sistema Integrado de Gestión y Control SIGEC sin cumplir los lineamientos establecidos."/>
    <s v="Que el equipo de trabajo no oriente en la conformación del SIGEC a los procesos de la entidad, bajo los lineamientos establecidos "/>
    <s v="Estratégico"/>
    <s v="1.3"/>
    <s v="Uso de metodología y tiempos de ejecución inadecuados "/>
    <s v="Resistencia a los lineamientos impartidos por el área de Planeación"/>
    <s v="Probable"/>
    <s v="Menor"/>
    <s v="Alto"/>
    <s v="Aceptar"/>
    <s v="Fortalecer los lineamientos para la implementación de MIPG y SIGEC con los lideres, gestores y cogestores de cada proceso, mediante charlas o capacitaciones de las metodologías aplicadas, evaluando el resultado de entendimiento fruto de la capacitación"/>
    <s v="Líder y gestor del proceso"/>
    <s v="Todos los Procesos"/>
    <s v="Cuatrimestral"/>
    <s v="Prevenir"/>
    <s v="Total de actividades de fortalecimiento en temas de la implementación de MIPG y SIGEC realizadas /  Total de actividades de fortalecimiento en temas de la implementación de MIPG y SIGEC programadas"/>
    <s v="Actas o listas de asistencia_x000a_Encuesta o evaluación de conocimientos básicos de los lineamientos"/>
    <s v="ABRIL 2020. 0_x000a__x000a_Agosto 2020 -  5/5"/>
    <s v="ABRIL 2020. No se realizaron actividades por falta de personal y curva de adaptación del mismo_x000a__x000a_Agosto 2020 - Se realizan actividades de fortalecimiento en las siguientes actividades:_x000a_*Plan Anticorrupción 2020 segundo cuatrimeste_x000a_*Pan de Mejoramiento_x000a_*Act"/>
    <s v="Fortalecimiento de lineamientos para la implementación de MIPG y SIGEC con los lideres, gestores y cogestores de cada proceso, mediante charlas o capacitaciones de las metodologías aplicadas de manera obligatoria para los colaboradores de carrera o provis"/>
    <s v="Probable"/>
    <s v="Menor"/>
    <s v="Alto"/>
    <s v="De acuerdo con la caracterización del proceso GESTIÓN ANÁLISIS Y MEJORA CONTINUA, código: CT-MC, Versión 2, vigente desde el 19/11/2019, el objetivo del proceso es &quot;Implementar el Sistema Integrado de Gestión y Control – SIGEC, con el propósito de articul"/>
    <s v="No cumple"/>
    <s v="No cumple"/>
    <s v="Cumple"/>
    <s v="Cumple"/>
    <s v="No cumple"/>
    <s v="Cumple"/>
    <s v="No cumple"/>
    <s v="No cumple"/>
  </r>
  <r>
    <n v="0"/>
    <x v="16"/>
    <s v="Administrar el Sistema Integrado de Gestión y Control – SIGEC, mediante acciones coordinadas con los procesos de la entidad, a través del seguimiento y control del desempeño de los procesos para contribuir al cumplimiento de los objetivos de la DNBC. "/>
    <s v="Acciones de implementación del SIGEC no efectivas "/>
    <s v="Diseñar un plan de implementación que no se ajuste con las necesidades y la realidad misional de la entidad"/>
    <s v="Operativo"/>
    <s v="2.1"/>
    <s v="Priorización temas diferentes a los que contempla la implementación del SIGEC"/>
    <s v="Incumplimiento en la implementación del SIGEC"/>
    <s v="Probable"/>
    <s v="Menor"/>
    <s v="Alto"/>
    <s v="Aceptar"/>
    <s v="Socializar las actualizaciones que se presenten dentro de las políticas o lineamientos asociados a la implementación de MIPG o SIGEC, evaluando el resultado de entendimiento fruto de la capacitación"/>
    <s v="Líder y gestor del proceso"/>
    <s v="Todos los Procesos"/>
    <s v="Cuatrimestral"/>
    <s v="Prevenir"/>
    <s v="Total de actividades de actualización realizadas a los colaboradores de la entidad / Total de actividades de actualización programadas a los colaboradores de la entidad"/>
    <s v="Actas o listas de asistencia_x000a_Evaluacion o encuesta de conocimiento de la evaluación"/>
    <s v="ABRIL 2020. 0_x000a__x000a_Septiembre 2020 - 5/5"/>
    <s v="ABRIL 2020. No se realizaron actividades por falta de personal y curva de adaptación del mismo_x000a__x000a_Septiembre 2020 - Se realizan actividades de fortalecimiento en las siguientes actividades:_x000a_*Plan Anticorrupción 2020 segundo cuatrimeste_x000a_*Pan de Mejoramiento_x000a_"/>
    <s v="Convocar a los gestores y cogestores de cada proceso para socializar los cambios o actualizaciones presentadas en el SIGEC evaluando el entendimiento del tema mediante una evaluación"/>
    <s v="Probable"/>
    <s v="Menor"/>
    <s v="Alto"/>
    <s v="De acuerdo con la caracterización del proceso GESTIÓN ANÁLISIS Y MEJORA CONTINUA, código: CT-MC, Versión 2, vigente desde el 19/11/2019, el objetivo del proceso es &quot;Implementar el Sistema Integrado de Gestión y Control – SIGEC, con el propósito de articul"/>
    <s v="No cumple"/>
    <s v="No cumple"/>
    <s v="Cumple"/>
    <s v="Cumple"/>
    <s v="No cumple"/>
    <s v="Cumple"/>
    <s v="No cumple"/>
    <s v="No cumple"/>
  </r>
  <r>
    <n v="35"/>
    <x v="16"/>
    <s v="Administrar el Sistema Integrado de Gestión y Control – SIGEC, mediante acciones coordinadas con los procesos de la entidad, a través del seguimiento y control del desempeño de los procesos para contribuir al cumplimiento de los objetivos de la DNBC. "/>
    <s v="Acciones de implementación del SIGEC no efectivas "/>
    <s v="Diseñar un plan de implementación que no se ajuste con las necesidades y la realidad misional de la entidad"/>
    <s v="Operativo"/>
    <s v="2.2"/>
    <s v="Carencia de personal idóneo"/>
    <s v="Se generan reprocesos en la implementación del SIGEC"/>
    <s v="Probable"/>
    <s v="Menor"/>
    <s v="Alto"/>
    <s v="Evitar"/>
    <s v="Solicitar de manera oportuna las necesidades de personal para la vigencia _x000a__x000a_Si se presenta la ausencia de personal a pesar de presentar de manera oportuna las necesidades para la vigencia, se deberá mencionar dentro del comité primario del proceso de Gest"/>
    <s v="Líder y gestor del proceso"/>
    <s v="Dirección de la DNBC"/>
    <s v="Mensual"/>
    <s v="Detectar"/>
    <s v="Necesidades de personal para el proceso cubiertos / Necesidades de personal de proceso "/>
    <s v="Actas o listas de asistencia "/>
    <s v="Enero 2020 - No se presenta necesidades de personal_x000a_Febrero 2020 - No se presenta necesidades de personal_x000a_Marzo 2020 - 3/3_x000a_Abril 2020 - No se presenta necesidades de personal_x000a_Mayo 2020 - No se presenta necesidades de personal_x000a_Junio 2020 - No se presenta n"/>
    <s v="Enero 2020 - No se presenta necesidades de personal_x000a_Febrero 2020 - No se presenta necesidades de personal_x000a_Marzo 2020 - Se solicita la contratación de 3 contratistas en el proceso y se efectua la misma_x000a_Abril 2020 - No se presenta necesidades de personal_x000a_Ma"/>
    <s v="Priorizar las actividades a ejecutar dentro del proceso, con el propósito de cubrir aquellas que son normativas "/>
    <s v="Probable"/>
    <s v="Menor"/>
    <s v="Alto"/>
    <s v="De acuerdo con la caracterización del proceso GESTIÓN ANÁLISIS Y MEJORA CONTINUA, código: CT-MC, Versión 2, vigente desde el 19/11/2019, el objetivo del proceso es &quot;Implementar el Sistema Integrado de Gestión y Control – SIGEC, con el propósito de articul"/>
    <s v="No cumple"/>
    <s v="Cumple"/>
    <s v="Cumple"/>
    <s v="Cumple"/>
    <s v="No cumple"/>
    <s v="Cumple"/>
    <s v="Cumple"/>
    <s v="No cumple"/>
  </r>
  <r>
    <n v="0"/>
    <x v="17"/>
    <s v="Asesorar el desarrollo de la gestión de los Cuerpos de Bomberos del País y grupos de Interés, mediante la proyección y socialización de  directrices jurídicas, técnicas y operativas en materia bomberil."/>
    <s v="Asesorias en terminos no oportunos conforme a lo establecido en la ley respecto al acompañamiento jurídico, técnico y operativo en materia bomberil"/>
    <s v="El no acompañamiento oportuno juridico, hacia los grupos de valor o grupos de interes de la DNBC "/>
    <s v="Cumplimiento"/>
    <s v="1.1"/>
    <s v="Fallas tecnológicas en sistema de gestión documental, internet y correo electrónico"/>
    <s v="Afectación a terceros_x000a__x000a_Reprocesos_x000a__x000a_Daño reputacional"/>
    <s v="Posible"/>
    <s v="Moderado"/>
    <s v="Alto"/>
    <s v="Reducir"/>
    <s v="Reportar las fallas presentadas de manera oportuna al área encargada, detallando el tipo de falla y el sistema en el cual de presenta"/>
    <s v="Líder del proceso y Gestor del Proceso"/>
    <s v="Gestión de Tecnología Informática"/>
    <s v="Cada vez que ocurra"/>
    <s v="Detectar"/>
    <s v="Numero de fallas presentadas y reportadas en el periodo"/>
    <s v="Correo electrónico_x000a__x000a_Relaciòn de casos (Bitacora)"/>
    <s v="MARZO 2020. 0, FALLAS REPORTADAS_x000a__x000a_JUNIO 2020. 10, FALLAS REPORTADAS_x000a__x000a_SEPTIEMBRE 2020. 0, FALLAS REPORTADAS"/>
    <s v="MARZO 2020. No se presentaron fallas en los sistemas que limitaran o impidieran la respuesta a las asesorias en terminos no oportunos conforme a lo establecido en la ley respecto al acompañamiento jurídico, técnico y operativo en materia bomberil_x000a__x000a_JUNIO 2"/>
    <s v="Solicitar aplicar una solución alternativa a TI para poder desarrollar las asesorías requeridas"/>
    <s v="Improbable"/>
    <s v="Moderado"/>
    <s v="Moderado"/>
    <s v="Observa la Oficina de Control Interno, en la presente evaluación de los riesgos del  proceso de Formulación, actualización y acompañamiento normativo y operativo, que no se tiene plenamente identificado el objetivo del proceso; toda vez, que el que se rel"/>
    <s v="No cumple"/>
    <s v="Cumple"/>
    <s v="Cumple"/>
    <s v="Cumple"/>
    <s v="Cumple"/>
    <s v="Cumple"/>
    <s v="No cumple"/>
    <s v="Cumple"/>
  </r>
  <r>
    <n v="0"/>
    <x v="17"/>
    <s v="Asesorar el desarrollo de la gestión de los Cuerpos de Bomberos del País y grupos de Interés, mediante la proyección y socialización de directrices jurídicas, técnicas y operativas en materia bomberil."/>
    <s v="Asesorias en terminos no oportunos conforme a lo establecido en la ley respecto al acompañamiento jurídico, técnico y operativo en materia bomberil"/>
    <s v="El no acompañamiento oportuno juridico, hacia los grupos de valor o grupos de interes de la DNBC"/>
    <s v="Cumplimiento"/>
    <d v="2020-02-01T00:00:00"/>
    <s v="Ausencia de personal idóneo"/>
    <s v="Sanciones Legales_x000a_ _x000a_ Sanciones diciplinarias_x000a_ _x000a_ Daño reputacional"/>
    <s v="Posible"/>
    <s v="Moderado"/>
    <s v="Alto"/>
    <s v="Reducir"/>
    <s v="Asignar a los abogados todos las PQRSD de conformidad con las necesidades que se reciban, por parte de los grupos de valor y/o interés en materia jurídica, operativa y técnica bomberil acorde a cada caso. _x000a_ _x000a_ En caso de que el personal no sea suficiente, "/>
    <s v="Subdirector Estratégico y de Coordinación Bomberil"/>
    <s v="Atención al Ciudadano"/>
    <s v="Mensual"/>
    <s v="Prevenir"/>
    <s v="No. de PQRSD asignadas a los abogados / No. de PQRSD recibidas en el periodo"/>
    <s v="Formato PQRD"/>
    <s v="ENERO 2020. 9/9 Se asigno el 100% de los requerimientos recibidos_x000a_ _x000a_ FEBRERO 2020. 15/15 Se asigno el 100% de los requerimientos recibidos_x000a_ _x000a_ MARZO 2020. 30/30 Se asigno el 100% de los requerimientos recibidos_x000a_ _x000a_ ABRIL 2020. 105/105 Se asigno el 100% de l"/>
    <s v="ENERO 2020. Dentro del perido se realizo la asignacion de todos las pqrsd recibidas, a los abogados cotratados del area dentro de la entidad, sinedo estos suficientes para el promedio de asignacoin de pqrsd._x000a_ _x000a_ FEBRERO 2020. Dentro del perido se realizo l"/>
    <s v="Responder todas las solicitudes independiente de los tiempos establecidos"/>
    <s v="Improbable"/>
    <s v="Moderado"/>
    <s v="Moderado"/>
    <s v="Observa la Oficina de Control Interno, en la presente evaluación de los riesgos del  proceso de Formulación, actualización y acompañamiento normativo y operativo, que no se tiene plenamente identificado el objetivo del proceso; toda vez, que el que se rel"/>
    <s v="No cumple"/>
    <s v="Cumple"/>
    <s v="Cumple"/>
    <s v="Cumple"/>
    <s v="Cumple"/>
    <s v="Cumple"/>
    <s v="Cumple"/>
    <s v="Cumple"/>
  </r>
  <r>
    <n v="0"/>
    <x v="17"/>
    <s v="Asesorar el desarrollo de la gestión de los Cuerpos de Bomberos del País y grupos de Interés, mediante la proyección y socialización de  directrices jurídicas, técnicas y operativas en materia bomberil."/>
    <s v="Asesorias en terminos no oportunos conforme a lo establecido en la ley respecto al acompañamiento jurídico, técnico y operativo en materia bomberil"/>
    <s v="El no acompañamiento oportuno juridico, hacia los grupos de valor o grupos de interes de la DNBC "/>
    <s v="Cumplimiento"/>
    <s v="1.3"/>
    <s v="Negligencia por parte del personal"/>
    <s v="Sanciones Legales_x000a__x000a_Sanciones diciplinarias_x000a__x000a_Daño reputacional"/>
    <s v="Posible"/>
    <s v="Moderado"/>
    <s v="Alto"/>
    <s v="Reducir"/>
    <s v="Validar el cumplimiento de las actividades e informar al supervisor del contrato, para que se tomen los correctivos necesarios por parte del personal"/>
    <s v="Líder del proceso y Gestor del Proceso"/>
    <s v="no aplica"/>
    <s v="Cada vez que ocurra"/>
    <s v="Detectar"/>
    <s v="Numero de informes realizados detallando los incumplimientos encontrados"/>
    <s v="Correo electrónico_x000a__x000a_Formato de atención de soporte técnico"/>
    <s v="MARZO 2020. 0, No se presentaron casos de inconsistencias en las respuestas_x000a__x000a_JUNIO 2020.  0, No se presentaron casos de inconsistencias en las respuestas_x000a__x000a_SEPTIEMBRE 0, No se presentaron casos de inconsistencias en las respuestas"/>
    <s v="MARZO 2020. De acuerdo a la asignacion realizada a sus abogados realizaron su labor en el periodo, no se constato Negligencia por parte del personal al momento de generar las respuestas a las pqrsd_x000a__x000a_JUNIO 2020.  De acuerdo a la asignacion realizada a sus "/>
    <s v="informar al director del contrato, para que se tomen los correctivos necesarios por parte del personal"/>
    <s v="Improbable"/>
    <s v="Moderado"/>
    <s v="Moderado"/>
    <s v="Respecto a esta otra definición de causa para el riesgo del proceso Formulación, actualización y acompañamiento normativo y operativo, hasta tanto no se construya el riesgo atendiendo a la totalidad de la función del proceso determinado en su objetivo del"/>
    <s v="No cumple"/>
    <s v="Cumple"/>
    <s v="Cumple"/>
    <s v="Cumple"/>
    <s v="Cumple"/>
    <s v="Cumple"/>
    <s v="No cumple"/>
    <s v="Cumple"/>
  </r>
  <r>
    <n v="36"/>
    <x v="17"/>
    <s v="Asesorar el desarrollo de la gestión de los Cuerpos de Bomberos del País y grupos de Interés, mediante la proyección y socialización de  directrices jurídicas, técnicas y operativas en materia bomberil."/>
    <s v="Asesorias en terminos no oportunos conforme a lo establecido en la ley respecto al acompañamiento jurídico, técnico y operativo en materia bomberil"/>
    <s v="El no acompañamiento oportuno juridico, hacia los grupos de valor o grupos de interes de la DNBC "/>
    <s v="Cumplimiento"/>
    <s v="1.4"/>
    <s v="Errores humanos"/>
    <s v="Reprocesos_x000a__x000a_Daño reputaciónal_x000a__x000a_Sancionales disciplinarias"/>
    <s v="Posible"/>
    <s v="Moderado"/>
    <s v="Alto"/>
    <s v="Reducir"/>
    <s v="Solicitar de manera oportuna las necesidades del personal idóneo que permita dar respuesta oportuna a la cantidad de asesorías requeridas al proceso"/>
    <s v="Líder del proceso "/>
    <s v="oficina de contratación y dirección general"/>
    <s v="Anual"/>
    <s v="Prevenir"/>
    <s v="Numero personal requerido"/>
    <s v="contratos de prestación de servicio"/>
    <s v="SEPTIEMBRE 2020. 6 personas (PEDIR ADRIANA EL FORMULARIO DILGENCIA)"/>
    <s v="SEPTIEMBRE 2020. 6 personas (PEDIR ADRIANA EL FORMULARIO DILGENCIADO EXPLICAR EL FORMULARIO)"/>
    <s v="asignar personal provisional para la respuesta y acompañamiento oportuno a los cuerpos de bomberos y grupos de interés"/>
    <s v="Improbable"/>
    <s v="Moderado"/>
    <s v="Moderado"/>
    <s v="Una vez, definidos los riesgos del proceso Formulación, actualización y acompañamiento normativo y operativo, con base en el objetivo del proceso determinado en su caracterización, retomaremos la evaluación en el marco de la Guía y Manual diseñados para s"/>
    <s v="No cumple"/>
    <s v="No cumple"/>
    <s v="Cumple"/>
    <s v="Cumple"/>
    <s v="Cumple"/>
    <s v="No cumple"/>
    <s v="Cumple"/>
    <s v="Cumple"/>
  </r>
  <r>
    <n v="0"/>
    <x v="18"/>
    <s v="Coordinar las acciones que permitan la gestión de consecución de recursos financieros, físicos, humanos o técnicos para el Fortalecimiento de los Bomberos de Colombia, por intermedio de entidades del Gobierno y Cooperantes Nacionales o Internacionales, co"/>
    <s v="Acuerdos o alianzas que no llegan hacer concretadas y pactadas entre los cooperantes y la DNBC."/>
    <s v="Factores internos y externos que impiden la formalización de acuerdos o alianzas para el fortalecimiento de los cuerpos de bomberos de Colombia."/>
    <s v="Estratégico"/>
    <s v="1.3"/>
    <s v="Los cooperantes no realicen ofrecimientos en el campo bomberil"/>
    <s v="Disminución de acuerdos y alianzas con cooperantes o aliados desde la DNBC _x000a__x000a_Bajos resultados en los productos de cooperación"/>
    <s v="Posible"/>
    <s v="Moderado"/>
    <s v="Alto"/>
    <s v="Reducir"/>
    <s v="Revisión periódica de los acuerdos o alianzas que se hayan generado en la DNBC. "/>
    <s v="Líder del proceso y Gestor del Proceso"/>
    <s v="Cooperantes externos a la DNBC"/>
    <s v="Trimestral "/>
    <s v="Prevenir"/>
    <s v="#Novedades presentadas"/>
    <s v="Base de datos de los acuerdos a o alianzas realizadas, o  correo eléctrico o acta de  reunión"/>
    <s v="MARZO 2020: 0  _x000a_JUNIO 2020:  Cod causa 1.2 Indicador (2)_x000a_                          Cod causa 1.3 Indicador (15)_x000a_SEPTIEMBRE 2020.  Cod causa 1.2 Indicador (5)_x000a_                                   Cod causa 1.3 Indicador (18)"/>
    <s v="MARZO 2020: No se evidenciaron novedades                                                                                                                                                                                                                       "/>
    <s v="Generar un cronograma de actividades de contacto con los cooperantes o aliados, donde se pueda hacer seguimiento a las obsevaciones y/o novedades que puedan reportar cada uno de ellos, "/>
    <s v="Posible"/>
    <s v="Moderado"/>
    <s v="Alto"/>
    <s v="Nombre del riesgo y descripción del riesgo: Respecto a la construcción e identificación del riesgo, la Oficina de Control Interno, observa que: 1. No se tuvieron en cuenta la totalidad de los insumos  de que trata el Numeral 2.2. de la Guía de Riesgos del"/>
    <s v="No cumple"/>
    <s v="No cumple"/>
    <s v="No cumple"/>
    <s v="Cumple"/>
    <s v="Cumple"/>
    <s v="No cumple"/>
    <s v="No cumple"/>
    <s v="No cumple"/>
  </r>
  <r>
    <n v="37"/>
    <x v="18"/>
    <s v="Coordinar las acciones que permitan la gestión de consecución de recursos financieros, físicos, humanos o técnicos para el Fortalecimiento de los Bomberos de Colombia, por intermedio de entidades del Gobierno y Cooperantes Nacionales o Internacionales, co"/>
    <s v="Acuerdos o alianzas que no llegan hacer concretadas y pactadas entre los cooperantes y la DNBC."/>
    <s v="Factores internos y externos que impiden la formalización de acuerdos o alianzas para el fortalecimiento de los cuerpos de bomberos de Colombia."/>
    <s v="Estratégico"/>
    <s v="1.4"/>
    <s v="Falta de personal idoneo"/>
    <s v="Reprocesos _x000a__x000a_Daño reputacional_x000a__x000a_Sanciones legales "/>
    <s v="Posible"/>
    <s v="Moderado"/>
    <s v="Alto"/>
    <s v="Reducir"/>
    <s v="Solicitud de personal idoneo para el procesos que cumplan con experiencia y perfil acorde a la misionalidad del proceso. "/>
    <s v="Líder del proceso y Gesto del proceso"/>
    <s v="Proceso de Gestión de Contratación"/>
    <s v="Cada vez que ocurra"/>
    <s v="Prevenir"/>
    <s v="Identificación de necesidad de personal  /  Personal asignaado"/>
    <s v="Hojas de vida evaluadas "/>
    <s v="SEPTIMBRE 2020. 1/1"/>
    <s v="SEPTIEMBRE 2020. Se hace el ingreso a contratista con el cargo &quot;Apoyo al Programa Cooperacion Internacional y Alianzas estrategicas . Ruta  del total de las evidencias : https://drive.google.com/drive/folders/1_5SONdMlUnXwVmuhJVBP8s7m213mG32Y"/>
    <s v="Solicitar de manera oportuna y clara en las necesidades de personal para la futuras vigencias: los perfiles requeridos para el desarrollo de la gestión necesarias en el proceso "/>
    <s v="Posible"/>
    <s v="Moderado"/>
    <s v="Alto"/>
    <s v="Nombre del riesgo y descripción del riesgo: Respecto a la construcción e identificación del riesgo, la Oficina de Control Interno, observa que: 1. No se tuvieron en cuenta la totalidad de los insumos  de que trata el Numeral 2.2. de la Guía de Riesgos del"/>
    <s v="No cumple"/>
    <s v="Cumple"/>
    <s v="Cumple"/>
    <s v="Cumple"/>
    <s v="Cumple"/>
    <s v="Cumple"/>
    <s v="No cumple"/>
    <s v="No cumple"/>
  </r>
  <r>
    <n v="0"/>
    <x v="6"/>
    <s v="Proveer soluciones administrativas adecuadas, para apoyar el desarrollo y gestión de las dependencias de la DNBC, a través de la administración, custodia y control de los mismos."/>
    <s v="Administación inapropiada de los bienes de propiedad de la DNBC"/>
    <s v="Custodiar y/o administrar de manera inapropiada los bienes de cargo de la DNBC"/>
    <s v="Operativo"/>
    <s v="2.1"/>
    <s v="El inventario individual en uso presenta diferencias con la información registrada"/>
    <s v="Inventarios desactualizados_x000a__x000a_Pérdida de bienes de consumo, consumo controlado y devolutivo"/>
    <s v="Posible"/>
    <s v="Moderado"/>
    <s v="Alto"/>
    <s v="Reducir"/>
    <s v="Validar el inventario de activos de la entidad, verificando fisicamente vs el inventario registrado de los activos "/>
    <s v="Gestor del Proceso"/>
    <s v="Todos los procesos"/>
    <s v="Semestral"/>
    <s v="Detectar"/>
    <s v="(No. de verificaciones al inventario/No de verificaciones planeadas)*100"/>
    <s v="Informe de verificación o lista de chqueo"/>
    <s v="ENERO 2020. 1/1_x000a__x000a_JUNIO 2020.  1/1_x000a__x000a_"/>
    <s v="ENERO 2020. Se realizó un inventario   cumpliendo asi con el 100% del requerimiento.    _x000a_                         _x000a_JUNIO 2020. Se realizó un inventario   cumpliendo asi con el 100% del requerimiento.                                  _x000a_"/>
    <s v="Realizar el inventario una vez allegue a la entidad, con la empresa contratista, el gestor del proceso y la persona encargada del inventario de la entidad. _x000a_Verificar trimestralmente el inventario individual con la informacion registrada y actualizarla pa"/>
    <s v="Improbable"/>
    <s v="Moderado"/>
    <s v="Moderado"/>
    <s v="Hace falta la inclusión de otras consecuencias_x000a__x000a_En los controles conforme al numeral 8,3 del Manual de Gestión del Riesgo, no se identificó el paso 5 que trata de: Indicar qué pasa con las observaciones o desviaciones resultantes de ejecutar el control, q"/>
    <s v="Cumple"/>
    <s v="Cumple"/>
    <s v="Cumple"/>
    <s v="Cumple"/>
    <s v="Cumple"/>
    <s v="Cumple"/>
    <s v="No cumple"/>
    <s v="Cumple"/>
  </r>
  <r>
    <n v="38"/>
    <x v="6"/>
    <s v="Proveer soluciones administrativas adecuadas, para apoyar el desarrollo y gestión de las dependencias de la DNBC, a través de la administración, custodia y control de los mismos."/>
    <s v="Administación inapropiada de los bienes de propiedad de la DNBC"/>
    <s v="Custodiar y/o administrar de manera inapropiada los bienes de cargo de la DNBC"/>
    <s v="Operativo"/>
    <s v="2.2"/>
    <s v="Incumplimiento en el reporte de novedades de traslado, desvinculación o liquidación de contratos"/>
    <s v="Reproceso de actividades y aumento de carga operativa_x000a__x000a_Sanciones disciplinarias"/>
    <s v="Posible"/>
    <s v="Moderado"/>
    <s v="Alto"/>
    <s v="Reducir"/>
    <s v="Revisar las causas del incumplimiento en el reporte y gestionar de forma inmediata la actualización de estos"/>
    <s v="Lider y Gestor del Proceso"/>
    <s v="Todos los procesos"/>
    <s v="Semestral"/>
    <s v="Detectar"/>
    <s v="(No. de novedades reportadas/No. total de novedades)*100"/>
    <s v="Informe de reporte de novedades"/>
    <s v="ENERO 2020. 1/1_x000a__x000a_JUNIO 2020.  1/1_x000a__x000a_"/>
    <s v="A 31 de Enero del 2020 se realizó un inventario   cumpliendo asi con el 100% del requerimiento.    _x000a_                         _x000a_ A 30 de junio del  2020 se realizó un inventario   cumpliendo asi con el 100% del requerimiento.                                "/>
    <s v="Actualizar los reportes de novedades, traslados y liquidaciones de contratos, en los periodos establecidos, verificacndo la existencia de los bienes a cargo de cada funcionario de acuerdo al inventario realizado semestralmente"/>
    <s v="Improbable"/>
    <s v="Moderado"/>
    <s v="Moderado"/>
    <s v="_x000a_El control identificado no es adecuado, ya que se asimila a una acción de Contigencia. asi mismo el control identificado  no está conforme a lo enunciado en el numeral  8,3 del Manual de Gestión de la DNBC, por tanto el indicador no es pertinente._x000a__x000a_En lo"/>
    <s v="Cumple"/>
    <s v="Cumple"/>
    <s v="Cumple"/>
    <s v="Cumple"/>
    <s v="Cumple"/>
    <s v="Cumple"/>
    <s v="No cumple"/>
    <s v="Cumple"/>
  </r>
  <r>
    <n v="0"/>
    <x v="6"/>
    <s v="Proveer soluciones administrativas adecuadas, para apoyar el desarrollo y gestión de las dependencias de la DNBC, a través de la administración, custodia y control de los mismos."/>
    <s v="Formulación del PIGA y su plan de acción con actividades erróneas o no acertadas para la DNBC"/>
    <s v="Incumplimiento o atraso en los programas, proyectos y gestión ambiental desarrollados dentro de la entidad ademas de generar acciones o actividades que no den cumplimiento a la normatividad vigente"/>
    <s v="Ambiental"/>
    <s v="3.1"/>
    <s v="Falta de seguimiento y control en los planes de gestión ambiental "/>
    <s v="Pérdida o mala utilización de recursos_x000a__x000a_Pérdida de imagen institucional por mal manejo ambiental en los puntos de atención a la ciudadanía_x000a__x000a_Pérdida de información"/>
    <s v="Improbable"/>
    <s v="Moderado"/>
    <s v="Moderado"/>
    <s v="Reducir"/>
    <s v="Realizar seguimiento y control a los planes de gestión ambiental implementados en la entidad, de forma oportuna."/>
    <s v="Lider y Gestor del Proceso"/>
    <s v="Gestión ambiental"/>
    <s v="Trimestral "/>
    <s v="Prevenir"/>
    <s v="(No. de informes de control y seguimiento realizados/No. de informes de seguimiento y control planeados)*100"/>
    <s v="Informes trimestrales de seguimiento y control"/>
    <s v="MARZO 2020. 0/0_x000a__x000a_JUNIO 2020. 0/2_x000a__x000a_SEPTIEMBRE 2020. 4/2_x000a__x000a_"/>
    <s v="MARZO 2020. No se contaba con personal para temas ambientales_x000a__x000a_JUNIO 2020. No se contaba con personal para temas ambientales_x000a__x000a_SEPTIEMBRE 2020. Se realizo la evaluación y control del PIGA y el Plan de Eficiencia Administrativa y Cero Papel."/>
    <s v="Realizar el seguimiento y control, en la menor brevedad para quedar al día con la evaluación de cada plan. "/>
    <s v="Improbable"/>
    <s v="Moderado"/>
    <s v="Moderado"/>
    <s v="Se sugiere revisar y ajustar el objetivo del proceso, puesto que no es claro que tipo de soluciones administrativas provee, o cual es su alcance desde el punto de vista estrategico, tactico y operativo, asi mismo, no se visualiza el tema ambiental, entre "/>
    <s v="No cumple"/>
    <s v="Cumple"/>
    <s v="Cumple"/>
    <s v="Cumple"/>
    <s v="No cumple"/>
    <s v="No cumple"/>
    <s v="No cumple"/>
    <s v="No cumple"/>
  </r>
  <r>
    <n v="39"/>
    <x v="6"/>
    <s v="Proveer soluciones administrativas adecuadas, para apoyar el desarrollo y gestión de las dependencias de la DNBC, a través de la administración, custodia y control de los mismos."/>
    <s v="Formulación del PIGA y su plan de acción con actividades erróneas o no acertadas para la DNBC"/>
    <s v="Incumplimiento o atraso en los programas, proyectos y gestión ambiental desarrollados dentro de la entidad ademas de generar acciones o actividades que no den cumplimiento a la normatividad vigente"/>
    <s v="Ambiental"/>
    <s v="3.2"/>
    <s v="Carencia de personal para la implementación del Sistema de Gestión Ambiental"/>
    <s v="Posibles hallazgos por parte de las autoridades ambientales, los entes o instancias de control_x000a__x000a_Dificultad en la apropiación de políticas ambientales_x000a__x000a_Interrupción de las operaciones o pérdida de cobertura en la prestación de los servicios de la Entidad o"/>
    <s v="Improbable"/>
    <s v="Moderado"/>
    <s v="Moderado"/>
    <s v="Reducir"/>
    <s v="_x000a_Solicitar la vinculación de dos o más personas relacionadas con el tema ambiental, las cuales serán las encargadas de realizar y ejecutar el sistema de gestión ambiental de forma eficaz."/>
    <s v="Lider y Gestor del Proceso"/>
    <s v="Gestor ambiental"/>
    <s v="Anual"/>
    <s v="Detectar"/>
    <s v="No. de personas contratadas para el tema ambiental"/>
    <s v="Contratos de vinculación y documento de solicitud de personal"/>
    <s v="AGOSTO 2020.1"/>
    <s v="AGOSTO 2020. Se realizó la contratación de (01) Ingeniera Ambiental para actualizar, gestionar y llevar a cabo la implementación del Sistema de Gestión Ambiental en la entidad."/>
    <s v="Solicitar la vinculación de más personas para reforzar la gestión ambiental de la entidad._x000a__x000a_Capacitar al personal encargado de la gestión ambiental, en los temas que se requiera."/>
    <s v="Improbable"/>
    <s v="Moderado"/>
    <s v="Moderado"/>
    <s v="El riesgo y su descripción no están  identificados conforme a lo enunciado en el numeral 2,2 Identificación del Riesgo de la Guía para la Administración del Riesgos emitida por el DAFP, ya que el nombre no tiene relación con la descripción_x000a__x000a_Aunque se cont"/>
    <s v="No cumple"/>
    <s v="Cumple"/>
    <s v="Cumple"/>
    <s v="Cumple"/>
    <s v="No cumple"/>
    <s v="Cumple"/>
    <s v="No cumple"/>
    <s v="No cumple"/>
  </r>
  <r>
    <m/>
    <x v="19"/>
    <m/>
    <m/>
    <m/>
    <m/>
    <m/>
    <m/>
    <m/>
    <s v="Probable"/>
    <m/>
    <m/>
    <m/>
    <m/>
    <m/>
    <m/>
    <m/>
    <m/>
    <m/>
    <m/>
    <m/>
    <m/>
    <m/>
    <m/>
    <m/>
    <m/>
    <m/>
    <m/>
    <m/>
    <m/>
    <m/>
    <m/>
    <m/>
    <m/>
    <m/>
  </r>
</pivotCacheRecords>
</file>

<file path=xl/pivotCache/pivotCacheRecords5.xml><?xml version="1.0" encoding="utf-8"?>
<pivotCacheRecords xmlns="http://schemas.openxmlformats.org/spreadsheetml/2006/main" xmlns:r="http://schemas.openxmlformats.org/officeDocument/2006/relationships" count="82">
  <r>
    <n v="0"/>
    <x v="0"/>
    <s v="Estructurar e implementar los lineamientos para los Cuerpos de Bomberos del País, en pro de diseñar e instrumentar globalmente planes y programas de formación para bomberos.  "/>
    <s v="Emitir certificados de aprobación de cursos avalados por la DNBC, sin el debido cumplimiento de los requisitos definidos para este fin"/>
    <s v="Generar certificados de aprobaciòn de los cursos que se encuentran avalados por parte de la DNBC, sin que estos cumplan con los requisitos necesarios para esta expediciòn"/>
    <s v="Operativo"/>
    <s v="1.1"/>
    <s v="Deficiente análisis a los requisitos de solicitud de firma de cursos avalados por la DNBC"/>
    <s v="Nombramientos o ascenso de personal en los cuerpos de bomberos no apropiado_x000a__x000a_Daño reputacional"/>
    <s v="Posible"/>
    <s v="Moderado"/>
    <x v="0"/>
    <s v="Reducir"/>
    <s v="Se asigna un responsable directo para el análisis y revisión de las solicitudes de firmas de certificados de los cursos avalados por la DNBC, centralizando de esta manera la gestión de revisión."/>
    <s v="Gestores de Proceso"/>
    <s v="Líder del Proceso"/>
    <s v="Mensual"/>
    <s v="Prevenir"/>
    <s v="Solicitudes de firmas de certificados de cursos revisados  /  Solicitudes de firmas de certificados de cursos allegadas a la DNBC"/>
    <s v="Base de datos de registro de los tramites (formato en Excel - BASE DE DATOS CERTIFICADOS (DIPLOMAS DE CAPACITACIÓN BOOMERIL (CURSOS)))"/>
    <s v="JULIO 2020.   10/20_x000a__x000a_AGOSTO 2020.    30/30_x000a__x000a_SEPTIEMBRE 2020. 20/35"/>
    <s v="JULIO 2020.   Se recibieron 20 solicitudes de las cuales 10 se entregaron satisfactoriamente, las otras 10 restantes presentaron inconsistencias que fueron reportadas a los respectivos CB_x000a__x000a_AGOSTO 2020.    Se recibieron 30 solicitudes de las cuales 30 se e"/>
    <s v="Se deberá generar comunicación con el cuerpo de Bomberos correspondiente donde se referencia al que se genera el certificado, informando de manera escrita (correo o comunicado físico) que el certificado se invalida por no cumplir con el total de los requi"/>
    <s v="Improbable"/>
    <s v="Moderado"/>
    <s v="Moderado"/>
  </r>
  <r>
    <n v="0"/>
    <x v="0"/>
    <s v="Estructurar e implementar los lineamientos para los Cuerpos de Bomberos del País, en pro de diseñar e instrumentar globalmente planes y programas de formación para bomberos.  "/>
    <s v="Emitir certificados de aprobación de cursos avalados por la DNBC, sin el debido cumplimiento de los requisitos definidos para este fin"/>
    <s v="Generar certificados de aprobaciòn de los cursos que se encuentran avalados por parte de la DNBC, sin que estos cumplan con los requisitos necesarios para esta expediciòn"/>
    <s v="Operativo"/>
    <s v="1.2"/>
    <s v="Falta de actualización al procedimiento definido dentro del proceso"/>
    <s v="Daño reputacional de la entidad_x000a__x000a_Reproceso_x000a__x000a_Nombramientos o ascenso de personal en los cuerpos de bomberos no apropiado"/>
    <s v="Posible"/>
    <s v="Moderado"/>
    <x v="0"/>
    <s v="Reducir"/>
    <s v="Actualizar y socializar el procedimiento &quot;Procedimiento para registro de cursos de formación bomberil y firma de certificados&quot;, con el propósito de incluir los instructivos y formatos que están involucrados dentro del proceso."/>
    <s v="Gestores de Proceso"/>
    <s v="Líder del Proceso"/>
    <s v="Semestral"/>
    <s v="Prevenir"/>
    <s v="1 Procedimiento actualizado y socializado"/>
    <s v="Procedimiento cargado en el SIGEC _x000a__x000a_Listas de participación ó pantallas de asistencia a la reunión"/>
    <s v="NO SE CUMPLE EL TIEMPO DE LA MEDICIÓN"/>
    <s v="SEPIEMBRE 2020. Aunque no se ha cumplido el tiempo del indicador del control, se informa del avance que a la fecha se ha desarrollado en cuanto a la base documental del proceso. Se trabajo con el proceso de Análisis y Mejora Continua para poder tener la l"/>
    <s v="Se deberá generar comunicación con el cuerpo de Bomberos correspondiente donde se referencia al que se genera el certificado, informando de manera escrita (correo o comunicado físico) que el certificado se invalida por no cumplir con el total de los requi"/>
    <s v="Improbable"/>
    <s v="Moderado"/>
    <s v="Moderado"/>
  </r>
  <r>
    <n v="1"/>
    <x v="0"/>
    <s v="Estructurar e implementar los lineamientos para los Cuerpos de Bomberos del País, en pro de diseñar e instrumentar globalmente planes y programas de formación para bomberos.  "/>
    <s v="Emitir certificados de aprobación de cursos avalados por la DNBC, sin el debido cumplimiento de los requisitos definidos para este fin"/>
    <s v="Generar certificados de aprobaciòn de los cursos que se encuentran avalados por parte de la DNBC, sin que estos cumplan con los requisitos necesarios para esta expediciòn"/>
    <s v="Operativo"/>
    <s v="1.3"/>
    <s v="Bajo conocimiento por parte de los cuerpos de bomberos del tramite respectivo"/>
    <s v="Reprocesos_x000a__x000a_Daño reputacional para la entidad"/>
    <s v="Posible"/>
    <s v="Moderado"/>
    <x v="0"/>
    <s v="Reducir"/>
    <s v="Participar de manera activa en encuentros organizados por la DNBC para socializar el tramite de firma de certificados por parte de la entidad hacia los cuerpos de bomberos._x000a__x000a_Realzar reuniones virtuales con los cuerpos de bomberos y delegaciones con el pro"/>
    <s v="Gestores de Proceso"/>
    <m/>
    <s v="Semestral"/>
    <s v="Prevenir"/>
    <s v="Numero de participaciones en actividades y difusión de piezas graficas"/>
    <s v="Listas de asistencia  y/ó  socialización de piezas graficas"/>
    <s v="NO SE CUMPLE EL TIEMPO DE LA MEDICIÓN"/>
    <s v="SEPTIEMBRE 2020. Se esta trabajando de manera activa para poder ser participes en las actividades bomberiles a las cuales se espera poder participar con la documentación del proceso debidamente aprobada, con el propósito de garantizar la transparencia en "/>
    <s v="Se deberá generar comunicación con el cuerpo de Bomberos correspondiente donde se referencia al que se genera el certificado, informando de manera escrita (correo o comunicado físico) que el certificado se invalida por no cumplir con el total de los requi"/>
    <s v="Improbable"/>
    <s v="Moderado"/>
    <s v="Moderado"/>
  </r>
  <r>
    <n v="0"/>
    <x v="1"/>
    <s v="Gestionar los recursos apropiados a la DNBC, con el fin de ejecutar oportunamente las necesidades de inversión y funcionamiento de la Entidad, mediante el registro de operaciones contables a través de la emisión de Informes financieros, en cumplimiento de"/>
    <s v="Emitir certificados de aprobación de cursos avalados por la DNBC, sin el debido cumplimiento de los requisitos definidos para este fin"/>
    <s v="Generar certificados de aprobaciòn de los cursos que se encuentran avalados por parte de la DNBC, sin que estos cumplan con los requisitos necesarios para esta expediciòn"/>
    <s v="Financiero"/>
    <s v="1.1"/>
    <s v="Planeación inadecuada en cuanto a las actividades a desarrollar durante la vigencia "/>
    <s v="Recortes o bloqueos al presupuesto de la entidad por la no ejecución &quot;presupuestal&quot; dentro de las vigencias_x000a__x000a_Reprocesos_x000a__x000a_Sanciones legales_x000a__x000a_Sanciones disciplinarias"/>
    <s v="Posible"/>
    <s v="Mayor"/>
    <x v="1"/>
    <s v="Reducir"/>
    <s v="Evaluar y enviar los saldos del presupuesto ejecutado por rubro de gastos._x000a__x000a_Informar los saldos del presupuesto ejecutado por rubro de gastos, ante el comité directivo (cuando sea citado)"/>
    <s v="Lider y Gestor del procesos "/>
    <s v="Planeación Estrategica_x000a__x000a_Comité Directivo"/>
    <s v="Mensual"/>
    <s v="Prevenir"/>
    <s v="Número de informes de ejecución presupuestal enviados a los lideres responsables /  Número de informes de ejecución presupuestal a enviar durante el periodo a los lideres responsables"/>
    <s v="Acta de comité directivo (Trimestral)_x000a__x000a_Correo Electronico de envio para los lideres y responsables de ejecución presupuestal"/>
    <s v="ENERO 2020.  1/1_x000a_FEBRERO 2020.  1/1_x000a_MARZO 2020. 1/1_x000a_ABRIL 2020. 1/1_x000a_MAYO 2020. 1/1_x000a_JUNIO 2020. 1/1_x000a_JULIO 2020. 1/1_x000a_AGOSTO 2020. 1/1_x000a_"/>
    <s v="ENERO 2020.  Se envio el informe de ejecucion presupuestal desagregada con corte Enero de 2020:_x000a_FEBRERO 2020.  Se envio el informe de ejecucion presupuestal desagregada con corte Febrero de 2020:_x000a_MARZO 2020.  Se envio el informe de ejecucion presupuestal "/>
    <s v="Solicitar ante el la Direccion Nacional de Presupuesto del MHCP  y el ordenador del gasto la solicitud de traslado presupuestal"/>
    <s v="Improbable"/>
    <s v="Mayor"/>
    <s v="Alto"/>
  </r>
  <r>
    <n v="0"/>
    <x v="1"/>
    <s v="Gestionar los recursos apropiados a la DNBC, con el fin de ejecutar oportunamente las necesidades de inversión y funcionamiento de la Entidad, mediante el registro de operaciones contables a través de la emisión de Informes financieros, en cumplimiento de"/>
    <s v="Emitir certificados de aprobación de cursos avalados por la DNBC, sin el debido cumplimiento de los requisitos definidos para este fin"/>
    <s v="Generar certificados de aprobaciòn de los cursos que se encuentran avalados por parte de la DNBC, sin que estos cumplan con los requisitos necesarios para esta expediciòn"/>
    <s v="Financiero"/>
    <s v="1.2"/>
    <s v="Ausencia de personal idoneo"/>
    <s v="Reprocesos_x000a__x000a_Demoras en los tiempos de ejecución"/>
    <s v="Posible"/>
    <s v="Mayor"/>
    <x v="1"/>
    <s v="Reducir"/>
    <s v="Cada vez que se presente una modificación o actualización de los procedimientos o que se presente el ingreso al area financiera de un nuevo servidor publico y/o  contratista, se realizara capacitación ó sensibilización a los mismos"/>
    <s v="Gestor del procesos "/>
    <m/>
    <s v="Trimestral "/>
    <s v="Prevenir"/>
    <s v="1 Capacitación en los casos que se presenten los eventos descritos en el control"/>
    <s v="Lista de asistencia ó pantallas de participación del control"/>
    <s v="MARZO 2020.  1 CAPACITACION"/>
    <s v="MARZO 2020.  Ingreso al Area Financiera el Apoyo de Wberley Cardona y se dío una primera inducción de la labor que se desarrolla en los perfiles de Presupuesto, Contabilidad y Tesoreria."/>
    <s v="Solicitar ante el la Direccion Nacional de Presupuesto del MHCP  y el ordenador del gasto la solicitud de traslado presupuestal"/>
    <s v="Improbable"/>
    <s v="Mayor"/>
    <s v="Alto"/>
  </r>
  <r>
    <n v="2"/>
    <x v="1"/>
    <s v="Gestionar los recursos apropiados a la DNBC, con el fin de ejecutar oportunamente las necesidades de inversión y funcionamiento de la Entidad, mediante el registro de operaciones contables a través de la emisión de Informes financieros, en cumplimiento de"/>
    <s v="Ejecutar de manera inapropiada las necesidades de inversión y funcionamiento de la DNBC"/>
    <s v="Realizar la ejecución presupuestal de la entidad, sin seguir los paramentros establecidos en la ley organica de presupuesto, "/>
    <s v="Financiero"/>
    <s v="1.3"/>
    <s v="Expedición errónea de Certificados de Disponibilidad y Registros Presupuestales "/>
    <s v="Sanciones disciplinarias_x000a__x000a_Reprocesos"/>
    <s v="Posible"/>
    <s v="Mayor"/>
    <x v="1"/>
    <s v="Reducir"/>
    <s v="Validar el cumplimiento de los requisitos relacionados en el procedimiento PC-GF-01, garantizando que estos la correcta expedición de los Certificados Disponibilidad Presupuestal"/>
    <s v="Gestor del procesos "/>
    <m/>
    <s v="Trimestral "/>
    <s v="Prevenir"/>
    <s v="CDP expedidos"/>
    <s v="Listado de CDP expedidos"/>
    <s v="ENERO 2020.  31_x000a_FEBRERO 2020.  17_x000a_MARZO 2020. 49_x000a_ABRIL 2020. 35_x000a_MAYO 2020. 15_x000a_JUNIO 2020. 25_x000a_JULIO 2020. 10_x000a_AGOSTO 2020. 12_x000a_SEPTIEMBRE 2020. 21"/>
    <s v="ENERO 2020.  SE EXPIDIERON CDP ASI: DNBC 31 Y FNB 0 TOTAL MES: 31_x000a_FEBRERO 2020.  SE EXPIDIERON CDP ASI: DNBC 17 Y FNB 0 TOTAL MES: 17_x000a_MARZO 2020. SE EXPIDIERON CDP ASI: DNBC 7 Y FNB 42 TOTAL MES: 49_x000a_ABRIL 2020. SE EXPIDIERON CDP ASI: DNBC 1 Y FNB 34 TOTAL"/>
    <s v="Solicitar ante el la Direccion Nacional de Presupuesto del MHCP  y el ordenador del gasto la solicitud de traslado presupuestal"/>
    <s v="Improbable"/>
    <s v="Mayor"/>
    <s v="Alto"/>
  </r>
  <r>
    <n v="0"/>
    <x v="1"/>
    <s v="Gestionar los recursos apropiados a la DNBC, con el fin de ejecutar oportunamente las necesidades de inversión y funcionamiento de la Entidad, mediante el registro de operaciones contables a través de la emisión de Informes financieros, en cumplimiento de"/>
    <s v="Entrega de informes contables a los entes internos y externos con una mala afectación contable que no reflejen la realidad economica de la entidad"/>
    <s v="Se emitan informes contables con subestimación o sobrevaloración en la información cotable de la entidad"/>
    <s v="Financiero"/>
    <s v="2.1"/>
    <s v="Entrega extemporanea o no entrega de  la información por parte de los proceso de la entidad para la afectación contable"/>
    <s v="Incumplimiento en la entrega a los entes de control_x000a__x000a_Reprocesos_x000a__x000a_Sanciones Disciplinarias_x000a__x000a_Sanciones Legales"/>
    <s v="Improbable"/>
    <s v="Moderado"/>
    <x v="2"/>
    <s v="Reducir"/>
    <s v="Generar correo electronico a los miembros del Comiité de Sostenibilidad Contable para la revision de los saldos contables a transmitir a la Contaduria General de la Nacion a traves del CHIP."/>
    <s v="Lider y Gestor del procesos "/>
    <s v="Todos los Procesos"/>
    <s v="Trimestral "/>
    <s v="Prevenir"/>
    <s v="1 (Uno) Correo"/>
    <s v="Correo Electronico"/>
    <s v="FEBRERO 2020.  1/1_x000a_MAYO 2020.  1/1_x000a_JULIO 2020. 1/1_x000a_"/>
    <s v="FEBRERO 2020.  Se envio correo electronico solicitando informacion para el cierre contable a Diciembre 2019. _x000a_MAYO 2020 Se envio correo electronico solicitando informacion para el cierre contable a Marzo 2020._x000a_JULIO 2020.  Se envio correo electronico soli"/>
    <s v="Solicitar a la Contaduria General de la Nacion CGN la apertura del sistema SIIF y CHIP para el reenvio de los nuevos informes financieros corregidos"/>
    <s v="Rara vez"/>
    <s v="Moderado"/>
    <s v="Moderado"/>
  </r>
  <r>
    <n v="3"/>
    <x v="1"/>
    <s v="Gestionar los recursos apropiados a la DNBC, con el fin de ejecutar oportunamente las necesidades de inversión y funcionamiento de la Entidad, mediante el registro de operaciones contables a través de la emisión de Informes financieros, en cumplimiento de"/>
    <s v="Entrega de informes contables a los entes internos y externos con una mala afectación contable que no reflejen la realidad economica de la entidad"/>
    <s v="Se emitan informes contables con subestimación o sobrevaloración en la información cotable de la entidad"/>
    <s v="Financiero"/>
    <s v="2.2"/>
    <s v="Falta de verificación o conciliación de las partidas o cuentas contables para su entrega final"/>
    <s v="Reprocesos_x000a__x000a_Inoportunidad en los cierres contables"/>
    <s v="Improbable"/>
    <s v="Moderado"/>
    <x v="2"/>
    <s v="Reducir"/>
    <s v="Generar correo electronico a los miembros del Comiité de Sostenibilidad Contable para la revision de los saldos contables a transmitir a la Contaduria General de la Nacion a traves del CHIP."/>
    <s v="Lider y Gestor del procesos "/>
    <s v="Todos los Procesos"/>
    <s v="Trimestral "/>
    <s v="Prevenir"/>
    <s v="1 (Uno) Correo"/>
    <s v="Correo Electronico"/>
    <s v="FEBRERO 2020.  1/1_x000a_MAYO 2020.  1/1_x000a_JULIO 2020. 1/1_x000a_"/>
    <s v="FEBRERO 2020.  Se envio correo electronico solicitando informacion para el cierre contable a Diciembre 2019. _x000a_MAYO 2020 Se envio correo electronico solicitando informacion para el cierre contable a Marzo 2020._x000a_JULIO 2020.  Se envio correo electronico soli"/>
    <s v="Solicitar a la Contaduria General de la Nacion CGN la apertura del sistema SIIF y CHIP para el reenvio de los nuevos informes financieros corregidos"/>
    <s v="Rara vez"/>
    <s v="Moderado"/>
    <s v="Moderado"/>
  </r>
  <r>
    <n v="0"/>
    <x v="2"/>
    <s v="Establecer lineamientos dentro de la DNBC que permitan la adecuada organización de los documentos recibidos y producidos por la entidad, con el fin de asegurar la preservación de la memoria institucional, la transparencia y el acceso a la información, med"/>
    <s v="La planeación y la ejecución de la función archivística no se mantiene en el tiempo, debido a la carencia de las TRD al interior de la entidad"/>
    <s v="La entidad no cuenta con las Tablas de Retención Documental, generando que no se cuente con la planeación adecuada para realizar las actividades enmarcadas para una buena práctica en la gestión documental de la Entidad."/>
    <s v="Operativo"/>
    <s v="1.1"/>
    <s v="No contar con las Tablas de Retención Documental de la entidad"/>
    <s v="Inadecuada Planeación para transferencias documentales_x000a__x000a_Daño reputacional de la entidad_x000a__x000a_Reporte de actividades deficiente_x000a__x000a_Incumplimiento en los planes_x000a__x000a_Sanciones disiplinarias"/>
    <s v="Probable"/>
    <s v="Moderado"/>
    <x v="0"/>
    <s v="Reducir"/>
    <s v="Proyección de las TRD de la entidad: Listado de series, subseries y tipos documentales. Se trabajara con cada proceso en la elaboración de de las TRD"/>
    <s v="Líder del Proceso_x000a_Gestor del Proceso_x000a_Cogestor"/>
    <m/>
    <s v="Trimestral "/>
    <s v="Detectar"/>
    <s v="Número de TRD proyectadas"/>
    <s v="* Formato TRD_x000a_* Listados de asistencia"/>
    <s v="Marzo  2020 - 3 TRD proyectadas_x000a__x000a_Junio 2020 - 3 TRD proyectadas_x000a__x000a_Septiembre 2020 - 18 TRD proyectadas"/>
    <s v="Marzo  2020 - Dado que en la oficina de Getión Documental no hubo personal sino hasta mediados de marzo del año 2020 se realizó una revisión de la información que habían dejado los contratistas anteriores acerca de las TRD y se encontraron proyectadas la "/>
    <s v="Si no se tiene la TRD del proceso, reunirse con el proceso para empezar a definir como se va llevar a cabo la proyección de la misma"/>
    <s v="Posible"/>
    <s v="Moderado"/>
    <s v="Alto"/>
  </r>
  <r>
    <n v="4"/>
    <x v="2"/>
    <s v="Establecer lineamientos dentro de la DNBC que permitan la adecuada organización de los documentos recibidos y producidos por la entidad, con el fin de asegurar la preservación de la memoria institucional, la transparencia y el acceso a la información, med"/>
    <s v="La planeación y la ejecución de la función archivística no se mantiene en el tiempo, debido a la carencia de las TRD al interior de la entidad"/>
    <s v="La entidad no cuenta con las Tablas de Retención Documental, generando que no se cuente con la planeación adecuada para realizar las actividades enmarcadas para una buena práctica en la gestión documental de la Entidad."/>
    <s v="Operativo"/>
    <s v="1.2"/>
    <s v="Carencia de personal idoneo"/>
    <s v="Incumplimiento a la normatividad _x000a__x000a_Gestión deficiente_x000a__x000a_Reprocesos"/>
    <s v="Probable"/>
    <s v="Moderado"/>
    <x v="0"/>
    <s v="Reducir"/>
    <s v="Realizar Sensibilización con el personal de la entidad en temas de normatividad archivística vigente (organización documental): Material informativo acerca del proceso de la gestión documental de la DNBC, , evaluando el resultado de entendimiento fruto de"/>
    <s v="Líder del Proceso_x000a_Gestor del Proceso_x000a_Cogestor"/>
    <s v="Comunicaciones"/>
    <s v="Trimestral "/>
    <s v="Prevenir"/>
    <s v="Número de Capacitaciones realizadas / Número de capacitaciones proyectadas"/>
    <s v="* Correos Electrónicos_x000a_* Actas o listas de asistencia_x000a_Encuesta o evaluación"/>
    <s v="Marzo 2020 - 0 Capacitaciones_x000a__x000a_Junio 2020 - 3 Capacitaciones_x000a__x000a_Septiembre 2020 - 3 Capacitaciones"/>
    <s v="Marzo 2020 - Dado que en la oficina de Getión Documental no hubo personal sino hasta mediados de marzo del año 2020, el equipo se dedicó a organizar la información que se tenía para poder proceder a realizar capacitaciones a partir del siguiente trimestre"/>
    <s v="En caso de no poder realizar capacitaciones a toda la entidad, realizar las capacitaciones personalizadas con cada proceso"/>
    <s v="Posible"/>
    <s v="Moderado"/>
    <s v="Alto"/>
  </r>
  <r>
    <n v="0"/>
    <x v="2"/>
    <s v="Establecer lineamientos dentro de la DNBC que permitan la adecuada organización de los documentos recibidos y producidos por la entidad, con el fin de asegurar la preservación de la memoria institucional, la transparencia y el acceso a la información, med"/>
    <s v="Aplicación inadecuada de la normatividad archivística en materia de organización documental"/>
    <s v="El desconocimiento y uso inadecuado de normatividad a través de quienes ejecutan el proceso de gestión documental puede repercutir de manera negativa en los procesos de organización de archivos de la entidad.  "/>
    <s v="Operativo"/>
    <s v="2.1"/>
    <s v="Inadecuada organización documental"/>
    <s v="Perdidas de documentos y expedientes_x000a__x000a_Perdida de la memoria de la entidad_x000a__x000a_Daño reputacional"/>
    <s v="Improbable"/>
    <s v="Moderado"/>
    <x v="2"/>
    <s v="Reducir"/>
    <s v="Levantar y/o actualizar los Procedimientos, instructivos y formatos del proceso Gestión Documental de acuerdo a la normatividad vigente y socializar los mismos"/>
    <s v="Líder del Proceso_x000a_Gestor del Proceso_x000a_Cogestor"/>
    <m/>
    <s v="Trimestral "/>
    <s v="Prevenir"/>
    <s v="Número de procedimientos, instructivos y/o formatos publicados"/>
    <s v="* Procedimientos, instructivos y/o formatos levantados o actualizados"/>
    <s v="Abril 2020 - 0 Procedimientos_x000a__x000a_Agosto 2020 - 1 Procedimiento_x000a__x000a_Septiembre - 0 Procedimientos"/>
    <s v="Abril 2020 - Dado que en la oficina de Getión Documental no hubo personal sino hasta mediados de marzo del año 2020, el proceso no proyectó la publicación de ningún documento hasta el cuatrimestre siguiente._x000a__x000a_Agosto 2020 - Para este cuatrimestre se tenía "/>
    <s v="En caso de no lograr tener publicación en el SIGEC los procedimientos, instructivos y/o formatos del proceso, levantar un anteproyecto de dicho documento"/>
    <s v="Improbable"/>
    <s v="Moderado"/>
    <s v="Moderado"/>
  </r>
  <r>
    <n v="0"/>
    <x v="2"/>
    <s v="Establecer lineamientos dentro de la DNBC que permitan la adecuada organización de los documentos recibidos y producidos por la entidad, con el fin de asegurar la preservación de la memoria institucional, la transparencia y el acceso a la información, med"/>
    <s v="Aplicación inadecuada de la normatividad archivística en materia de organización documental"/>
    <s v="El desconocimiento y uso inadecuado de normatividad a través de quienes ejecutan el proceso de gestión documental puede repercutir de manera negativa en los procesos de organización de archivos de la entidad.  "/>
    <s v="Operativo"/>
    <s v="2.2"/>
    <s v="Carencia de personal idoneo"/>
    <s v="Incumplimiento a la normatividad _x000a__x000a_Gestión deficiente_x000a__x000a_Reprocesos"/>
    <s v="Improbable"/>
    <s v="Moderado"/>
    <x v="2"/>
    <s v="Reducir"/>
    <s v="Realizar Sensibilización con el personal de la entidad en temas de normatividad archivística vigente (organización documental): Material informativo acerca del proceso de la gestión documental de la DNBC, , evaluando el resultado de entendimiento fruto de"/>
    <s v="Líder del Proceso_x000a_Gestor del Proceso_x000a_Cogestor"/>
    <s v="Comunicaciones"/>
    <s v="Trimestral "/>
    <s v="Prevenir"/>
    <s v="Número de Capacitaciones realizadas / Número de capacitaciones proyectadas"/>
    <s v="* Correos Electrónicos_x000a_* Actas o listas de asistencia_x000a_Encuesta o evaluación"/>
    <s v="Marzo 2020 - 0 Capacitaciones_x000a__x000a_Junio 2020 - 3 Capacitaciones_x000a__x000a_Septiembre 2020 - 3 Capacitaciones"/>
    <s v="Marzo 2020 - Dado que en la oficina de Getión Documental no hubo personal sino hasta mediados de marzo del año 2020, el equipo se dedicó a organizar la información que se tenía para poder proceder a realizar capacitaciones a partir del siguiente trimestre"/>
    <s v="En caso de no poder realizar capacitaciones a toda la entidad, realizar las capacitaciones personalizadas con cada proceso"/>
    <s v="Improbable"/>
    <s v="Moderado"/>
    <s v="Moderado"/>
  </r>
  <r>
    <n v="5"/>
    <x v="2"/>
    <s v="Establecer lineamientos dentro de la DNBC que permitan la adecuada organización de los documentos recibidos y producidos por la entidad, con el fin de asegurar la preservación de la memoria institucional, la transparencia y el acceso a la información, med"/>
    <s v="Aplicación inadecuada de la normatividad archivística en materia de organización documental"/>
    <s v="El desconocimiento y uso inadecuado de normatividad a través de quienes ejecutan el proceso de gestión documental puede repercutir de manera negativa en los procesos de organización de archivos de la entidad.  "/>
    <s v="Operativo"/>
    <s v="2.3"/>
    <s v="Desconocimiento de la normatividad archivística vigente"/>
    <s v="Perdidas de documentos y expedientes_x000a__x000a_Perdida de la memoria de la entidad_x000a__x000a_Daño reputacional"/>
    <s v="Improbable"/>
    <s v="Moderado"/>
    <x v="2"/>
    <s v="Reducir"/>
    <s v="Levantar y/o actualizar los Procedimientos, instructivos y formatos del proceso Gestión Documental de acuerdo a la normatividad vigente y socializar los mismos"/>
    <s v="Líder del Proceso_x000a_Gestor del Proceso_x000a_Cogestor"/>
    <m/>
    <s v="Cuatrimestral"/>
    <s v="Prevenir"/>
    <s v="Número de procedimientos y/o instructivos publicados"/>
    <s v="* Procedimientos y/o instructivos levantados o actualizados"/>
    <s v="Abril 2020 - 0 Procedimientos_x000a__x000a_Agosto 2020 - 1 Procedimiento_x000a__x000a_Septiembre - 0 Procedimientos"/>
    <s v="Abril 2020 - Dado que en la oficina de Getión Documental no hubo personal sino hasta mediados de marzo del año 2020, el proceso no proyectó la publicación de ningún documento hasta el cuatrimestre siguiente._x000a__x000a_Agosto 2020 - Para este cuatrimestre se tenía "/>
    <s v="En caso de no lograr tener publicación en el SIGEC los procedimientos y/o instructivos del proceso, levantar un anteproyecto de dicho documento"/>
    <s v="Improbable"/>
    <s v="Moderado"/>
    <s v="Moderado"/>
  </r>
  <r>
    <n v="0"/>
    <x v="3"/>
    <s v="Administrar y mantener la infraestructura tecnológica y los sistemas de información, para soportar los procesos de la DNBC, mediante el soporte y mantenimiento de los servicios de TI, brindando atención oportuna a los requerimientos de soporte tecnológico"/>
    <s v="La infraestructura tecnológica y los sistemas de información no cuentan con la capacidades suficientes para garantizar su disponibilidad"/>
    <s v="Los usuarios de la infraestructura tecnológica y los sistemas de información, no puedan tener acceso a los servicios de manera oportuna por falta de disponibilidad"/>
    <s v="Tecnológico"/>
    <s v="1.1"/>
    <s v="No se cuenta con un soporte técnico a los sistemas de información"/>
    <s v="Que no se pueda dar solución a los problemas y requerimientos que pueda presentar el sistema de información en determinado momento_x000a__x000a_Incumplimiento en las actividades definidas o programadas_x000a__x000a_Reprocesos_x000a__x000a_Perdida de información_x000a__x000a_Acceso indebido a la informa"/>
    <s v="Posible"/>
    <s v="Mayor"/>
    <x v="1"/>
    <s v="Reducir"/>
    <s v="Verificar que los sistemas de información cuenten con el servicio de soporte, mantenimiento y actualización requeridas por la entidad encargada ORFEO."/>
    <s v="Gestión TI"/>
    <s v="Subdirector Administrativo y Financiero_x000a_Gestión Contractual"/>
    <s v="Semestral"/>
    <s v="Prevenir"/>
    <s v="Como minimo (1) verificación semestral"/>
    <s v="Formato de Atención de Soporte Tecnico"/>
    <s v="Enero 2020- 1  - Se realizo una revision a los sistemas con que cuenta la entida para este caso ORFEO._x000a__x000a_Septiembre 2020. 1 Contrataciòn de apoyo al soporte"/>
    <s v="Enero 2020. Se valida con ORFEO el estado del sistema,donde informan el funcionamiento optimo del mismo_x000a__x000a_Septiembre 2020 Se logro la contratación de personal para brindar, soporte y actualización del sistema ORFEO."/>
    <s v="Presentar las necesidades, ficha tecnica y cotizaciones para la contratación del servicio de soporte tecnico, mantenimiento y actualización de los sistemas de información."/>
    <s v="Posible"/>
    <s v="Mayor"/>
    <s v="Extremo"/>
  </r>
  <r>
    <n v="6"/>
    <x v="3"/>
    <s v="Administrar y mantener la infraestructura tecnológica y los sistemas de información, para soportar los procesos de la DNBC, mediante el soporte y mantenimiento de los servicios de TI, brindando atención oportuna a los requerimientos de soporte tecnológico"/>
    <s v="La infraestructura tecnológica y los sistemas de información no cuentan con la capacidades suficientes para garantizar su disponibilidad"/>
    <s v="Los usuarios de la infraestructura tecnológica y los sistemas de información, no puedan tener acceso a los servicios de manera oportuna por falta de disponibilidad"/>
    <s v="Tecnológico"/>
    <s v="1.2"/>
    <s v="Fallas técnicas de los servidores donde están instalados los sistemas de información"/>
    <s v="No se puede tener acceso a los sistemas de información que se encuentren instalados en los servidores_x000a__x000a_Perdida de información_x000a__x000a_Reprocesos_x000a__x000a_Afectación en el cumplimiento de la gestión de los demás procesos"/>
    <s v="Posible"/>
    <s v="Mayor"/>
    <x v="1"/>
    <s v="Reducir"/>
    <s v="Verificar que se cuente con el servicio de mantenimiento preventivo y o correctivo de los servidores de la entidad."/>
    <s v="Gestión TI"/>
    <s v="Subdirector Administrativo y Financiero_x000a_Gestión Contractual"/>
    <s v="Trimestral "/>
    <s v="Prevenir"/>
    <s v="Como minimo (1) verificación al mes"/>
    <s v="Formato de Atención de Soporte Tecnico"/>
    <s v="Marzo 2020, 1_x000a__x000a_Junio 2020. 1_x000a__x000a_Septiembre 2020 - 1 ."/>
    <s v="Marzo 2020, Se verifico que los servidores no cuentas con  servicio de mantenimiento preventivo y o correctivo, ni con licencias de soporte._x000a__x000a_Junio 2020. Se verifico que los servidores no cuentas con  servicio de mantenimiento preventivo y o correctivo, n"/>
    <s v="De acuerdo a la falla presentada se determina si se debe restablecer las copias de seguridad del servidor y de los sistemas de información instalados verificando si se debe adquirir los componentes de hadware que resulten instalados"/>
    <s v="Posible"/>
    <s v="Mayor"/>
    <s v="Extremo"/>
  </r>
  <r>
    <n v="0"/>
    <x v="3"/>
    <s v="Administrar y mantener la infraestructura tecnológica y los sistemas de información, para soportar los procesos de la DNBC, mediante el soporte y mantenimiento de los servicios de TI, brindando atención oportuna a los requerimientos de soporte tecnológico"/>
    <s v="Soporte técnico inoportuno a los usuarios de la infraestructura tecnológica y sistemas de información"/>
    <s v="Los usuarios podrían dejar de realizar sus actividades por falta de operación de la infraestructura tecnológica o los sistemas de información"/>
    <s v="Operativo"/>
    <s v="2.1"/>
    <s v="No se cuenta con personal para atender los niveles de atención de soporte técnico"/>
    <s v="No se atienden los casos solicitados por los usuarios_x000a__x000a_Incumplimiento en las actividades definidas o programadas_x000a__x000a_Reprocesos_x000a__x000a_Perdida de información"/>
    <s v="Posible"/>
    <s v="Mayor"/>
    <x v="1"/>
    <s v="Reducir"/>
    <s v="Validar y solicitar el recurso humano que permita prestar de manera oportuna los tres niveles de atención"/>
    <s v="Gestión TI"/>
    <s v="Subdirector Administrativo y Financiero_x000a_Gestión Contractual"/>
    <s v="Trimestral "/>
    <s v="Detectar"/>
    <s v="Recurso humano contratado para los niveles de ateción / Recurso humano necesario para cubrir los niveles de anteción de cada nivel  "/>
    <s v="Correo electrónico "/>
    <s v="Marzo 2020, 100%_x000a__x000a_Junio 2020. 100%_x000a__x000a_Septiembre 2020 - 100%"/>
    <s v="Marzo 2020, Se cuenta con personal contratado para temas realacionados con soporte _x000a__x000a_Junio 2020. Se cuenta con personal contratado para temas realacionados con soporte _x000a__x000a_Septiembre 2020 - Se cuenta con personal contratado para temas realacionados con sopo"/>
    <s v="Solicitud de contratación de recurso humano requerido para la atencion del soporte"/>
    <s v="Posible"/>
    <s v="Mayor"/>
    <s v="Extremo"/>
  </r>
  <r>
    <n v="7"/>
    <x v="3"/>
    <s v="Administrar y mantener la infraestructura tecnológica y los sistemas de información, para soportar los procesos de la DNBC, mediante el soporte y mantenimiento de los servicios de TI, brindando atención oportuna a los requerimientos de soporte tecnológico"/>
    <s v="Soporte técnico inoportuno a los usuarios de la infraestructura tecnológica y sistemas de información"/>
    <s v="Los usuarios podrían dejar de realizar sus actividades por falta de operación de la infraestructura tecnológica o los sistemas de información"/>
    <s v="Operativo"/>
    <s v="2.2"/>
    <s v="No se cuenta con un software de mesa de ayuda para que los usuarios registren los casos"/>
    <s v="No se puede hacer seguimiento a los casos reportados_x000a__x000a_Reprocesos_x000a__x000a_Demoras en la gestión de los procesos"/>
    <s v="Posible"/>
    <s v="Mayor"/>
    <x v="1"/>
    <s v="Reducir"/>
    <s v="Validar y solicitar el recurso que permita adquirir e implementar un software de mesa de ayuda "/>
    <s v="Gestión TI"/>
    <s v="Subdirector Administrativo y Financiero_x000a_Gestión Contractual"/>
    <s v="Semestral"/>
    <s v="Detectar"/>
    <s v="Software de mesa de ayuda adquirido/ Software de mesa de ayuda solicitado"/>
    <s v="Correo electrónico"/>
    <s v="Junio 2020. 0"/>
    <s v="Junio 2020. Se estan adelantando las acciones para adquisicion de mesa de ayuda, o se pedira dentro de la contratación de las herramientas cuenten con la mesa de ayuda respectiva. "/>
    <s v="Solicitud de adquisición del software de mesa de ayuda"/>
    <s v="Posible"/>
    <s v="Mayor"/>
    <s v="Extremo"/>
  </r>
  <r>
    <n v="0"/>
    <x v="4"/>
    <s v="Difusión e intercambio oportuno y eficaz de la información con los grupos de interés y grupos de valor de la DNBC, por medio del impacto de las estrategias de comunicación organizacional e informativa a través de los canales oficiales definidos para posic"/>
    <s v="Informaciòn que no cumple con todos estandares definidos de publicaciòn dados por la entidad"/>
    <s v="Información compartida por cualquier canal oficial de la entidad que no posea los líneamientos especificados en el procedimiento de creación y publicación de contenidos  o información para el público interno o externo."/>
    <s v="Estratégico"/>
    <s v="1.1"/>
    <s v="No se ejecuta el procedimiento para la publicación de contenidos en los medios de comunciación de la entidad."/>
    <s v="Sanciones disciplinarias_x000a__x000a_Reporte inoportuno de resultados del proceso"/>
    <s v="Probable"/>
    <s v="Moderado"/>
    <x v="0"/>
    <s v="Reducir"/>
    <s v="El Gestor del proceso de comunicaciones o quien delegue, diariamente deberá verificar la aplicación del Procedimiento de  creación y publicación de contenidos  o información para el público interno o externo, a través de una lista de chequeo práctica dond"/>
    <s v="Líder y Gestor del proceso."/>
    <s v="Planeación  _x000a__x000a_Gestión de Contratación"/>
    <s v="Anual"/>
    <s v="Prevenir"/>
    <s v="1. actualización y socializació del procedimiento."/>
    <s v="Evidencia: Lista de chequeo, aprobación explícita del gestor sobre el contenido por el canal escogido o cambios de la publicación (si aplica)."/>
    <s v="SEPTIEMBRE 2020. 1"/>
    <s v="SEPTIEMBRE 2020. Se realizó la pertinene actualización del Procedimiento de Creación y Publicación de Contenidos Internos y Externos de la DNBC, el cual fue enviado al área de Planeación desde el trimestre pasado y este fue aprobado el  15 de septiembre. "/>
    <s v="El líder o gestor del proceso debe definir las prioridades de las actividades correspondientes a los estándares de información que deberá publicar el proceso._x000a__x000a_Evaluar la pertinencia de el ajuste de actividades que no se puedan realizar de acuerdo a los r"/>
    <s v="Probable"/>
    <s v="Moderado"/>
    <s v="Alto"/>
  </r>
  <r>
    <n v="0"/>
    <x v="4"/>
    <s v="Difusión e intercambio oportuno y eficaz de la información con los grupos de interés y grupos de valor de la DNBC, por medio del impacto de las estrategias de comunicación organizacional e informativa a través de los canales oficiales definidos para posic"/>
    <s v="Informaciòn que no cumple con todos estandares definidos de publicaciòn dados por la entidad"/>
    <s v="Información compartida por cualquier canal oficial de la entidad que no posea los líneamientos especificados en el procedimiento de creación y publicación de contenidos  o información para el público interno o externo."/>
    <s v="Estratégico"/>
    <s v="1.2"/>
    <s v="Solicitud inmediata de publicación de información por parte de Directivas omitiendo la revisión por parte del encargado designado."/>
    <s v="Sanciones disciplinarias_x000a__x000a_Reporte inoportuno de resultados del proceso_x000a__x000a_Sanciones legales_x000a__x000a_Incumplimiento estratégico del procedimiento."/>
    <s v="Probable"/>
    <s v="Moderado"/>
    <x v="0"/>
    <s v="Reducir"/>
    <s v="El Gestor del proceso de comunicaciones o quien delegue, diariamente deberá verificar la aplicación del Procedimiento de  creación y publicación de contenidos  o información para el público interno o externo, a través de una lista de chequeo práctica dond"/>
    <s v="Líder y Gestor del proceso."/>
    <s v="Planeación _x000a__x000a_ Gestión de Contratación"/>
    <s v="Cuatrimestral"/>
    <s v="Prevenir"/>
    <s v="1. actualización del procedimiento._x000a__x000a_1 socializació del procedimiento"/>
    <s v="Aprobación de la Lista de chequeo, aprobación explícita del gestor sobre el contenido por el canal escogido o cambios de la publicación (si aplica)."/>
    <s v="ABRIL 2020. 0_x000a__x000a_AGOSTO 2020. 1 "/>
    <s v="ABRIL 2020. _x000a__x000a_AGOSTO 2020. El procedimiento y lista de chequeo, antes de ser aprobados metodológicamente por el área de planeación, estos fueron revisaos por el Director Nacional de Bomberos, quien con su fima aprobó el la actualización y aplicación de di"/>
    <s v="El líder o gestor del proceso, deberá evaluar la ejecución de  las actividades acorde con los  recursos físicos que se cuente.  _x000a__x000a_Evaluar la pertinencia de el ajuste de actividades que no se puedan realizar de acuerdo a los recursos físicos."/>
    <s v="Probable"/>
    <s v="Moderado"/>
    <s v="Alto"/>
  </r>
  <r>
    <n v="0"/>
    <x v="4"/>
    <s v="Difusión e intercambio oportuno y eficaz de la información con los grupos de interés y grupos de valor de la DNBC, por medio del impacto de las estrategias de comunicación organizacional e informativa a través de los canales oficiales definidos para posic"/>
    <s v="Informaciòn que no cumple con todos estandares definidos de publicaciòn dados por la entidad"/>
    <s v="Información compartida por cualquier canal oficial de la entidad que no posea los líneamientos especificados en el procedimiento de creación y publicación de contenidos  o información para el público interno o externo."/>
    <s v="Estratégico"/>
    <s v="1.3"/>
    <s v="Omiten a GECO como los primeros conocedores y voceros de la información. Y de forma extemporánea se concoce de actividades, reuniones, proyectos, etc."/>
    <s v="Daño reputacional_x000a__x000a_Reprocesos_x000a_"/>
    <s v="Probable"/>
    <s v="Moderado"/>
    <x v="0"/>
    <s v="Reducir"/>
    <s v="El Gestor del Proceso de Comunicaciones o quien delegue, deberá estar constatemente vinculado con los demás gestores de los procesos de la entidad para que la información de gestión y demás que sea de potencial comunicacional, pueda ser transformada bajo "/>
    <s v="Gestor del Proceso"/>
    <m/>
    <s v="Semestral"/>
    <s v="Prevenir"/>
    <s v="1 Seguimiento de la actuaización  de la  información correspondiente a la Ley 1712 del 2014"/>
    <s v="Socialización de la importancia de la creación y difusión de contenidos institucionales. En cabeza del líder del proceso."/>
    <s v="JUNIO 2020. 0_x000a__x000a_SEPTIEMBRE 2020. 1"/>
    <s v="JUNIO 2020. Se trabajo de manera integral todoas las actividades de transparencia, se evalua la socialiación y se definr programar capacitacion para el segundo semestre _x000a__x000a_SEPTIEMBRE 2020. Durante el mes de Agosto y septiembre, se socializó con los gestore"/>
    <s v="Socialización del procedimiento de publicación y creación de información interna y externa de la DNBC. En cuanto a la validación de cumplimiento y criterios de la información."/>
    <s v="Probable"/>
    <s v="Moderado"/>
    <s v="Alto"/>
  </r>
  <r>
    <n v="8"/>
    <x v="4"/>
    <s v="Difusión e intercambio oportuno y eficaz de la información con los grupos de interés y grupos de valor de la DNBC, por medio del impacto de las estrategias de comunicación organizacional e informativa a través de los canales oficiales definidos para posic"/>
    <s v="Informaciòn que no cumple con todos estandares definidos de publicaciòn dados por la entidad"/>
    <s v="Información compartida por cualquier canal oficial de la entidad que no posea los líneamientos especificados en el procedimiento de creación y publicación de contenidos  o información para el público interno o externo."/>
    <s v="Estratégico"/>
    <s v="1.4"/>
    <s v="No está calsificada la infomación generada y allegada al proceso GECO de modo que permita priorizar su difusión."/>
    <s v="Falta de imagen institucional definida_x000a__x000a_Daño reputacional_x000a__x000a_Desinformación a los grupos de valor"/>
    <s v="Probable"/>
    <s v="Moderado"/>
    <x v="0"/>
    <s v="Reducir"/>
    <s v="El Gestor del Proceso de Comunicaciones o quien delegue, deberá revisar diaramente los productos generados en relación a la clasificación de la información en los contenidos, según en el Procedimiento de  creación y publicación de contenidos  o informació"/>
    <s v="Líder y Gestor del proceso."/>
    <m/>
    <s v="Mensual"/>
    <s v="Detectar"/>
    <s v="Medición respectiva cuente con la listade chequeo de las publicaciones realizadas"/>
    <s v="Lista de chequeo, aprobación explícita del gestor sobre el contenido por el canal escogido o cambios de la publicación (si aplica)."/>
    <s v="ENERO 2020. _x000a__x000a_FEBRRERO 2020._x000a__x000a_MARZO 2020._x000a__x000a_ABRIL 2020._x000a__x000a_MAYO 2020._x000a__x000a_JUNIO 2020._x000a__x000a_JULIO 2020. _x000a__x000a_AGOSTO 2020. _x000a__x000a_SEPTIEMBRE 2020."/>
    <s v="Una vez ha sido aprobada la actualización del proceso y de la lista de chequeo, esta ha siido apliocada por el gestor de Comunicaciones, evidencia digital  que reposa en el drive de Comunicaciones, donde se evidencian  la clasificación de la información ("/>
    <s v="Incluir dentro del informe de gestión anual el número de publicaciones realizadas dentro de la entidad que no pasaron por validación del proceso de Comunicaciones."/>
    <s v="Probable"/>
    <s v="Moderado"/>
    <s v="Alto"/>
  </r>
  <r>
    <n v="0"/>
    <x v="4"/>
    <s v="Difusión e intercambio oportuno y eficaz de la información con los grupos de interés y grupos de valor de la DNBC, por medio del impacto de las estrategias de comunicación organizacional e informativa a través de los canales oficiales definidos para posic"/>
    <s v="Ejecutar las estrategias definidas para la publicaciòn de informaciòn de manera inoportuna e ineficaz hacia los grupos de valor e interes de la entidad"/>
    <s v="Las estrategias de comunicación que no estén acordes con la misionalidad y objetivos estratégicos de la entidad, lo cual debetía relacionarse directamente con la visibilización de la gestión insititucional a favor del valor de la transparencia."/>
    <s v="Cumplimiento"/>
    <s v="2.1"/>
    <s v="Falta de articulación de los proceso de la entidad con el EQUIPO GECO  a las actividades relacionadas con la labor bomberil "/>
    <s v="Daño reputacional_x000a__x000a_Pérdida de la oportundiad de fortalecer la imagen institucional."/>
    <s v="Posible"/>
    <s v="Moderado"/>
    <x v="0"/>
    <s v="Reducir"/>
    <s v="El Gestor del proceso de Comunicaciones o quien delegue, deberá revisar y hacer seguimiento mensualmente del cumplimiento a las actividades del  plan de comunicaciones. En caso de hallar incumplimientos evaluar  la pertinencia del producto, hacer cambios "/>
    <s v="Líder y Gestor del proceso."/>
    <s v="Todos los Procesos"/>
    <s v="Semestral"/>
    <s v="Prevenir"/>
    <s v="Minimo una reunión para evaluar los productos propuestos o generados "/>
    <s v="Acta de asistencia y acuerdos de la reunión GECO, matriz con los avances que condensa al mes de seguimiento y productos realizados."/>
    <s v="MAYO 2020. 1"/>
    <s v="MAYO 2020. El formato crrespondiente al Plan de Comunciaciones fue enviado  al área de planeación,  actualizando con este la caracterización del proceso, sin embargo aún no se ha recibido respuesta de este documento aprobado. En este plan de incluye la de"/>
    <s v="Socialización del procedimiento de publicación y creación de información interna y externa de la DNBC. En cuanto a la remisión o envío de  información al proceso."/>
    <s v="Posible"/>
    <s v="Moderado"/>
    <s v="Alto"/>
  </r>
  <r>
    <n v="0"/>
    <x v="4"/>
    <s v="Difusión e intercambio oportuno y eficaz de la información con los grupos de interés y grupos de valor de la DNBC, por medio del impacto de las estrategias de comunicación organizacional e informativa a través de los canales oficiales definidos para posic"/>
    <s v="Ejecutar las estrategias definidas para la publicaciòn de informaciòn de manera inoportuna e ineficaz hacia los grupos de valor e interes de la entidad"/>
    <s v="Las estrategias de comunicación que no estén acordes con la misionalidad y objetivos estratégicos de la entidad, lo cual debetía relacionarse directamente con la visibilización de la gestión insititucional a favor del valor de la transparencia."/>
    <s v="Cumplimiento"/>
    <s v="2.2"/>
    <s v="Carencia de confianza  en el alcance comunicacional más allá de la divulgación de información."/>
    <s v="Sanciones disciplinarias_x000a__x000a_Reprocesos_x000a__x000a_Falta de difución de información para los cuerpos de bomberos"/>
    <s v="Posible"/>
    <s v="Moderado"/>
    <x v="0"/>
    <s v="Reducir"/>
    <s v="El Gestor del proceso de Comunicaciones o quien delegue, deberá revisar y hacer seguimiento mensualmente del cumplimiento a las actividades del  plan de comunicaciones. En caso de hallar incumplimientos evaluar  la pertinencia del producto, hacer cambios "/>
    <s v="Líder y Gestor del proceso."/>
    <s v="Planeación  _x000a__x000a_Gestión de Contratación"/>
    <s v="Semestral"/>
    <s v="Prevenir"/>
    <s v="Minimo una reunión para evaluar los productos propuestos o generados "/>
    <s v="Acta de asistencia y acuerdos de la reunión GECO, matriz con los avances que condensa al mes de seguimiento y productos realizados."/>
    <s v="MAYO 2020. 1"/>
    <s v="MAYO 2020. El formato crrespondiente al Plan de Comunciaciones fue enviado  al área de planeación,  actualizando con este la caracterización del proceso, sin embargo aún no se ha recibido respuesta de este documento aprobado. En este plan de incluye la de"/>
    <s v="El líder o gestor del proceso debe re-definir las estrategias de publicación, teniendo en cuenta los recursos humanos y físicos con los que cuenta. "/>
    <s v="Posible"/>
    <s v="Moderado"/>
    <s v="Alto"/>
  </r>
  <r>
    <n v="0"/>
    <x v="4"/>
    <s v="Difusión e intercambio oportuno y eficaz de la información con los grupos de interés y grupos de valor de la DNBC, por medio del impacto de las estrategias de comunicación organizacional e informativa a través de los canales oficiales definidos para posic"/>
    <s v="Ejecutar las estrategias definidas para la publicaciòn de informaciòn de manera inoportuna e ineficaz hacia los grupos de valor e interes de la entidad"/>
    <s v="Las estrategias de comunicación que no estén acordes con la misionalidad y objetivos estratégicos de la entidad, lo cual debetía relacionarse directamente con la visibilización de la gestión insititucional a favor del valor de la transparencia."/>
    <s v="Cumplimiento"/>
    <s v="2.3"/>
    <s v="Falta de disposición de los recursos humanos y alianzas institucionales (en medios de comunicación) para el fortalecimiento del  proceso"/>
    <s v="Falta de posicionamiento de la entidad_x000a__x000a_Reprocesos_x000a_"/>
    <s v="Posible"/>
    <s v="Moderado"/>
    <x v="0"/>
    <s v="Reducir"/>
    <s v="El Gestor de Comunicaciones o quien delegue, deberá recibir y analizar cuatrimestralmente las necesidades y debilidades que posee el proceso para la consecución o generación de contenidos. Estos deben ser expuestos por el equipo en reuniones de trabajo qu"/>
    <s v="Líder y Gestor del proceso."/>
    <s v="Planeación _x000a__x000a_ Gestión de Contratación"/>
    <s v="Semestral"/>
    <s v="Prevenir"/>
    <s v="# reuniones de trabajo realizadas "/>
    <s v="acta de asistencia, novedades halladas y socialización con el líder del proceso para posibles soluciones."/>
    <s v="JUNIO 2020. 0_x000a__x000a_SEPTIEMBRE 2020. 0"/>
    <s v="JUNIO 2020. No se lo logro concretar la renión se espera desarrollarla en el segundos semestre de la vigencia._x000a__x000a_SEPTIEMBRE 2020. Dicha reunión no se ha podido ejecutar ya que el equipo de comunicaciones tuvo un alto flujo de trabajo y eventos virtuales, c"/>
    <s v="El líder o gestor del proceso, deberá evaluar la ejecución de  las actividades relacionadas con las estrategias de publicación acorde con los  recursos físicos y humanos que se cuente.  _x000a__x000a_Evaluar la pertinencia de el ajuste de actividades que no se puedan"/>
    <s v="Posible"/>
    <s v="Moderado"/>
    <s v="Alto"/>
  </r>
  <r>
    <n v="0"/>
    <x v="4"/>
    <s v="Difusión e intercambio oportuno y eficaz de la información con los grupos de interés y grupos de valor de la DNBC, por medio del impacto de las estrategias de comunicación organizacional e informativa a través de los canales oficiales definidos para posic"/>
    <s v="Ejecutar las estrategias definidas para la publicaciòn de informaciòn de manera inoportuna e ineficaz hacia los grupos de valor e interes de la entidad"/>
    <s v="Las estrategias de comunicación que no estén acordes con la misionalidad y objetivos estratégicos de la entidad, lo cual debetía relacionarse directamente con la visibilización de la gestión insititucional a favor del valor de la transparencia."/>
    <s v="Cumplimiento"/>
    <s v="2.4"/>
    <s v="Ausencia del relacionamiento intrínseco del EQUIPO DE COMUNICACIONES con la DIRECIÓN en cuanto a la vinculación y realización de estrategias de Comunicación  que nos generen cercanía con los públicos."/>
    <s v="Daño reputacional_x000a__x000a_Reprocesos_x000a__x000a_Incumplimiento en las publicaciones requeridas "/>
    <s v="Posible"/>
    <s v="Moderado"/>
    <x v="0"/>
    <s v="Reducir"/>
    <s v="El Gestor del Proceso de Comunicaciones o quien delegue, deberá   revisar diaramente los productos generados haciéndo énfasis en el cumplimiento a la clasificación de la información en los contenidos; según en el Procedimiento de creación y publicación de"/>
    <s v="Gestor del Proceso"/>
    <m/>
    <s v="Semestral"/>
    <s v="Prevenir"/>
    <s v="Un Procedimiento actualizado y una socialización del procedimiento."/>
    <s v="Lista de chequeo, aprobación explícita del gestor sobre el contenido por el canal escogido o cambios de la publicación (si aplica),"/>
    <s v="JUNIO 2020. 0_x000a__x000a_SEPTIEMBRE 2020. 1"/>
    <s v="SEPTIEMBRE 2020. Se realizó la pertinene actualización del Procedimiento de Creación y Publicación de Contenidos Internos y Externos de la DNBC, el cual fue enviado al área de Planeación desde el trimestre pasado y este fue aprobado el  15 de septiembre. "/>
    <s v=" &quot;El líder o gestor del proceso debe definir las prioridades de las actividades correspondientes a los estándares de información que deberá publicar el proceso._x000a__x000a_Evaluar la pertinencia de el ajuste de actividades que no se puedan realizar de acuerdo a los"/>
    <s v="Posible"/>
    <s v="Moderado"/>
    <s v="Alto"/>
  </r>
  <r>
    <n v="9"/>
    <x v="4"/>
    <s v="Difusión e intercambio oportuno y eficaz de la información con los grupos de interés y grupos de valor de la DNBC, por medio del impacto de las estrategias de comunicación organizacional e informativa a través de los canales oficiales definidos para posic"/>
    <s v="Ejecutar las estrategias definidas para la publicaciòn de informaciòn de manera inoportuna e ineficaz hacia los grupos de valor e interes de la entidad"/>
    <s v="Las estrategias de comunicación que no estén acordes con la misionalidad y objetivos estratégicos de la entidad, lo cual debetía relacionarse directamente con la visibilización de la gestión insititucional a favor del valor de la transparencia."/>
    <s v="Cumplimiento"/>
    <s v="2.5"/>
    <s v="Publicación extemporánea de la información correspondiente a la Ley 1712 de 2014 en la página web de la entidad."/>
    <s v="Sanciones legales_x000a__x000a_Desinformación a los grupos de valor e intrés"/>
    <s v="Posible"/>
    <s v="Moderado"/>
    <x v="0"/>
    <s v="Reducir"/>
    <s v="El Gestor de Comunicaciones o quien delegue, trimestralmente deberá generar un correo de recordación a todos los gestores de los procesos de la entidad en cuanto a la actualización y cumplimiento de tiempos de la información a publicar en la web por parte"/>
    <s v="Gestor del Proceso"/>
    <m/>
    <s v="Semestral"/>
    <s v="Prevenir"/>
    <s v="1 correo de recordación."/>
    <s v="Correo enviado a gestores, lista de información actualizada en la página web."/>
    <s v="JUNIO 2020. 0_x000a__x000a_SEPTIEMBRE 2020. 1"/>
    <s v="SEPTIEMBRE 2020. Durante el mes de Agosto y septiembre, se socializó con los gestores de los procesos la importancia de la publicación y actualización de información a tiempo corresponiendo a la Ley de Transparencia, así mismo se les retroalimentó en la i"/>
    <s v="Socialización del procedimiento de publicación y creación de información interna y externa de la DNBC. En cuanto a la validación de cumplimiento y criterios de la información."/>
    <s v="Posible"/>
    <s v="Moderado"/>
    <s v="Alto"/>
  </r>
  <r>
    <n v="0"/>
    <x v="5"/>
    <s v="Gestionar las necesidades contractuales de la DNBC, a fin de lograr el equipamiento y fortalecimiento de los Cuerpos de Bomberos del País, mediante el cumplimiento y ejecución del Plan Anual de Adquisiciones y los proyectos aprobados por la Junta Nacional"/>
    <s v="Suministrar bienes y servicios para desarrollar las actividades de la DNBC que no se ajusten a las disposiciones legales establecidas."/>
    <s v="Elaborar contratos a destiempo o que no cumplen con las disposiciones  legales que aplican lo cual genera inconsistencias en la contratacion de los bienes y servicios de la entidad"/>
    <s v="Operativo"/>
    <s v="1.1"/>
    <s v="Deficiencias en la planeación de las áreas usuarias para la programación de solicitudes de bienes y /o servicios definidos en el PAA"/>
    <s v="Incumplimiento de los Planes Institucionales formulados por la DNBC._x000a__x000a_Reprocesos_x000a__x000a_Sanciones legales_x000a__x000a_Sanciones disciplinarias"/>
    <s v="Posible"/>
    <s v="Moderado"/>
    <x v="0"/>
    <s v="Reducir"/>
    <s v="Realizar seguimiento al PAA, registrando en el formato de control de adquisiciones y modificaciones al PAA las novedades que se surtan en su desarrollo"/>
    <s v="Líder y gestor del proceso"/>
    <s v="Todos los procesos con necesidades de contratación"/>
    <s v="Cuatrimestral"/>
    <s v="Prevenir"/>
    <s v="No. De modificaciones al PAA aprobadas y realizadas/No. De modificaciones al PAA solicitadas"/>
    <s v="Formato Control Adquisiciones y Modificaciones al PAA"/>
    <s v="ABRIL 2020.  1/1 No se presentaron modificaciones al PAAC_x000a__x000a_AGOSTO 2020. 6/6 Se aprobaron el 100% de las modificaciones solicitadas "/>
    <s v="ABRIL 2020. en el primer cuatrimestre del año fue realizada una modificacion al PAA._x000a__x000a_AGOSTO 2020. Segundo cuatrimestre del año/ se han realizado seis (06) modificaciones al plan anual de adquisiciones según la necesidad, en las siguientes fechas; 15/05/2"/>
    <s v="Reprogramación de la actividad a contratar para otro período posterior"/>
    <s v="Improbable"/>
    <s v="Moderado"/>
    <s v="Moderado"/>
  </r>
  <r>
    <n v="0"/>
    <x v="5"/>
    <s v="Gestionar las necesidades contractuales de la DNBC, a fin de lograr el equipamiento y fortalecimiento de los Cuerpos de Bomberos del País, mediante el cumplimiento y ejecución del Plan Anual de Adquisiciones y los proyectos aprobados por la Junta Nacional"/>
    <s v="Suministrar bienes y servicios para desarrollar las actividades de la DNBC que no se ajusten a las disposiciones legales establecidas."/>
    <s v="Elaborar contratos a destiempo o que no cumplen con las disposiciones  legales que aplican lo cual genera inconsistencias en la contratacion de los bienes y servicios de la entidad"/>
    <s v="Operativo"/>
    <s v="1.3"/>
    <s v="No aplicar los estándares definidos en la normatividad vigentes y en la caracterización del proceso de Gestión Contractual."/>
    <s v="Hallazgos de auditorías internas y entes de control, Investigaciones, sanciones por Entes de control a la Entidad._x000a__x000a_Sanciones legales_x000a__x000a_Sanciones disciplinarias_x000a__x000a_Perdidas economicas_x000a__x000a_Daño reputacional"/>
    <s v="Posible"/>
    <s v="Moderado"/>
    <x v="0"/>
    <s v="Reducir"/>
    <s v="Verificar que toda la documentación de los expedientes contractuales cumpla con lineamientos legales vigentes y lo dispuesto en la caracterización del proceso"/>
    <s v="Líder y gestor del proceso"/>
    <s v="N.A."/>
    <s v="Cuatrimestral"/>
    <s v="Prevenir"/>
    <s v="No de expedientes contractuales que cumplan con los lineamientos legales/No de solicitudes de contratación"/>
    <s v="Cuadro de Contratos y Expedientes Contractuales"/>
    <s v="ABRIL 2020. 176/176  _x000a__x000a_AGOSTO 2020. 62/62 "/>
    <s v="ABRIL 2020. se tramitarion en el primer cuatrimestre del año 176 expedientes contractuales que fueron debidamente verificados y cumplen con los lineamientos legales vigentes y se encuentran en concordancia con la caracterizacion del proceso.   _x000a_          "/>
    <s v="Terminación Anormal del Contrato"/>
    <s v="Improbable"/>
    <s v="Moderado"/>
    <s v="Moderado"/>
  </r>
  <r>
    <n v="10"/>
    <x v="5"/>
    <s v="Gestionar las necesidades contractuales de la DNBC, a fin de lograr el equipamiento y fortalecimiento de los Cuerpos de Bomberos del País, mediante el cumplimiento y ejecución del Plan Anual de Adquisiciones y los proyectos aprobados por la Junta Nacional"/>
    <s v="Suministrar bienes y servicios para desarrollar las actividades de la DNBC que no se ajusten a las disposiciones legales establecidas."/>
    <s v="Elaborar contratos a destiempo o que no cumplen con las disposiciones  legales que aplican lo cual genera inconsistencias en la contratacion de los bienes y servicios de la entidad"/>
    <s v="Operativo"/>
    <s v="1.4"/>
    <s v="Deficiencias en las solicitudes de contratación reportadas  por parte de las áreas usuarias"/>
    <s v="Contratos con deficiencias técnicas, jurídicas, económicas y financieras_x000a__x000a_Reprocesos_x000a__x000a_Perdidas economicas"/>
    <s v="Posible"/>
    <s v="Moderado"/>
    <x v="0"/>
    <s v="Reducir"/>
    <s v="Identificar las inconsistencias en los estudios previos radicados en gestión contractual de acuerdo a lo establecido en la Ley 1082 de 2015."/>
    <s v="Líder y gestor del proceso"/>
    <s v="Todos los procesos con necesidades de contratación"/>
    <s v="Cuatrimestral"/>
    <s v="Prevenir"/>
    <s v="Estudio previos con inconsistencias/ Estudios Previos Radicados"/>
    <s v="Correo electrónico ó Memorando soportando la devolución del estudio previo para ajuste"/>
    <s v="ABRIL 2020.  0/176 ESTUDIOS PREVIOS                                                                 _x000a__x000a_AGOSTO 2020.   0/62 ESTUDIOS PREVIOS "/>
    <s v="ABRIL, en el primer cuatrimestre dle año fueron recibidos revisados y tramitados 176 estudios previos de lkos cuales cuatro fueron devulevos para solicitud de documentacion faltante, las demas observaciones fueron dadas de forma personal.             MAYO"/>
    <s v="Reprogramación del calendario del proceso contractual hasta que surtan las correcciones de los estudios previos"/>
    <s v="Improbable"/>
    <s v="Moderado"/>
    <s v="Moderado"/>
  </r>
  <r>
    <n v="11"/>
    <x v="5"/>
    <s v="Gestionar las necesidades contractuales de la DNBC, a fin de lograr el equipamiento y fortalecimiento de los Cuerpos de Bomberos del País, mediante el cumplimiento y ejecución del Plan Anual de Adquisiciones y los proyectos aprobados por la Junta Nacional"/>
    <s v="Publicación inoportuna de actividades contractuales en el SECOP II"/>
    <s v="Demoras representativas en los tiempos de respuesta a los cargues de información realizados por los colaboradores de Gestión Contactual en el SECOP I y II"/>
    <s v="Cumplimiento"/>
    <s v="2.1"/>
    <s v="Fallas de conectividad en la DNBC ó en el acceso a la plataforma del Secop I y II"/>
    <s v="Hallazgos de auditorías internas y entes de control, Investigaciones, sanciones por Entes de control a la Entidad._x000a__x000a_Sanciones discplinarias_x000a__x000a_Sanciones legales"/>
    <s v="Rara vez"/>
    <s v="Moderado"/>
    <x v="2"/>
    <s v="Compartir"/>
    <s v="Reporte al Área de T.I. de la DNBC o a Colombia Compra Eficiente sobre las fallas de conectividad y/o acceso a las herramientas tecnológicas del SECOP."/>
    <s v="Líder y gestor del proceso"/>
    <s v="N.A."/>
    <s v="Cuando se requiera"/>
    <s v="Detectar"/>
    <s v="Reporte de fallas generadas durante el período"/>
    <s v="Correo electrónico"/>
    <s v="SEPTIEMBRE 2020. Durante el periodo corrido de la vigencia 2020 no se realizaron reportes de fallas que se hayan presentado que limiten el desarrollo de la labor "/>
    <s v="SEPTIEMBRE 2020. Durante el periodo corrido de la vigencia 2020 no se realizaron reportes de fallas que se hayan presentado que limiten el desarrollo de la labor "/>
    <s v="Reprogramación de la firma del contrato para una fecha futura"/>
    <s v="Rara vez"/>
    <s v="Moderado"/>
    <s v="Moderado"/>
  </r>
  <r>
    <n v="0"/>
    <x v="6"/>
    <s v="Proveer soluciones administrativas adecuadas, para apoyar el desarrollo y gestión de las dependencias de la DNBC, a través de la administración, custodia y control de los mismos."/>
    <s v="Proveer soluciones administrativas inadecuadas para el apoyo de la gestión de los procesos de la DNBC"/>
    <s v="Suministrar soluciones que no cumplen con las necesidades o requerimientos de los diferentes proceso de la entidad."/>
    <s v="Cumplimiento"/>
    <s v="1.1"/>
    <s v="Falta de planeación de las necesidades administrativas de la entidad"/>
    <s v="Saciones legales_x000a__x000a_Incumplimiento en el plan de accion de la entidad"/>
    <s v="Posible"/>
    <s v="Moderado"/>
    <x v="0"/>
    <s v="Reducir"/>
    <s v="Evaluar y gestionar de manera oportuna las necesidades de contratación reportadas por los procesos.  "/>
    <s v="Lider y Gestor del Proceso"/>
    <s v="Todos los Procesos"/>
    <s v="Trimestral "/>
    <s v="Prevenir"/>
    <s v="(Numero de solicitudes atendidas / Numero de solicitudes radicadas al proceso)*100"/>
    <s v="Formatos o lista de seguimiento de las necesidades reportadas en cada proceso"/>
    <s v="MARZO 2020. 55/55_x000a__x000a_JUNIO 2020.  193 /193 _x000a__x000a_SEPTIEMBRE  2020. 49/49"/>
    <s v="MARZO 2020. Se realizaron 55 solicitudes de las cuales se hicieron entrega del total delas mismas cumpliendo asi con el 100% del requerimiento.                _x000a_JUNIO 2020. Se realizaron 193 solicitudes de las cuales se hicieron entrega del total delas mis"/>
    <s v="Recibir necesidades que no esten dentro de los requerimientos presupuestales y  de manera extemporanea; y que sean para su aprobacion inmediata."/>
    <s v="Posible"/>
    <s v="Moderado"/>
    <s v="Alto"/>
  </r>
  <r>
    <n v="12"/>
    <x v="6"/>
    <s v="Proveer soluciones administrativas adecuadas, para apoyar el desarrollo y gestión de las dependencias de la DNBC, a través de la administración, custodia y control de los mismos."/>
    <s v="Proveer soluciones administrativas inadecuadas para el apoyo de la gestión de los procesos de la DNBC"/>
    <s v="Suministrar soluciones que no cumplen con las necesidades o requerimientos de los diferentes proceso de la entidad."/>
    <s v="Cumplimiento"/>
    <s v="1.2"/>
    <s v="Falta de claridad y especificaciones en los requerimientos por parte de los procesos"/>
    <s v="Costos o gastos adicionales_x000a__x000a_Perdida patrimonial_x000a__x000a_Sanciones legales"/>
    <s v="Posible"/>
    <s v="Moderado"/>
    <x v="0"/>
    <s v="Reducir"/>
    <s v="Evaluar y gestionar de manera oportuna las necesidades de contratación reportadas por los procesos.  "/>
    <s v="Lider y Gestor del Proceso"/>
    <s v="Todos los Procesos"/>
    <s v="Trimestral "/>
    <s v="Prevenir"/>
    <s v="(Numero de solicitudes atendidas / Numero de solicitudes radicadas al proceso)*100"/>
    <s v="Formatos o lista de seguimiento de las necesidades reportadas en cada proceso"/>
    <s v="MARZO 2020. 55/55_x000a__x000a_JUNIO 2020.  193 /193 _x000a__x000a_SEPTIEMBRE  2020. 49/49"/>
    <s v="MARZO 2020. Se realizaron 55 solicitudes de las cuales se hicieron entrega del total delas mismas cumpliendo asi con el 100% del requerimiento.     _x000a_JUNIO 2020. Se realizaron 193 solicitudes de las cuales se hicieron entrega del total delas mismas cumplie"/>
    <s v="Recibir necesidades que no esten dentro de los requerimientos presupuestales y  de manera extemporanea; y que sean para su aprobacion inmediata."/>
    <s v="Posible"/>
    <s v="Moderado"/>
    <s v="Alto"/>
  </r>
  <r>
    <n v="13"/>
    <x v="7"/>
    <s v="Fortalecer técnica y operativamente a los cuerpos de bomberos del País, para la prestación del servicio público esencial, el cual contempla la gestión integral del riesgo contra incendios, los preparativos y atención de rescates en todas sus modalidades y"/>
    <s v="Aprobación y adquisicion inoportuna de los HEAS y vehículos de bomberos"/>
    <s v="Que el comité tecnico no se reuna a tiempo para dar la priorizacion de los proyectos que se presentan a junta nacional. "/>
    <s v="Estratégico"/>
    <s v="1.2"/>
    <s v="Que no se secione la Junta Nacional de Bomberos"/>
    <s v="No se da aprobación y ejecucion de las lineas de inversión para la adquisicion de HEAS y vehiculos de bomberos._x000a__x000a_Falta de cumplimiento en el plan de acción _x000a__x000a_Daño reputacional"/>
    <s v="Posible"/>
    <s v="Mayor"/>
    <x v="1"/>
    <s v="Reducir"/>
    <s v="Solicitud de convocatoria a la Dirección  para  que solicite la sesión de la Junta Nacional de Bomberos"/>
    <s v="Subdirector de Estrategia y Coordinación Bomberil_x000a__x000a_Gestor del proceso_x000a_"/>
    <s v="Dirección "/>
    <s v="Trimestral "/>
    <s v="Prevenir"/>
    <s v="No de solicitudes  de convocatoria de Junta"/>
    <s v="Correos electrónicos , oficios y/o actas de reunión. "/>
    <s v="MARZO 2020.  1. Convocatoria_x000a__x000a_JUNIO 2020. 0_x000a__x000a_SEPTIEMBRE   1. Convocatoria"/>
    <s v="MARZO 2020. 1 convocatoria, sesion de JNB el dia 3 de marzo de 2020_x000a__x000a_JUNIO 2020. No se realizaron convocatoorias _x000a__x000a_SEPTIEMBRE   1. ConvocatoriaCitación a los comandantes de bomberos que son miembros de la Junta Nacional de Bomberos para asistir a la prime"/>
    <s v="Solicitar de manera formal la reunión con los miembros que forman el Comité Técnico, para priorizar los proyectos que se presentan a Junta Nacional"/>
    <s v="Posible"/>
    <s v="Mayor"/>
    <s v="Extremo"/>
  </r>
  <r>
    <n v="14"/>
    <x v="7"/>
    <s v="Fortalecer técnica y operativamente a los cuerpos de bomberos del País, para la prestación del servicio público esencial, el cual contempla la gestión integral del riesgo contra incendios, los preparativos y atención de rescates en todas sus modalidades y"/>
    <s v="Los documentos para entrega del bien aprobado para comodato, no cumplen con los requisitos solicitados por el area contractual de la entidad."/>
    <s v="No se diligencia de manera correcta  el formato de  Lista de Chequeo por Comodato"/>
    <s v="Operativo"/>
    <s v="2.1"/>
    <s v="Presentacion de documentos que no cumplen los requisitos establecidos. "/>
    <s v="No se pueden elaborar los comodatos . _x000a__x000a_Reprocesos_x000a__x000a_Daño reputacional"/>
    <s v="Posible"/>
    <s v="Moderado"/>
    <x v="0"/>
    <s v="Reducir"/>
    <s v="Diligenciamiento y seguimiento de la Lista de Chequeo por Comodato"/>
    <s v="Subdirector de Estrategia y Coordinación Bomberil_x000a__x000a_Gestor del proceso_x000a_"/>
    <s v="Personal Apoyo a Proyectos"/>
    <s v="Cuando se requiera"/>
    <s v="Prevenir"/>
    <s v="No de Proyectos  Revisados para elaboración de comodatos/ No de Proyectos Aprobados por Junta Nacional  de Bomberos"/>
    <s v="Lista de Chequeo por Comodato"/>
    <s v="JULIO 2020.  24 / 24_x000a__x000a_SEPTIEMBRE 2020. 6/6"/>
    <s v="JULIO 2020. Se recibieron 24 vehiculos cisternas._x000a__x000a_SEPTIEMBRE 2020. En septiembre se recibieron 6 vehículos cisternas para los Cuerpos de Bomberos Voluntarios de: _x000a_• Cartago – Valle del Cauca_x000a_• Alcalá – Valle del Cauca_x000a_• Gómez Plata – Antioquia_x000a_• Valledup"/>
    <s v="Gestionar reunión con los responsables de recolectar y revisar la información que envían los cuerpos de bomberos en la presentación de proyectos."/>
    <s v="Posible"/>
    <s v="Moderado"/>
    <s v="Alto"/>
  </r>
  <r>
    <n v="0"/>
    <x v="8"/>
    <s v="Evaluar el cumplimiento y la efectividad del Sistema Integrado de Gestión y Control, para apoyar a la Alta Dirección en la toma de decisiones y generación de acciones, orientadas al cumplimiento de objetivos y metas institucionales, mediante la ejecución "/>
    <s v="Inadecuada evaluación del Sistema de Control Interno"/>
    <s v="No lograr efectuar una evaluación independiente del Sistema de Control Interno debido a la ocurrencia de situaciones que  puedan afectar la planeación y ejecución del programa de auditorias."/>
    <s v="Estratégico"/>
    <s v="1.1"/>
    <s v="No contar oportunamente con el equipo multidisciplinario con las competencias requeridas para la ejecución del Programa de auditorías."/>
    <s v="Que no se logre desarrollar la totalidad de los roles de la oficina de control interno, limitando el ejercicio de auditoria en en cuanto a la cobertura de los procesos y por ende la información aportada a la entidad para la toma de decisiones."/>
    <s v="Probable"/>
    <s v="Moderado"/>
    <x v="0"/>
    <s v="Evitar"/>
    <s v="Presentar oportunamente las necesidades de contratación a la alta dirección para su aprobación y gestión de los recursos, alienado con el plan de acción y el programa de auditoria "/>
    <s v="Asesor(a) con funciones de Control Interno"/>
    <s v="Comité Institucional de Coordinación de Control Interno"/>
    <s v="Anual"/>
    <s v="Prevenir"/>
    <s v="Una solicitud de necesidades de contratación remitida a Planeación"/>
    <s v="Remisión de las necesidades de contratación del proceso de acuerdo con los parámetros establecidos por Planeación"/>
    <s v="28/09/2020_x000a_Una (1) solicitud de necesidades de contratación remitida a Planeación"/>
    <s v="El nueve (9) de septiembre se remitió a Planeación Estratégica las necesidades para 2021 del proceso Evaluación y Seguimiento en el marco del Plan Estratégico Institucional DNBC &quot;Unidos Somos Más Fuertes&quot; 2020-2030&quot;, dichas necesidades fueron sustentadas "/>
    <s v="Dar cumplimiento prioritario a la presentación y/o rendición de los informes de ley de competencia del proceso"/>
    <s v="Probable"/>
    <s v="Moderado"/>
    <s v="Alto"/>
  </r>
  <r>
    <n v="15"/>
    <x v="8"/>
    <s v="Evaluar el cumplimiento y la efectividad del Sistema Integrado de Gestión y Control, para apoyar a la Alta Dirección en la toma de decisiones y generación de acciones, orientadas al cumplimiento de objetivos y metas institucionales, mediante la ejecución "/>
    <s v="Inadecuada evaluación del Sistema de Control Interno"/>
    <s v="No lograr efectuar una evaluación independiente del Sistema de Control Interno debido a la ocurrencia de situaciones que  puedan afectar la planeación y ejecución del programa de auditorias."/>
    <s v="Estratégico"/>
    <s v="1.4"/>
    <s v="Al realizar la formulación del Programa de Auditoria no se incluyan los procesos críticos de la entidad."/>
    <s v="Al no contar con evaluación independiente, no se contribuye al mejoramiento continuo de los procesos críticos de la entidad."/>
    <s v="Improbable"/>
    <s v="Moderado"/>
    <x v="0"/>
    <s v="Evitar"/>
    <s v="Presentar oportunamente el programa de auditorias al comité de coordinación de control interno para su aprobación y ejecución oportuna, garantizando que sean evaluados todos los procesos en el ciclo de auditoría"/>
    <s v="Asesor(a) con funciones de Control Interno"/>
    <s v="Comité Institucional de Coordinación de Control Interno"/>
    <s v="Anual"/>
    <s v="Prevenir"/>
    <s v="Un Programa de Auditoria de la vigencia aprobado"/>
    <s v="Acta del Comité Institucional de Coordinación de Control Interno donde se aprueba el programa de auditoria de la vigencia"/>
    <s v="28/09/2020_x000a_Un (1) Programa de Auditoria de la vigencia aprobado"/>
    <s v="El programa de auditoría para la vigencia 2020 fue aprobado por el Comité Institucional de Coordinación de Control Interno en la sesión del 29 de enero de 2020."/>
    <s v="Solicitar al comité institucional de coordinación de control interno la modificación del programa de auditoria para su ejecución de acuerdo con los recursos asignados"/>
    <s v="Improbable"/>
    <s v="Moderado"/>
    <s v="Alto"/>
  </r>
  <r>
    <n v="0"/>
    <x v="9"/>
    <s v="Velar para que los Cuerpos de Bomberos del País cumplan con las condiciones mínimas de capacidad legal, operativa, técnica, financiera y administrativa para la prestación del servicio público esencial de gestión integral de riesgo contra incendio, los pre"/>
    <s v="Conceptos errados sobre los cuerpo de bomberos "/>
    <s v="Emitir un concepto errado frente al cumplimiento de los estándares mínimos definidos por la DNBC que genere diferencias entre las capacidades real del cuerpo de bomberos y la oferta del servicio público esencial. "/>
    <s v="Cumplimiento"/>
    <s v="1.1"/>
    <s v="Fallas en el procedimiento definido por la DNBC para la verificación de los estándares mínimos."/>
    <s v="Demoras y/o reprocesos en la emisión de conceptos._x000a__x000a_Reprocesos_x000a__x000a_Daño Reputacional_x000a__x000a_Sanciones Disciplinarios"/>
    <s v="Probable"/>
    <s v="Mayor"/>
    <x v="1"/>
    <s v="Reducir"/>
    <s v="Verificación de los procedimientos definidos para la IVC._x000a__x000a_El Subdirector de Estrategia y Coordinación Bomberil previamente a la emisión del informe al Cuerpo de Bomberos, verifica que este  refleje los resultados de la visita realizada de acuerdo a los p"/>
    <s v="Gestor del Proceso"/>
    <s v="Subdirector de Estrategia y Coordinación Bomberil "/>
    <s v="Cuatrimestral"/>
    <s v="Prevenir"/>
    <s v="Inconsistencias frente al concepto en los informes emitidos/ informes emitidos en el periodo"/>
    <s v="Aprobación del informe por parte del  Subdirector de Estrategia y Coordinación Bomberil _x000a__x000a_ó_x000a__x000a_Lista de Asistencia y grabacion de la reunión"/>
    <s v="ABRIL 2020. 0_x000a__x000a_SEPTIEMBRE 2020. 0/3. "/>
    <s v="ABRIL 2020. No se generaron informes por programación del ejercicio, el proceso de inspección vigilancia y control inició actividades con nuestro equipo desde mayo del 2020._x000a__x000a_SEPTIEMBRE 2020. Se han realizado 3 informes de verificaciones y/o planes de mej"/>
    <s v="Redefinir los procedimientos que no se ajusten a las necesidades del sector o de la entidad"/>
    <s v="Probable"/>
    <s v="Mayor"/>
    <s v="Extremo"/>
  </r>
  <r>
    <n v="16"/>
    <x v="9"/>
    <s v="Velar para que los Cuerpos de Bomberos del País cumplan con las condiciones mínimas de capacidad legal, operativa, técnica, financiera y administrativa para la prestación del servicio público esencial de gestión integral de riesgo contra incendio, los pre"/>
    <s v="Emisión de conceptos errados sobre los cuerpo de bomberos "/>
    <s v="Emitir un concepto errado frente al cumplimiento de los estándares mínimos definidos por la DNBC que genere diferencias entre las capacidades real del cuerpo de bombero y la oferta del servicio público esencial. "/>
    <s v="Cumplimiento"/>
    <s v="1.2"/>
    <s v="Descononimeinto Ausencia de la revisión de los estándares mínimos definidos frente a los cambios externos o internos que cambien las condiciones del cuerpo de bomberos."/>
    <s v="Quejas y reclamos por parte de los Cuerpos de Bomberos y/o el ente municipal._x000a__x000a_Daño reputacional_x000a__x000a_Sanciones disciplinarias_x000a__x000a_Sanciones legales"/>
    <s v="Probable"/>
    <s v="Mayor"/>
    <x v="1"/>
    <s v="Reducir"/>
    <s v="Verificación de los procedimientos definidos para la IVC._x000a__x000a_El Subdirector de Estrategia y Coordinación Bomberil previamente a la emisión del informe al Cuerpo de Bomberos, verifica que este  refleje los resultados de la visita realizada de acuerdo a los p"/>
    <s v="Gestor del Proceso"/>
    <s v="Subdirector de Estrategia y Coordinación Bomberil "/>
    <s v="Cuatrimestral"/>
    <s v="Prevenir"/>
    <s v="Inconsistencias frente al concepto en los informes emitidos/ informes emitidos en el periodo"/>
    <s v="Aprobación del informe por parte del  Subdirector de Estrategia y Coordinación Bomberil _x000a__x000a_ó_x000a__x000a_Lista de Asistencia y grabacion de la reunión"/>
    <s v="ABRIL 2020. 0_x000a__x000a_SEPTIEMBRE 2020. 0/3 "/>
    <s v="ABRIL 2020. No se generaron informes por programación del ejercicio, el proceso de inspección vigilancia y control inició actividades con nuestro equipo desde mayo del 2020._x000a__x000a_SEPTIEMBRE 2020. Se han realizado 3 informes de verificaciones y / planes de mej"/>
    <s v="Redefinir los procedimientos que no se ajusten a las necesidades del sector o de la entidad"/>
    <s v="Probable"/>
    <s v="Mayor"/>
    <s v="Extremo"/>
  </r>
  <r>
    <n v="17"/>
    <x v="9"/>
    <s v="Velar para que los Cuerpos de Bomberos del País cumplan con las condiciones mínimas de capacidad legal, operativa, técnica, financiera y administrativa para la prestación del servicio público esencial de gestión integral de riesgo contra incendio, los pre"/>
    <s v="Requerir información a los cuerpos de bomberos, que no corresponda al alcance de inspección, vigilancia y control."/>
    <s v="Solicitar información a los cuerpos de bomberos que salga del alcance de inspeccion, vigilancia y control."/>
    <s v="Cumplimiento"/>
    <s v="2.1"/>
    <s v="Desconocimiento de los requerimientos mínimos definidos por la DNBC por parte de los encargados de la verificación."/>
    <s v="Incrementos en quejas y reclamos por parte de los Cuerpos de Bomberos por la extralimitación del la DNBC en su proceso de inspección, vigilancia y control._x000a__x000a_Daño reputacional"/>
    <s v="Rara vez"/>
    <s v="Insignificante"/>
    <x v="3"/>
    <s v="Reducir"/>
    <s v="Procesos de formación y capacitación externa_x000a__x000a_Anualmente el equipo de Inspección, Vigilancia y Control, realiza la programación de capacitaciones para los encargados de la verificación de los requisitos mínimos y durante el periodo de ejecución realiza el"/>
    <s v="El Subdirector de Estrategia y Coordinación Bomberil"/>
    <s v="Gestor del proceso"/>
    <s v="Anual"/>
    <s v="Prevenir"/>
    <s v="Actividades ejecutadas/Actividades de capacitación programada "/>
    <s v="- Cronograma de capacitación anual aprobado por el Subdirector de ECB_x000a__x000a_y _x000a__x000a_-Lista de Asistencia"/>
    <s v="SEPTIEMBRE 2020. 20/4"/>
    <s v="SEPTIEMBRE 2020. Se han realizado 20 actividades de capacitación frente a las 16 programadas._x000a__x000a_Las actividaes de Capacitación se han realizado con el acompañamiento de todo el equipo del proceso de inspección vigilancia y control lo que hapermitido cubrir"/>
    <s v="Redefinir el programa de capacitación de tal manera que se pueda cumplir con las visitas mas prioritarias acorde al impacto que estas puedan generar"/>
    <s v="Rara vez"/>
    <s v="Insignificante"/>
    <s v="Bajo"/>
  </r>
  <r>
    <n v="18"/>
    <x v="9"/>
    <s v="Velar para que los Cuerpos de Bomberos del País cumplan con las condiciones mínimas de capacidad legal, operativa, técnica, financiera y administrativa para la prestación del servicio público esencial de gestión integral de riesgo contra incendio, los pre"/>
    <s v="Definición de estándares mínimos a los cuerpos de bomberos de manera imprecisa."/>
    <s v="Establecer de forma imprecisa los estándares mínimos de cumplimiento para el servicio público escencial que prestan los cuerpos de bombero en el trerritorio nacional."/>
    <s v="Operativo"/>
    <s v="3.1"/>
    <s v="Falta de conocimiento del sector bomberil y su contexto normativo, por parte del equipo de inspección, vigilancia y control. "/>
    <s v="Afectación en la imagen de la DNBC por el deconcimiento de la situación de los Cuerpos de Bomberos y su normatividad."/>
    <s v="Improbable"/>
    <s v="Menor"/>
    <x v="3"/>
    <s v="Reducir"/>
    <s v="Comité interno_x000a__x000a_De manera cuatrimestral el equipo de Inspección, Viginacia y control, realiza una reunión interna en donde se evalúa las gestiones realizadas en el procesos, se identifica las debilidades del equipo y se hace seguimiento de decisiones toma"/>
    <s v="El Subdirector de Estrategia y Coordinación Bomberil"/>
    <s v="Gestor del proceso"/>
    <s v="Cuatrimestral"/>
    <s v="Prevenir"/>
    <s v="Actividades ejecutadas/Actividades de capacitación programada para IVC "/>
    <s v="Lista de Asistencia y/o Grabación de la Reunión"/>
    <s v="ABRIL 2020. 0_x000a__x000a_SEPTIEMBRE 2020. 4/4. "/>
    <s v="ABRIL 2020. No se generaron informes por programación del ejercicio, el proceso de inspección vigilancia y control inició actividades con nuestro equipo desde mayo del 2020._x000a__x000a_SEPTIEMBRE 2020. Se han realizado 4 actividades de 4  planteadas._x000a__x000a_El equipo de "/>
    <s v="Validar los conocimientos o temas tratados dentro de los comites del proceso con el proposito de validar los conocimientos o entendimiento de los temas"/>
    <s v="Improbable"/>
    <s v="Menor"/>
    <s v="Bajo"/>
  </r>
  <r>
    <n v="19"/>
    <x v="9"/>
    <s v="Velar para que los Cuerpos de Bomberos del País cumplan con las condiciones mínimas de capacidad legal, operativa, técnica, financiera y administrativa para la prestación del servicio público esencial de gestión integral de riesgo contra incendio, los pre"/>
    <s v="Atención inoportuna de requerimientos de verificación a los cuerpo de bomberos. "/>
    <s v="Atención inoportuna de requerimientos de verificación a los cuerpos de bomberos frente a la prestación inadecuada del servicio público escencial o falta de capacidad legal, operativa, técnica, financiera y/o administrativa."/>
    <s v="Cumplimiento"/>
    <s v="4.1"/>
    <s v="Falta de capacidad operativa y financiera por parte de la DNBC para realizar la verificación de los requerimientos a los Cuerpos de Bomberos en el territorio nacional."/>
    <s v="Afectación en la imagen de la DNBC por las demoras en la atención a los requerimientos._x000a__x000a_Sanciones legales_x000a__x000a_Sanciones Disciplinarios"/>
    <s v="Improbable_x000a__x000a_"/>
    <s v="Mayor"/>
    <x v="0"/>
    <s v="Reducir"/>
    <s v="Priorización de operaciones de verificación a los cuerpos de Bomberos_x000a__x000a_Una vez aprobadas las verificaciones a los Cuerpos de Bomberos, el Subdirector de Estrategia y Coordinación Bomberil junto con el Gestor de Inspección Vigilancia y Control, establece e"/>
    <s v="Subdirector de Estrategia y Coordinación Bomberil "/>
    <s v="Gestor del proceso"/>
    <s v="Cuatrimestral"/>
    <s v="Detectar"/>
    <s v="Verificación de Cuerpos de Bomberos realizadas / Numero total de inspección de Cuerpos de Bomberos programadas en el cronograma"/>
    <s v="Cronograma de verificaciones _x000a__x000a_y/o_x000a__x000a_Fomato Unico de Verificación"/>
    <s v="ABRIL 2020. 0_x000a__x000a_SEPTIEMBRE 2020. 2/1. "/>
    <s v="ABRIL 2020. No se generaron verificaciones por programación del ejercicio, el proceso de inspección vigilancia y control inició actividades con nuestro equipo desde mayo del 2020._x000a__x000a_SEPTIEMBRE 2020. se han realizado dos verificaciones de una programada._x000a__x000a_E"/>
    <s v="Redefinir el plan de trabajo de tal manera que se pueda cumplir con las visitas mas prioritarias acorde al impacto que estas puedan generar"/>
    <s v="Improbable"/>
    <s v="Mayor"/>
    <s v="Alto"/>
  </r>
  <r>
    <n v="0"/>
    <x v="10"/>
    <s v="Apoyar técnica y operativamente a los cuerpos de bomberos del país, para garantizar una adecuada gestión en la prestación del servicio publico esencial en la atención de emergencias y eventos que se presentan relacionados con la gestión integral del riesg"/>
    <s v="Brindar soporte tecnico y operativo inadecuado a los Cuerpos de Bomberos en los eventos o emergencias presentados"/>
    <s v="Generar apoyo incompleto o erroneo en los eventos o emergencias presentadas en materia bomberil"/>
    <s v="Estratégico"/>
    <s v="1.1"/>
    <s v="Desconocimiento de los protocolos de operación técnica y operativa bomberil"/>
    <s v="Daño reputacional de la entidad. _x000a__x000a_Incumplimiento en los objetivos propuestos._x000a__x000a_Reprocesos"/>
    <s v="Probable"/>
    <s v="Moderado"/>
    <x v="0"/>
    <s v="Evitar"/>
    <s v="Realizar jornada de capacitación relacionadas con el proceso de coordinación operativa, dependiendo de que se generen nuevas contrataciones . Actas o listas de asistencia y Evaluación de las mismas , evaluando el resultado de entendimiento fruto de la cap"/>
    <s v="Líder y gestor del proceso"/>
    <m/>
    <s v="Semestral"/>
    <s v="Prevenir"/>
    <s v="Una capacitación como mínima en el año (si se dan estas dos características: Cambios de protocolo o nuevas contrataciones)"/>
    <s v="Listado de asistencia y soporte de socialización y evacuación Actas o listas de asistencia y Evaluación de las mismas"/>
    <s v="AGOSTO 2020. 1  Capacitación_x000a__x000a_SEPTIEMBRE 2020. 1  Capacitación"/>
    <s v="AGOSTO 2020:  Dada la contratacion de personal nuevo se realizó capacitación dando a conocer el proceso de coordinación operativa ( evidencias 1.2 y 3 )_x000a_Septiembre 28 de 2020: Se realizó capacitación sobre seguridad y salud en el trabajo (evidencias 4, 5 "/>
    <s v="Recapacitacitación y evaluación para identificar el grado de apropiación o entendimiento del tema"/>
    <s v="Probable"/>
    <s v="Moderado"/>
    <s v="Alto"/>
  </r>
  <r>
    <n v="0"/>
    <x v="10"/>
    <s v="Apoyar técnica y operativamente a los cuerpos de bomberos del país, para garantizar una adecuada gestión en la prestación del servicio publico esencial en la atención de emergencias y eventos que se presentan relacionados con la gestión integral del riesg"/>
    <s v="Brindar soporte tecnico y operativo inadecuado a los Cuerpos de Bomberos en los eventos o emergencias presentados"/>
    <s v="Generar apoyo incompleto o erroneo en los eventos o emergencias presentadas en materia bomberil"/>
    <s v="Estratégico"/>
    <s v="1.2"/>
    <s v="Fallas tecnológicas que dificulten el funcionamiento de la plataforma RUE."/>
    <s v="Perdida de la información o disponibilidad de la misma_x000a__x000a_Daño reputacional _x000a__x000a_Quejas y reclamos por parte de los cuerpos de bomberos"/>
    <s v="Probable"/>
    <s v="Moderado"/>
    <x v="0"/>
    <s v="Reducir"/>
    <s v="         _x000a_Solicitar  el soporte técnico preventivo o correctivo al proveedor del servicio  nube pública II ( ORACLE ) la a fin de garantizar el buen  funcionamiento de la plataforma RUE.  _x000a__x000a_Generar tickes de soporte técnico en la plataforma  (ORACLE) en l"/>
    <s v="Líder y gestor del proceso"/>
    <s v="Proceso de Tecnología Informática"/>
    <s v="Cada vez que ocurra"/>
    <s v="Detectar"/>
    <s v="Numero de Ticket generados _x000a_ó_x000a_1 Contratación de profesional"/>
    <s v="Bitácora de falla y/o ficha de soporte técnico a la pltaforma RUE. _x000a_Ó_x000a_Contrato de profesional"/>
    <s v="AGOSTO 2020. 1 Contratación de profesional"/>
    <s v="AGOSTO 2020: Se contrato  los servicios de un profesional( Evidencia 1 contrato,  evidencia 2 revision de proyectos, evidencia 3 manuel de gestion de usuarios )"/>
    <s v="Analizar y definir en conjunto con TI algún plan de contingencia"/>
    <s v="Probable"/>
    <s v="Moderado"/>
    <s v="Alto"/>
  </r>
  <r>
    <n v="0"/>
    <x v="10"/>
    <s v="Apoyar técnica y operativamente a los cuerpos de bomberos del país, para garantizar una adecuada gestión en la prestación del servicio publico esencial en la atención de emergencias y eventos que se presentan relacionados con la gestión integral del riesg"/>
    <s v="Brindar soporte tecnico y operativo inadecuado a los Cuerpos de Bomberos en los eventos o emergencias presentados"/>
    <s v="Generar apoyo incompleto o erroneo en los eventos o emergencias presentadas en materia bomberil"/>
    <s v="Estratégico"/>
    <s v="1.3"/>
    <s v="Ausencia de personal idóneo. "/>
    <s v="Imposibilidad para movilización de recursos._x000a__x000a_Reprocesos_x000a__x000a_Incumplimiento en el plan de acción del proceso"/>
    <s v="Probable"/>
    <s v="Moderado"/>
    <x v="0"/>
    <s v="Reducir"/>
    <s v="Evaluar la necesidad de personal de acuerdo a las actividades que se esten desarrollando en el proceso de coordinación operativa.                                                      Solicitud correos institucionales.                      "/>
    <s v="Líder y gestor del proceso"/>
    <s v="Financiera - Planeación y Contratación"/>
    <s v="Semestral"/>
    <s v="Prevenir"/>
    <s v="Numero de personal contratado / Total de personal solicitado"/>
    <s v="Proyección de necesidades por proceso para la vigencia "/>
    <s v="AGOSTO 2020. 9/10"/>
    <s v="AGOSTO 2020:  Oficio con la solicitud de Apoyo de un Radioperador para el Proceso de Coordinación Operativa. ( Evidencia 1 correo electronico ) y evidencias 2,3,4,5,6, 7 y 8 contratos y correos electronicos._x000a_Actualmente se cuenta con tres raidioperadores,"/>
    <s v="Capacitar al personal misional disponible dentro de la entidad en temas de apoyo en los temas propios del proceso "/>
    <s v="Probable"/>
    <s v="Moderado"/>
    <s v="Alto"/>
  </r>
  <r>
    <n v="20"/>
    <x v="10"/>
    <s v="Apoyar técnica y operativamente a los cuerpos de bomberos del país, para garantizar una adecuada gestión en la prestación del servicio publico esencial en la atención de emergencias y eventos que se presentan relacionados con la gestión integral del riesg"/>
    <s v="Brindar soporte tecnico y operativo inadecuado a los Cuerpos de Bomberos en los eventos o emergencias presentados"/>
    <s v="Generar apoyo incompleto o erroneo en los eventos o emergencias presentadas en materia bomberil"/>
    <s v="Estratégico"/>
    <s v="1.4"/>
    <s v="No ejecutar los protocolos para la atención de emergencias "/>
    <s v="Movilización inadecuada de recursos. _x000a__x000a_Reprocesos_x000a__x000a_Sanciones disciplinarias"/>
    <s v="Probable"/>
    <s v="Moderado"/>
    <x v="0"/>
    <s v="Evitar"/>
    <s v="Realizar jornada de capacitación relacionadas con el proceso de coordinación operativa, dependiendo de que se generen nuevas contrataciones . Actas o listas de asistencia y Evaluación de las mismas , evaluando el resultado de entendimiento fruto de la cap"/>
    <s v="Líder y gestor del proceso"/>
    <m/>
    <s v="Semestral"/>
    <s v="Prevenir"/>
    <s v="Una capacitación como mínima en el año (si se dan estas dos características: Cambios de protocolo o nuevas contrataciones)"/>
    <s v="Listado de asistencia y soporte de socialización y evaluaciones realizadas_x000a__x000a_"/>
    <s v="JULIO 2020. 1  Capacitación_x000a_ _x000a_SEPTIEMBRE 2020. 1   Capacitación"/>
    <s v="JULIO 2020: Se envia correo electronico con el instructivo para participación del curso.   ( Evidencia 1 )                                                                                                          _x000a__x000a_SEPTIEMBRE 2020:  Se envia correo electro"/>
    <s v="Recapacitacitación y evaluación para identificar el grado de apropiación o entendimiento del tema"/>
    <s v="Probable"/>
    <s v="Moderado"/>
    <s v="Alto"/>
  </r>
  <r>
    <n v="0"/>
    <x v="11"/>
    <s v="Orientar a la DNBC, en la definición de estrategias y lineamientos que estructuren los planes, programas y proyectos de la Entidad,  con el fin de impactar positivamente el servicio entregado a los grupos de valor, mediante los lineamientos definidos en e"/>
    <s v="Formulación Inadecuada de estrategias y lineamientos que estructuren los planes y programas de la entidad"/>
    <s v="Inadecuada formulación de estrategias, lineamientos y politicas para la ejecución de los Planes, proyectos y/o programas"/>
    <s v="Estratégico"/>
    <s v="1.1"/>
    <s v="Cambios de escenarios politicos, economicos, sociales."/>
    <s v="Incumplimiento a las metas de los planes de acción_x000a__x000a_Reprocesos_x000a__x000a_Cambios en la asignación de presupuesto y recursos para los proyectos_x000a__x000a_Daño reputacional"/>
    <s v="Posible"/>
    <s v="Moderado"/>
    <x v="0"/>
    <s v="Evitar"/>
    <s v="Seguimiento y evaluación de la ejecución presupuestal por lineas de inversión acorde al avance de de  cada linea"/>
    <s v="Lider y Gestor del Proceso"/>
    <s v="Lideres o responsables de proyectos de inversión"/>
    <s v="Cuatrimestral"/>
    <s v="Prevenir"/>
    <s v="Total de lineas de inversión analizadas en el periodo / Total de lineas de inversión para la vigencia"/>
    <s v="Actas o listas de asistencia y Evaluación de las mismas_x000a__x000a_Socializacion a los comites directivos (Acta o informe)"/>
    <s v="ABRIL 2020. (25/25)*100. 100% de las lineas de inversión analizadas_x000a_AGOSTO 2020. (25/25)*100. 100% de las lineas de inversión analizadas_x000a__x000a_"/>
    <s v="1. El 28 de abril de 2020, en Comité Directivo Sigec se presenta el nivel presupuestal de ejecución de acuerdo con los cdp's viabilizados por el área de planeación acorde con la cadena de valor del Proyecto de Inversión, en el que se analizaron en tres ob"/>
    <s v="Presentar los reportes del Sistema SPI del DNP con la información registrada de avance presupuestal y de avance de indicadores"/>
    <s v="Improbable"/>
    <s v="Moderado"/>
    <s v="Moderado"/>
  </r>
  <r>
    <n v="0"/>
    <x v="11"/>
    <s v="Orientar a la DNBC, en la definición de estrategias y lineamientos que estructuren los planes, programas y proyectos de la Entidad,  con el fin de impactar positivamente el servicio entregado a los grupos de valor, mediante los lineamientos definidos en e"/>
    <s v="Formulación Inadecuada de estrategias y lineamientos que estructuren los planes y programas de la entidad"/>
    <s v="Inadecuada formulación de estrategias, lineamientos y politicas para la ejecución de los Planes, proyectos y/o programas"/>
    <s v="Estratégico"/>
    <s v="1.2"/>
    <s v="Asignación de nuevas responsabilidades a traves de Leyes, Decretos y otras disposiciones sin los ajustes institucionales necesarios."/>
    <s v="Deficiente prestación del servicio _x000a__x000a_Daño reputacional de la entidad"/>
    <s v="Posible"/>
    <s v="Moderado"/>
    <x v="0"/>
    <s v="Reducir"/>
    <s v="Informar de las nuevas responsabilidades dadas por Leyes, Decretos y otras disposiciones, dentro de los procesos de la entidad, mediante capacitaciones, charlas, mesas de trabajo, difusión de correos o publicación de piezas graficas que comuniquen las res"/>
    <s v="Líder y gestor del proceso"/>
    <s v="Todos los Procesos"/>
    <s v="Cada vez que ocurra"/>
    <s v="Prevenir"/>
    <s v="Numero de nuevas responsabilidades dadas por Leyes, Decretos y otras disposiciones generadas en el periodo evaluado que fueron comunicadas / Numero de nuevas responsabilidades dadas por Leyes, Decretos y otras disposiciones generadas en el periodo evaluad"/>
    <s v="Actas o listas de asistencia y Evaluación de las mismas_x000a__x000a_Correo electrónico"/>
    <s v="N.A."/>
    <s v="30/09/2020. A la fecha no se han emitido leyes y / o Decretos que den nuevas responsabilidades a la entidad para ser atendidas por el Proyecto de inversión u otro programa que este relacionado con los compromisos institucionales que impacten en metas del "/>
    <s v="Convocar reuniones extraordinarias que permitan socializar con los colaboradores la necesidad de conocer las nuevas Leyes, Decretos y otras disposiciones, dentro de los procesos de la entidad"/>
    <s v="Improbable"/>
    <s v="Moderado"/>
    <s v="Moderado"/>
  </r>
  <r>
    <n v="21"/>
    <x v="11"/>
    <s v="Orientar a la DNBC, en la definición de estrategias y lineamientos que estructuren los planes, programas y proyectos de la Entidad,  con el fin de impactar positivamente el servicio entregado a los grupos de valor, mediante los lineamientos definidos en e"/>
    <s v="Formulación Inadecuada de estrategias y lineamientos que estructuren los planes y programas de la entidad"/>
    <s v="Inadecuada formulación de estrategias, lineamientos y politicas para la ejecución de los Planes, proyectos y/o programas"/>
    <s v="Estratégico"/>
    <s v="1.3"/>
    <s v="Insuficiencia de recursos para atender la demanda de obligaciones impuestas"/>
    <s v="Incumplimiento en los tiempos de ejecución de los planes definidos _x000a__x000a_Reporte de indicadores de cumplimiento deficientes"/>
    <s v="Posible"/>
    <s v="Moderado"/>
    <x v="0"/>
    <s v="Reducir"/>
    <s v="Solicitar de manera oportuna las necesidades de personal para la vigencia _x000a__x000a_Si se presenta la ausencia de personal a pesar de presentar de manera oportuna las necesidades para la vigencia, se deberá mencionar dentro del comité primario del proceso de Plan"/>
    <s v="Líder y gestor del proceso"/>
    <s v="Dirección de la DNBC"/>
    <s v="Cada vez que ocurra"/>
    <s v="Detectar"/>
    <s v="Necesidades de personal para el proceso cubiertos / Necesidades de personal de proceso "/>
    <s v="Actas o listas de asistencia "/>
    <s v="MARZO 2020. 2/2*100. El 100% del personal solicitado fue asignado."/>
    <s v="El proceso de Planeación estratégica cuenta a partir del mes de marzo con el número de personal solicitado a la alta Dirección para apoyar la gestión del mismo._x000a_En el primer trimestre las actividades fueron cubiertas por la profesional con funciones de pl"/>
    <s v="Priorizar las actividades a ejecutar dentro del proceso, con el propósito de cubrir aquellas que son normativas "/>
    <s v="Improbable"/>
    <s v="Moderado"/>
    <s v="Moderado"/>
  </r>
  <r>
    <n v="0"/>
    <x v="11"/>
    <s v="Orientar a la DNBC, en la definición de estrategias y lineamientos que estructuren los planes, programas y proyectos de la Entidad,  con el fin de impactar positivamente el servicio entregado a los grupos de valor, mediante los lineamientos definidos en e"/>
    <s v="Ejecución presupuestal incompleta dentro de las vigencias definidas "/>
    <s v="No se logra cumplimiento de las metas presupuestales pactadas dentro de la DNBC"/>
    <s v="Estratégico"/>
    <s v="2.1"/>
    <s v="Inadecuada planeación y monitoreo de los procesos de contratación para la ejecución de recursos asignados"/>
    <s v="Incumplimiento en los tiempos de ejecución de los planes de inversión definidos_x000a__x000a_Incumplimiento de metas_x000a__x000a_Bajos nivelesd egestión institucional_x000a__x000a_Pérdda de credibilidad"/>
    <s v="Probable"/>
    <s v="Moderado"/>
    <x v="0"/>
    <s v="Reducir"/>
    <s v="Identificación detallada en la cadena de valor del proyecto de inversión de los item para ejecutar los recursos asignados y avalados por la Junta Nacional de Bomberos para cumplir con los objetivos y metas propuestas"/>
    <s v="Líder y gestor del proceso"/>
    <s v="Dirección de la DNBC"/>
    <s v="Cada vez que ocurra"/>
    <s v="Detectar"/>
    <s v="Desagregación de la cadena de valor por Objetivo; Producto, Actividades e Item con recursos asignados"/>
    <s v="Cadena de valor formulada y actualizada"/>
    <s v="MARZO 2020. 1 Cadena de Valor formulada y actualizada."/>
    <s v="MARZO 2020. De acuerdo con la Junta Nacional de Bomberos realizada en el mes de marzo, se formulo y actualizó la cadena de valor del proyecto de inversión, identificando por Objetivo, Productos, actividad e item, los recursos avalados en el Proyecto por l"/>
    <s v="Realizar reuniones periódicas de seguimiento a la contratación "/>
    <s v="Posible"/>
    <s v="Moderado"/>
    <s v="Alto"/>
  </r>
  <r>
    <n v="22"/>
    <x v="11"/>
    <s v="Orientar a la DNBC, en la definición de estrategias y lineamientos que estructuren los planes, programas y proyectos de la Entidad,  con el fin de impactar positivamente el servicio entregado a los grupos de valor, mediante los lineamientos definidos en e"/>
    <s v="Ejecución presupuestal incompleta dentro de las vigencias definidas "/>
    <s v="No se logra cumplimiento de las metas presupuestales pactadas dentro de la DNBC"/>
    <s v="Estratégico"/>
    <s v="2.1"/>
    <s v="Inadecuada planeación y monitoreo de los procesos de contratación para la ejecución de recursos asignados"/>
    <s v="Incumplimiento en los tiempos de ejecución de los planes de inversión definidos_x000a__x000a_Incumplimiento de metas_x000a__x000a_Bajos niveles de gestión institucional_x000a__x000a_Pérdda de credibilidad"/>
    <s v="Probable"/>
    <s v="Moderado"/>
    <x v="0"/>
    <s v="Reducir"/>
    <s v="Monitoreo periódico a los recursos de inversión asignados de acuerdo con la cadena de valor"/>
    <s v="Líder y gestor del proceso"/>
    <s v="Dirección de la DNBC"/>
    <s v="Mensual"/>
    <s v="Detectar"/>
    <s v="1 Monitoreo a la ejecución de recursos"/>
    <s v="Informes de Monitoreo presentados"/>
    <s v="ENERO 2020. No ha secionado la junta _x000a_FEBRERO 2020. No ha secionado la junta_x000a_MARZO 2020. No ha secionado la junta_x000a_ABRIL 2020. 1 Monitoreo de ejecución de recursos_x000a_MAYO 2020. 1 Monitoreo de ejecución de recursos_x000a_JUNIO 2020. 1 Monitoreo de ejecución de recu"/>
    <s v="ENERO 2020. No ha secionado la junta _x000a_FEBRERO 2020. No ha secionado la junta_x000a_MARZO 2020. No ha secionado la junta_x000a_ABRIL 2020. Se realizo 1 informe con la ejecución presupuestal de inversión y funcionamiento presentados a la alta Dirección. _x000a_MAYO 2020. Se "/>
    <s v="Realizar reuniones periódicas de seguimiento a la contratación "/>
    <s v="Posible"/>
    <s v="Moderado"/>
    <s v="Alto"/>
  </r>
  <r>
    <n v="0"/>
    <x v="12"/>
    <s v="Atender las necesidades de carácter legal y de representación judicial de la DNBC, con el propósito de defender los intereses de la entidad, mediante el acompañamiento y asesoría en carácter legal de sus procesos dando estricto cumplimiento a las leyes vi"/>
    <s v="Atender de manera inoportuna los proceso judiciales allegados a la entidad."/>
    <s v="Gestionar los procesos que llegan a la entidad fuera de los tiempos legalmente establecidos "/>
    <s v="Cumplimiento"/>
    <s v="1.1"/>
    <s v="Falta de personal idoneo."/>
    <s v="Perdida de proceso judicial_x000a__x000a_Daño reputacional_x000a__x000a_Sanciones disciplinarias _x000a__x000a_Sanciones legales"/>
    <s v="Posible"/>
    <s v="Moderado"/>
    <x v="0"/>
    <s v="Reducir"/>
    <s v="Se validara en cada uno de los comites de conciliaciòn que se cuente con el apoderado de los procesos en donde es parte la entidad. Validando que cada proceso en donde es demandada la entidad cuente con su respectivo apoderado."/>
    <s v="Gestor del Proceso"/>
    <s v="Lider del Proceso"/>
    <s v="Mensual"/>
    <s v="Prevenir"/>
    <s v="Verificaciòn del apoderado de los procesos allegados a la entidad / Relaciòn total de procesos en donde esta involucrada la entidad "/>
    <s v="Acta de comité de conciliaciòn "/>
    <s v="ENERO 2020.  9/9_x000a_FEBRERO 2020. 10/10_x000a_MARZO 2020. 10/10_x000a_ABRIL 2020. 10/10_x000a_MAYO 2020. 10/10_x000a_JUNIO 2020. 10/10_x000a_JULIO 2020. 10/10_x000a_AGOSTO 2020. 10/10_x000a_SEPTIEMBRE 2020. 10/10_x000a_"/>
    <s v="ENERO 2020.  Dentro del acta de comité de conciliación se evidencia el apoderado de los 9 procesos vigentes a esa fecha de la entidad_x000a_FEBRERO 2020.  Dentro del acta de comité de conciliación se evidencia el apoderado de los 10 procesos vigentes a esa fech"/>
    <s v="Por parte del despacho del director se solicita que se designa otro abogado que asuma la defensa de la entidad"/>
    <s v="Posible"/>
    <s v="Moderado"/>
    <s v="Alto"/>
  </r>
  <r>
    <n v="23"/>
    <x v="12"/>
    <s v="Atender las necesidades de carácter legal y de representación judicial de la DNBC, con el propósito de defender los intereses de la entidad, mediante el acompañamiento y asesoría en carácter legal de sus procesos dando estricto cumplimiento a las leyes vi"/>
    <s v="Atender de manera inoportuna los proceso judiciales allegados a la entidad."/>
    <s v="Gestionar los procesos que llegan a la entidad fuera de los tiempos legalmente establecidos "/>
    <s v="Cumplimiento"/>
    <s v="1.2"/>
    <s v="Sobrecarga laboral."/>
    <s v="Sanciones disciplinarias_x000a__x000a_Incumplimiento en el plan de acción"/>
    <s v="Posible"/>
    <s v="Moderado"/>
    <x v="0"/>
    <s v="Reducir"/>
    <s v="En los casos que la sobrecarga laboral no permita la defensa judicial de la entidad se procedera a designar otro abogado que la desarrolle. "/>
    <s v="Gestor del Proceso"/>
    <s v="Lider del Proceso"/>
    <s v="Trimestral "/>
    <s v="Prevenir"/>
    <s v="Procesos desigandos a otro abogado que tengan como causa sobrecarga laboral"/>
    <s v="Poder otorgado al nuevo abogado (en los casos que se presente el evento)"/>
    <s v="ENERO 2020.  0_x000a_FEBRERO 2020. 0_x000a_MARZO 2020. 0_x000a_ABRIL 2020. 0_x000a_MAYO 2020. 0_x000a_JUNIO 2020. 0_x000a_JULIO 2020. 0_x000a_AGOSTO 2020. 0_x000a_SEPTIEMBRE 2020. 0_x000a_"/>
    <s v="ENERO 2020. No se presentó ninguna sustitución de poder por sobrecarga laboral_x000a_FEBRERO 2020.  No se presentó ninguna sustitución de poder por sobrecarga laboral_x000a_MARZO 2020. No se presentó ninguna sustitución de poder por sobrecarga laboral_x000a_ABRIL 2020. No "/>
    <s v="Por parte del despacho del director se solicita que se designa otro abogado que asuma la defensa de la entidad"/>
    <s v="Posible"/>
    <s v="Moderado"/>
    <s v="Alto"/>
  </r>
  <r>
    <n v="0"/>
    <x v="12"/>
    <s v="Atender las necesidades de carácter legal y de representación judicial de la DNBC, con el propósito de defender los intereses de la entidad, mediante el acompañamiento y asesoría en carácter legal de sus procesos dando estricto cumplimiento a las leyes vi"/>
    <s v="Desatender las citaciones de carácter judicial y extrajudicial."/>
    <s v="Siendo vinculados a un proceso judicial o extrajudicial, no asistir a las citaciones de conciliaciones. "/>
    <s v="Cumplimiento"/>
    <s v="2.1"/>
    <s v="Falta de personal idoneo."/>
    <s v="Sanciones disciplinarias_x000a__x000a_Incumplimiento en el plan de acción"/>
    <s v="Posible"/>
    <s v="Moderado"/>
    <x v="0"/>
    <s v="Reducir"/>
    <s v="Se validara en cada uno de los comites de conciliaciòn que se cuente con el apoderado de los procesos en donde es parte la entidad. Validando que cada proceso en donde es demandada la entidad cuente con su respectivo apoderado."/>
    <s v="Gestor del Proceso"/>
    <s v="Lider del Proceso"/>
    <s v="Mensual"/>
    <s v="Prevenir"/>
    <s v="Verificaciòn del apoderado de los procesos allegados a la entidad / Relaciòn total de procesos en donde esta involucrada la entidad "/>
    <s v="Acta de comité de conciliaciòn "/>
    <s v="ENERO 2020.  9/9_x000a_FEBRERO 2020. 10/10_x000a_MARZO 2020. 10/10_x000a_ABRIL 2020. 10/10_x000a_MAYO 2020. 10/10_x000a_JUNIO 2020. 10/10_x000a_JULIO 2020. 10/10_x000a_AGOSTO 2020. 10/10_x000a_SEPTIEMBRE 2020. 10/10_x000a_"/>
    <s v="ENERO 2020.  Dentro del acta de comité de conciliación se evidencia el apoderado de los 9 procesos vigentes a esa fecha de la entidad_x000a_FEBRERO 2020.  Dentro del acta de comité de conciliación se evidencia el apoderado de los 10 procesos vigentes a esa fech"/>
    <s v="Por parte del despacho del director se solicita que se designa otro abogado que asuma la defensa de la entidad"/>
    <s v="Posible"/>
    <s v="Menor"/>
    <s v="Moderado"/>
  </r>
  <r>
    <n v="24"/>
    <x v="12"/>
    <s v="Atender las necesidades de carácter legal y de representación judicial de la DNBC, con el propósito de defender los intereses de la entidad, mediante el acompañamiento y asesoría en carácter legal de sus procesos dando estricto cumplimiento a las leyes vi"/>
    <s v="Desatender las citaciones de carácter judicial y extrajudicial."/>
    <s v="Siendo vinculados a un proceso judicial o extrajudicial, no asistir a las citaciones de conciliaciones. "/>
    <s v="Cumplimiento"/>
    <s v="2.2"/>
    <s v="Falta de seguimiento a los procesos"/>
    <s v="Inicio de proceso judicial por la no asistencia a la citacion_x000a__x000a_Sanciones legales_x000a__x000a_Sanciones disciplinarias"/>
    <s v="Posible"/>
    <s v="Moderado"/>
    <x v="0"/>
    <s v="Reducir"/>
    <s v="Revision judicial de los procesos donde es parte la entidad. _x000a__x000a_En cada uno de los comites de conciliacion de hace seguimiento a los procesos donde es parte la entidad, verificando la fecha de audiencias para confirmar asistencias"/>
    <s v="Gestor del Proceso"/>
    <s v="Lider del Proceso"/>
    <s v="Mensual"/>
    <s v="Prevenir"/>
    <s v="Procesos revisados para identificar fechas de actuacion judicial  /  Procesos en contra de la entidad"/>
    <s v="Acta de comité de conciliaciòn "/>
    <s v="ENERO 2020.  9/9_x000a_FEBRERO 2020. 10/10_x000a_MARZO 2020. 10/10_x000a_ABRIL 2020. 10/10_x000a_MAYO 2020. 10/10_x000a_JUNIO 2020. 10/10_x000a_JULIO 2020. 10/10_x000a_AGOSTO 2020. 10/10_x000a_SEPTIEMBRE 2020. 10/10_x000a_"/>
    <s v="ENERO 2020.  Dentro del acta de comité de conciliación se hace seguimiento a los procesos donde es parte la entidad._x000a_FEBRERO 2020. Dentro del acta de comité de conciliación se hace seguimiento a los procesos donde es parte la entidad._x000a_MARZO 2020. Dentro d"/>
    <s v="Presentar una solicitud de aplazamiento de la diligencia judicial "/>
    <s v="Posible"/>
    <s v="Menor"/>
    <s v="Moderado"/>
  </r>
  <r>
    <n v="0"/>
    <x v="13"/>
    <s v="Seleccionar, mantener y atraer el mejor talento humano, que satisfaga las competencias y habilidades requeridas por  DNBC, impulsando un óptimo ambiente laboral seguro, que promueva ambientes de participación y crecimiento, servidores felices y comprometi"/>
    <s v="Liquidación incorrecta de la nomina de los servidores públicos "/>
    <s v="Elaboración inadecuada de la liquidación de la nomina y parafiscales, que se puedan presentar por errores humano o tecnológicos"/>
    <s v="Operativo"/>
    <s v="1.1"/>
    <s v="Falla humana en el ingreso de información"/>
    <s v="Reprocesos_x000a__x000a_Sanciones disciplinarias_x000a__x000a_Sanciones legales"/>
    <s v="Posible"/>
    <s v="Moderado"/>
    <x v="0"/>
    <s v="Reducir"/>
    <s v="Revisión detallada de la sabana de nomina antes de ser cargada en el aplicativo del tesoro nacional"/>
    <s v="Líder y gestor del proceso"/>
    <s v="Gestión Financiera"/>
    <s v="Mensual"/>
    <s v="Prevenir"/>
    <s v="Numero de sabanas de nomina revisadas / Numero de sabanas de nomina elaboradas"/>
    <s v="Carpeta en DRIVE de las sabanas de nomina firmadas"/>
    <s v="ENERO 2020. 1/1_x000a_FEBRERO 2020. 1/1_x000a_MARZO. 1/1_x000a_ABRIL 2020. 1/1_x000a_MAYO 2020. 1/1_x000a_JUNIO 2020. 1/1_x000a_JULIO 2020. 1/1_x000a_AGOSTO 2020. 1/1_x000a_SEPTIEMBRE 2020. 1/1"/>
    <s v="ENERO 2020. Se elaboran y revisan una sabana de nomina en el periodo_x000a_FEBRERO 2020. Se elaboran y revisan una sabana de nomina en el periodo_x000a_MARZO. Se elaboran y revisan una sabana de nomina en el periodo_x000a_ABRIL 2020. Se elaboran y revisan una sabana de nom"/>
    <s v="Informar a la subdirección administrativa y a la coordinación financiera sobre la falla presentada en la liquidación de la nomina e iniciar con las correcciones a que de lugar"/>
    <s v="Posible"/>
    <s v="Moderado"/>
    <s v="Alto"/>
  </r>
  <r>
    <n v="25"/>
    <x v="13"/>
    <s v="Seleccionar, mantener y atraer el mejor talento humano, que satisfaga las competencias y habilidades requeridas por  DNBC, impulsando un óptimo ambiente laboral seguro, que promueva ambientes de participación y crecimiento, servidores felices y comprometi"/>
    <s v="Liquidación incorrecta de la nomina de los servidores públicos "/>
    <s v="Elaboración inadecuada de la liquidación de la nomina y parafiscales, que se puedan presentar por errores humano o tecnológicos"/>
    <s v="Operativo"/>
    <s v="1.2"/>
    <s v="Fallas tecnológicas"/>
    <s v="Demoras en los tiempos de pago_x000a__x000a_Reprocesos"/>
    <s v="Posible"/>
    <s v="Moderado"/>
    <x v="0"/>
    <s v="Reducir"/>
    <s v="Validar las actualizaciones previstas por el proveedor con el propósito de garantizar el correcto funcionamiento del Software de nomina"/>
    <s v="Líder y gestor del proceso"/>
    <s v="Gestión de Tecnología Informática"/>
    <s v="Cuatrimestral"/>
    <s v="Prevenir"/>
    <s v="Novedades o daños reportados del sofware por falta de actualización  "/>
    <s v="Correo Electrónico"/>
    <s v="ABRIL 2020. 0_x000a__x000a_AGOSTO 2020. 0 "/>
    <s v="ABRIL 2020. El sofware no presenta novedades, ni daños, con lo cual se valida que cuenta con las actualiaciones requeridas para su funcionamiento._x000a__x000a_AGOSTO  2020. El sofware no presenta novedades, ni daños, con lo cual se valida que cuenta con las actualia"/>
    <s v="Se liquida la nomina en Excel, con el propósito de cumplir con los pagos en los tiempos previstos"/>
    <s v="Posible"/>
    <s v="Moderado"/>
    <s v="Alto"/>
  </r>
  <r>
    <n v="26"/>
    <x v="13"/>
    <s v="Seleccionar, mantener y atraer el mejor talento humano, que satisfaga las competencias y habilidades requeridas por  DNBC, impulsando un óptimo ambiente laboral seguro, que promueva ambientes de participación y crecimiento, servidores felices y comprometi"/>
    <s v="Manejo inadecuado de la información de las historias laborales "/>
    <s v="Carencia de seguridad en la custodia de las historias laborales"/>
    <s v="Operativo"/>
    <s v="2.1"/>
    <s v="No tener un manejo  adecuado para la custodia de las historias laborales"/>
    <s v="Perdida de información de las historias laborales _x000a__x000a_Sanciones legales"/>
    <s v="Rara vez"/>
    <s v="Mayor"/>
    <x v="0"/>
    <s v="Reducir"/>
    <s v="Escanear la información de las historias laborales que se encuentran en custodia del proceso y validar con el proceso documental la posibilidad de transferir dicha información "/>
    <s v="Líder y gestor del proceso"/>
    <s v="Proceso Gestión Documental"/>
    <s v="Cuatrimestral"/>
    <s v="Prevenir"/>
    <s v="Documentos Escaneados de las historias laborales de los servidores de la entidad"/>
    <s v="Correo Electrónico"/>
    <s v="ABRIL 2020. 29 funcionarios  y 3 ex funcionarios_x000a__x000a_AGOSTO 2020. 29 funcionarios "/>
    <s v="ABRIL 2020. En el periodo en cuestion se realiza en el google drive del proceso recurso.humano@dnbc.gov.co el scaner de todos los documentos que hacen parte de la historia laboral de los funcionarios y exfuncionarios. Se adjunta pantallazo del drive donde"/>
    <s v="Enviar las historias laborales a Gestión Documental para su custodia"/>
    <s v="Rara vez"/>
    <s v="Mayor"/>
    <s v="Alto"/>
  </r>
  <r>
    <n v="27"/>
    <x v="13"/>
    <s v="Seleccionar, mantener y atraer el mejor talento humano, que satisfaga las competencias y habilidades requeridas por  DNBC, impulsando un óptimo ambiente laboral seguro, que promueva ambientes de participación y crecimiento, servidores felices y comprometi"/>
    <s v="Legalización extemporánea de viáticos y gastos de viaje"/>
    <s v="Legalización extemporánea por parte de funcionarios y contratistas de los viáticos y gastos de viaje"/>
    <s v="Operativo"/>
    <s v="3.1"/>
    <s v="Por no acatar el procedimiento establecido para la legalización de viáticos y gastos de viaje"/>
    <s v="Retraso en el cumplimiento de las actividades propias de la entidad_x000a__x000a_Reprocesos"/>
    <s v="Posible"/>
    <s v="Moderado"/>
    <x v="0"/>
    <s v="Reducir"/>
    <s v="Socializar o generar recordaciones del procedimiento de tramite de viáticos, gastos de viaje y desplazamientos"/>
    <s v="Líder y gestor del proceso"/>
    <m/>
    <s v="Mensual"/>
    <s v="Prevenir"/>
    <s v="Acciones de recordación o socialización realizadas en el periodo"/>
    <s v="Correo electrónico"/>
    <s v="ABRIL 2020. 32 correos_x000a__x000a_AGOSTO 2020. 95 correos_x000a_"/>
    <s v="ABRIL 2020. En el periodo en cuestion se enviaron 32 correos  &quot;legalizacion de comision y/o legalización gastos de viaje y desplazamiento&quot; una vez terminada la comisión o gastos de viaje y desplazamiento para recordar la fecha maxima de legalización_x000a_ABRIL"/>
    <s v="Reportar los retrasos al implicado e informar al líder del procesos para que defina las acciones a tomar"/>
    <s v="Posible"/>
    <s v="Moderado"/>
    <s v="Alto"/>
  </r>
  <r>
    <n v="0"/>
    <x v="13"/>
    <s v="Seleccionar, mantener y atraer el mejor talento humano, que satisfaga las competencias y habilidades requeridas por  DNBC, impulsando un óptimo ambiente laboral seguro, que promueva ambientes de participación y crecimiento, servidores felices y comprometi"/>
    <s v="Ambiente laboral sin las recomendaciones que garanticen el bienestar de los colaboradores"/>
    <s v="Intervención inoportuna para los servidores públicos de la DNBC lo cual puede generar accidentes labores o enfermedades laborales"/>
    <s v="Cumplimiento"/>
    <s v="4.1"/>
    <s v="No contemplar dentro cronograma del plan de trabajo de SST la elaboración de los exámenes."/>
    <s v="Enfermedades laborales_x000a__x000a_Sanciones legales"/>
    <s v="Improbable"/>
    <s v="Mayor"/>
    <x v="0"/>
    <s v="Reducir"/>
    <s v="Hacer seguimiento al cumplimiento de la actividad de los  exámenes para los servidores, dentro del plan de trabajo del SST "/>
    <s v="Líder y gestor del proceso"/>
    <s v="Gestion Contractual"/>
    <s v="Anual"/>
    <s v="Prevenir"/>
    <s v="Número de exámenes solicitados a los servidores públicos acorde a las necesidades de la entidad"/>
    <s v="Reporte de la realización del examen"/>
    <s v="No se ha cumplido el tiempo del control"/>
    <s v="Se asignó presupuesto en la vigencia 2019 para la realización de exámenes ocupacionales, los cuales se realizaron en el mes de diciembre de 2019 y los informes de condiciones de salud los recibimos en enero de 2020, de acuerdo a ellos se planteó el plan d"/>
    <s v="Programar la ejecución de las recomendaciones emitidas por la IPS en los casos que así corresponda"/>
    <s v="Improbable"/>
    <s v="Mayor"/>
    <s v="Alto"/>
  </r>
  <r>
    <n v="28"/>
    <x v="13"/>
    <s v="Seleccionar, mantener y atraer el mejor talento humano, que satisfaga las competencias y habilidades requeridas por  DNBC, impulsando un óptimo ambiente laboral seguro, que promueva ambientes de participación y crecimiento, servidores felices y comprometi"/>
    <s v="Ambiente laboral sin las recomendaciones que garanticen el bienestar de los colaboradores"/>
    <s v="Intervención inoportuna para los servidores públicos de la DNBC lo cual puede generar accidentes labores o enfermedades laborales"/>
    <s v="Cumplimiento"/>
    <s v="4.2"/>
    <s v="Por no tener aprobado el presupuesto para la elaboración de los exámenes médicos laborales"/>
    <s v="Incumplimiento a la Resolución 2346 - 2007 del Ministerio de Salud_x000a__x000a_Perdidas economicas_x000a__x000a_Sanciones legales"/>
    <s v="Improbable"/>
    <s v="Mayor"/>
    <x v="0"/>
    <s v="Reducir"/>
    <s v="Solicitar la priorización del presupuesto para los exámenes médicos ocupacionales"/>
    <s v="Líder y gestor del proceso"/>
    <s v="Comité Directivo"/>
    <s v="Anual"/>
    <s v="Prevenir"/>
    <s v="Seguimientos realizados a la aprobación del presupuesto"/>
    <s v="Acta de reunión_x000a__x000a_Lista de Asistencia_x000a__x000a_Correo Electrónico"/>
    <s v="SEPTIEMBRE 2020. 1"/>
    <s v="SEPTIEMBRE 2020. Para la vigencia presupuestal 2020 del SG-SST se asignó $5.000.000 para la realización de los exámenes médicos ocupacionales de los 29 funcionarios, se estima en el mes de octubre noviembre se realicen los examenes medicos de la vigencia "/>
    <s v="Solicitar a la ARP la intervención en las ultimas recomendaciones emitidas por la IPS"/>
    <s v="Improbable"/>
    <s v="Mayor"/>
    <s v="Alto"/>
  </r>
  <r>
    <n v="0"/>
    <x v="14"/>
    <s v="Realizar las investigaciones en materia disciplinaria a los funcionarios y exfuncionarios de la Dirección Nacional de Bomberos, para la imposición de sanciones, absolución o auto de archivo definitivo, de acuerdo con los resultados_x000a_de dichas investigacion"/>
    <s v="Desarrollo inoportuno e incumplimiento de   las etapas requeridas en las investigaciones disciplinarias"/>
    <s v="Afectacion en el cumplimiento de las etapas de los proceos disciplinarios que pueden alterar el curso y el resultado  de las investigaciones disciplinarias"/>
    <s v="Cumplimiento"/>
    <s v="1.1"/>
    <s v="Demoras en la radicación de los documentos por los afectados"/>
    <s v="Incumplimiento de plazos de los procesos disciplinarios_x000a__x000a_Reprocesos"/>
    <s v="Improbable"/>
    <s v="Mayor"/>
    <x v="0"/>
    <s v="Reducir"/>
    <s v="Revisión de la oportunidad de respuesta en las etapas de los procesos radicados, revisando en el aplicativo ORFEO de cada una de los casos. _x000a__x000a_Esto con el proposito de generar alertas en los casos que se evidencien radicados que no han allegado los documen"/>
    <s v="Gestor del Proceso"/>
    <s v="Lider del Proceso"/>
    <s v="Trimestral "/>
    <s v="Detectar"/>
    <s v="Numero de radicados sin el &quot;radicado&quot; total de soportes  /  Numero de radicados evaluados"/>
    <s v="sistema de informacion orfeo"/>
    <s v="MARZO 2020. no se ha presentado solicitud de investigaciones disciplinarias_x000a_JUNIO 2020. no se ha presentado solicitud de investigaciones disciplinarias_x000a_SEPTIEMBRE 2020. no se ha presentado solicitud de investigaciones disciplinarias"/>
    <s v="MARZO 2020. no se ha presentado solicitud de investigaciones disciplinarias_x000a_JUNIO 2020. no se ha presentado solicitud de investigaciones disciplinarias_x000a_SEPTIEMBRE 2020. no se ha presentado solicitud de investigaciones disciplinarias"/>
    <s v="Notificar al responsable que aunque se recibio el radicado, no se ha tramitado por tener incompleta la documentación respectiva y solicitar la radicacion de los mismos en el menor tiempo posible"/>
    <s v="Posible"/>
    <s v="Menor"/>
    <s v="Moderado"/>
  </r>
  <r>
    <n v="0"/>
    <x v="14"/>
    <s v="Realizar las investigaciones en materia disciplinaria a los funcionarios y exfuncionarios de la Dirección Nacional de Bomberos, para la imposición de sanciones, absolución o auto de archivo definitivo, de acuerdo con los resultados_x000a_de dichas investigacion"/>
    <s v="Desarrollo inoportuno e incumplimiento de   las etapas requeridas en las investigaciones disciplinarias"/>
    <s v="Afectacion en el cumplimiento de las etapas de los proceos disciplinarios que pueden alterar el curso y el resultado  de las investigaciones disciplinarias"/>
    <s v="Cumplimiento"/>
    <s v="1.2"/>
    <s v="Prescripción de_x000a_la acción_x000a_disciplinaria"/>
    <s v="Daño reputacional de la entidad_x000a__x000a_Sanciones legales "/>
    <s v="Improbable"/>
    <s v="Mayor"/>
    <x v="0"/>
    <s v="Reducir"/>
    <s v="Dar celeridad a los procesos a punto de prescribir. Seguimiento continúo al Mapa de Riesgo. Revisión periódica del proceso. Empoderamiento por parte del funcionario encargado"/>
    <s v="Gestor del Proceso"/>
    <s v="Lider del Proceso"/>
    <s v="Mensual"/>
    <s v="Detectar"/>
    <s v="No. De procesos abiertos / No de procesos finalizados dentro del término legal) * 100"/>
    <s v="mapa de riesgos , cuadro de relacion de procesos con los tiempos de inicio"/>
    <s v="ENERO 2020. no se ha realizado solicitud de investigaciones disciplinarias_x000a_FEBRERO 2020. no se ha realizado solicitud de investigaciones disciplinarias_x000a_MARZO 2020. no se ha realizado solicitud de investigaciones disciplinarias_x000a_ABRIL 2020. no se ha realiza"/>
    <s v="ENERO 2020. no se ha presentado solicitud de iniciar investigacion del lider del proceso_x000a_FEBRERO 2020.no se ha presentado solicitud de iniciar investigacion del lider del proceso_x000a_MARZO 2020.no se ha presentado solicitud de iniciar investigacion del lider "/>
    <s v="Realizar una priorización de los casos radicados, validando los tiempos en cada una de las etapas "/>
    <s v="Posible"/>
    <s v="Menor"/>
    <s v="Moderado"/>
  </r>
  <r>
    <n v="29"/>
    <x v="14"/>
    <s v="Realizar las investigaciones en materia disciplinaria a los funcionarios y exfuncionarios de la Dirección Nacional de Bomberos, para la imposición de sanciones, absolución o auto de archivo definitivo, de acuerdo con los resultados_x000a_de dichas investigacion"/>
    <s v="Desarrollo inoportuno e incumplimiento de   las etapas requeridas en las investigaciones disciplinarias"/>
    <s v="Afectacion en el cumplimiento de las etapas de los proceos disciplinarios que pueden alterar el curso y el resultado  de las investigaciones disciplinarias"/>
    <s v="Cumplimiento"/>
    <s v="1.3"/>
    <s v="Perdida de expedientes o piezas procesales"/>
    <s v="Falta de investigacion, errores procesales, veracidad de la informacion"/>
    <s v="Improbable"/>
    <s v="Mayor"/>
    <x v="0"/>
    <s v="Reducir"/>
    <s v="Aumento de los mecanismos de seguridad. Ubicación del archivo y documentos, en lugar adecuado y seguro. Reporte de los expedientes que salen del Despacho. _x000a__x000a_Inventario de expedientes mensual"/>
    <s v="Gestor del Proceso"/>
    <s v="Lider del Proceso"/>
    <s v="Trimestral "/>
    <s v="Prevenir"/>
    <s v="(No de Expedientes perdidos/ No de expedientes inventariados)* 100"/>
    <s v="revision y diligitalizacion de los procesos activos"/>
    <s v="MARZO 2020. no hay a la fecha procesos activos_x000a_JUNIO 2020.no hay a la fecha procesos activos_x000a_SEPTIEMBRE 2020.no hay a la fecha procesos activos"/>
    <s v="MARZO 2020.no hay a la fecha procesos activos_x000a_JUNIO 2020.no hay a la fecha procesos activos_x000a_SEPTIEMBRE 2020.no hay a la fecha procesos activos"/>
    <s v="Escanar todos los documentos correspondientes a los procesos allegados al proceso, y solicitar al area de sistemas la creacion de una carpeta con seguridad y restriccion de acceso que garantice la seguridad de la información"/>
    <s v="Posible"/>
    <s v="Menor"/>
    <s v="Moderado"/>
  </r>
  <r>
    <n v="30"/>
    <x v="14"/>
    <s v="Realizar las investigaciones en materia disciplinaria a los funcionarios y exfuncionarios de la Dirección Nacional de Bomberos, para la imposición de sanciones, absolución o auto de archivo definitivo, de acuerdo con los resultados_x000a_de dichas investigacion"/>
    <s v="Prescripción de los terminos de las acciones disciplinarias allegadas al proceso"/>
    <s v="Vencimiento de los tiempos de los términos procesales por negligencia de los funcionarios a cargo de los procesos"/>
    <s v="Cumplimiento"/>
    <s v="2.1"/>
    <s v="Quejas injustificadas por parte de los funcionario o usuarios de la entidad"/>
    <s v="Daño reputacional de la entidad- Reprocesos"/>
    <s v="Improbable"/>
    <s v="Moderado"/>
    <x v="2"/>
    <s v="Reducir"/>
    <s v="Campañas de Autocontrol y socialización del código de ética, Reglamento Interno de Trabajo y demás normatividad en materia disciplinaria."/>
    <s v="Gestor del Proceso"/>
    <s v="Lider del Proceso"/>
    <s v="Anual"/>
    <s v="Prevenir"/>
    <s v="Numero de campañas y socializaciones realizadas"/>
    <s v="Listas de asistencia y/o pantallazos de participación"/>
    <s v="No se ha cumplido el tiempo del control"/>
    <s v="No se ha cumplido el tiempo del control"/>
    <s v="Programar la sensibilizaciones de manera timestral y solicitar a los ideres de los proceso la obligatoria la participación a las sensibilizaciones por parte de ellos y sus colaboradores"/>
    <s v="Improbable"/>
    <s v="Moderado"/>
    <s v="Moderado"/>
  </r>
  <r>
    <n v="0"/>
    <x v="15"/>
    <s v="Brindar atención oportuna a los ciudadanos, grupos de interes y grupos de valor, en  el marco de trámites, servicios, peticiones, quejas, reclamos y sugerencias a través de canales de atención dispuestos para este fin, mediante la identificacion de las ex"/>
    <s v="Capacidad insuficiente de personal para la atención de tramites y servicios a los usuarios de manera oportuna"/>
    <s v="La entidad no cuenta con el personal idoneo de manera permanente, lo cual no garantiza la atención a los tramites y servicios en oportunidad "/>
    <s v="Operativo"/>
    <s v="1.1"/>
    <s v="Ausencia de personal idóneo"/>
    <s v="Inoportunidad en la atención a los usuarios"/>
    <s v="Posible"/>
    <s v="Moderado"/>
    <x v="0"/>
    <s v="Reducir"/>
    <s v="Validar los periodos de contratación del personal idóneo que genera la atención de tramites y servicios a los usuarios de la DNBC, para garantizar la continuidad del servicio."/>
    <s v="Subdirector Administrativo y Financiero _x000a_Lider o Gestor de Proceso"/>
    <s v="N/A"/>
    <s v="Mensual"/>
    <s v="Prevenir"/>
    <s v="Numero de Reuniones de seguimiento a la gestión realizada del proceso"/>
    <s v="Acta de seguimiento de las reuniones internas de gestión"/>
    <s v="ENERO 2020.0_ No se realizo reunion de seguimiento_x000a_FEBRERO 2020. 0_No se realizo reunion de seguimiento_x000a_MARZO 2020. 0_No se realizo reunion de seguimiento_x000a_ABRIL 2020. 1_Se realiza reunion de seguiento_x000a_MAYO 2020.1_Se realiza reunion de seguiento_x000a_JUNIO 2020"/>
    <s v="ENERO 2020. No se realizo reunion de seguimiento_x000a_FEBRERO 2020.No se realizo reunion de seguimiento_x000a_MARZO 2020. No se realizo reunion de seguimiento_x000a_ABRIL 2020. Se realiza reunion de seguiento en la cual aunque no se logro tener la presencia del Subdirecci"/>
    <s v="Capacitar al personal provisional o de carrera en las actividades correspondientes a los servicios de atención al usuario requeridos para mantener la atención oportunamente"/>
    <s v="Posible"/>
    <s v="Moderado"/>
    <s v="Alto"/>
  </r>
  <r>
    <n v="31"/>
    <x v="15"/>
    <s v="Brindar atención oportuna a los ciudadanos, grupos de interes y grupos de valor, en  el marco de trámites, servicios, peticiones, quejas, reclamos y sugerencias a través de canales de atención dispuestos para este fin, mediante la identificacion de las ex"/>
    <s v="Capacidad insuficiente de personal para la atención de tramites y servicios a los usuarios de manera oportuna"/>
    <s v="La entidad no cuenta con el personal idoneo de manera permanente, lo cual no garantiza la atención a los tramites y servicios en oportunidad "/>
    <s v="Operativo"/>
    <s v="1.2"/>
    <s v="Planeación inadecuada "/>
    <s v="Incumplimiento en las actividades del proceso"/>
    <s v="Posible"/>
    <s v="Moderado"/>
    <x v="0"/>
    <s v="Evitar"/>
    <s v="Validar los periodos de contratación del personal idóneo que genera la atención de tramites y servicios a los usuarios de la DNBC, para garantizar la continuidad del servicio."/>
    <s v="Subdirector Administrativo y Financiero _x000a_Lider o Gestor de Proceso"/>
    <s v="N/A"/>
    <s v="Cuatrimestral"/>
    <s v="Prevenir"/>
    <s v="Numero de Reuniones de seguimiento a la gestión realizada del proceso"/>
    <s v="Acta de seguimiento de las reuniones internas de gestión"/>
    <s v="ENERO 2020.0_ No se realizo reunion de seguimiento_x000a_FEBRERO 2020. 0_No se realizo reunion de seguimiento_x000a_MARZO 2020. 0_No se realizo reunion de seguimiento_x000a_ABRIL 2020. 1_Se realiza reunion de seguiento_x000a_MAYO 2020.1_Se realiza reunion de seguiento_x000a_JUNIO 2020"/>
    <s v="ENERO 2020. No se realizo reunion de seguimiento_x000a_FEBRERO 2020.No se realizo reunion de seguimiento_x000a_MARZO 2020. No se realizo reunion de seguimiento_x000a_ABRIL 2020. Se realiza reunion de seguiento en la cual aunque no se logro tener la presencia del Subdirecci"/>
    <s v="Incluir dentro de la planeación capacitación al personal provisional o de carrera en las actividades correspondientes a los servicios de atención al usuario requeridos para mantener la atención oportunamente"/>
    <s v="Posible"/>
    <s v="Moderado"/>
    <s v="Alto"/>
  </r>
  <r>
    <n v="32"/>
    <x v="15"/>
    <s v="Brindar atención oportuna a los ciudadanos, grupos de interes y grupos de valor, en  el marco de trámites, servicios, peticiones, quejas, reclamos y sugerencias a través de canales de atención dispuestos para este fin, mediante la identificacion de las ex"/>
    <s v="Desatender los requerimientos de PQRSD recibidos por la entidad y radicados en ORFEO, durante algunos periodos de la vigencia"/>
    <s v="Que no se respondan en oportunidad las PQRSD debido a que no se realiza el debido cierre en el aplicativo ORFEO por parte del personal responsable, al momento de terminar su contrato"/>
    <s v="Estratégico"/>
    <s v="2.1"/>
    <s v="Que el personal responsable de la atención  de tramites y/o servicios de la entidad, no realice adecuadamente el cierre del aplicativo de Gestión Documental ORFEO asignado a su cargo"/>
    <s v="Respuestas inoportunas a las peticiones, tramites y/o servicios de la entidad solicitados y radicados en ORFEO"/>
    <s v="Posible"/>
    <s v="Moderado"/>
    <x v="0"/>
    <s v="Reducir"/>
    <s v="Presentar al supervisor del contrato el reporte generado  del sistema de gestión documental de los radicados en estado abierto por cada usuario, con el propósito de remitir a los responsables para su seguimiento"/>
    <s v="Subdirector Administrativo y Financiero _x000a_Lider o Gestor de Proceso"/>
    <s v="Gestión de Tecnología Informática_x000a_Supervisores de Contrato _x000a_Lideres de Proceso"/>
    <s v="Trimestral "/>
    <s v="Prevenir"/>
    <s v="Numero de repoortes generados del sistema de gestion documental en estado abierto por usuario, enviados a los lideres de proceso "/>
    <s v="Acta de seguimiento reuniones internas de gestión_x000a__x000a_Correo electrónico de envió de reporte a los lideres y/o supervisores"/>
    <s v="Marzo 2020. 0_x000a__x000a_Junio 2020. 0_x000a__x000a_Septiembre 2020. 0"/>
    <s v="Marzo 2020.  No se realizo seguimiento_x000a__x000a_Junio 2020. Dado que se esta realizando una actualización de version del sistema ORFEO, no ha sido posible tener el informe de los reportes en estado abierto, aunque se genero un correo al area de sistemas para obte"/>
    <s v="Validar todos los casos abiertos al cierre de la vigencia mediante un usuario de administrador y buscar tramitarlas"/>
    <s v="Posible"/>
    <s v="Moderado"/>
    <s v="Alto"/>
  </r>
  <r>
    <n v="0"/>
    <x v="15"/>
    <s v="Brindar atención oportuna a los ciudadanos, grupos de interes y grupos de valor, en  el marco de trámites, servicios, peticiones, quejas, reclamos y sugerencias a través de canales de atención dispuestos para este fin, mediante la identificacion de las ex"/>
    <s v="Los canales dispuestos para la recepción de tramites y servicios de la entidad, no cumplen con la cobertura y accesibilidad necesarias para garantizar la identificación de las experiencias de los usuarios de manera apropiada"/>
    <s v="No se cuentan con canales que garanticen la apropiada gestión de los tramites reportados por los usuarios "/>
    <s v="Operativo"/>
    <s v="3.1"/>
    <s v="Fallas tecnológicas"/>
    <s v="Incumplimiento en los tiempos de recepción y respuesta para los Usuarios"/>
    <s v="Posible"/>
    <s v="Moderado"/>
    <x v="0"/>
    <s v="Evitar"/>
    <s v="Consolidar y reportar los casos de fallas de los sistemas o canales de atención para la ciudanía mediante una comunicación interna (Correo Electrónico) dirigida al área de Tecnología e Informática"/>
    <s v="Subdirector Administrativo y Financiero _x000a_Lider o Gestor de Proceso"/>
    <s v="Gestión Administrativa_x000a_Gestión de Tecnología Informática"/>
    <s v="Cuatrimestral"/>
    <s v="Detectar"/>
    <s v="Numero de fallas presentadas en los sistemas"/>
    <s v="Número de comunicaciones internas generadas informando fallas tecnológicas"/>
    <s v="ABRIL 2020. 0 No se reportarón_x000a__x000a_AGOSTO 2020. 5 novedades de fallas a gestión TI. Se han generado comunicaciones internas mediante se daban errores en el sistema de gestion documental Orfeo"/>
    <s v="ABRIL 2020. No se reportarón_x000a__x000a_AGOSTO 2020.  Se han generado comunicaciones internas mediante se daban errores en el sistema de gestion documental Orfeo"/>
    <s v="Solicitar algún plan de continencia al proceso de TI, con el fin de garantizar el servicio"/>
    <s v="Posible"/>
    <s v="Moderado"/>
    <s v="Alto"/>
  </r>
  <r>
    <n v="33"/>
    <x v="15"/>
    <s v="Brindar atención oportuna a los ciudadanos, grupos de interes y grupos de valor, en  el marco de trámites, servicios, peticiones, quejas, reclamos y sugerencias a través de canales de atención dispuestos para este fin, mediante la identificacion de las ex"/>
    <s v="Los canales dispuestos para la recepción de tramites y servicios de la entidad, no cumplen con la cobertura y accesibilidad necesarias para garantizar la identificación de las experiencias de los usuarios de manera apropiada"/>
    <s v="No se cuentan con canales que garanticen la apropiada gestión de los tramites reportados por los usuarios "/>
    <s v="Operativo"/>
    <s v="3.2"/>
    <s v="Recursos fisicos insuficientes para la prestación del servicio para el registro de PQRSD"/>
    <s v="Reprocesos"/>
    <s v="Posible"/>
    <s v="Moderado"/>
    <x v="0"/>
    <s v="Evitar"/>
    <s v="Se mantendra registo de todas las PQRSD allegadas mediante el canal telefonico de la DNBC, mediante el formato telefonico PQRSD, ante la insuficiencia de la planta telefonica de grabar las llamadas."/>
    <s v="Subdirector Administrativo y Financiero _x000a_Gestor de Proceso"/>
    <s v="Gestión Administrativa_x000a_Gestión de Tecnología Informática"/>
    <s v="Cuatrimestral"/>
    <s v="Prevenir"/>
    <s v="Numero de formatos Telefonicos PQRDS diligenciados "/>
    <s v="Formatos Telefonico PQRSD diligenciados "/>
    <s v="ABRIL 2020. 0 _x000a__x000a_AGOSTO 2020. 9"/>
    <s v="ABRIL 2020. 0 _x000a__x000a_AGOSTO 2020. Se diligenciarón en total 9 formatos correspondientes a los registros telefonicos recibidos en la entidad, los cuales fueron solicitudes o peticiones de interes general y particular, razon por la que se convirtieron en PQRSD"/>
    <s v="Registrar las llamadas en la planilla con la mayor información posible de las PPQRSD"/>
    <s v="Posible"/>
    <s v="Moderado"/>
    <s v="Alto"/>
  </r>
  <r>
    <n v="0"/>
    <x v="16"/>
    <s v="Administrar el Sistema Integrado de Gestión y Control – SIGEC, mediante acciones coordinadas con los procesos de la entidad, a través del seguimiento y control del desempeño de los procesos para contribuir al cumplimiento de los objetivos de la DNBC. "/>
    <s v="Asesorar en la implementación del Sistema Integrado de Gestión y Control SIGEC sin cumplir los lineamientos establecidos."/>
    <s v="Que el equipo de trabajo no oriente en la conformación del SIGEC a los procesos de la entidad, bajo los lineamientos establecidos "/>
    <s v="Estratégico"/>
    <s v="1.1"/>
    <s v="Falta de conocimiento de la normatividad, metodología y lineamientos establecidos para la conformación del SIGEC"/>
    <s v="Bajo nivel de apropiación, lo que genera aumento de los tiempos de implementación"/>
    <s v="Probable"/>
    <s v="Menor"/>
    <x v="0"/>
    <s v="Aceptar"/>
    <s v="Realizar reuniones mensuales &quot;Comité Primario MIPG&quot; con el equipo de trabajo del proceso de Gestión de Análisis y Mejora Continua, con el fin de alinear criterios de asesoría y validar el avance de las mismas."/>
    <s v="Líder y gestor del proceso"/>
    <s v="Todos los Procesos"/>
    <s v="Cuatrimestral"/>
    <s v="Prevenir"/>
    <s v="4 Sesiones del comité primario por el cuatrimestre"/>
    <s v="Actas o listas de asistencia "/>
    <s v="Abril 2020. 0 No se realizaron comites en este periodo_x000a__x000a_Septiembre 2020 -  3 Comites"/>
    <s v="Abril 2020. Dado que no se contaba con el equipo del proceso de manera completa no se generaron cesiones de comité MIPG durante este periodo_x000a__x000a_Septiembre 2020 -  Se realizaron 3 Comites durante este trimestre correspondientes a los meses de Julio, Agosto y"/>
    <s v="Buscar validación con el DAFP de los temas de normatividad, metodología y lineamientos establecidos para la conformación del SIGEC"/>
    <s v="Probable"/>
    <s v="Menor"/>
    <s v="Alto"/>
  </r>
  <r>
    <n v="0"/>
    <x v="16"/>
    <s v="Administrar el Sistema Integrado de Gestión y Control – SIGEC, mediante acciones coordinadas con los procesos de la entidad, a través del seguimiento y control del desempeño de los procesos para contribuir al cumplimiento de los objetivos de la DNBC. "/>
    <s v="Asesorar en la implementación del Sistema Integrado de Gestión y Control SIGEC sin cumplir los lineamientos establecidos."/>
    <s v="Que el equipo de trabajo no oriente en la conformación del SIGEC a los procesos de la entidad, bajo los lineamientos establecidos "/>
    <s v="Estratégico"/>
    <s v="1.2"/>
    <s v="Carencia de personal idóneo"/>
    <s v="Incumplimiento en los planes definidos"/>
    <s v="Probable"/>
    <s v="Menor"/>
    <x v="0"/>
    <s v="Reducir"/>
    <s v="Solicitar de manera oportuna las necesidades de personal para la vigencia _x000a__x000a_Si se presenta la ausencia de personal a pesar de presentar de manera oportuna las necesidades para la vigencia, se deberá mencionar dentro del comité primario del proceso de Gest"/>
    <s v="Líder y gestor del proceso"/>
    <s v="Dirección de la DNBC"/>
    <s v="Mensual"/>
    <s v="Detectar"/>
    <s v="Necesidades de personal para el proceso cubiertos / Necesidades de personal de proceso "/>
    <s v="Actas o listas de asistencia "/>
    <s v="Enero 2020 - No se presenta necesidades de personal_x000a_Febrero 2020 - No se presenta necesidades de personal_x000a_Marzo 2020 - 3/3_x000a_Abril 2020 - No se presenta necesidades de personal_x000a_Mayo 2020 - No se presenta necesidades de personal_x000a_Junio 2020 - No se presenta n"/>
    <s v="Enero 2020 - No se presenta necesidades de personal_x000a_Febrero 2020 - No se presenta necesidades de personal_x000a_Marzo 2020 - Se solicita la contratación de 3 contratistas en el proceso y se efectua la misma_x000a_Abril 2020 - No se presenta necesidades de personal_x000a_Ma"/>
    <s v="Priorizar las actividades a ejecutar dentro del proceso, con el propósito de cubrir aquellas que son normativas "/>
    <s v="Probable"/>
    <s v="Menor"/>
    <s v="Alto"/>
  </r>
  <r>
    <n v="34"/>
    <x v="16"/>
    <s v="Administrar el Sistema Integrado de Gestión y Control – SIGEC, mediante acciones coordinadas con los procesos de la entidad, a través del seguimiento y control del desempeño de los procesos para contribuir al cumplimiento de los objetivos de la DNBC. "/>
    <s v="Asesorar en la implementación del Sistema Integrado de Gestión y Control SIGEC sin cumplir los lineamientos establecidos."/>
    <s v="Que el equipo de trabajo no oriente en la conformación del SIGEC a los procesos de la entidad, bajo los lineamientos establecidos "/>
    <s v="Estratégico"/>
    <s v="1.3"/>
    <s v="Uso de metodología y tiempos de ejecución inadecuados "/>
    <s v="Resistencia a los lineamientos impartidos por el área de Planeación"/>
    <s v="Probable"/>
    <s v="Menor"/>
    <x v="0"/>
    <s v="Aceptar"/>
    <s v="Fortalecer los lineamientos para la implementación de MIPG y SIGEC con los lideres, gestores y cogestores de cada proceso, mediante charlas o capacitaciones de las metodologías aplicadas, evaluando el resultado de entendimiento fruto de la capacitación"/>
    <s v="Líder y gestor del proceso"/>
    <s v="Todos los Procesos"/>
    <s v="Cuatrimestral"/>
    <s v="Prevenir"/>
    <s v="Total de actividades de fortalecimiento en temas de la implementación de MIPG y SIGEC realizadas /  Total de actividades de fortalecimiento en temas de la implementación de MIPG y SIGEC programadas"/>
    <s v="Actas o listas de asistencia_x000a_Encuesta o evaluación de conocimientos básicos de los lineamientos"/>
    <s v="ABRIL 2020. 0_x000a__x000a_Agosto 2020 -  5/5"/>
    <s v="ABRIL 2020. No se realizaron actividades por falta de personal y curva de adaptación del mismo_x000a__x000a_Agosto 2020 - Se realizan actividades de fortalecimiento en las siguientes actividades:_x000a_*Plan Anticorrupción 2020 segundo cuatrimeste_x000a_*Pan de Mejoramiento_x000a_*Act"/>
    <s v="Fortalecimiento de lineamientos para la implementación de MIPG y SIGEC con los lideres, gestores y cogestores de cada proceso, mediante charlas o capacitaciones de las metodologías aplicadas de manera obligatoria para los colaboradores de carrera o provis"/>
    <s v="Probable"/>
    <s v="Menor"/>
    <s v="Alto"/>
  </r>
  <r>
    <n v="0"/>
    <x v="16"/>
    <s v="Administrar el Sistema Integrado de Gestión y Control – SIGEC, mediante acciones coordinadas con los procesos de la entidad, a través del seguimiento y control del desempeño de los procesos para contribuir al cumplimiento de los objetivos de la DNBC. "/>
    <s v="Acciones de implementación del SIGEC no efectivas "/>
    <s v="Diseñar un plan de implementación que no se ajuste con las necesidades y la realidad misional de la entidad"/>
    <s v="Operativo"/>
    <s v="2.1"/>
    <s v="Priorización temas diferentes a los que contempla la implementación del SIGEC"/>
    <s v="Incumplimiento en la implementación del SIGEC"/>
    <s v="Probable"/>
    <s v="Menor"/>
    <x v="0"/>
    <s v="Aceptar"/>
    <s v="Socializar las actualizaciones que se presenten dentro de las políticas o lineamientos asociados a la implementación de MIPG o SIGEC, evaluando el resultado de entendimiento fruto de la capacitación"/>
    <s v="Líder y gestor del proceso"/>
    <s v="Todos los Procesos"/>
    <s v="Cuatrimestral"/>
    <s v="Prevenir"/>
    <s v="Total de actividades de actualización realizadas a los colaboradores de la entidad / Total de actividades de actualización programadas a los colaboradores de la entidad"/>
    <s v="Actas o listas de asistencia_x000a_Evaluacion o encuesta de conocimiento de la evaluación"/>
    <s v="ABRIL 2020. 0_x000a__x000a_Septiembre 2020 - 5/5"/>
    <s v="ABRIL 2020. No se realizaron actividades por falta de personal y curva de adaptación del mismo_x000a__x000a_Septiembre 2020 - Se realizan actividades de fortalecimiento en las siguientes actividades:_x000a_*Plan Anticorrupción 2020 segundo cuatrimeste_x000a_*Pan de Mejoramiento_x000a_"/>
    <s v="Convocar a los gestores y cogestores de cada proceso para socializar los cambios o actualizaciones presentadas en el SIGEC evaluando el entendimiento del tema mediante una evaluación"/>
    <s v="Probable"/>
    <s v="Menor"/>
    <s v="Alto"/>
  </r>
  <r>
    <n v="35"/>
    <x v="16"/>
    <s v="Administrar el Sistema Integrado de Gestión y Control – SIGEC, mediante acciones coordinadas con los procesos de la entidad, a través del seguimiento y control del desempeño de los procesos para contribuir al cumplimiento de los objetivos de la DNBC. "/>
    <s v="Acciones de implementación del SIGEC no efectivas "/>
    <s v="Diseñar un plan de implementación que no se ajuste con las necesidades y la realidad misional de la entidad"/>
    <s v="Operativo"/>
    <s v="2.2"/>
    <s v="Carencia de personal idóneo"/>
    <s v="Se generan reprocesos en la implementación del SIGEC"/>
    <s v="Probable"/>
    <s v="Menor"/>
    <x v="0"/>
    <s v="Evitar"/>
    <s v="Solicitar de manera oportuna las necesidades de personal para la vigencia _x000a__x000a_Si se presenta la ausencia de personal a pesar de presentar de manera oportuna las necesidades para la vigencia, se deberá mencionar dentro del comité primario del proceso de Gest"/>
    <s v="Líder y gestor del proceso"/>
    <s v="Dirección de la DNBC"/>
    <s v="Mensual"/>
    <s v="Detectar"/>
    <s v="Necesidades de personal para el proceso cubiertos / Necesidades de personal de proceso "/>
    <s v="Actas o listas de asistencia "/>
    <s v="Enero 2020 - No se presenta necesidades de personal_x000a_Febrero 2020 - No se presenta necesidades de personal_x000a_Marzo 2020 - 3/3_x000a_Abril 2020 - No se presenta necesidades de personal_x000a_Mayo 2020 - No se presenta necesidades de personal_x000a_Junio 2020 - No se presenta n"/>
    <s v="Enero 2020 - No se presenta necesidades de personal_x000a_Febrero 2020 - No se presenta necesidades de personal_x000a_Marzo 2020 - Se solicita la contratación de 3 contratistas en el proceso y se efectua la misma_x000a_Abril 2020 - No se presenta necesidades de personal_x000a_Ma"/>
    <s v="Priorizar las actividades a ejecutar dentro del proceso, con el propósito de cubrir aquellas que son normativas "/>
    <s v="Probable"/>
    <s v="Menor"/>
    <s v="Alto"/>
  </r>
  <r>
    <n v="0"/>
    <x v="17"/>
    <s v="Asesorar el desarrollo de la gestión de los Cuerpos de Bomberos del País y grupos de Interés, mediante la proyección y socialización de  directrices jurídicas, técnicas y operativas en materia bomberil."/>
    <s v="Asesorias en terminos no oportunos conforme a lo establecido en la ley respecto al acompañamiento jurídico, técnico y operativo en materia bomberil"/>
    <s v="El no acompañamiento oportuno juridico, hacia los grupos de valor o grupos de interes de la DNBC "/>
    <s v="Cumplimiento"/>
    <s v="1.1"/>
    <s v="Fallas tecnológicas en sistema de gestión documental, internet y correo electrónico"/>
    <s v="Afectación a terceros_x000a__x000a_Reprocesos_x000a__x000a_Daño reputacional"/>
    <s v="Posible"/>
    <s v="Moderado"/>
    <x v="0"/>
    <s v="Reducir"/>
    <s v="Reportar las fallas presentadas de manera oportuna al área encargada, detallando el tipo de falla y el sistema en el cual de presenta"/>
    <s v="Líder del proceso y Gestor del Proceso"/>
    <s v="Gestión de Tecnología Informática"/>
    <s v="Cada vez que ocurra"/>
    <s v="Detectar"/>
    <s v="Numero de fallas presentadas y reportadas en el periodo"/>
    <s v="Correo electrónico_x000a__x000a_Relaciòn de casos (Bitacora)"/>
    <s v="MARZO 2020. 0, FALLAS REPORTADAS_x000a__x000a_JUNIO 2020. 10, FALLAS REPORTADAS_x000a__x000a_SEPTIEMBRE 2020. 0, FALLAS REPORTADAS"/>
    <s v="MARZO 2020. No se presentaron fallas en los sistemas que limitaran o impidieran la respuesta a las asesorias en terminos no oportunos conforme a lo establecido en la ley respecto al acompañamiento jurídico, técnico y operativo en materia bomberil_x000a__x000a_JUNIO 2"/>
    <s v="Solicitar aplicar una solución alternativa a TI para poder desarrollar las asesorías requeridas"/>
    <s v="Improbable"/>
    <s v="Moderado"/>
    <s v="Moderado"/>
  </r>
  <r>
    <n v="0"/>
    <x v="17"/>
    <s v="Asesorar el desarrollo de la gestión de los Cuerpos de Bomberos del País y grupos de Interés, mediante la proyección y socialización de directrices jurídicas, técnicas y operativas en materia bomberil."/>
    <s v="Asesorias en terminos no oportunos conforme a lo establecido en la ley respecto al acompañamiento jurídico, técnico y operativo en materia bomberil"/>
    <s v="El no acompañamiento oportuno juridico, hacia los grupos de valor o grupos de interes de la DNBC"/>
    <s v="Cumplimiento"/>
    <d v="2020-02-01T00:00:00"/>
    <s v="Ausencia de personal idóneo"/>
    <s v="Sanciones Legales_x000a_ _x000a_ Sanciones diciplinarias_x000a_ _x000a_ Daño reputacional"/>
    <s v="Posible"/>
    <s v="Moderado"/>
    <x v="0"/>
    <s v="Reducir"/>
    <s v="Asignar a los abogados todos las PQRSD de conformidad con las necesidades que se reciban, por parte de los grupos de valor y/o interés en materia jurídica, operativa y técnica bomberil acorde a cada caso. _x000a_ _x000a_ En caso de que el personal no sea suficiente, "/>
    <s v="Subdirector Estratégico y de Coordinación Bomberil"/>
    <s v="Atención al Ciudadano"/>
    <s v="Mensual"/>
    <s v="Prevenir"/>
    <s v="No. de PQRSD asignadas a los abogados / No. de PQRSD recibidas en el periodo"/>
    <s v="Formato PQRD"/>
    <s v="ENERO 2020. 9/9 Se asigno el 100% de los requerimientos recibidos_x000a_ _x000a_ FEBRERO 2020. 15/15 Se asigno el 100% de los requerimientos recibidos_x000a_ _x000a_ MARZO 2020. 30/30 Se asigno el 100% de los requerimientos recibidos_x000a_ _x000a_ ABRIL 2020. 105/105 Se asigno el 100% de l"/>
    <s v="ENERO 2020. Dentro del perido se realizo la asignacion de todos las pqrsd recibidas, a los abogados cotratados del area dentro de la entidad, sinedo estos suficientes para el promedio de asignacoin de pqrsd._x000a_ _x000a_ FEBRERO 2020. Dentro del perido se realizo l"/>
    <s v="Responder todas las solicitudes independiente de los tiempos establecidos"/>
    <s v="Improbable"/>
    <s v="Moderado"/>
    <s v="Moderado"/>
  </r>
  <r>
    <n v="0"/>
    <x v="17"/>
    <s v="Asesorar el desarrollo de la gestión de los Cuerpos de Bomberos del País y grupos de Interés, mediante la proyección y socialización de  directrices jurídicas, técnicas y operativas en materia bomberil."/>
    <s v="Asesorias en terminos no oportunos conforme a lo establecido en la ley respecto al acompañamiento jurídico, técnico y operativo en materia bomberil"/>
    <s v="El no acompañamiento oportuno juridico, hacia los grupos de valor o grupos de interes de la DNBC "/>
    <s v="Cumplimiento"/>
    <s v="1.3"/>
    <s v="Negligencia por parte del personal"/>
    <s v="Sanciones Legales_x000a__x000a_Sanciones diciplinarias_x000a__x000a_Daño reputacional"/>
    <s v="Posible"/>
    <s v="Moderado"/>
    <x v="0"/>
    <s v="Reducir"/>
    <s v="Validar el cumplimiento de las actividades e informar al supervisor del contrato, para que se tomen los correctivos necesarios por parte del personal"/>
    <s v="Líder del proceso y Gestor del Proceso"/>
    <s v="no aplica"/>
    <s v="Cada vez que ocurra"/>
    <s v="Detectar"/>
    <s v="Numero de informes realizados detallando los incumplimientos encontrados"/>
    <s v="Correo electrónico_x000a__x000a_Formato de atención de soporte técnico"/>
    <s v="MARZO 2020. 0, No se presentaron casos de inconsistencias en las respuestas_x000a__x000a_JUNIO 2020.  0, No se presentaron casos de inconsistencias en las respuestas_x000a__x000a_SEPTIEMBRE 0, No se presentaron casos de inconsistencias en las respuestas"/>
    <s v="MARZO 2020. De acuerdo a la asignacion realizada a sus abogados realizaron su labor en el periodo, no se constato Negligencia por parte del personal al momento de generar las respuestas a las pqrsd_x000a__x000a_JUNIO 2020.  De acuerdo a la asignacion realizada a sus "/>
    <s v="informar al director del contrato, para que se tomen los correctivos necesarios por parte del personal"/>
    <s v="Improbable"/>
    <s v="Moderado"/>
    <s v="Moderado"/>
  </r>
  <r>
    <n v="36"/>
    <x v="17"/>
    <s v="Asesorar el desarrollo de la gestión de los Cuerpos de Bomberos del País y grupos de Interés, mediante la proyección y socialización de  directrices jurídicas, técnicas y operativas en materia bomberil."/>
    <s v="Asesorias en terminos no oportunos conforme a lo establecido en la ley respecto al acompañamiento jurídico, técnico y operativo en materia bomberil"/>
    <s v="El no acompañamiento oportuno juridico, hacia los grupos de valor o grupos de interes de la DNBC "/>
    <s v="Cumplimiento"/>
    <s v="1.4"/>
    <s v="Errores humanos"/>
    <s v="Reprocesos_x000a__x000a_Daño reputaciónal_x000a__x000a_Sancionales disciplinarias"/>
    <s v="Posible"/>
    <s v="Moderado"/>
    <x v="0"/>
    <s v="Reducir"/>
    <s v="Solicitar de manera oportuna las necesidades del personal idóneo que permita dar respuesta oportuna a la cantidad de asesorías requeridas al proceso"/>
    <s v="Líder del proceso "/>
    <s v="oficina de contratación y dirección general"/>
    <s v="Anual"/>
    <s v="Prevenir"/>
    <s v="Numero personal requerido"/>
    <s v="contratos de prestación de servicio"/>
    <s v="SEPTIEMBRE 2020. 6 personas (PEDIR ADRIANA EL FORMULARIO DILGENCIA)"/>
    <s v="SEPTIEMBRE 2020. 6 personas (PEDIR ADRIANA EL FORMULARIO DILGENCIADO EXPLICAR EL FORMULARIO)"/>
    <s v="asignar personal provisional para la respuesta y acompañamiento oportuno a los cuerpos de bomberos y grupos de interés"/>
    <s v="Improbable"/>
    <s v="Moderado"/>
    <s v="Moderado"/>
  </r>
  <r>
    <n v="0"/>
    <x v="18"/>
    <s v="Coordinar las acciones que permitan la gestión de consecución de recursos financieros, físicos, humanos o técnicos para el Fortalecimiento de los Bomberos de Colombia, por intermedio de entidades del Gobierno y Cooperantes Nacionales o Internacionales, co"/>
    <s v="Acuerdos o alianzas que no llegan hacer concretadas y pactadas entre los cooperantes y la DNBC."/>
    <s v="Factores internos y externos que impiden la formalización de acuerdos o alianzas para el fortalecimiento de los cuerpos de bomberos de Colombia."/>
    <s v="Estratégico"/>
    <s v="1.3"/>
    <s v="Los cooperantes no realicen ofrecimientos en el campo bomberil"/>
    <s v="Disminución de acuerdos y alianzas con cooperantes o aliados desde la DNBC _x000a__x000a_Bajos resultados en los productos de cooperación"/>
    <s v="Posible"/>
    <s v="Moderado"/>
    <x v="0"/>
    <s v="Reducir"/>
    <s v="Revisión periódica de los acuerdos o alianzas que se hayan generado en la DNBC. "/>
    <s v="Líder del proceso y Gestor del Proceso"/>
    <s v="Cooperantes externos a la DNBC"/>
    <s v="Trimestral "/>
    <s v="Prevenir"/>
    <s v="#Novedades presentadas"/>
    <s v="Base de datos de los acuerdos a o alianzas realizadas, o  correo eléctrico o acta de  reunión"/>
    <s v="MARZO 2020: 0  _x000a_JUNIO 2020:  Cod causa 1.2 Indicador (2)_x000a_                          Cod causa 1.3 Indicador (15)_x000a_SEPTIEMBRE 2020.  Cod causa 1.2 Indicador (5)_x000a_                                   Cod causa 1.3 Indicador (18)"/>
    <s v="MARZO 2020: No se evidenciaron novedades                                                                                                                                                                                                                       "/>
    <s v="Generar un cronograma de actividades de contacto con los cooperantes o aliados, donde se pueda hacer seguimiento a las obsevaciones y/o novedades que puedan reportar cada uno de ellos, "/>
    <s v="Posible"/>
    <s v="Moderado"/>
    <s v="Alto"/>
  </r>
  <r>
    <n v="37"/>
    <x v="18"/>
    <s v="Coordinar las acciones que permitan la gestión de consecución de recursos financieros, físicos, humanos o técnicos para el Fortalecimiento de los Bomberos de Colombia, por intermedio de entidades del Gobierno y Cooperantes Nacionales o Internacionales, co"/>
    <s v="Acuerdos o alianzas que no llegan hacer concretadas y pactadas entre los cooperantes y la DNBC."/>
    <s v="Factores internos y externos que impiden la formalización de acuerdos o alianzas para el fortalecimiento de los cuerpos de bomberos de Colombia."/>
    <s v="Estratégico"/>
    <s v="1.4"/>
    <s v="Falta de personal idoneo"/>
    <s v="Reprocesos _x000a__x000a_Daño reputacional_x000a__x000a_Sanciones legales "/>
    <s v="Posible"/>
    <s v="Moderado"/>
    <x v="0"/>
    <s v="Reducir"/>
    <s v="Solicitud de personal idoneo para el procesos que cumplan con experiencia y perfil acorde a la misionalidad del proceso. "/>
    <s v="Líder del proceso y Gesto del proceso"/>
    <s v="Proceso de Gestión de Contratación"/>
    <s v="Cada vez que ocurra"/>
    <s v="Prevenir"/>
    <s v="Identificación de necesidad de personal  /  Personal asignaado"/>
    <s v="Hojas de vida evaluadas "/>
    <s v="SEPTIMBRE 2020. 1/1"/>
    <s v="SEPTIEMBRE 2020. Se hace el ingreso a contratista con el cargo &quot;Apoyo al Programa Cooperacion Internacional y Alianzas estrategicas . Ruta  del total de las evidencias : https://drive.google.com/drive/folders/1_5SONdMlUnXwVmuhJVBP8s7m213mG32Y"/>
    <s v="Solicitar de manera oportuna y clara en las necesidades de personal para la futuras vigencias: los perfiles requeridos para el desarrollo de la gestión necesarias en el proceso "/>
    <s v="Posible"/>
    <s v="Moderado"/>
    <s v="Alto"/>
  </r>
  <r>
    <n v="0"/>
    <x v="6"/>
    <s v="Proveer soluciones administrativas adecuadas, para apoyar el desarrollo y gestión de las dependencias de la DNBC, a través de la administración, custodia y control de los mismos."/>
    <s v="Administación inapropiada de los bienes de propiedad de la DNBC"/>
    <s v="Custodiar y/o administrar de manera inapropiada los bienes de cargo de la DNBC"/>
    <s v="Operativo"/>
    <s v="2.1"/>
    <s v="El inventario individual en uso presenta diferencias con la información registrada"/>
    <s v="Inventarios desactualizados_x000a__x000a_Pérdida de bienes de consumo, consumo controlado y devolutivo"/>
    <s v="Posible"/>
    <s v="Moderado"/>
    <x v="0"/>
    <s v="Reducir"/>
    <s v="Validar el inventario de activos de la entidad, verificando fisicamente vs el inventario registrado de los activos "/>
    <s v="Gestor del Proceso"/>
    <s v="Todos los procesos"/>
    <s v="Semestral"/>
    <s v="Detectar"/>
    <s v="(No. de verificaciones al inventario/No de verificaciones planeadas)*100"/>
    <s v="Informe de verificación o lista de chqueo"/>
    <s v="ENERO 2020. 1/1_x000a__x000a_JUNIO 2020.  1/1_x000a__x000a_"/>
    <s v="ENERO 2020. Se realizó un inventario   cumpliendo asi con el 100% del requerimiento.    _x000a_                         _x000a_JUNIO 2020. Se realizó un inventario   cumpliendo asi con el 100% del requerimiento.                                  _x000a_"/>
    <s v="Realizar el inventario una vez allegue a la entidad, con la empresa contratista, el gestor del proceso y la persona encargada del inventario de la entidad. _x000a_Verificar trimestralmente el inventario individual con la informacion registrada y actualizarla pa"/>
    <s v="Improbable"/>
    <s v="Moderado"/>
    <s v="Moderado"/>
  </r>
  <r>
    <n v="38"/>
    <x v="6"/>
    <s v="Proveer soluciones administrativas adecuadas, para apoyar el desarrollo y gestión de las dependencias de la DNBC, a través de la administración, custodia y control de los mismos."/>
    <s v="Administación inapropiada de los bienes de propiedad de la DNBC"/>
    <s v="Custodiar y/o administrar de manera inapropiada los bienes de cargo de la DNBC"/>
    <s v="Operativo"/>
    <s v="2.2"/>
    <s v="Incumplimiento en el reporte de novedades de traslado, desvinculación o liquidación de contratos"/>
    <s v="Reproceso de actividades y aumento de carga operativa_x000a__x000a_Sanciones disciplinarias"/>
    <s v="Posible"/>
    <s v="Moderado"/>
    <x v="0"/>
    <s v="Reducir"/>
    <s v="Revisar las causas del incumplimiento en el reporte y gestionar de forma inmediata la actualización de estos"/>
    <s v="Lider y Gestor del Proceso"/>
    <s v="Todos los procesos"/>
    <s v="Semestral"/>
    <s v="Detectar"/>
    <s v="(No. de novedades reportadas/No. total de novedades)*100"/>
    <s v="Informe de reporte de novedades"/>
    <s v="ENERO 2020. 1/1_x000a__x000a_JUNIO 2020.  1/1_x000a__x000a_"/>
    <s v="A 31 de Enero del 2020 se realizó un inventario   cumpliendo asi con el 100% del requerimiento.    _x000a_                         _x000a_ A 30 de junio del  2020 se realizó un inventario   cumpliendo asi con el 100% del requerimiento.                                "/>
    <s v="Actualizar los reportes de novedades, traslados y liquidaciones de contratos, en los periodos establecidos, verificacndo la existencia de los bienes a cargo de cada funcionario de acuerdo al inventario realizado semestralmente"/>
    <s v="Improbable"/>
    <s v="Moderado"/>
    <s v="Moderad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name="Hoja6" cacheId="7" applyNumberFormats="0" applyBorderFormats="0" applyFontFormats="0" applyPatternFormats="0" applyAlignmentFormats="0" applyWidthHeightFormats="0" dataCaption="" updatedVersion="5" compact="0" compactData="0">
  <location ref="A3:A23" firstHeaderRow="1" firstDataRow="1" firstDataCol="1"/>
  <pivotFields count="35">
    <pivotField name="Nro*" compact="0" outline="0" multipleItemSelectionAllowed="1" showAll="0"/>
    <pivotField name="Proceso" axis="axisRow" compact="0" outline="0" multipleItemSelectionAllowed="1" showAll="0" sortType="ascending">
      <items count="21">
        <item x="16"/>
        <item x="10"/>
        <item x="0"/>
        <item x="8"/>
        <item x="17"/>
        <item x="7"/>
        <item x="6"/>
        <item x="14"/>
        <item x="15"/>
        <item x="4"/>
        <item x="5"/>
        <item x="18"/>
        <item x="3"/>
        <item x="13"/>
        <item x="2"/>
        <item x="1"/>
        <item x="12"/>
        <item x="9"/>
        <item x="11"/>
        <item h="1" x="19"/>
        <item t="default"/>
      </items>
    </pivotField>
    <pivotField name="Objetivo" compact="0" outline="0" multipleItemSelectionAllowed="1" showAll="0"/>
    <pivotField name="Nombre del Riesgo" compact="0" outline="0" multipleItemSelectionAllowed="1" showAll="0"/>
    <pivotField name="Descripción del Riesgo" compact="0" outline="0" multipleItemSelectionAllowed="1" showAll="0"/>
    <pivotField name="Tipo de Riesgo" compact="0" outline="0" multipleItemSelectionAllowed="1" showAll="0"/>
    <pivotField name="Cód Causa *" compact="0" outline="0" multipleItemSelectionAllowed="1" showAll="0"/>
    <pivotField name="Causas (&gt;=7)*" compact="0" outline="0" multipleItemSelectionAllowed="1" showAll="0"/>
    <pivotField name="Consecuencias *" compact="0" outline="0" multipleItemSelectionAllowed="1" showAll="0"/>
    <pivotField name="Probabilidad" compact="0" numFmtId="1" outline="0" multipleItemSelectionAllowed="1" showAll="0"/>
    <pivotField name="Impacto" compact="0" outline="0" multipleItemSelectionAllowed="1" showAll="0"/>
    <pivotField name="Evaluación del Riesgo" compact="0" outline="0" multipleItemSelectionAllowed="1" showAll="0"/>
    <pivotField name="Tratamiento*" compact="0" outline="0" multipleItemSelectionAllowed="1" showAll="0"/>
    <pivotField name="Nombre y descripción del Control*" compact="0" outline="0" multipleItemSelectionAllowed="1" showAll="0"/>
    <pivotField name="Responsable*" compact="0" outline="0" multipleItemSelectionAllowed="1" showAll="0"/>
    <pivotField name="Otros responsables que particpan en su ejecución*" compact="0" outline="0" multipleItemSelectionAllowed="1" showAll="0"/>
    <pivotField name="Periodicidad *" compact="0" numFmtId="164" outline="0" multipleItemSelectionAllowed="1" showAll="0"/>
    <pivotField name="Proposito *" compact="0" numFmtId="164" outline="0" multipleItemSelectionAllowed="1" showAll="0"/>
    <pivotField name="Indicador*" compact="0" outline="0" multipleItemSelectionAllowed="1" showAll="0"/>
    <pivotField name="Evidencia*" compact="0" outline="0" multipleItemSelectionAllowed="1" showAll="0"/>
    <pivotField name="Fecha / Descripción del resultado obtenido" compact="0" numFmtId="164" outline="0" multipleItemSelectionAllowed="1" showAll="0"/>
    <pivotField name="Fecha / Descripción del seguimiento" compact="0" numFmtId="164" outline="0" multipleItemSelectionAllowed="1" showAll="0"/>
    <pivotField name="Contingencia" compact="0" outline="0" multipleItemSelectionAllowed="1" showAll="0"/>
    <pivotField name="probabilidad2" compact="0" numFmtId="1" outline="0" multipleItemSelectionAllowed="1" showAll="0"/>
    <pivotField name="impacto2" compact="0" outline="0" multipleItemSelectionAllowed="1" showAll="0"/>
    <pivotField name="evaluación del riesgo2" compact="0" outline="0" multipleItemSelectionAllowed="1" showAll="0"/>
    <pivotField name="Observaciones Control Interno" compact="0" outline="0" multipleItemSelectionAllowed="1" showAll="0"/>
    <pivotField name="Identificaciòn del riesgo_x000a_Nombre del Riesgo y descripciòn " compact="0" outline="0" multipleItemSelectionAllowed="1" showAll="0"/>
    <pivotField name="Causas" compact="0" outline="0" multipleItemSelectionAllowed="1" showAll="0"/>
    <pivotField name="Consecuencias" compact="0" outline="0" multipleItemSelectionAllowed="1" showAll="0"/>
    <pivotField name="evaluación del riesgo3" compact="0" outline="0" multipleItemSelectionAllowed="1" showAll="0"/>
    <pivotField name="Tratamiento" compact="0" outline="0" multipleItemSelectionAllowed="1" showAll="0"/>
    <pivotField name="Indicador" compact="0" outline="0" multipleItemSelectionAllowed="1" showAll="0"/>
    <pivotField name="Contigencia" compact="0" outline="0" multipleItemSelectionAllowed="1" showAll="0"/>
    <pivotField name="Evaluación Riesgo residual" compact="0" outline="0" multipleItemSelectionAllowed="1" showAll="0"/>
  </pivotFields>
  <rowFields count="1">
    <field x="1"/>
  </rowFields>
  <rowItems count="20">
    <i>
      <x/>
    </i>
    <i>
      <x v="1"/>
    </i>
    <i>
      <x v="2"/>
    </i>
    <i>
      <x v="3"/>
    </i>
    <i>
      <x v="4"/>
    </i>
    <i>
      <x v="5"/>
    </i>
    <i>
      <x v="6"/>
    </i>
    <i>
      <x v="7"/>
    </i>
    <i>
      <x v="8"/>
    </i>
    <i>
      <x v="9"/>
    </i>
    <i>
      <x v="10"/>
    </i>
    <i>
      <x v="11"/>
    </i>
    <i>
      <x v="12"/>
    </i>
    <i>
      <x v="13"/>
    </i>
    <i>
      <x v="14"/>
    </i>
    <i>
      <x v="15"/>
    </i>
    <i>
      <x v="16"/>
    </i>
    <i>
      <x v="17"/>
    </i>
    <i>
      <x v="18"/>
    </i>
    <i t="grand">
      <x/>
    </i>
  </rowItems>
  <colItems count="1">
    <i/>
  </colItem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23" firstHeaderRow="1" firstDataRow="1" firstDataCol="1"/>
  <pivotFields count="35">
    <pivotField showAll="0"/>
    <pivotField axis="axisRow" showAll="0">
      <items count="20">
        <item x="16"/>
        <item x="10"/>
        <item x="0"/>
        <item x="8"/>
        <item x="17"/>
        <item x="7"/>
        <item x="6"/>
        <item x="14"/>
        <item x="15"/>
        <item x="4"/>
        <item x="5"/>
        <item x="18"/>
        <item x="3"/>
        <item x="13"/>
        <item x="2"/>
        <item x="1"/>
        <item x="12"/>
        <item x="9"/>
        <item x="11"/>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0">
    <i>
      <x/>
    </i>
    <i>
      <x v="1"/>
    </i>
    <i>
      <x v="2"/>
    </i>
    <i>
      <x v="3"/>
    </i>
    <i>
      <x v="4"/>
    </i>
    <i>
      <x v="5"/>
    </i>
    <i>
      <x v="6"/>
    </i>
    <i>
      <x v="7"/>
    </i>
    <i>
      <x v="8"/>
    </i>
    <i>
      <x v="9"/>
    </i>
    <i>
      <x v="10"/>
    </i>
    <i>
      <x v="11"/>
    </i>
    <i>
      <x v="12"/>
    </i>
    <i>
      <x v="13"/>
    </i>
    <i>
      <x v="14"/>
    </i>
    <i>
      <x v="15"/>
    </i>
    <i>
      <x v="16"/>
    </i>
    <i>
      <x v="17"/>
    </i>
    <i>
      <x v="18"/>
    </i>
    <i t="grand">
      <x/>
    </i>
  </rowItems>
  <colItems count="1">
    <i/>
  </colItems>
  <dataFields count="1">
    <dataField name="Cuenta de Nombre y descripción del Control*" fld="1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 dinámica2"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E24" firstHeaderRow="1" firstDataRow="2" firstDataCol="1" rowPageCount="1" colPageCount="1"/>
  <pivotFields count="36">
    <pivotField axis="axisPage" multipleItemSelectionAllowed="1" showAll="0">
      <items count="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axis="axisRow" showAll="0">
      <items count="20">
        <item x="16"/>
        <item x="10"/>
        <item x="0"/>
        <item x="8"/>
        <item x="17"/>
        <item x="7"/>
        <item x="6"/>
        <item x="14"/>
        <item x="15"/>
        <item x="4"/>
        <item x="5"/>
        <item x="18"/>
        <item x="3"/>
        <item x="13"/>
        <item x="2"/>
        <item x="1"/>
        <item x="12"/>
        <item x="9"/>
        <item x="1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defaultSubtotal="0">
      <items count="3">
        <item x="0"/>
        <item x="2"/>
        <item x="1"/>
      </items>
    </pivotField>
  </pivotFields>
  <rowFields count="1">
    <field x="1"/>
  </rowFields>
  <rowItems count="20">
    <i>
      <x/>
    </i>
    <i>
      <x v="1"/>
    </i>
    <i>
      <x v="2"/>
    </i>
    <i>
      <x v="3"/>
    </i>
    <i>
      <x v="4"/>
    </i>
    <i>
      <x v="5"/>
    </i>
    <i>
      <x v="6"/>
    </i>
    <i>
      <x v="7"/>
    </i>
    <i>
      <x v="8"/>
    </i>
    <i>
      <x v="9"/>
    </i>
    <i>
      <x v="10"/>
    </i>
    <i>
      <x v="11"/>
    </i>
    <i>
      <x v="12"/>
    </i>
    <i>
      <x v="13"/>
    </i>
    <i>
      <x v="14"/>
    </i>
    <i>
      <x v="15"/>
    </i>
    <i>
      <x v="16"/>
    </i>
    <i>
      <x v="17"/>
    </i>
    <i>
      <x v="18"/>
    </i>
    <i t="grand">
      <x/>
    </i>
  </rowItems>
  <colFields count="1">
    <field x="35"/>
  </colFields>
  <colItems count="4">
    <i>
      <x/>
    </i>
    <i>
      <x v="1"/>
    </i>
    <i>
      <x v="2"/>
    </i>
    <i t="grand">
      <x/>
    </i>
  </colItems>
  <pageFields count="1">
    <pageField fld="0" hier="-1"/>
  </pageFields>
  <dataFields count="1">
    <dataField name="Cuenta de estado" fld="35" subtotal="count" baseField="0" baseItem="0"/>
  </dataFields>
  <formats count="2">
    <format dxfId="306">
      <pivotArea collapsedLevelsAreSubtotals="1" fieldPosition="0">
        <references count="1">
          <reference field="1" count="0"/>
        </references>
      </pivotArea>
    </format>
    <format dxfId="305">
      <pivotArea collapsedLevelsAreSubtotals="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 dinámica4" cacheId="2"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23" firstHeaderRow="1" firstDataRow="1" firstDataCol="1" rowPageCount="1" colPageCount="1"/>
  <pivotFields count="37">
    <pivotField axis="axisPage" multipleItemSelectionAllowed="1" showAll="0">
      <items count="41">
        <item x="0"/>
        <item x="1"/>
        <item x="2"/>
        <item x="3"/>
        <item x="4"/>
        <item x="5"/>
        <item x="6"/>
        <item x="7"/>
        <item x="8"/>
        <item x="9"/>
        <item x="10"/>
        <item x="11"/>
        <item x="12"/>
        <item x="13"/>
        <item x="14"/>
        <item x="15"/>
        <item x="16"/>
        <item x="17"/>
        <item x="18"/>
        <item x="19"/>
        <item x="20"/>
        <item x="21"/>
        <item x="22"/>
        <item x="23"/>
        <item x="24"/>
        <item x="25"/>
        <item x="26"/>
        <item x="27"/>
        <item x="29"/>
        <item x="30"/>
        <item x="31"/>
        <item x="32"/>
        <item x="33"/>
        <item x="34"/>
        <item x="35"/>
        <item x="36"/>
        <item x="37"/>
        <item x="38"/>
        <item x="39"/>
        <item h="1" x="28"/>
        <item t="default"/>
      </items>
    </pivotField>
    <pivotField showAll="0"/>
    <pivotField axis="axisRow" showAll="0">
      <items count="20">
        <item x="16"/>
        <item x="10"/>
        <item x="0"/>
        <item x="8"/>
        <item x="17"/>
        <item x="7"/>
        <item x="6"/>
        <item x="14"/>
        <item x="15"/>
        <item x="4"/>
        <item x="5"/>
        <item x="18"/>
        <item x="3"/>
        <item x="13"/>
        <item x="2"/>
        <item x="1"/>
        <item x="12"/>
        <item x="9"/>
        <item x="1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3">
        <item x="1"/>
        <item x="0"/>
        <item t="default"/>
      </items>
    </pivotField>
    <pivotField showAll="0"/>
    <pivotField showAll="0"/>
    <pivotField showAll="0"/>
    <pivotField showAll="0"/>
    <pivotField showAll="0"/>
    <pivotField showAll="0"/>
    <pivotField showAll="0"/>
    <pivotField showAll="0"/>
  </pivotFields>
  <rowFields count="1">
    <field x="2"/>
  </rowFields>
  <rowItems count="20">
    <i>
      <x/>
    </i>
    <i>
      <x v="1"/>
    </i>
    <i>
      <x v="2"/>
    </i>
    <i>
      <x v="3"/>
    </i>
    <i>
      <x v="4"/>
    </i>
    <i>
      <x v="5"/>
    </i>
    <i>
      <x v="6"/>
    </i>
    <i>
      <x v="7"/>
    </i>
    <i>
      <x v="8"/>
    </i>
    <i>
      <x v="9"/>
    </i>
    <i>
      <x v="10"/>
    </i>
    <i>
      <x v="11"/>
    </i>
    <i>
      <x v="12"/>
    </i>
    <i>
      <x v="13"/>
    </i>
    <i>
      <x v="14"/>
    </i>
    <i>
      <x v="15"/>
    </i>
    <i>
      <x v="16"/>
    </i>
    <i>
      <x v="17"/>
    </i>
    <i>
      <x v="18"/>
    </i>
    <i t="grand">
      <x/>
    </i>
  </rowItems>
  <colItems count="1">
    <i/>
  </colItems>
  <pageFields count="1">
    <pageField fld="0" hier="-1"/>
  </pageFields>
  <dataFields count="1">
    <dataField name="Cuenta de Identificaciòn del riesgo_x000a_Nombre del Riesgo y descripciòn " fld="2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 Dinámica" cacheId="11" applyNumberFormats="0" applyBorderFormats="0" applyFontFormats="0" applyPatternFormats="0" applyAlignmentFormats="0" applyWidthHeightFormats="0" dataCaption="" updatedVersion="5" compact="0" compactData="0">
  <location ref="A1:F22" firstHeaderRow="1" firstDataRow="2" firstDataCol="1"/>
  <pivotFields count="26">
    <pivotField name="Nro*" compact="0" outline="0" multipleItemSelectionAllowed="1" showAll="0"/>
    <pivotField name="Proceso" axis="axisRow" compact="0" outline="0" multipleItemSelectionAllowed="1" showAll="0" sortType="ascending">
      <items count="20">
        <item x="16"/>
        <item x="10"/>
        <item x="0"/>
        <item x="8"/>
        <item x="17"/>
        <item x="7"/>
        <item x="6"/>
        <item x="14"/>
        <item x="15"/>
        <item x="4"/>
        <item x="5"/>
        <item x="18"/>
        <item x="3"/>
        <item x="13"/>
        <item x="2"/>
        <item x="1"/>
        <item x="12"/>
        <item x="9"/>
        <item x="11"/>
        <item t="default"/>
      </items>
    </pivotField>
    <pivotField name="Objetivo" compact="0" outline="0" multipleItemSelectionAllowed="1" showAll="0"/>
    <pivotField name="Nombre del Riesgo" compact="0" outline="0" multipleItemSelectionAllowed="1" showAll="0"/>
    <pivotField name="Descripción del Riesgo" compact="0" outline="0" multipleItemSelectionAllowed="1" showAll="0"/>
    <pivotField name="Tipo de Riesgo" compact="0" outline="0" multipleItemSelectionAllowed="1" showAll="0"/>
    <pivotField name="Cód Causa *" compact="0" outline="0" multipleItemSelectionAllowed="1" showAll="0"/>
    <pivotField name="Causas (&gt;=7)*" compact="0" outline="0" multipleItemSelectionAllowed="1" showAll="0"/>
    <pivotField name="Consecuencias *" compact="0" outline="0" multipleItemSelectionAllowed="1" showAll="0"/>
    <pivotField name="Probabilidad" compact="0" numFmtId="1" outline="0" multipleItemSelectionAllowed="1" showAll="0"/>
    <pivotField name="Impacto" compact="0" outline="0" multipleItemSelectionAllowed="1" showAll="0"/>
    <pivotField name="Evaluación del Riesgo" axis="axisCol" dataField="1" compact="0" outline="0" multipleItemSelectionAllowed="1" showAll="0" sortType="ascending">
      <items count="5">
        <item x="0"/>
        <item x="3"/>
        <item x="1"/>
        <item x="2"/>
        <item t="default"/>
      </items>
    </pivotField>
    <pivotField name="Tratamiento*" compact="0" outline="0" multipleItemSelectionAllowed="1" showAll="0"/>
    <pivotField name="Nombre y descripción del Control*" compact="0" outline="0" multipleItemSelectionAllowed="1" showAll="0"/>
    <pivotField name="Responsable*" compact="0" outline="0" multipleItemSelectionAllowed="1" showAll="0"/>
    <pivotField name="Otros responsables que particpan en su ejecución*" compact="0" outline="0" multipleItemSelectionAllowed="1" showAll="0"/>
    <pivotField name="Periodicidad *" compact="0" numFmtId="164" outline="0" multipleItemSelectionAllowed="1" showAll="0"/>
    <pivotField name="Proposito *" compact="0" numFmtId="164" outline="0" multipleItemSelectionAllowed="1" showAll="0"/>
    <pivotField name="Indicador*" compact="0" outline="0" multipleItemSelectionAllowed="1" showAll="0"/>
    <pivotField name="Evidencia*" compact="0" outline="0" multipleItemSelectionAllowed="1" showAll="0"/>
    <pivotField name="Fecha / Descripción del resultado obtenido" compact="0" numFmtId="164" outline="0" multipleItemSelectionAllowed="1" showAll="0"/>
    <pivotField name="Fecha / Descripción del seguimiento" compact="0" numFmtId="164" outline="0" multipleItemSelectionAllowed="1" showAll="0"/>
    <pivotField name="Contingencia" compact="0" outline="0" multipleItemSelectionAllowed="1" showAll="0"/>
    <pivotField name="probabilidad2" compact="0" numFmtId="1" outline="0" multipleItemSelectionAllowed="1" showAll="0"/>
    <pivotField name="impacto2" compact="0" outline="0" multipleItemSelectionAllowed="1" showAll="0"/>
    <pivotField name="evaluación del riesgo2" compact="0" outline="0" multipleItemSelectionAllowed="1" showAll="0"/>
  </pivotFields>
  <rowFields count="1">
    <field x="1"/>
  </rowFields>
  <rowItems count="20">
    <i>
      <x/>
    </i>
    <i>
      <x v="1"/>
    </i>
    <i>
      <x v="2"/>
    </i>
    <i>
      <x v="3"/>
    </i>
    <i>
      <x v="4"/>
    </i>
    <i>
      <x v="5"/>
    </i>
    <i>
      <x v="6"/>
    </i>
    <i>
      <x v="7"/>
    </i>
    <i>
      <x v="8"/>
    </i>
    <i>
      <x v="9"/>
    </i>
    <i>
      <x v="10"/>
    </i>
    <i>
      <x v="11"/>
    </i>
    <i>
      <x v="12"/>
    </i>
    <i>
      <x v="13"/>
    </i>
    <i>
      <x v="14"/>
    </i>
    <i>
      <x v="15"/>
    </i>
    <i>
      <x v="16"/>
    </i>
    <i>
      <x v="17"/>
    </i>
    <i>
      <x v="18"/>
    </i>
    <i t="grand">
      <x/>
    </i>
  </rowItems>
  <colFields count="1">
    <field x="11"/>
  </colFields>
  <colItems count="5">
    <i>
      <x/>
    </i>
    <i>
      <x v="1"/>
    </i>
    <i>
      <x v="2"/>
    </i>
    <i>
      <x v="3"/>
    </i>
    <i t="grand">
      <x/>
    </i>
  </colItems>
  <dataFields count="1">
    <dataField name="Cuenta de Evaluación del Riesgo" fld="11"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1000"/>
  <sheetViews>
    <sheetView workbookViewId="0">
      <selection activeCell="B14" sqref="B14"/>
    </sheetView>
  </sheetViews>
  <sheetFormatPr baseColWidth="10" defaultColWidth="12.625" defaultRowHeight="15" customHeight="1" x14ac:dyDescent="0.2"/>
  <cols>
    <col min="1" max="1" width="62.75" customWidth="1"/>
    <col min="2" max="2" width="22" customWidth="1"/>
    <col min="3" max="3" width="10.25" customWidth="1"/>
    <col min="4" max="4" width="10.75" customWidth="1"/>
    <col min="5" max="5" width="10.625" customWidth="1"/>
    <col min="6" max="6" width="70.625" customWidth="1"/>
    <col min="7" max="26" width="10.625" customWidth="1"/>
  </cols>
  <sheetData>
    <row r="1" spans="1:5" ht="14.25" customHeight="1" x14ac:dyDescent="0.2"/>
    <row r="2" spans="1:5" ht="14.25" customHeight="1" x14ac:dyDescent="0.2"/>
    <row r="3" spans="1:5" ht="14.25" customHeight="1" x14ac:dyDescent="0.2">
      <c r="A3" s="604" t="s">
        <v>12</v>
      </c>
    </row>
    <row r="4" spans="1:5" ht="14.25" customHeight="1" x14ac:dyDescent="0.2">
      <c r="A4" s="605" t="s">
        <v>707</v>
      </c>
    </row>
    <row r="5" spans="1:5" ht="14.25" customHeight="1" x14ac:dyDescent="0.2">
      <c r="A5" s="606" t="s">
        <v>453</v>
      </c>
      <c r="C5" s="1"/>
      <c r="D5" s="1"/>
      <c r="E5" s="1"/>
    </row>
    <row r="6" spans="1:5" ht="14.25" customHeight="1" x14ac:dyDescent="0.2">
      <c r="A6" s="606" t="s">
        <v>41</v>
      </c>
      <c r="C6" s="1"/>
      <c r="D6" s="1"/>
      <c r="E6" s="1"/>
    </row>
    <row r="7" spans="1:5" ht="14.25" customHeight="1" x14ac:dyDescent="0.2">
      <c r="A7" s="606" t="s">
        <v>374</v>
      </c>
      <c r="C7" s="1"/>
      <c r="D7" s="1"/>
      <c r="E7" s="1"/>
    </row>
    <row r="8" spans="1:5" ht="14.25" customHeight="1" x14ac:dyDescent="0.2">
      <c r="A8" s="606" t="s">
        <v>742</v>
      </c>
      <c r="C8" s="1"/>
      <c r="D8" s="1"/>
      <c r="E8" s="1"/>
    </row>
    <row r="9" spans="1:5" ht="14.25" customHeight="1" x14ac:dyDescent="0.2">
      <c r="A9" s="606" t="s">
        <v>349</v>
      </c>
      <c r="C9" s="1"/>
      <c r="D9" s="1"/>
      <c r="E9" s="1"/>
    </row>
    <row r="10" spans="1:5" ht="14.25" customHeight="1" x14ac:dyDescent="0.2">
      <c r="A10" s="606" t="s">
        <v>332</v>
      </c>
      <c r="C10" s="1"/>
      <c r="D10" s="1"/>
      <c r="E10" s="1"/>
    </row>
    <row r="11" spans="1:5" ht="14.25" customHeight="1" x14ac:dyDescent="0.2">
      <c r="A11" s="606" t="s">
        <v>623</v>
      </c>
      <c r="C11" s="1"/>
      <c r="D11" s="1"/>
      <c r="E11" s="1"/>
    </row>
    <row r="12" spans="1:5" ht="14.25" customHeight="1" x14ac:dyDescent="0.2">
      <c r="A12" s="606" t="s">
        <v>659</v>
      </c>
      <c r="C12" s="1"/>
      <c r="D12" s="1"/>
      <c r="E12" s="1"/>
    </row>
    <row r="13" spans="1:5" ht="14.25" customHeight="1" x14ac:dyDescent="0.2">
      <c r="A13" s="606" t="s">
        <v>211</v>
      </c>
      <c r="C13" s="1"/>
      <c r="D13" s="1"/>
      <c r="E13" s="1"/>
    </row>
    <row r="14" spans="1:5" ht="14.25" customHeight="1" x14ac:dyDescent="0.2">
      <c r="A14" s="606" t="s">
        <v>291</v>
      </c>
      <c r="C14" s="1"/>
      <c r="D14" s="1"/>
      <c r="E14" s="1"/>
    </row>
    <row r="15" spans="1:5" ht="14.25" customHeight="1" x14ac:dyDescent="0.2">
      <c r="A15" s="606" t="s">
        <v>785</v>
      </c>
      <c r="C15" s="1"/>
      <c r="D15" s="1"/>
      <c r="E15" s="1"/>
    </row>
    <row r="16" spans="1:5" ht="14.25" customHeight="1" x14ac:dyDescent="0.2">
      <c r="A16" s="606" t="s">
        <v>171</v>
      </c>
      <c r="C16" s="1"/>
      <c r="D16" s="1"/>
      <c r="E16" s="1"/>
    </row>
    <row r="17" spans="1:5" ht="14.25" customHeight="1" x14ac:dyDescent="0.2">
      <c r="A17" s="606" t="s">
        <v>563</v>
      </c>
      <c r="C17" s="1"/>
      <c r="D17" s="1"/>
      <c r="E17" s="1"/>
    </row>
    <row r="18" spans="1:5" ht="14.25" customHeight="1" x14ac:dyDescent="0.2">
      <c r="A18" s="606" t="s">
        <v>131</v>
      </c>
      <c r="C18" s="1"/>
      <c r="D18" s="1"/>
      <c r="E18" s="1"/>
    </row>
    <row r="19" spans="1:5" ht="14.25" customHeight="1" x14ac:dyDescent="0.2">
      <c r="A19" s="606" t="s">
        <v>82</v>
      </c>
      <c r="C19" s="1"/>
      <c r="D19" s="1"/>
      <c r="E19" s="1"/>
    </row>
    <row r="20" spans="1:5" ht="14.25" customHeight="1" x14ac:dyDescent="0.2">
      <c r="A20" s="606" t="s">
        <v>535</v>
      </c>
      <c r="C20" s="1"/>
      <c r="D20" s="1"/>
      <c r="E20" s="1"/>
    </row>
    <row r="21" spans="1:5" ht="14.25" customHeight="1" x14ac:dyDescent="0.2">
      <c r="A21" s="606" t="s">
        <v>397</v>
      </c>
      <c r="C21" s="1"/>
      <c r="D21" s="1"/>
      <c r="E21" s="1"/>
    </row>
    <row r="22" spans="1:5" ht="14.25" customHeight="1" x14ac:dyDescent="0.2">
      <c r="A22" s="606" t="s">
        <v>489</v>
      </c>
      <c r="C22" s="1"/>
      <c r="D22" s="1"/>
      <c r="E22" s="1"/>
    </row>
    <row r="23" spans="1:5" ht="14.25" customHeight="1" x14ac:dyDescent="0.2">
      <c r="A23" s="607" t="s">
        <v>1060</v>
      </c>
      <c r="C23" s="1"/>
      <c r="D23" s="1"/>
      <c r="E23" s="1"/>
    </row>
    <row r="24" spans="1:5" ht="14.25" customHeight="1" x14ac:dyDescent="0.2">
      <c r="A24" s="2"/>
      <c r="B24" s="1"/>
      <c r="C24" s="1"/>
      <c r="D24" s="1"/>
      <c r="E24" s="1"/>
    </row>
    <row r="25" spans="1:5" ht="14.25" customHeight="1" x14ac:dyDescent="0.2"/>
    <row r="26" spans="1:5" ht="14.25" customHeight="1" x14ac:dyDescent="0.2"/>
    <row r="27" spans="1:5" ht="14.25" customHeight="1" x14ac:dyDescent="0.2"/>
    <row r="28" spans="1:5" ht="14.25" customHeight="1" x14ac:dyDescent="0.2"/>
    <row r="29" spans="1:5" ht="14.25" customHeight="1" x14ac:dyDescent="0.2"/>
    <row r="30" spans="1:5" ht="14.25" customHeight="1" x14ac:dyDescent="0.2"/>
    <row r="31" spans="1:5" ht="14.25" customHeight="1" x14ac:dyDescent="0.2"/>
    <row r="32" spans="1:5"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3:B23"/>
  <sheetViews>
    <sheetView workbookViewId="0">
      <selection activeCell="B14" sqref="B14"/>
    </sheetView>
  </sheetViews>
  <sheetFormatPr baseColWidth="10" defaultRowHeight="14.25" x14ac:dyDescent="0.2"/>
  <cols>
    <col min="1" max="1" width="57.5" customWidth="1"/>
    <col min="2" max="2" width="41.625" bestFit="1" customWidth="1"/>
    <col min="3" max="3" width="167.5" bestFit="1" customWidth="1"/>
    <col min="4" max="4" width="203.125" bestFit="1" customWidth="1"/>
    <col min="5" max="5" width="255.625" bestFit="1" customWidth="1"/>
    <col min="6" max="6" width="180" bestFit="1" customWidth="1"/>
    <col min="7" max="7" width="209.375" bestFit="1" customWidth="1"/>
    <col min="8" max="8" width="126.25" bestFit="1" customWidth="1"/>
    <col min="9" max="9" width="255.625" bestFit="1" customWidth="1"/>
    <col min="10" max="10" width="177.25" bestFit="1" customWidth="1"/>
    <col min="11" max="11" width="162.75" bestFit="1" customWidth="1"/>
    <col min="12" max="12" width="63.5" bestFit="1" customWidth="1"/>
    <col min="13" max="20" width="255.625" bestFit="1" customWidth="1"/>
    <col min="21" max="21" width="126.375" bestFit="1" customWidth="1"/>
    <col min="22" max="22" width="159.5" bestFit="1" customWidth="1"/>
    <col min="23" max="23" width="188.625" bestFit="1" customWidth="1"/>
    <col min="24" max="24" width="169.5" bestFit="1" customWidth="1"/>
    <col min="25" max="25" width="94.125" bestFit="1" customWidth="1"/>
    <col min="26" max="26" width="232.625" bestFit="1" customWidth="1"/>
    <col min="27" max="27" width="172.5" bestFit="1" customWidth="1"/>
    <col min="28" max="28" width="112.625" bestFit="1" customWidth="1"/>
    <col min="29" max="29" width="197.25" bestFit="1" customWidth="1"/>
    <col min="30" max="30" width="125.875" bestFit="1" customWidth="1"/>
    <col min="31" max="31" width="255.625" bestFit="1" customWidth="1"/>
    <col min="32" max="32" width="145.875" bestFit="1" customWidth="1"/>
    <col min="33" max="33" width="85.625" bestFit="1" customWidth="1"/>
    <col min="34" max="34" width="255.625" bestFit="1" customWidth="1"/>
    <col min="35" max="35" width="193.25" bestFit="1" customWidth="1"/>
    <col min="36" max="36" width="195.625" bestFit="1" customWidth="1"/>
    <col min="37" max="37" width="163.75" bestFit="1" customWidth="1"/>
    <col min="38" max="39" width="255.625" bestFit="1" customWidth="1"/>
    <col min="40" max="40" width="137.375" bestFit="1" customWidth="1"/>
    <col min="41" max="41" width="255.625" bestFit="1" customWidth="1"/>
    <col min="42" max="42" width="190.5" bestFit="1" customWidth="1"/>
    <col min="43" max="43" width="139" bestFit="1" customWidth="1"/>
    <col min="44" max="44" width="103.25" bestFit="1" customWidth="1"/>
    <col min="45" max="45" width="247.375" bestFit="1" customWidth="1"/>
    <col min="46" max="46" width="119.375" bestFit="1" customWidth="1"/>
    <col min="47" max="47" width="139.5" bestFit="1" customWidth="1"/>
    <col min="48" max="48" width="98.25" bestFit="1" customWidth="1"/>
    <col min="49" max="49" width="250.875" bestFit="1" customWidth="1"/>
    <col min="50" max="50" width="90.5" bestFit="1" customWidth="1"/>
    <col min="51" max="51" width="209.5" bestFit="1" customWidth="1"/>
    <col min="52" max="52" width="75.75" bestFit="1" customWidth="1"/>
    <col min="53" max="53" width="174.625" bestFit="1" customWidth="1"/>
    <col min="54" max="54" width="181.375" bestFit="1" customWidth="1"/>
    <col min="55" max="55" width="213.875" bestFit="1" customWidth="1"/>
    <col min="56" max="56" width="103.5" bestFit="1" customWidth="1"/>
    <col min="57" max="57" width="181.875" bestFit="1" customWidth="1"/>
    <col min="58" max="58" width="101.125" bestFit="1" customWidth="1"/>
    <col min="59" max="60" width="255.625" bestFit="1" customWidth="1"/>
    <col min="61" max="61" width="137.625" bestFit="1" customWidth="1"/>
    <col min="62" max="62" width="75.75" bestFit="1" customWidth="1"/>
    <col min="63" max="63" width="93" bestFit="1" customWidth="1"/>
    <col min="64" max="64" width="110.375" bestFit="1" customWidth="1"/>
    <col min="65" max="65" width="134.875" bestFit="1" customWidth="1"/>
    <col min="66" max="66" width="163.5" bestFit="1" customWidth="1"/>
    <col min="67" max="67" width="100.875" bestFit="1" customWidth="1"/>
    <col min="68" max="68" width="123.375" bestFit="1" customWidth="1"/>
    <col min="69" max="69" width="157.375" bestFit="1" customWidth="1"/>
    <col min="70" max="70" width="95.875" bestFit="1" customWidth="1"/>
    <col min="71" max="71" width="86" bestFit="1" customWidth="1"/>
    <col min="72" max="72" width="255.625" bestFit="1" customWidth="1"/>
    <col min="73" max="73" width="139.25" bestFit="1" customWidth="1"/>
    <col min="74" max="74" width="104.625" bestFit="1" customWidth="1"/>
    <col min="75" max="75" width="145.5" bestFit="1" customWidth="1"/>
    <col min="76" max="76" width="12.625" bestFit="1" customWidth="1"/>
  </cols>
  <sheetData>
    <row r="3" spans="1:2" x14ac:dyDescent="0.2">
      <c r="A3" s="253" t="s">
        <v>1093</v>
      </c>
      <c r="B3" t="s">
        <v>1095</v>
      </c>
    </row>
    <row r="4" spans="1:2" x14ac:dyDescent="0.2">
      <c r="A4" s="2" t="s">
        <v>707</v>
      </c>
      <c r="B4" s="254">
        <v>5</v>
      </c>
    </row>
    <row r="5" spans="1:2" x14ac:dyDescent="0.2">
      <c r="A5" s="2" t="s">
        <v>453</v>
      </c>
      <c r="B5" s="254">
        <v>4</v>
      </c>
    </row>
    <row r="6" spans="1:2" x14ac:dyDescent="0.2">
      <c r="A6" s="2" t="s">
        <v>41</v>
      </c>
      <c r="B6" s="254">
        <v>3</v>
      </c>
    </row>
    <row r="7" spans="1:2" x14ac:dyDescent="0.2">
      <c r="A7" s="2" t="s">
        <v>374</v>
      </c>
      <c r="B7" s="254">
        <v>2</v>
      </c>
    </row>
    <row r="8" spans="1:2" x14ac:dyDescent="0.2">
      <c r="A8" s="2" t="s">
        <v>742</v>
      </c>
      <c r="B8" s="254">
        <v>4</v>
      </c>
    </row>
    <row r="9" spans="1:2" x14ac:dyDescent="0.2">
      <c r="A9" s="2" t="s">
        <v>349</v>
      </c>
      <c r="B9" s="254">
        <v>2</v>
      </c>
    </row>
    <row r="10" spans="1:2" x14ac:dyDescent="0.2">
      <c r="A10" s="2" t="s">
        <v>332</v>
      </c>
      <c r="B10" s="254">
        <v>6</v>
      </c>
    </row>
    <row r="11" spans="1:2" x14ac:dyDescent="0.2">
      <c r="A11" s="2" t="s">
        <v>623</v>
      </c>
      <c r="B11" s="254">
        <v>4</v>
      </c>
    </row>
    <row r="12" spans="1:2" x14ac:dyDescent="0.2">
      <c r="A12" s="2" t="s">
        <v>659</v>
      </c>
      <c r="B12" s="254">
        <v>5</v>
      </c>
    </row>
    <row r="13" spans="1:2" x14ac:dyDescent="0.2">
      <c r="A13" s="2" t="s">
        <v>211</v>
      </c>
      <c r="B13" s="254">
        <v>9</v>
      </c>
    </row>
    <row r="14" spans="1:2" x14ac:dyDescent="0.2">
      <c r="A14" s="2" t="s">
        <v>291</v>
      </c>
      <c r="B14" s="254">
        <v>4</v>
      </c>
    </row>
    <row r="15" spans="1:2" x14ac:dyDescent="0.2">
      <c r="A15" s="2" t="s">
        <v>785</v>
      </c>
      <c r="B15" s="254">
        <v>2</v>
      </c>
    </row>
    <row r="16" spans="1:2" x14ac:dyDescent="0.2">
      <c r="A16" s="2" t="s">
        <v>171</v>
      </c>
      <c r="B16" s="254">
        <v>4</v>
      </c>
    </row>
    <row r="17" spans="1:2" x14ac:dyDescent="0.2">
      <c r="A17" s="2" t="s">
        <v>563</v>
      </c>
      <c r="B17" s="254">
        <v>6</v>
      </c>
    </row>
    <row r="18" spans="1:2" x14ac:dyDescent="0.2">
      <c r="A18" s="2" t="s">
        <v>131</v>
      </c>
      <c r="B18" s="254">
        <v>5</v>
      </c>
    </row>
    <row r="19" spans="1:2" x14ac:dyDescent="0.2">
      <c r="A19" s="2" t="s">
        <v>82</v>
      </c>
      <c r="B19" s="254">
        <v>5</v>
      </c>
    </row>
    <row r="20" spans="1:2" x14ac:dyDescent="0.2">
      <c r="A20" s="2" t="s">
        <v>535</v>
      </c>
      <c r="B20" s="254">
        <v>4</v>
      </c>
    </row>
    <row r="21" spans="1:2" x14ac:dyDescent="0.2">
      <c r="A21" s="2" t="s">
        <v>397</v>
      </c>
      <c r="B21" s="254">
        <v>5</v>
      </c>
    </row>
    <row r="22" spans="1:2" x14ac:dyDescent="0.2">
      <c r="A22" s="2" t="s">
        <v>489</v>
      </c>
      <c r="B22" s="254">
        <v>5</v>
      </c>
    </row>
    <row r="23" spans="1:2" x14ac:dyDescent="0.2">
      <c r="A23" s="2" t="s">
        <v>1060</v>
      </c>
      <c r="B23" s="254">
        <v>84</v>
      </c>
    </row>
  </sheetData>
  <pageMargins left="0.7" right="0.7" top="0.75" bottom="0.75" header="0.3" footer="0.3"/>
  <pageSetup orientation="portrait" verticalDpi="597"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47"/>
  <sheetViews>
    <sheetView zoomScale="115" zoomScaleNormal="115" workbookViewId="0">
      <selection activeCell="B14" sqref="B14"/>
    </sheetView>
  </sheetViews>
  <sheetFormatPr baseColWidth="10" defaultRowHeight="14.25" x14ac:dyDescent="0.2"/>
  <cols>
    <col min="1" max="1" width="37.375" customWidth="1"/>
    <col min="2" max="2" width="9.75" customWidth="1"/>
    <col min="3" max="3" width="10.375" customWidth="1"/>
    <col min="4" max="4" width="9.625" customWidth="1"/>
    <col min="5" max="5" width="12.625" customWidth="1"/>
    <col min="6" max="6" width="16.625" bestFit="1" customWidth="1"/>
    <col min="7" max="7" width="13" bestFit="1" customWidth="1"/>
    <col min="8" max="8" width="21.75" bestFit="1" customWidth="1"/>
    <col min="9" max="9" width="18.125" bestFit="1" customWidth="1"/>
  </cols>
  <sheetData>
    <row r="1" spans="1:5" x14ac:dyDescent="0.2">
      <c r="A1" s="253" t="s">
        <v>11</v>
      </c>
      <c r="B1" s="150" t="s">
        <v>1098</v>
      </c>
    </row>
    <row r="3" spans="1:5" x14ac:dyDescent="0.2">
      <c r="A3" s="253" t="s">
        <v>1097</v>
      </c>
      <c r="B3" s="253" t="s">
        <v>1094</v>
      </c>
    </row>
    <row r="4" spans="1:5" x14ac:dyDescent="0.2">
      <c r="A4" s="253" t="s">
        <v>1093</v>
      </c>
      <c r="B4" s="150" t="s">
        <v>959</v>
      </c>
      <c r="C4" s="150" t="s">
        <v>938</v>
      </c>
      <c r="D4" s="150" t="s">
        <v>939</v>
      </c>
      <c r="E4" s="150" t="s">
        <v>1060</v>
      </c>
    </row>
    <row r="5" spans="1:5" x14ac:dyDescent="0.2">
      <c r="A5" s="2" t="s">
        <v>707</v>
      </c>
      <c r="B5" s="255">
        <v>3</v>
      </c>
      <c r="C5" s="255"/>
      <c r="D5" s="255">
        <v>2</v>
      </c>
      <c r="E5" s="255">
        <v>5</v>
      </c>
    </row>
    <row r="6" spans="1:5" x14ac:dyDescent="0.2">
      <c r="A6" s="2" t="s">
        <v>453</v>
      </c>
      <c r="B6" s="255">
        <v>3</v>
      </c>
      <c r="C6" s="255"/>
      <c r="D6" s="255">
        <v>1</v>
      </c>
      <c r="E6" s="255">
        <v>4</v>
      </c>
    </row>
    <row r="7" spans="1:5" x14ac:dyDescent="0.2">
      <c r="A7" s="2" t="s">
        <v>41</v>
      </c>
      <c r="B7" s="255">
        <v>3</v>
      </c>
      <c r="C7" s="255"/>
      <c r="D7" s="255"/>
      <c r="E7" s="255">
        <v>3</v>
      </c>
    </row>
    <row r="8" spans="1:5" x14ac:dyDescent="0.2">
      <c r="A8" s="2" t="s">
        <v>374</v>
      </c>
      <c r="B8" s="255">
        <v>2</v>
      </c>
      <c r="C8" s="255"/>
      <c r="D8" s="255"/>
      <c r="E8" s="255">
        <v>2</v>
      </c>
    </row>
    <row r="9" spans="1:5" x14ac:dyDescent="0.2">
      <c r="A9" s="2" t="s">
        <v>742</v>
      </c>
      <c r="B9" s="255">
        <v>1</v>
      </c>
      <c r="C9" s="255"/>
      <c r="D9" s="255">
        <v>3</v>
      </c>
      <c r="E9" s="255">
        <v>4</v>
      </c>
    </row>
    <row r="10" spans="1:5" x14ac:dyDescent="0.2">
      <c r="A10" s="2" t="s">
        <v>349</v>
      </c>
      <c r="B10" s="255">
        <v>2</v>
      </c>
      <c r="C10" s="255"/>
      <c r="D10" s="255"/>
      <c r="E10" s="255">
        <v>2</v>
      </c>
    </row>
    <row r="11" spans="1:5" x14ac:dyDescent="0.2">
      <c r="A11" s="2" t="s">
        <v>332</v>
      </c>
      <c r="B11" s="255">
        <v>4</v>
      </c>
      <c r="C11" s="255"/>
      <c r="D11" s="255">
        <v>2</v>
      </c>
      <c r="E11" s="255">
        <v>6</v>
      </c>
    </row>
    <row r="12" spans="1:5" x14ac:dyDescent="0.2">
      <c r="A12" s="2" t="s">
        <v>623</v>
      </c>
      <c r="B12" s="255">
        <v>2</v>
      </c>
      <c r="C12" s="255">
        <v>1</v>
      </c>
      <c r="D12" s="255">
        <v>1</v>
      </c>
      <c r="E12" s="255">
        <v>4</v>
      </c>
    </row>
    <row r="13" spans="1:5" x14ac:dyDescent="0.2">
      <c r="A13" s="2" t="s">
        <v>659</v>
      </c>
      <c r="B13" s="255">
        <v>1</v>
      </c>
      <c r="C13" s="255"/>
      <c r="D13" s="255">
        <v>4</v>
      </c>
      <c r="E13" s="255">
        <v>5</v>
      </c>
    </row>
    <row r="14" spans="1:5" x14ac:dyDescent="0.2">
      <c r="A14" s="2" t="s">
        <v>211</v>
      </c>
      <c r="B14" s="255">
        <v>3</v>
      </c>
      <c r="C14" s="255"/>
      <c r="D14" s="255">
        <v>6</v>
      </c>
      <c r="E14" s="255">
        <v>9</v>
      </c>
    </row>
    <row r="15" spans="1:5" x14ac:dyDescent="0.2">
      <c r="A15" s="2" t="s">
        <v>291</v>
      </c>
      <c r="B15" s="255">
        <v>2</v>
      </c>
      <c r="C15" s="255"/>
      <c r="D15" s="255">
        <v>2</v>
      </c>
      <c r="E15" s="255">
        <v>4</v>
      </c>
    </row>
    <row r="16" spans="1:5" x14ac:dyDescent="0.2">
      <c r="A16" s="2" t="s">
        <v>785</v>
      </c>
      <c r="B16" s="255"/>
      <c r="C16" s="255"/>
      <c r="D16" s="255">
        <v>2</v>
      </c>
      <c r="E16" s="255">
        <v>2</v>
      </c>
    </row>
    <row r="17" spans="1:5" x14ac:dyDescent="0.2">
      <c r="A17" s="2" t="s">
        <v>171</v>
      </c>
      <c r="B17" s="255">
        <v>3</v>
      </c>
      <c r="C17" s="255"/>
      <c r="D17" s="255">
        <v>1</v>
      </c>
      <c r="E17" s="255">
        <v>4</v>
      </c>
    </row>
    <row r="18" spans="1:5" x14ac:dyDescent="0.2">
      <c r="A18" s="2" t="s">
        <v>563</v>
      </c>
      <c r="B18" s="255">
        <v>5</v>
      </c>
      <c r="C18" s="255"/>
      <c r="D18" s="255">
        <v>1</v>
      </c>
      <c r="E18" s="255">
        <v>6</v>
      </c>
    </row>
    <row r="19" spans="1:5" x14ac:dyDescent="0.2">
      <c r="A19" s="2" t="s">
        <v>131</v>
      </c>
      <c r="B19" s="255">
        <v>5</v>
      </c>
      <c r="C19" s="255"/>
      <c r="D19" s="255"/>
      <c r="E19" s="255">
        <v>5</v>
      </c>
    </row>
    <row r="20" spans="1:5" x14ac:dyDescent="0.2">
      <c r="A20" s="2" t="s">
        <v>82</v>
      </c>
      <c r="B20" s="255">
        <v>4</v>
      </c>
      <c r="C20" s="255"/>
      <c r="D20" s="255">
        <v>1</v>
      </c>
      <c r="E20" s="255">
        <v>5</v>
      </c>
    </row>
    <row r="21" spans="1:5" x14ac:dyDescent="0.2">
      <c r="A21" s="2" t="s">
        <v>535</v>
      </c>
      <c r="B21" s="255">
        <v>4</v>
      </c>
      <c r="C21" s="255"/>
      <c r="D21" s="255"/>
      <c r="E21" s="255">
        <v>4</v>
      </c>
    </row>
    <row r="22" spans="1:5" x14ac:dyDescent="0.2">
      <c r="A22" s="2" t="s">
        <v>397</v>
      </c>
      <c r="B22" s="255">
        <v>4</v>
      </c>
      <c r="C22" s="255"/>
      <c r="D22" s="255">
        <v>1</v>
      </c>
      <c r="E22" s="255">
        <v>5</v>
      </c>
    </row>
    <row r="23" spans="1:5" x14ac:dyDescent="0.2">
      <c r="A23" s="2" t="s">
        <v>489</v>
      </c>
      <c r="B23" s="255">
        <v>3</v>
      </c>
      <c r="C23" s="255">
        <v>1</v>
      </c>
      <c r="D23" s="255">
        <v>1</v>
      </c>
      <c r="E23" s="255">
        <v>5</v>
      </c>
    </row>
    <row r="24" spans="1:5" x14ac:dyDescent="0.2">
      <c r="A24" s="2" t="s">
        <v>1060</v>
      </c>
      <c r="B24" s="254">
        <v>54</v>
      </c>
      <c r="C24" s="254">
        <v>2</v>
      </c>
      <c r="D24" s="254">
        <v>28</v>
      </c>
      <c r="E24" s="254">
        <v>84</v>
      </c>
    </row>
    <row r="25" spans="1:5" ht="15" thickBot="1" x14ac:dyDescent="0.25"/>
    <row r="26" spans="1:5" x14ac:dyDescent="0.2">
      <c r="A26" s="469" t="s">
        <v>936</v>
      </c>
      <c r="B26" s="470"/>
      <c r="C26" s="470"/>
      <c r="D26" s="470"/>
      <c r="E26" s="471"/>
    </row>
    <row r="27" spans="1:5" x14ac:dyDescent="0.2">
      <c r="A27" s="270" t="s">
        <v>937</v>
      </c>
      <c r="B27" s="271" t="s">
        <v>959</v>
      </c>
      <c r="C27" s="271" t="s">
        <v>939</v>
      </c>
      <c r="D27" s="271" t="s">
        <v>938</v>
      </c>
      <c r="E27" s="272" t="s">
        <v>849</v>
      </c>
    </row>
    <row r="28" spans="1:5" x14ac:dyDescent="0.2">
      <c r="A28" s="273" t="s">
        <v>707</v>
      </c>
      <c r="B28" s="257">
        <v>3</v>
      </c>
      <c r="C28" s="257">
        <v>2</v>
      </c>
      <c r="D28" s="257"/>
      <c r="E28" s="258">
        <f>SUM(B28:D28)</f>
        <v>5</v>
      </c>
    </row>
    <row r="29" spans="1:5" x14ac:dyDescent="0.2">
      <c r="A29" s="274" t="s">
        <v>453</v>
      </c>
      <c r="B29" s="257">
        <v>3</v>
      </c>
      <c r="C29" s="257">
        <v>1</v>
      </c>
      <c r="D29" s="257"/>
      <c r="E29" s="258">
        <f t="shared" ref="E29:E46" si="0">SUM(B29:D29)</f>
        <v>4</v>
      </c>
    </row>
    <row r="30" spans="1:5" x14ac:dyDescent="0.2">
      <c r="A30" s="274" t="s">
        <v>41</v>
      </c>
      <c r="B30" s="257">
        <v>3</v>
      </c>
      <c r="C30" s="257"/>
      <c r="D30" s="257"/>
      <c r="E30" s="258">
        <f t="shared" si="0"/>
        <v>3</v>
      </c>
    </row>
    <row r="31" spans="1:5" x14ac:dyDescent="0.2">
      <c r="A31" s="274" t="s">
        <v>374</v>
      </c>
      <c r="B31" s="257">
        <v>2</v>
      </c>
      <c r="C31" s="257"/>
      <c r="D31" s="257"/>
      <c r="E31" s="258">
        <f t="shared" si="0"/>
        <v>2</v>
      </c>
    </row>
    <row r="32" spans="1:5" ht="28.5" x14ac:dyDescent="0.2">
      <c r="A32" s="274" t="s">
        <v>742</v>
      </c>
      <c r="B32" s="257">
        <v>1</v>
      </c>
      <c r="C32" s="257">
        <v>3</v>
      </c>
      <c r="D32" s="257"/>
      <c r="E32" s="258">
        <f t="shared" si="0"/>
        <v>4</v>
      </c>
    </row>
    <row r="33" spans="1:5" x14ac:dyDescent="0.2">
      <c r="A33" s="274" t="s">
        <v>349</v>
      </c>
      <c r="B33" s="257">
        <v>2</v>
      </c>
      <c r="C33" s="257"/>
      <c r="D33" s="257"/>
      <c r="E33" s="258">
        <f t="shared" si="0"/>
        <v>2</v>
      </c>
    </row>
    <row r="34" spans="1:5" x14ac:dyDescent="0.2">
      <c r="A34" s="274" t="s">
        <v>332</v>
      </c>
      <c r="B34" s="257">
        <v>4</v>
      </c>
      <c r="C34" s="257">
        <v>2</v>
      </c>
      <c r="D34" s="257"/>
      <c r="E34" s="258">
        <f t="shared" si="0"/>
        <v>6</v>
      </c>
    </row>
    <row r="35" spans="1:5" x14ac:dyDescent="0.2">
      <c r="A35" s="274" t="s">
        <v>623</v>
      </c>
      <c r="B35" s="257">
        <v>2</v>
      </c>
      <c r="C35" s="257">
        <v>1</v>
      </c>
      <c r="D35" s="257">
        <v>1</v>
      </c>
      <c r="E35" s="258">
        <f t="shared" si="0"/>
        <v>4</v>
      </c>
    </row>
    <row r="36" spans="1:5" x14ac:dyDescent="0.2">
      <c r="A36" s="274" t="s">
        <v>659</v>
      </c>
      <c r="B36" s="257">
        <v>1</v>
      </c>
      <c r="C36" s="257">
        <v>4</v>
      </c>
      <c r="D36" s="257"/>
      <c r="E36" s="258">
        <f t="shared" si="0"/>
        <v>5</v>
      </c>
    </row>
    <row r="37" spans="1:5" x14ac:dyDescent="0.2">
      <c r="A37" s="274" t="s">
        <v>211</v>
      </c>
      <c r="B37" s="257">
        <v>3</v>
      </c>
      <c r="C37" s="257">
        <v>6</v>
      </c>
      <c r="D37" s="257"/>
      <c r="E37" s="258">
        <f t="shared" si="0"/>
        <v>9</v>
      </c>
    </row>
    <row r="38" spans="1:5" x14ac:dyDescent="0.2">
      <c r="A38" s="274" t="s">
        <v>291</v>
      </c>
      <c r="B38" s="257">
        <v>2</v>
      </c>
      <c r="C38" s="257">
        <v>2</v>
      </c>
      <c r="D38" s="257"/>
      <c r="E38" s="258">
        <f t="shared" si="0"/>
        <v>4</v>
      </c>
    </row>
    <row r="39" spans="1:5" ht="28.5" x14ac:dyDescent="0.2">
      <c r="A39" s="274" t="s">
        <v>785</v>
      </c>
      <c r="B39" s="257"/>
      <c r="C39" s="257">
        <v>2</v>
      </c>
      <c r="D39" s="257"/>
      <c r="E39" s="258">
        <f t="shared" si="0"/>
        <v>2</v>
      </c>
    </row>
    <row r="40" spans="1:5" x14ac:dyDescent="0.2">
      <c r="A40" s="274" t="s">
        <v>171</v>
      </c>
      <c r="B40" s="257">
        <v>3</v>
      </c>
      <c r="C40" s="257">
        <v>1</v>
      </c>
      <c r="D40" s="257"/>
      <c r="E40" s="258">
        <f t="shared" si="0"/>
        <v>4</v>
      </c>
    </row>
    <row r="41" spans="1:5" x14ac:dyDescent="0.2">
      <c r="A41" s="274" t="s">
        <v>563</v>
      </c>
      <c r="B41" s="257">
        <v>5</v>
      </c>
      <c r="C41" s="257">
        <v>1</v>
      </c>
      <c r="D41" s="257"/>
      <c r="E41" s="258">
        <f t="shared" si="0"/>
        <v>6</v>
      </c>
    </row>
    <row r="42" spans="1:5" x14ac:dyDescent="0.2">
      <c r="A42" s="274" t="s">
        <v>131</v>
      </c>
      <c r="B42" s="257">
        <v>5</v>
      </c>
      <c r="C42" s="257"/>
      <c r="D42" s="257"/>
      <c r="E42" s="258">
        <f t="shared" si="0"/>
        <v>5</v>
      </c>
    </row>
    <row r="43" spans="1:5" x14ac:dyDescent="0.2">
      <c r="A43" s="274" t="s">
        <v>82</v>
      </c>
      <c r="B43" s="257">
        <v>4</v>
      </c>
      <c r="C43" s="257">
        <v>1</v>
      </c>
      <c r="D43" s="257"/>
      <c r="E43" s="258">
        <f t="shared" si="0"/>
        <v>5</v>
      </c>
    </row>
    <row r="44" spans="1:5" x14ac:dyDescent="0.2">
      <c r="A44" s="274" t="s">
        <v>535</v>
      </c>
      <c r="B44" s="257">
        <v>4</v>
      </c>
      <c r="C44" s="257"/>
      <c r="D44" s="257"/>
      <c r="E44" s="258">
        <f t="shared" si="0"/>
        <v>4</v>
      </c>
    </row>
    <row r="45" spans="1:5" x14ac:dyDescent="0.2">
      <c r="A45" s="274" t="s">
        <v>397</v>
      </c>
      <c r="B45" s="257">
        <v>4</v>
      </c>
      <c r="C45" s="257">
        <v>1</v>
      </c>
      <c r="D45" s="257"/>
      <c r="E45" s="258">
        <f t="shared" si="0"/>
        <v>5</v>
      </c>
    </row>
    <row r="46" spans="1:5" x14ac:dyDescent="0.2">
      <c r="A46" s="274" t="s">
        <v>489</v>
      </c>
      <c r="B46" s="257">
        <v>3</v>
      </c>
      <c r="C46" s="257">
        <v>1</v>
      </c>
      <c r="D46" s="257">
        <v>1</v>
      </c>
      <c r="E46" s="258">
        <f t="shared" si="0"/>
        <v>5</v>
      </c>
    </row>
    <row r="47" spans="1:5" ht="15" thickBot="1" x14ac:dyDescent="0.25">
      <c r="A47" s="259" t="s">
        <v>849</v>
      </c>
      <c r="B47" s="260">
        <f>SUM(B28:B46)</f>
        <v>54</v>
      </c>
      <c r="C47" s="260">
        <f>SUM(C28:C46)</f>
        <v>28</v>
      </c>
      <c r="D47" s="260">
        <f>SUM(D28:D46)</f>
        <v>2</v>
      </c>
      <c r="E47" s="260">
        <f>SUM(E28:E46)</f>
        <v>84</v>
      </c>
    </row>
  </sheetData>
  <mergeCells count="1">
    <mergeCell ref="A26:E26"/>
  </mergeCell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23"/>
  <sheetViews>
    <sheetView workbookViewId="0">
      <selection activeCell="B16" sqref="B16"/>
    </sheetView>
  </sheetViews>
  <sheetFormatPr baseColWidth="10" defaultRowHeight="14.25" x14ac:dyDescent="0.2"/>
  <cols>
    <col min="1" max="1" width="57.5" customWidth="1"/>
    <col min="2" max="2" width="62.75" customWidth="1"/>
  </cols>
  <sheetData>
    <row r="1" spans="1:2" x14ac:dyDescent="0.2">
      <c r="A1" s="253" t="s">
        <v>1101</v>
      </c>
      <c r="B1" s="150" t="s">
        <v>1099</v>
      </c>
    </row>
    <row r="3" spans="1:2" x14ac:dyDescent="0.2">
      <c r="A3" s="253" t="s">
        <v>1093</v>
      </c>
      <c r="B3" t="s">
        <v>1102</v>
      </c>
    </row>
    <row r="4" spans="1:2" x14ac:dyDescent="0.2">
      <c r="A4" s="2" t="s">
        <v>707</v>
      </c>
      <c r="B4" s="254">
        <v>5</v>
      </c>
    </row>
    <row r="5" spans="1:2" x14ac:dyDescent="0.2">
      <c r="A5" s="2" t="s">
        <v>453</v>
      </c>
      <c r="B5" s="254">
        <v>4</v>
      </c>
    </row>
    <row r="6" spans="1:2" x14ac:dyDescent="0.2">
      <c r="A6" s="2" t="s">
        <v>41</v>
      </c>
      <c r="B6" s="254">
        <v>3</v>
      </c>
    </row>
    <row r="7" spans="1:2" x14ac:dyDescent="0.2">
      <c r="A7" s="2" t="s">
        <v>374</v>
      </c>
      <c r="B7" s="254">
        <v>2</v>
      </c>
    </row>
    <row r="8" spans="1:2" x14ac:dyDescent="0.2">
      <c r="A8" s="2" t="s">
        <v>742</v>
      </c>
      <c r="B8" s="254">
        <v>4</v>
      </c>
    </row>
    <row r="9" spans="1:2" x14ac:dyDescent="0.2">
      <c r="A9" s="2" t="s">
        <v>349</v>
      </c>
      <c r="B9" s="254">
        <v>2</v>
      </c>
    </row>
    <row r="10" spans="1:2" x14ac:dyDescent="0.2">
      <c r="A10" s="2" t="s">
        <v>332</v>
      </c>
      <c r="B10" s="254">
        <v>6</v>
      </c>
    </row>
    <row r="11" spans="1:2" x14ac:dyDescent="0.2">
      <c r="A11" s="2" t="s">
        <v>623</v>
      </c>
      <c r="B11" s="254">
        <v>3</v>
      </c>
    </row>
    <row r="12" spans="1:2" x14ac:dyDescent="0.2">
      <c r="A12" s="2" t="s">
        <v>659</v>
      </c>
      <c r="B12" s="254">
        <v>5</v>
      </c>
    </row>
    <row r="13" spans="1:2" x14ac:dyDescent="0.2">
      <c r="A13" s="2" t="s">
        <v>211</v>
      </c>
      <c r="B13" s="254">
        <v>9</v>
      </c>
    </row>
    <row r="14" spans="1:2" x14ac:dyDescent="0.2">
      <c r="A14" s="2" t="s">
        <v>291</v>
      </c>
      <c r="B14" s="254">
        <v>4</v>
      </c>
    </row>
    <row r="15" spans="1:2" x14ac:dyDescent="0.2">
      <c r="A15" s="2" t="s">
        <v>785</v>
      </c>
      <c r="B15" s="254">
        <v>2</v>
      </c>
    </row>
    <row r="16" spans="1:2" x14ac:dyDescent="0.2">
      <c r="A16" s="2" t="s">
        <v>171</v>
      </c>
      <c r="B16" s="254">
        <v>4</v>
      </c>
    </row>
    <row r="17" spans="1:2" x14ac:dyDescent="0.2">
      <c r="A17" s="2" t="s">
        <v>563</v>
      </c>
      <c r="B17" s="254">
        <v>6</v>
      </c>
    </row>
    <row r="18" spans="1:2" x14ac:dyDescent="0.2">
      <c r="A18" s="2" t="s">
        <v>131</v>
      </c>
      <c r="B18" s="254">
        <v>5</v>
      </c>
    </row>
    <row r="19" spans="1:2" x14ac:dyDescent="0.2">
      <c r="A19" s="2" t="s">
        <v>82</v>
      </c>
      <c r="B19" s="254">
        <v>5</v>
      </c>
    </row>
    <row r="20" spans="1:2" x14ac:dyDescent="0.2">
      <c r="A20" s="2" t="s">
        <v>535</v>
      </c>
      <c r="B20" s="254">
        <v>4</v>
      </c>
    </row>
    <row r="21" spans="1:2" x14ac:dyDescent="0.2">
      <c r="A21" s="2" t="s">
        <v>397</v>
      </c>
      <c r="B21" s="254">
        <v>5</v>
      </c>
    </row>
    <row r="22" spans="1:2" x14ac:dyDescent="0.2">
      <c r="A22" s="2" t="s">
        <v>489</v>
      </c>
      <c r="B22" s="254">
        <v>5</v>
      </c>
    </row>
    <row r="23" spans="1:2" x14ac:dyDescent="0.2">
      <c r="A23" s="2" t="s">
        <v>1060</v>
      </c>
      <c r="B23" s="254">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filterMode="1"/>
  <dimension ref="A1:AX1001"/>
  <sheetViews>
    <sheetView tabSelected="1" topLeftCell="A5" zoomScale="70" zoomScaleNormal="70" workbookViewId="0">
      <pane xSplit="6" ySplit="3" topLeftCell="Y8" activePane="bottomRight" state="frozen"/>
      <selection activeCell="A5" sqref="A5"/>
      <selection pane="topRight" activeCell="G5" sqref="G5"/>
      <selection pane="bottomLeft" activeCell="A7" sqref="A7"/>
      <selection pane="bottomRight" activeCell="AB42" sqref="AB42"/>
    </sheetView>
  </sheetViews>
  <sheetFormatPr baseColWidth="10" defaultColWidth="12.625" defaultRowHeight="15" customHeight="1" x14ac:dyDescent="0.2"/>
  <cols>
    <col min="1" max="1" width="5.75" style="155" hidden="1" customWidth="1"/>
    <col min="2" max="2" width="5" style="155" customWidth="1"/>
    <col min="3" max="3" width="18" style="155" customWidth="1"/>
    <col min="4" max="4" width="28.5" style="248" customWidth="1"/>
    <col min="5" max="5" width="19.25" style="155" customWidth="1"/>
    <col min="6" max="6" width="27.125" style="155" customWidth="1"/>
    <col min="7" max="7" width="17.125" style="155" customWidth="1"/>
    <col min="8" max="8" width="10.75" style="155" customWidth="1"/>
    <col min="9" max="9" width="21.5" style="155" customWidth="1"/>
    <col min="10" max="10" width="25.125" style="155" customWidth="1"/>
    <col min="11" max="11" width="16.875" style="155" customWidth="1"/>
    <col min="12" max="12" width="12.875" style="155" customWidth="1"/>
    <col min="13" max="13" width="14.625" style="155" customWidth="1"/>
    <col min="14" max="14" width="17.375" style="155" customWidth="1"/>
    <col min="15" max="15" width="37.625" style="155" customWidth="1"/>
    <col min="16" max="16" width="16.75" style="155" customWidth="1"/>
    <col min="17" max="17" width="14" style="155" customWidth="1"/>
    <col min="18" max="19" width="10" style="155" customWidth="1"/>
    <col min="20" max="20" width="18.5" style="155" customWidth="1"/>
    <col min="21" max="21" width="22.875" style="155" customWidth="1"/>
    <col min="22" max="22" width="21.875" style="155" customWidth="1"/>
    <col min="23" max="23" width="62.625" style="155" customWidth="1"/>
    <col min="24" max="24" width="34.75" style="155" customWidth="1"/>
    <col min="25" max="27" width="10" style="155" customWidth="1"/>
    <col min="28" max="28" width="100.625" style="155" customWidth="1"/>
    <col min="29" max="29" width="21.375" style="155" hidden="1" customWidth="1"/>
    <col min="30" max="30" width="12.75" style="155" hidden="1" customWidth="1"/>
    <col min="31" max="31" width="13.125" style="155" hidden="1" customWidth="1"/>
    <col min="32" max="34" width="10" style="155" hidden="1" customWidth="1"/>
    <col min="35" max="35" width="11.25" style="155" hidden="1" customWidth="1"/>
    <col min="36" max="36" width="13.375" style="155" hidden="1" customWidth="1"/>
    <col min="37" max="37" width="14.875" style="155" hidden="1" customWidth="1"/>
    <col min="38" max="38" width="9.375" style="155" hidden="1" customWidth="1"/>
    <col min="39" max="49" width="0" style="155" hidden="1" customWidth="1"/>
    <col min="50" max="16384" width="12.625" style="155"/>
  </cols>
  <sheetData>
    <row r="1" spans="1:49" ht="22.5" customHeight="1" x14ac:dyDescent="0.2">
      <c r="A1" s="153"/>
      <c r="B1" s="475"/>
      <c r="C1" s="476"/>
      <c r="D1" s="476"/>
      <c r="E1" s="476"/>
      <c r="F1" s="476"/>
      <c r="G1" s="476"/>
      <c r="H1" s="476"/>
      <c r="I1" s="477"/>
      <c r="J1" s="484" t="s">
        <v>0</v>
      </c>
      <c r="K1" s="476"/>
      <c r="L1" s="476"/>
      <c r="M1" s="476"/>
      <c r="N1" s="476"/>
      <c r="O1" s="476"/>
      <c r="P1" s="476"/>
      <c r="Q1" s="476"/>
      <c r="R1" s="476"/>
      <c r="S1" s="476"/>
      <c r="T1" s="476"/>
      <c r="U1" s="476"/>
      <c r="V1" s="476"/>
      <c r="W1" s="477"/>
      <c r="X1" s="485" t="s">
        <v>1</v>
      </c>
      <c r="Y1" s="486"/>
      <c r="Z1" s="486"/>
      <c r="AA1" s="486"/>
      <c r="AB1" s="487"/>
      <c r="AC1" s="154"/>
      <c r="AD1" s="153"/>
      <c r="AE1" s="153"/>
      <c r="AF1" s="153"/>
      <c r="AG1" s="153"/>
      <c r="AH1" s="153"/>
      <c r="AI1" s="153"/>
      <c r="AJ1" s="153"/>
      <c r="AK1" s="153"/>
      <c r="AL1" s="153"/>
    </row>
    <row r="2" spans="1:49" ht="28.5" customHeight="1" x14ac:dyDescent="0.2">
      <c r="A2" s="153"/>
      <c r="B2" s="478"/>
      <c r="C2" s="479"/>
      <c r="D2" s="479"/>
      <c r="E2" s="479"/>
      <c r="F2" s="479"/>
      <c r="G2" s="479"/>
      <c r="H2" s="479"/>
      <c r="I2" s="480"/>
      <c r="J2" s="481"/>
      <c r="K2" s="482"/>
      <c r="L2" s="482"/>
      <c r="M2" s="482"/>
      <c r="N2" s="482"/>
      <c r="O2" s="482"/>
      <c r="P2" s="482"/>
      <c r="Q2" s="482"/>
      <c r="R2" s="482"/>
      <c r="S2" s="482"/>
      <c r="T2" s="482"/>
      <c r="U2" s="482"/>
      <c r="V2" s="482"/>
      <c r="W2" s="483"/>
      <c r="X2" s="485" t="s">
        <v>2</v>
      </c>
      <c r="Y2" s="486"/>
      <c r="Z2" s="486"/>
      <c r="AA2" s="486"/>
      <c r="AB2" s="487"/>
      <c r="AC2" s="154"/>
      <c r="AD2" s="153"/>
      <c r="AE2" s="153"/>
      <c r="AF2" s="153"/>
      <c r="AG2" s="153"/>
      <c r="AH2" s="153"/>
      <c r="AI2" s="153"/>
      <c r="AJ2" s="153"/>
      <c r="AK2" s="153"/>
      <c r="AL2" s="153"/>
    </row>
    <row r="3" spans="1:49" ht="24" customHeight="1" x14ac:dyDescent="0.2">
      <c r="A3" s="153"/>
      <c r="B3" s="481"/>
      <c r="C3" s="482"/>
      <c r="D3" s="482"/>
      <c r="E3" s="482"/>
      <c r="F3" s="482"/>
      <c r="G3" s="482"/>
      <c r="H3" s="482"/>
      <c r="I3" s="483"/>
      <c r="J3" s="488" t="s">
        <v>3</v>
      </c>
      <c r="K3" s="486"/>
      <c r="L3" s="486"/>
      <c r="M3" s="486"/>
      <c r="N3" s="486"/>
      <c r="O3" s="486"/>
      <c r="P3" s="486"/>
      <c r="Q3" s="486"/>
      <c r="R3" s="486"/>
      <c r="S3" s="486"/>
      <c r="T3" s="486"/>
      <c r="U3" s="486"/>
      <c r="V3" s="486"/>
      <c r="W3" s="487"/>
      <c r="X3" s="485" t="s">
        <v>4</v>
      </c>
      <c r="Y3" s="486"/>
      <c r="Z3" s="486"/>
      <c r="AA3" s="486"/>
      <c r="AB3" s="487"/>
      <c r="AC3" s="154"/>
      <c r="AD3" s="153"/>
      <c r="AE3" s="153"/>
      <c r="AF3" s="153"/>
      <c r="AG3" s="153"/>
      <c r="AH3" s="153"/>
      <c r="AI3" s="153"/>
      <c r="AJ3" s="153"/>
      <c r="AK3" s="153"/>
      <c r="AL3" s="153"/>
    </row>
    <row r="4" spans="1:49" ht="16.5" customHeight="1" x14ac:dyDescent="0.2">
      <c r="A4" s="153"/>
      <c r="B4" s="156"/>
      <c r="C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row>
    <row r="5" spans="1:49" s="332" customFormat="1" ht="16.5" customHeight="1" x14ac:dyDescent="0.2">
      <c r="A5" s="153"/>
      <c r="B5" s="156"/>
      <c r="C5" s="153"/>
      <c r="D5" s="248"/>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row>
    <row r="6" spans="1:49" ht="36" x14ac:dyDescent="0.2">
      <c r="A6" s="157"/>
      <c r="B6" s="158"/>
      <c r="C6" s="159"/>
      <c r="D6" s="249"/>
      <c r="E6" s="159"/>
      <c r="F6" s="160" t="s">
        <v>5</v>
      </c>
      <c r="G6" s="159"/>
      <c r="H6" s="159"/>
      <c r="I6" s="160" t="s">
        <v>6</v>
      </c>
      <c r="J6" s="160" t="s">
        <v>6</v>
      </c>
      <c r="K6" s="159"/>
      <c r="L6" s="159"/>
      <c r="M6" s="159"/>
      <c r="N6" s="160" t="s">
        <v>7</v>
      </c>
      <c r="O6" s="159"/>
      <c r="P6" s="159"/>
      <c r="Q6" s="159"/>
      <c r="R6" s="159"/>
      <c r="S6" s="159"/>
      <c r="T6" s="159"/>
      <c r="U6" s="159"/>
      <c r="V6" s="161" t="s">
        <v>8</v>
      </c>
      <c r="W6" s="162" t="s">
        <v>9</v>
      </c>
      <c r="X6" s="163"/>
      <c r="Y6" s="472" t="s">
        <v>10</v>
      </c>
      <c r="Z6" s="473"/>
      <c r="AA6" s="474"/>
      <c r="AB6" s="153"/>
      <c r="AC6" s="157"/>
      <c r="AD6" s="157"/>
      <c r="AE6" s="157"/>
      <c r="AF6" s="157"/>
      <c r="AG6" s="157"/>
      <c r="AH6" s="157"/>
      <c r="AI6" s="157"/>
      <c r="AJ6" s="157"/>
      <c r="AK6" s="157"/>
      <c r="AL6" s="157"/>
    </row>
    <row r="7" spans="1:49" ht="71.25" x14ac:dyDescent="0.2">
      <c r="A7" s="157" t="s">
        <v>1101</v>
      </c>
      <c r="B7" s="164" t="s">
        <v>11</v>
      </c>
      <c r="C7" s="165" t="s">
        <v>12</v>
      </c>
      <c r="D7" s="282" t="s">
        <v>13</v>
      </c>
      <c r="E7" s="165" t="s">
        <v>14</v>
      </c>
      <c r="F7" s="166" t="s">
        <v>15</v>
      </c>
      <c r="G7" s="166" t="s">
        <v>16</v>
      </c>
      <c r="H7" s="166" t="s">
        <v>1091</v>
      </c>
      <c r="I7" s="167" t="s">
        <v>17</v>
      </c>
      <c r="J7" s="164" t="s">
        <v>18</v>
      </c>
      <c r="K7" s="165" t="s">
        <v>19</v>
      </c>
      <c r="L7" s="165" t="s">
        <v>20</v>
      </c>
      <c r="M7" s="166" t="s">
        <v>21</v>
      </c>
      <c r="N7" s="166" t="s">
        <v>22</v>
      </c>
      <c r="O7" s="167" t="s">
        <v>23</v>
      </c>
      <c r="P7" s="164" t="s">
        <v>24</v>
      </c>
      <c r="Q7" s="167" t="s">
        <v>25</v>
      </c>
      <c r="R7" s="166" t="s">
        <v>26</v>
      </c>
      <c r="S7" s="166" t="s">
        <v>27</v>
      </c>
      <c r="T7" s="164" t="s">
        <v>28</v>
      </c>
      <c r="U7" s="164" t="s">
        <v>29</v>
      </c>
      <c r="V7" s="168" t="s">
        <v>30</v>
      </c>
      <c r="W7" s="169" t="s">
        <v>31</v>
      </c>
      <c r="X7" s="166" t="s">
        <v>32</v>
      </c>
      <c r="Y7" s="166" t="s">
        <v>19</v>
      </c>
      <c r="Z7" s="166" t="s">
        <v>20</v>
      </c>
      <c r="AA7" s="170" t="s">
        <v>21</v>
      </c>
      <c r="AB7" s="171" t="s">
        <v>33</v>
      </c>
      <c r="AC7" s="172" t="s">
        <v>34</v>
      </c>
      <c r="AD7" s="172" t="s">
        <v>35</v>
      </c>
      <c r="AE7" s="172" t="s">
        <v>36</v>
      </c>
      <c r="AF7" s="172" t="s">
        <v>21</v>
      </c>
      <c r="AG7" s="172" t="s">
        <v>37</v>
      </c>
      <c r="AH7" s="172" t="s">
        <v>38</v>
      </c>
      <c r="AI7" s="172" t="s">
        <v>39</v>
      </c>
      <c r="AJ7" s="172" t="s">
        <v>40</v>
      </c>
      <c r="AK7" s="172" t="s">
        <v>1096</v>
      </c>
      <c r="AL7" s="173"/>
      <c r="AM7" s="174" t="s">
        <v>34</v>
      </c>
      <c r="AN7" s="153" t="s">
        <v>35</v>
      </c>
      <c r="AO7" s="153" t="s">
        <v>36</v>
      </c>
      <c r="AP7" s="153" t="s">
        <v>21</v>
      </c>
      <c r="AQ7" s="153" t="s">
        <v>37</v>
      </c>
      <c r="AR7" s="153" t="s">
        <v>38</v>
      </c>
      <c r="AS7" s="153" t="s">
        <v>39</v>
      </c>
      <c r="AT7" s="153" t="s">
        <v>40</v>
      </c>
    </row>
    <row r="8" spans="1:49" ht="342" hidden="1" x14ac:dyDescent="0.2">
      <c r="A8" s="175">
        <v>1</v>
      </c>
      <c r="B8" s="156">
        <v>0</v>
      </c>
      <c r="C8" s="176" t="s">
        <v>41</v>
      </c>
      <c r="D8" s="244" t="s">
        <v>42</v>
      </c>
      <c r="E8" s="278" t="s">
        <v>43</v>
      </c>
      <c r="F8" s="278" t="s">
        <v>44</v>
      </c>
      <c r="G8" s="176" t="s">
        <v>45</v>
      </c>
      <c r="H8" s="176" t="s">
        <v>46</v>
      </c>
      <c r="I8" s="177" t="s">
        <v>47</v>
      </c>
      <c r="J8" s="177" t="s">
        <v>48</v>
      </c>
      <c r="K8" s="178" t="s">
        <v>49</v>
      </c>
      <c r="L8" s="179" t="s">
        <v>50</v>
      </c>
      <c r="M8" s="179" t="s">
        <v>51</v>
      </c>
      <c r="N8" s="179" t="s">
        <v>52</v>
      </c>
      <c r="O8" s="180" t="s">
        <v>53</v>
      </c>
      <c r="P8" s="181" t="s">
        <v>54</v>
      </c>
      <c r="Q8" s="181" t="s">
        <v>55</v>
      </c>
      <c r="R8" s="182" t="s">
        <v>56</v>
      </c>
      <c r="S8" s="183" t="s">
        <v>57</v>
      </c>
      <c r="T8" s="181" t="s">
        <v>58</v>
      </c>
      <c r="U8" s="181" t="s">
        <v>59</v>
      </c>
      <c r="V8" s="184" t="s">
        <v>60</v>
      </c>
      <c r="W8" s="184" t="s">
        <v>61</v>
      </c>
      <c r="X8" s="176" t="s">
        <v>62</v>
      </c>
      <c r="Y8" s="178" t="s">
        <v>63</v>
      </c>
      <c r="Z8" s="179" t="s">
        <v>50</v>
      </c>
      <c r="AA8" s="185" t="s">
        <v>50</v>
      </c>
      <c r="AB8" s="329" t="s">
        <v>1163</v>
      </c>
      <c r="AC8" s="186" t="s">
        <v>64</v>
      </c>
      <c r="AD8" s="186" t="s">
        <v>65</v>
      </c>
      <c r="AE8" s="186" t="s">
        <v>65</v>
      </c>
      <c r="AF8" s="186" t="s">
        <v>65</v>
      </c>
      <c r="AG8" s="186" t="s">
        <v>65</v>
      </c>
      <c r="AH8" s="186" t="s">
        <v>64</v>
      </c>
      <c r="AI8" s="186" t="s">
        <v>65</v>
      </c>
      <c r="AJ8" s="186" t="s">
        <v>65</v>
      </c>
      <c r="AK8" s="156" t="str">
        <f>'EVALUACIÓN DE CONTROLES'!AK8</f>
        <v>DÉBIL</v>
      </c>
      <c r="AL8" s="153"/>
      <c r="AM8" s="186" t="s">
        <v>64</v>
      </c>
      <c r="AN8" s="186" t="s">
        <v>65</v>
      </c>
      <c r="AO8" s="186" t="s">
        <v>65</v>
      </c>
      <c r="AP8" s="186" t="s">
        <v>65</v>
      </c>
      <c r="AQ8" s="186" t="s">
        <v>65</v>
      </c>
      <c r="AR8" s="186" t="s">
        <v>64</v>
      </c>
      <c r="AS8" s="186" t="s">
        <v>65</v>
      </c>
      <c r="AT8" s="186" t="s">
        <v>65</v>
      </c>
      <c r="AV8" s="156">
        <f t="shared" ref="AV8:AV91" si="0">IF(AM8="Cumple",1,2)</f>
        <v>2</v>
      </c>
      <c r="AW8" s="156"/>
    </row>
    <row r="9" spans="1:49" ht="185.25" hidden="1" x14ac:dyDescent="0.2">
      <c r="A9" s="175">
        <v>1</v>
      </c>
      <c r="B9" s="156">
        <v>0</v>
      </c>
      <c r="C9" s="176" t="s">
        <v>41</v>
      </c>
      <c r="D9" s="244" t="s">
        <v>42</v>
      </c>
      <c r="E9" s="278" t="s">
        <v>43</v>
      </c>
      <c r="F9" s="278" t="s">
        <v>44</v>
      </c>
      <c r="G9" s="176" t="s">
        <v>45</v>
      </c>
      <c r="H9" s="176" t="s">
        <v>66</v>
      </c>
      <c r="I9" s="177" t="s">
        <v>67</v>
      </c>
      <c r="J9" s="177" t="s">
        <v>68</v>
      </c>
      <c r="K9" s="178" t="s">
        <v>49</v>
      </c>
      <c r="L9" s="179" t="s">
        <v>50</v>
      </c>
      <c r="M9" s="179" t="s">
        <v>51</v>
      </c>
      <c r="N9" s="179" t="s">
        <v>52</v>
      </c>
      <c r="O9" s="180" t="s">
        <v>69</v>
      </c>
      <c r="P9" s="181" t="s">
        <v>54</v>
      </c>
      <c r="Q9" s="181" t="s">
        <v>55</v>
      </c>
      <c r="R9" s="182" t="s">
        <v>70</v>
      </c>
      <c r="S9" s="183" t="s">
        <v>57</v>
      </c>
      <c r="T9" s="181" t="s">
        <v>71</v>
      </c>
      <c r="U9" s="181" t="s">
        <v>72</v>
      </c>
      <c r="V9" s="184" t="s">
        <v>73</v>
      </c>
      <c r="W9" s="184" t="s">
        <v>74</v>
      </c>
      <c r="X9" s="176" t="s">
        <v>62</v>
      </c>
      <c r="Y9" s="178" t="s">
        <v>63</v>
      </c>
      <c r="Z9" s="179" t="s">
        <v>50</v>
      </c>
      <c r="AA9" s="185" t="s">
        <v>50</v>
      </c>
      <c r="AB9" s="329" t="s">
        <v>1192</v>
      </c>
      <c r="AC9" s="186" t="s">
        <v>64</v>
      </c>
      <c r="AD9" s="186" t="s">
        <v>65</v>
      </c>
      <c r="AE9" s="186" t="s">
        <v>65</v>
      </c>
      <c r="AF9" s="186" t="s">
        <v>65</v>
      </c>
      <c r="AG9" s="186" t="s">
        <v>65</v>
      </c>
      <c r="AH9" s="186" t="s">
        <v>65</v>
      </c>
      <c r="AI9" s="186" t="s">
        <v>65</v>
      </c>
      <c r="AJ9" s="186" t="s">
        <v>65</v>
      </c>
      <c r="AK9" s="156" t="str">
        <f>'EVALUACIÓN DE CONTROLES'!AK9</f>
        <v>MODERADO</v>
      </c>
      <c r="AL9" s="153"/>
      <c r="AM9" s="186" t="s">
        <v>64</v>
      </c>
      <c r="AN9" s="186" t="s">
        <v>65</v>
      </c>
      <c r="AO9" s="186" t="s">
        <v>65</v>
      </c>
      <c r="AP9" s="186" t="s">
        <v>65</v>
      </c>
      <c r="AQ9" s="186" t="s">
        <v>65</v>
      </c>
      <c r="AR9" s="186" t="s">
        <v>65</v>
      </c>
      <c r="AS9" s="186" t="s">
        <v>65</v>
      </c>
      <c r="AT9" s="186" t="s">
        <v>65</v>
      </c>
      <c r="AV9" s="156">
        <f t="shared" si="0"/>
        <v>2</v>
      </c>
    </row>
    <row r="10" spans="1:49" ht="342" hidden="1" x14ac:dyDescent="0.2">
      <c r="A10" s="175">
        <v>1</v>
      </c>
      <c r="B10" s="156">
        <v>1</v>
      </c>
      <c r="C10" s="176" t="s">
        <v>41</v>
      </c>
      <c r="D10" s="244" t="s">
        <v>42</v>
      </c>
      <c r="E10" s="278" t="s">
        <v>43</v>
      </c>
      <c r="F10" s="278" t="s">
        <v>44</v>
      </c>
      <c r="G10" s="176" t="s">
        <v>45</v>
      </c>
      <c r="H10" s="176" t="s">
        <v>75</v>
      </c>
      <c r="I10" s="199" t="s">
        <v>76</v>
      </c>
      <c r="J10" s="177" t="s">
        <v>77</v>
      </c>
      <c r="K10" s="178" t="s">
        <v>49</v>
      </c>
      <c r="L10" s="179" t="s">
        <v>50</v>
      </c>
      <c r="M10" s="179" t="s">
        <v>51</v>
      </c>
      <c r="N10" s="179" t="s">
        <v>52</v>
      </c>
      <c r="O10" s="180" t="s">
        <v>78</v>
      </c>
      <c r="P10" s="181" t="s">
        <v>54</v>
      </c>
      <c r="Q10" s="181"/>
      <c r="R10" s="182" t="s">
        <v>70</v>
      </c>
      <c r="S10" s="183" t="s">
        <v>57</v>
      </c>
      <c r="T10" s="181" t="s">
        <v>79</v>
      </c>
      <c r="U10" s="181" t="s">
        <v>80</v>
      </c>
      <c r="V10" s="184" t="s">
        <v>73</v>
      </c>
      <c r="W10" s="184" t="s">
        <v>81</v>
      </c>
      <c r="X10" s="176" t="s">
        <v>62</v>
      </c>
      <c r="Y10" s="178" t="s">
        <v>63</v>
      </c>
      <c r="Z10" s="179" t="s">
        <v>50</v>
      </c>
      <c r="AA10" s="185" t="s">
        <v>50</v>
      </c>
      <c r="AB10" s="346" t="s">
        <v>1140</v>
      </c>
      <c r="AC10" s="186" t="s">
        <v>64</v>
      </c>
      <c r="AD10" s="186" t="s">
        <v>65</v>
      </c>
      <c r="AE10" s="186" t="s">
        <v>65</v>
      </c>
      <c r="AF10" s="186" t="s">
        <v>65</v>
      </c>
      <c r="AG10" s="186" t="s">
        <v>65</v>
      </c>
      <c r="AH10" s="186" t="s">
        <v>64</v>
      </c>
      <c r="AI10" s="186" t="s">
        <v>65</v>
      </c>
      <c r="AJ10" s="186" t="s">
        <v>65</v>
      </c>
      <c r="AK10" s="156" t="str">
        <f>'EVALUACIÓN DE CONTROLES'!AK10</f>
        <v>DÉBIL</v>
      </c>
      <c r="AL10" s="153"/>
      <c r="AM10" s="186" t="s">
        <v>64</v>
      </c>
      <c r="AN10" s="186" t="s">
        <v>65</v>
      </c>
      <c r="AO10" s="186" t="s">
        <v>65</v>
      </c>
      <c r="AP10" s="186" t="s">
        <v>65</v>
      </c>
      <c r="AQ10" s="186" t="s">
        <v>65</v>
      </c>
      <c r="AR10" s="186" t="s">
        <v>64</v>
      </c>
      <c r="AS10" s="186" t="s">
        <v>65</v>
      </c>
      <c r="AT10" s="186" t="s">
        <v>65</v>
      </c>
      <c r="AV10" s="156">
        <f t="shared" si="0"/>
        <v>2</v>
      </c>
    </row>
    <row r="11" spans="1:49" ht="279.75" hidden="1" customHeight="1" x14ac:dyDescent="0.2">
      <c r="A11" s="175">
        <v>2</v>
      </c>
      <c r="B11" s="156">
        <v>0</v>
      </c>
      <c r="C11" s="176" t="s">
        <v>82</v>
      </c>
      <c r="D11" s="244" t="s">
        <v>83</v>
      </c>
      <c r="E11" s="338" t="s">
        <v>43</v>
      </c>
      <c r="F11" s="338" t="s">
        <v>44</v>
      </c>
      <c r="G11" s="176" t="s">
        <v>84</v>
      </c>
      <c r="H11" s="176" t="s">
        <v>46</v>
      </c>
      <c r="I11" s="177" t="s">
        <v>85</v>
      </c>
      <c r="J11" s="177" t="s">
        <v>86</v>
      </c>
      <c r="K11" s="178" t="s">
        <v>49</v>
      </c>
      <c r="L11" s="179" t="s">
        <v>87</v>
      </c>
      <c r="M11" s="179" t="s">
        <v>88</v>
      </c>
      <c r="N11" s="179" t="s">
        <v>52</v>
      </c>
      <c r="O11" s="180" t="s">
        <v>89</v>
      </c>
      <c r="P11" s="464" t="s">
        <v>90</v>
      </c>
      <c r="Q11" s="464" t="s">
        <v>91</v>
      </c>
      <c r="R11" s="182" t="s">
        <v>56</v>
      </c>
      <c r="S11" s="183" t="s">
        <v>57</v>
      </c>
      <c r="T11" s="181" t="s">
        <v>92</v>
      </c>
      <c r="U11" s="181" t="s">
        <v>93</v>
      </c>
      <c r="V11" s="184" t="s">
        <v>94</v>
      </c>
      <c r="W11" s="184" t="s">
        <v>95</v>
      </c>
      <c r="X11" s="181" t="s">
        <v>96</v>
      </c>
      <c r="Y11" s="178" t="s">
        <v>63</v>
      </c>
      <c r="Z11" s="179" t="s">
        <v>87</v>
      </c>
      <c r="AA11" s="185" t="s">
        <v>51</v>
      </c>
      <c r="AB11" s="329" t="s">
        <v>1208</v>
      </c>
      <c r="AC11" s="187" t="s">
        <v>64</v>
      </c>
      <c r="AD11" s="186" t="s">
        <v>64</v>
      </c>
      <c r="AE11" s="186" t="s">
        <v>64</v>
      </c>
      <c r="AF11" s="186" t="s">
        <v>65</v>
      </c>
      <c r="AG11" s="186" t="s">
        <v>64</v>
      </c>
      <c r="AH11" s="186" t="s">
        <v>64</v>
      </c>
      <c r="AI11" s="186" t="s">
        <v>64</v>
      </c>
      <c r="AJ11" s="186" t="s">
        <v>64</v>
      </c>
      <c r="AK11" s="156" t="str">
        <f>'EVALUACIÓN DE CONTROLES'!AK11</f>
        <v>DÉBIL</v>
      </c>
      <c r="AL11" s="153"/>
      <c r="AM11" s="156" t="s">
        <v>64</v>
      </c>
      <c r="AN11" s="156" t="s">
        <v>64</v>
      </c>
      <c r="AO11" s="156" t="s">
        <v>64</v>
      </c>
      <c r="AP11" s="156" t="s">
        <v>65</v>
      </c>
      <c r="AQ11" s="156" t="s">
        <v>64</v>
      </c>
      <c r="AR11" s="156" t="s">
        <v>64</v>
      </c>
      <c r="AS11" s="156" t="s">
        <v>64</v>
      </c>
      <c r="AT11" s="156" t="s">
        <v>64</v>
      </c>
      <c r="AV11" s="156">
        <f t="shared" si="0"/>
        <v>2</v>
      </c>
    </row>
    <row r="12" spans="1:49" ht="229.5" hidden="1" x14ac:dyDescent="0.2">
      <c r="A12" s="188">
        <v>2</v>
      </c>
      <c r="B12" s="156">
        <v>0</v>
      </c>
      <c r="C12" s="176" t="s">
        <v>82</v>
      </c>
      <c r="D12" s="244" t="s">
        <v>83</v>
      </c>
      <c r="E12" s="338" t="s">
        <v>43</v>
      </c>
      <c r="F12" s="338" t="s">
        <v>44</v>
      </c>
      <c r="G12" s="176" t="s">
        <v>84</v>
      </c>
      <c r="H12" s="176" t="s">
        <v>66</v>
      </c>
      <c r="I12" s="177" t="s">
        <v>97</v>
      </c>
      <c r="J12" s="177" t="s">
        <v>98</v>
      </c>
      <c r="K12" s="178" t="s">
        <v>49</v>
      </c>
      <c r="L12" s="179" t="s">
        <v>87</v>
      </c>
      <c r="M12" s="179" t="s">
        <v>88</v>
      </c>
      <c r="N12" s="179" t="s">
        <v>52</v>
      </c>
      <c r="O12" s="205" t="s">
        <v>99</v>
      </c>
      <c r="P12" s="466" t="s">
        <v>100</v>
      </c>
      <c r="Q12" s="466"/>
      <c r="R12" s="463" t="s">
        <v>101</v>
      </c>
      <c r="S12" s="183" t="s">
        <v>57</v>
      </c>
      <c r="T12" s="181" t="s">
        <v>102</v>
      </c>
      <c r="U12" s="181" t="s">
        <v>103</v>
      </c>
      <c r="V12" s="184" t="s">
        <v>104</v>
      </c>
      <c r="W12" s="184" t="s">
        <v>105</v>
      </c>
      <c r="X12" s="181" t="s">
        <v>96</v>
      </c>
      <c r="Y12" s="178" t="s">
        <v>63</v>
      </c>
      <c r="Z12" s="179" t="s">
        <v>87</v>
      </c>
      <c r="AA12" s="185" t="s">
        <v>51</v>
      </c>
      <c r="AB12" s="329" t="s">
        <v>1209</v>
      </c>
      <c r="AC12" s="187" t="s">
        <v>64</v>
      </c>
      <c r="AD12" s="186" t="s">
        <v>64</v>
      </c>
      <c r="AE12" s="186" t="s">
        <v>64</v>
      </c>
      <c r="AF12" s="186" t="s">
        <v>65</v>
      </c>
      <c r="AG12" s="186" t="s">
        <v>64</v>
      </c>
      <c r="AH12" s="186" t="s">
        <v>64</v>
      </c>
      <c r="AI12" s="186" t="s">
        <v>64</v>
      </c>
      <c r="AJ12" s="186" t="s">
        <v>64</v>
      </c>
      <c r="AK12" s="156" t="str">
        <f>'EVALUACIÓN DE CONTROLES'!AK12</f>
        <v>DÉBIL</v>
      </c>
      <c r="AL12" s="153"/>
      <c r="AM12" s="156" t="s">
        <v>64</v>
      </c>
      <c r="AN12" s="156" t="s">
        <v>64</v>
      </c>
      <c r="AO12" s="156" t="s">
        <v>64</v>
      </c>
      <c r="AP12" s="156" t="s">
        <v>65</v>
      </c>
      <c r="AQ12" s="156" t="s">
        <v>64</v>
      </c>
      <c r="AR12" s="156" t="s">
        <v>64</v>
      </c>
      <c r="AS12" s="156" t="s">
        <v>64</v>
      </c>
      <c r="AT12" s="156" t="s">
        <v>64</v>
      </c>
      <c r="AV12" s="156">
        <f t="shared" si="0"/>
        <v>2</v>
      </c>
    </row>
    <row r="13" spans="1:49" ht="147.75" hidden="1" customHeight="1" x14ac:dyDescent="0.2">
      <c r="A13" s="188">
        <v>2</v>
      </c>
      <c r="B13" s="156">
        <v>2</v>
      </c>
      <c r="C13" s="176" t="s">
        <v>82</v>
      </c>
      <c r="D13" s="244" t="s">
        <v>83</v>
      </c>
      <c r="E13" s="338" t="s">
        <v>106</v>
      </c>
      <c r="F13" s="338" t="s">
        <v>107</v>
      </c>
      <c r="G13" s="176" t="s">
        <v>84</v>
      </c>
      <c r="H13" s="176" t="s">
        <v>75</v>
      </c>
      <c r="I13" s="177" t="s">
        <v>108</v>
      </c>
      <c r="J13" s="177" t="s">
        <v>109</v>
      </c>
      <c r="K13" s="178" t="s">
        <v>49</v>
      </c>
      <c r="L13" s="179" t="s">
        <v>87</v>
      </c>
      <c r="M13" s="179" t="s">
        <v>88</v>
      </c>
      <c r="N13" s="179" t="s">
        <v>52</v>
      </c>
      <c r="O13" s="205" t="s">
        <v>110</v>
      </c>
      <c r="P13" s="466" t="s">
        <v>100</v>
      </c>
      <c r="Q13" s="466"/>
      <c r="R13" s="463" t="s">
        <v>101</v>
      </c>
      <c r="S13" s="183" t="s">
        <v>57</v>
      </c>
      <c r="T13" s="181" t="s">
        <v>111</v>
      </c>
      <c r="U13" s="181" t="s">
        <v>112</v>
      </c>
      <c r="V13" s="184" t="s">
        <v>113</v>
      </c>
      <c r="W13" s="184" t="s">
        <v>114</v>
      </c>
      <c r="X13" s="181" t="s">
        <v>96</v>
      </c>
      <c r="Y13" s="178" t="s">
        <v>63</v>
      </c>
      <c r="Z13" s="179" t="s">
        <v>87</v>
      </c>
      <c r="AA13" s="185" t="s">
        <v>51</v>
      </c>
      <c r="AB13" s="329" t="s">
        <v>1160</v>
      </c>
      <c r="AC13" s="186" t="s">
        <v>65</v>
      </c>
      <c r="AD13" s="186" t="s">
        <v>65</v>
      </c>
      <c r="AE13" s="186" t="s">
        <v>65</v>
      </c>
      <c r="AF13" s="186" t="s">
        <v>65</v>
      </c>
      <c r="AG13" s="186" t="s">
        <v>65</v>
      </c>
      <c r="AH13" s="186" t="s">
        <v>64</v>
      </c>
      <c r="AI13" s="186" t="s">
        <v>65</v>
      </c>
      <c r="AJ13" s="186" t="s">
        <v>65</v>
      </c>
      <c r="AK13" s="156" t="str">
        <f>'EVALUACIÓN DE CONTROLES'!AK13</f>
        <v>MODERADO</v>
      </c>
      <c r="AL13" s="153"/>
      <c r="AM13" s="156" t="s">
        <v>65</v>
      </c>
      <c r="AN13" s="156" t="s">
        <v>65</v>
      </c>
      <c r="AO13" s="156" t="s">
        <v>65</v>
      </c>
      <c r="AP13" s="156" t="s">
        <v>65</v>
      </c>
      <c r="AQ13" s="156" t="s">
        <v>65</v>
      </c>
      <c r="AR13" s="156" t="s">
        <v>64</v>
      </c>
      <c r="AS13" s="156" t="s">
        <v>65</v>
      </c>
      <c r="AT13" s="156" t="s">
        <v>65</v>
      </c>
      <c r="AV13" s="156">
        <f t="shared" si="0"/>
        <v>1</v>
      </c>
    </row>
    <row r="14" spans="1:49" ht="253.5" hidden="1" customHeight="1" x14ac:dyDescent="0.2">
      <c r="A14" s="188">
        <v>3</v>
      </c>
      <c r="B14" s="156">
        <v>0</v>
      </c>
      <c r="C14" s="176" t="s">
        <v>82</v>
      </c>
      <c r="D14" s="244" t="s">
        <v>83</v>
      </c>
      <c r="E14" s="278" t="s">
        <v>1106</v>
      </c>
      <c r="F14" s="278" t="s">
        <v>116</v>
      </c>
      <c r="G14" s="176" t="s">
        <v>84</v>
      </c>
      <c r="H14" s="176" t="s">
        <v>117</v>
      </c>
      <c r="I14" s="177" t="s">
        <v>118</v>
      </c>
      <c r="J14" s="177" t="s">
        <v>119</v>
      </c>
      <c r="K14" s="178" t="s">
        <v>63</v>
      </c>
      <c r="L14" s="179" t="s">
        <v>50</v>
      </c>
      <c r="M14" s="179" t="s">
        <v>50</v>
      </c>
      <c r="N14" s="179" t="s">
        <v>52</v>
      </c>
      <c r="O14" s="199" t="s">
        <v>120</v>
      </c>
      <c r="P14" s="465" t="s">
        <v>90</v>
      </c>
      <c r="Q14" s="465" t="s">
        <v>121</v>
      </c>
      <c r="R14" s="182" t="s">
        <v>101</v>
      </c>
      <c r="S14" s="183" t="s">
        <v>57</v>
      </c>
      <c r="T14" s="181" t="s">
        <v>122</v>
      </c>
      <c r="U14" s="181" t="s">
        <v>123</v>
      </c>
      <c r="V14" s="184" t="s">
        <v>124</v>
      </c>
      <c r="W14" s="184" t="s">
        <v>125</v>
      </c>
      <c r="X14" s="181" t="s">
        <v>126</v>
      </c>
      <c r="Y14" s="178" t="s">
        <v>127</v>
      </c>
      <c r="Z14" s="179" t="s">
        <v>50</v>
      </c>
      <c r="AA14" s="185" t="s">
        <v>50</v>
      </c>
      <c r="AB14" s="329" t="s">
        <v>1164</v>
      </c>
      <c r="AC14" s="186" t="s">
        <v>65</v>
      </c>
      <c r="AD14" s="186" t="s">
        <v>65</v>
      </c>
      <c r="AE14" s="186" t="s">
        <v>65</v>
      </c>
      <c r="AF14" s="186" t="s">
        <v>64</v>
      </c>
      <c r="AG14" s="186" t="s">
        <v>64</v>
      </c>
      <c r="AH14" s="186" t="s">
        <v>64</v>
      </c>
      <c r="AI14" s="186" t="s">
        <v>65</v>
      </c>
      <c r="AJ14" s="186" t="s">
        <v>64</v>
      </c>
      <c r="AK14" s="156" t="str">
        <f>'EVALUACIÓN DE CONTROLES'!AK14</f>
        <v>DÉBIL</v>
      </c>
      <c r="AL14" s="153"/>
      <c r="AM14" s="156" t="s">
        <v>65</v>
      </c>
      <c r="AN14" s="156" t="s">
        <v>65</v>
      </c>
      <c r="AO14" s="156" t="s">
        <v>65</v>
      </c>
      <c r="AP14" s="156" t="s">
        <v>64</v>
      </c>
      <c r="AQ14" s="156" t="s">
        <v>64</v>
      </c>
      <c r="AR14" s="156" t="s">
        <v>64</v>
      </c>
      <c r="AS14" s="156" t="s">
        <v>65</v>
      </c>
      <c r="AT14" s="156" t="s">
        <v>64</v>
      </c>
      <c r="AV14" s="156">
        <f t="shared" si="0"/>
        <v>1</v>
      </c>
    </row>
    <row r="15" spans="1:49" ht="400.5" hidden="1" x14ac:dyDescent="0.2">
      <c r="A15" s="188">
        <v>3</v>
      </c>
      <c r="B15" s="156">
        <v>3</v>
      </c>
      <c r="C15" s="176" t="s">
        <v>82</v>
      </c>
      <c r="D15" s="244" t="s">
        <v>83</v>
      </c>
      <c r="E15" s="278" t="s">
        <v>115</v>
      </c>
      <c r="F15" s="278" t="s">
        <v>116</v>
      </c>
      <c r="G15" s="176" t="s">
        <v>84</v>
      </c>
      <c r="H15" s="176" t="s">
        <v>128</v>
      </c>
      <c r="I15" s="177" t="s">
        <v>129</v>
      </c>
      <c r="J15" s="177" t="s">
        <v>130</v>
      </c>
      <c r="K15" s="178" t="s">
        <v>63</v>
      </c>
      <c r="L15" s="179" t="s">
        <v>50</v>
      </c>
      <c r="M15" s="179" t="s">
        <v>50</v>
      </c>
      <c r="N15" s="179" t="s">
        <v>52</v>
      </c>
      <c r="O15" s="199" t="s">
        <v>120</v>
      </c>
      <c r="P15" s="181" t="s">
        <v>90</v>
      </c>
      <c r="Q15" s="181" t="s">
        <v>121</v>
      </c>
      <c r="R15" s="182" t="s">
        <v>101</v>
      </c>
      <c r="S15" s="183" t="s">
        <v>57</v>
      </c>
      <c r="T15" s="181" t="s">
        <v>122</v>
      </c>
      <c r="U15" s="181" t="s">
        <v>123</v>
      </c>
      <c r="V15" s="184" t="s">
        <v>124</v>
      </c>
      <c r="W15" s="184" t="s">
        <v>125</v>
      </c>
      <c r="X15" s="181" t="s">
        <v>126</v>
      </c>
      <c r="Y15" s="178" t="s">
        <v>127</v>
      </c>
      <c r="Z15" s="179" t="s">
        <v>50</v>
      </c>
      <c r="AA15" s="185" t="s">
        <v>50</v>
      </c>
      <c r="AB15" s="329" t="s">
        <v>1165</v>
      </c>
      <c r="AC15" s="186" t="s">
        <v>65</v>
      </c>
      <c r="AD15" s="186" t="s">
        <v>65</v>
      </c>
      <c r="AE15" s="186" t="s">
        <v>65</v>
      </c>
      <c r="AF15" s="186" t="s">
        <v>64</v>
      </c>
      <c r="AG15" s="186" t="s">
        <v>64</v>
      </c>
      <c r="AH15" s="186" t="s">
        <v>64</v>
      </c>
      <c r="AI15" s="186" t="s">
        <v>65</v>
      </c>
      <c r="AJ15" s="186" t="s">
        <v>64</v>
      </c>
      <c r="AK15" s="156" t="str">
        <f>'EVALUACIÓN DE CONTROLES'!AK15</f>
        <v>DÉBIL</v>
      </c>
      <c r="AL15" s="153"/>
      <c r="AM15" s="156" t="s">
        <v>65</v>
      </c>
      <c r="AN15" s="156" t="s">
        <v>65</v>
      </c>
      <c r="AO15" s="156" t="s">
        <v>65</v>
      </c>
      <c r="AP15" s="156" t="s">
        <v>64</v>
      </c>
      <c r="AQ15" s="156" t="s">
        <v>64</v>
      </c>
      <c r="AR15" s="156" t="s">
        <v>64</v>
      </c>
      <c r="AS15" s="156" t="s">
        <v>65</v>
      </c>
      <c r="AT15" s="156" t="s">
        <v>64</v>
      </c>
      <c r="AV15" s="156">
        <f t="shared" si="0"/>
        <v>1</v>
      </c>
    </row>
    <row r="16" spans="1:49" ht="202.5" hidden="1" customHeight="1" x14ac:dyDescent="0.2">
      <c r="A16" s="188">
        <v>4</v>
      </c>
      <c r="B16" s="156">
        <v>0</v>
      </c>
      <c r="C16" s="176" t="s">
        <v>131</v>
      </c>
      <c r="D16" s="244" t="s">
        <v>132</v>
      </c>
      <c r="E16" s="278" t="s">
        <v>133</v>
      </c>
      <c r="F16" s="278" t="s">
        <v>134</v>
      </c>
      <c r="G16" s="176" t="s">
        <v>45</v>
      </c>
      <c r="H16" s="176" t="s">
        <v>46</v>
      </c>
      <c r="I16" s="177" t="s">
        <v>135</v>
      </c>
      <c r="J16" s="177" t="s">
        <v>136</v>
      </c>
      <c r="K16" s="178" t="s">
        <v>137</v>
      </c>
      <c r="L16" s="179" t="s">
        <v>50</v>
      </c>
      <c r="M16" s="179" t="s">
        <v>51</v>
      </c>
      <c r="N16" s="179" t="s">
        <v>52</v>
      </c>
      <c r="O16" s="180" t="s">
        <v>138</v>
      </c>
      <c r="P16" s="181" t="s">
        <v>139</v>
      </c>
      <c r="Q16" s="181"/>
      <c r="R16" s="182" t="s">
        <v>101</v>
      </c>
      <c r="S16" s="183" t="s">
        <v>140</v>
      </c>
      <c r="T16" s="181" t="s">
        <v>141</v>
      </c>
      <c r="U16" s="181" t="s">
        <v>142</v>
      </c>
      <c r="V16" s="184" t="s">
        <v>143</v>
      </c>
      <c r="W16" s="184" t="s">
        <v>144</v>
      </c>
      <c r="X16" s="181" t="s">
        <v>145</v>
      </c>
      <c r="Y16" s="178" t="s">
        <v>49</v>
      </c>
      <c r="Z16" s="179" t="s">
        <v>50</v>
      </c>
      <c r="AA16" s="185" t="s">
        <v>51</v>
      </c>
      <c r="AB16" s="329" t="s">
        <v>1141</v>
      </c>
      <c r="AC16" s="186" t="s">
        <v>64</v>
      </c>
      <c r="AD16" s="186" t="s">
        <v>64</v>
      </c>
      <c r="AE16" s="186" t="s">
        <v>65</v>
      </c>
      <c r="AF16" s="186" t="s">
        <v>64</v>
      </c>
      <c r="AG16" s="186" t="s">
        <v>65</v>
      </c>
      <c r="AH16" s="186" t="s">
        <v>65</v>
      </c>
      <c r="AI16" s="186" t="s">
        <v>65</v>
      </c>
      <c r="AJ16" s="186" t="s">
        <v>64</v>
      </c>
      <c r="AK16" s="156" t="str">
        <f>'EVALUACIÓN DE CONTROLES'!AK16</f>
        <v>DÉBIL</v>
      </c>
      <c r="AL16" s="153"/>
      <c r="AM16" s="156" t="s">
        <v>64</v>
      </c>
      <c r="AN16" s="156" t="s">
        <v>64</v>
      </c>
      <c r="AO16" s="156" t="s">
        <v>65</v>
      </c>
      <c r="AP16" s="186" t="s">
        <v>64</v>
      </c>
      <c r="AQ16" s="156" t="s">
        <v>65</v>
      </c>
      <c r="AR16" s="156" t="s">
        <v>65</v>
      </c>
      <c r="AS16" s="156" t="s">
        <v>65</v>
      </c>
      <c r="AT16" s="156" t="s">
        <v>64</v>
      </c>
      <c r="AV16" s="156">
        <f t="shared" si="0"/>
        <v>2</v>
      </c>
    </row>
    <row r="17" spans="1:48" ht="313.5" hidden="1" x14ac:dyDescent="0.2">
      <c r="A17" s="188">
        <v>4</v>
      </c>
      <c r="B17" s="156">
        <v>4</v>
      </c>
      <c r="C17" s="176" t="s">
        <v>131</v>
      </c>
      <c r="D17" s="244" t="s">
        <v>132</v>
      </c>
      <c r="E17" s="278" t="s">
        <v>133</v>
      </c>
      <c r="F17" s="278" t="s">
        <v>134</v>
      </c>
      <c r="G17" s="176" t="s">
        <v>45</v>
      </c>
      <c r="H17" s="176" t="s">
        <v>66</v>
      </c>
      <c r="I17" s="177" t="s">
        <v>146</v>
      </c>
      <c r="J17" s="177" t="s">
        <v>147</v>
      </c>
      <c r="K17" s="178" t="s">
        <v>137</v>
      </c>
      <c r="L17" s="179" t="s">
        <v>50</v>
      </c>
      <c r="M17" s="179" t="s">
        <v>51</v>
      </c>
      <c r="N17" s="179" t="s">
        <v>52</v>
      </c>
      <c r="O17" s="180" t="s">
        <v>148</v>
      </c>
      <c r="P17" s="181" t="s">
        <v>139</v>
      </c>
      <c r="Q17" s="181" t="s">
        <v>149</v>
      </c>
      <c r="R17" s="182" t="s">
        <v>101</v>
      </c>
      <c r="S17" s="183" t="s">
        <v>57</v>
      </c>
      <c r="T17" s="181" t="s">
        <v>150</v>
      </c>
      <c r="U17" s="181" t="s">
        <v>151</v>
      </c>
      <c r="V17" s="184" t="s">
        <v>152</v>
      </c>
      <c r="W17" s="184" t="s">
        <v>153</v>
      </c>
      <c r="X17" s="181" t="s">
        <v>154</v>
      </c>
      <c r="Y17" s="178" t="s">
        <v>49</v>
      </c>
      <c r="Z17" s="179" t="s">
        <v>50</v>
      </c>
      <c r="AA17" s="185" t="s">
        <v>51</v>
      </c>
      <c r="AB17" s="329" t="s">
        <v>1191</v>
      </c>
      <c r="AC17" s="186" t="s">
        <v>64</v>
      </c>
      <c r="AD17" s="186" t="s">
        <v>65</v>
      </c>
      <c r="AE17" s="186" t="s">
        <v>65</v>
      </c>
      <c r="AF17" s="186" t="s">
        <v>65</v>
      </c>
      <c r="AG17" s="186" t="s">
        <v>65</v>
      </c>
      <c r="AH17" s="186" t="s">
        <v>64</v>
      </c>
      <c r="AI17" s="186" t="s">
        <v>64</v>
      </c>
      <c r="AJ17" s="186" t="s">
        <v>64</v>
      </c>
      <c r="AK17" s="156" t="str">
        <f>'EVALUACIÓN DE CONTROLES'!AK17</f>
        <v>DÉBIL</v>
      </c>
      <c r="AL17" s="153"/>
      <c r="AM17" s="156" t="s">
        <v>64</v>
      </c>
      <c r="AN17" s="156" t="s">
        <v>65</v>
      </c>
      <c r="AO17" s="156" t="s">
        <v>65</v>
      </c>
      <c r="AP17" s="186" t="s">
        <v>65</v>
      </c>
      <c r="AQ17" s="156" t="s">
        <v>65</v>
      </c>
      <c r="AR17" s="156" t="s">
        <v>64</v>
      </c>
      <c r="AS17" s="156" t="s">
        <v>64</v>
      </c>
      <c r="AT17" s="156" t="s">
        <v>64</v>
      </c>
      <c r="AV17" s="156">
        <f t="shared" si="0"/>
        <v>2</v>
      </c>
    </row>
    <row r="18" spans="1:48" ht="356.25" hidden="1" x14ac:dyDescent="0.2">
      <c r="A18" s="188">
        <v>5</v>
      </c>
      <c r="B18" s="156">
        <v>0</v>
      </c>
      <c r="C18" s="176" t="s">
        <v>131</v>
      </c>
      <c r="D18" s="244" t="s">
        <v>132</v>
      </c>
      <c r="E18" s="278" t="s">
        <v>155</v>
      </c>
      <c r="F18" s="278" t="s">
        <v>156</v>
      </c>
      <c r="G18" s="176" t="s">
        <v>45</v>
      </c>
      <c r="H18" s="176" t="s">
        <v>117</v>
      </c>
      <c r="I18" s="283" t="s">
        <v>157</v>
      </c>
      <c r="J18" s="177" t="s">
        <v>158</v>
      </c>
      <c r="K18" s="178" t="s">
        <v>63</v>
      </c>
      <c r="L18" s="179" t="s">
        <v>50</v>
      </c>
      <c r="M18" s="179" t="s">
        <v>50</v>
      </c>
      <c r="N18" s="189" t="s">
        <v>52</v>
      </c>
      <c r="O18" s="180" t="s">
        <v>159</v>
      </c>
      <c r="P18" s="181" t="s">
        <v>139</v>
      </c>
      <c r="Q18" s="181"/>
      <c r="R18" s="182" t="s">
        <v>101</v>
      </c>
      <c r="S18" s="183" t="s">
        <v>57</v>
      </c>
      <c r="T18" s="181" t="s">
        <v>160</v>
      </c>
      <c r="U18" s="181" t="s">
        <v>161</v>
      </c>
      <c r="V18" s="184" t="s">
        <v>162</v>
      </c>
      <c r="W18" s="184" t="s">
        <v>163</v>
      </c>
      <c r="X18" s="181" t="s">
        <v>164</v>
      </c>
      <c r="Y18" s="178" t="s">
        <v>63</v>
      </c>
      <c r="Z18" s="179" t="s">
        <v>50</v>
      </c>
      <c r="AA18" s="185" t="s">
        <v>50</v>
      </c>
      <c r="AB18" s="329" t="s">
        <v>1189</v>
      </c>
      <c r="AC18" s="186" t="s">
        <v>64</v>
      </c>
      <c r="AD18" s="186" t="s">
        <v>64</v>
      </c>
      <c r="AE18" s="186" t="s">
        <v>65</v>
      </c>
      <c r="AF18" s="186" t="s">
        <v>65</v>
      </c>
      <c r="AG18" s="186" t="s">
        <v>65</v>
      </c>
      <c r="AH18" s="186" t="s">
        <v>65</v>
      </c>
      <c r="AI18" s="186" t="s">
        <v>64</v>
      </c>
      <c r="AJ18" s="186" t="s">
        <v>64</v>
      </c>
      <c r="AK18" s="156" t="str">
        <f>'EVALUACIÓN DE CONTROLES'!AK18</f>
        <v>DÉBIL</v>
      </c>
      <c r="AL18" s="153"/>
      <c r="AM18" s="156" t="s">
        <v>64</v>
      </c>
      <c r="AN18" s="156" t="s">
        <v>64</v>
      </c>
      <c r="AO18" s="156" t="s">
        <v>65</v>
      </c>
      <c r="AP18" s="156" t="s">
        <v>65</v>
      </c>
      <c r="AQ18" s="156" t="s">
        <v>65</v>
      </c>
      <c r="AR18" s="156" t="s">
        <v>65</v>
      </c>
      <c r="AS18" s="156" t="s">
        <v>64</v>
      </c>
      <c r="AT18" s="156" t="s">
        <v>64</v>
      </c>
      <c r="AV18" s="156">
        <f t="shared" si="0"/>
        <v>2</v>
      </c>
    </row>
    <row r="19" spans="1:48" ht="384.75" hidden="1" x14ac:dyDescent="0.2">
      <c r="A19" s="188">
        <v>5</v>
      </c>
      <c r="B19" s="156">
        <v>0</v>
      </c>
      <c r="C19" s="176" t="s">
        <v>131</v>
      </c>
      <c r="D19" s="244" t="s">
        <v>132</v>
      </c>
      <c r="E19" s="278" t="s">
        <v>155</v>
      </c>
      <c r="F19" s="278" t="s">
        <v>156</v>
      </c>
      <c r="G19" s="176" t="s">
        <v>45</v>
      </c>
      <c r="H19" s="176" t="s">
        <v>128</v>
      </c>
      <c r="I19" s="177" t="s">
        <v>146</v>
      </c>
      <c r="J19" s="177" t="s">
        <v>147</v>
      </c>
      <c r="K19" s="178" t="s">
        <v>63</v>
      </c>
      <c r="L19" s="179" t="s">
        <v>50</v>
      </c>
      <c r="M19" s="190" t="s">
        <v>50</v>
      </c>
      <c r="N19" s="179" t="s">
        <v>52</v>
      </c>
      <c r="O19" s="180" t="s">
        <v>148</v>
      </c>
      <c r="P19" s="181" t="s">
        <v>139</v>
      </c>
      <c r="Q19" s="181" t="s">
        <v>149</v>
      </c>
      <c r="R19" s="182" t="s">
        <v>101</v>
      </c>
      <c r="S19" s="183" t="s">
        <v>57</v>
      </c>
      <c r="T19" s="181" t="s">
        <v>150</v>
      </c>
      <c r="U19" s="181" t="s">
        <v>151</v>
      </c>
      <c r="V19" s="184" t="s">
        <v>152</v>
      </c>
      <c r="W19" s="184" t="s">
        <v>153</v>
      </c>
      <c r="X19" s="181" t="s">
        <v>154</v>
      </c>
      <c r="Y19" s="191" t="s">
        <v>63</v>
      </c>
      <c r="Z19" s="190" t="s">
        <v>50</v>
      </c>
      <c r="AA19" s="185" t="s">
        <v>50</v>
      </c>
      <c r="AB19" s="329" t="s">
        <v>1142</v>
      </c>
      <c r="AC19" s="186" t="s">
        <v>64</v>
      </c>
      <c r="AD19" s="186" t="s">
        <v>65</v>
      </c>
      <c r="AE19" s="186" t="s">
        <v>65</v>
      </c>
      <c r="AF19" s="186" t="s">
        <v>64</v>
      </c>
      <c r="AG19" s="186" t="s">
        <v>64</v>
      </c>
      <c r="AH19" s="186" t="s">
        <v>65</v>
      </c>
      <c r="AI19" s="186" t="s">
        <v>64</v>
      </c>
      <c r="AJ19" s="186" t="s">
        <v>64</v>
      </c>
      <c r="AK19" s="156" t="str">
        <f>'EVALUACIÓN DE CONTROLES'!AK19</f>
        <v>DÉBIL</v>
      </c>
      <c r="AL19" s="153"/>
      <c r="AM19" s="156" t="s">
        <v>64</v>
      </c>
      <c r="AN19" s="156" t="s">
        <v>65</v>
      </c>
      <c r="AO19" s="156" t="s">
        <v>65</v>
      </c>
      <c r="AP19" s="156" t="s">
        <v>64</v>
      </c>
      <c r="AQ19" s="156" t="s">
        <v>64</v>
      </c>
      <c r="AR19" s="156" t="s">
        <v>64</v>
      </c>
      <c r="AS19" s="156" t="s">
        <v>64</v>
      </c>
      <c r="AT19" s="156" t="s">
        <v>64</v>
      </c>
      <c r="AV19" s="156">
        <f t="shared" si="0"/>
        <v>2</v>
      </c>
    </row>
    <row r="20" spans="1:48" ht="298.5" hidden="1" customHeight="1" x14ac:dyDescent="0.2">
      <c r="A20" s="188">
        <v>5</v>
      </c>
      <c r="B20" s="156">
        <v>5</v>
      </c>
      <c r="C20" s="176" t="s">
        <v>131</v>
      </c>
      <c r="D20" s="244" t="s">
        <v>132</v>
      </c>
      <c r="E20" s="278" t="s">
        <v>155</v>
      </c>
      <c r="F20" s="278" t="s">
        <v>156</v>
      </c>
      <c r="G20" s="176" t="s">
        <v>45</v>
      </c>
      <c r="H20" s="176" t="s">
        <v>165</v>
      </c>
      <c r="I20" s="177" t="s">
        <v>166</v>
      </c>
      <c r="J20" s="177" t="s">
        <v>158</v>
      </c>
      <c r="K20" s="178" t="s">
        <v>63</v>
      </c>
      <c r="L20" s="179" t="s">
        <v>50</v>
      </c>
      <c r="M20" s="190" t="s">
        <v>50</v>
      </c>
      <c r="N20" s="179" t="s">
        <v>52</v>
      </c>
      <c r="O20" s="180" t="s">
        <v>159</v>
      </c>
      <c r="P20" s="181" t="s">
        <v>139</v>
      </c>
      <c r="Q20" s="181"/>
      <c r="R20" s="182" t="s">
        <v>167</v>
      </c>
      <c r="S20" s="183" t="s">
        <v>57</v>
      </c>
      <c r="T20" s="181" t="s">
        <v>168</v>
      </c>
      <c r="U20" s="181" t="s">
        <v>169</v>
      </c>
      <c r="V20" s="184" t="s">
        <v>162</v>
      </c>
      <c r="W20" s="184" t="s">
        <v>163</v>
      </c>
      <c r="X20" s="181" t="s">
        <v>170</v>
      </c>
      <c r="Y20" s="191" t="s">
        <v>63</v>
      </c>
      <c r="Z20" s="190" t="s">
        <v>50</v>
      </c>
      <c r="AA20" s="185" t="s">
        <v>50</v>
      </c>
      <c r="AB20" s="329" t="s">
        <v>1143</v>
      </c>
      <c r="AC20" s="186" t="s">
        <v>64</v>
      </c>
      <c r="AD20" s="186" t="s">
        <v>65</v>
      </c>
      <c r="AE20" s="186" t="s">
        <v>65</v>
      </c>
      <c r="AF20" s="186" t="s">
        <v>64</v>
      </c>
      <c r="AG20" s="186" t="s">
        <v>64</v>
      </c>
      <c r="AH20" s="186" t="s">
        <v>64</v>
      </c>
      <c r="AI20" s="186" t="s">
        <v>64</v>
      </c>
      <c r="AJ20" s="186" t="s">
        <v>64</v>
      </c>
      <c r="AK20" s="156" t="str">
        <f>'EVALUACIÓN DE CONTROLES'!AK20</f>
        <v>DÉBIL</v>
      </c>
      <c r="AL20" s="153"/>
      <c r="AM20" s="156" t="s">
        <v>64</v>
      </c>
      <c r="AN20" s="156" t="s">
        <v>65</v>
      </c>
      <c r="AO20" s="156" t="s">
        <v>65</v>
      </c>
      <c r="AP20" s="156" t="s">
        <v>64</v>
      </c>
      <c r="AQ20" s="156" t="s">
        <v>64</v>
      </c>
      <c r="AR20" s="156" t="s">
        <v>64</v>
      </c>
      <c r="AS20" s="156" t="s">
        <v>64</v>
      </c>
      <c r="AT20" s="156" t="s">
        <v>64</v>
      </c>
      <c r="AV20" s="156">
        <f t="shared" si="0"/>
        <v>2</v>
      </c>
    </row>
    <row r="21" spans="1:48" ht="285" hidden="1" x14ac:dyDescent="0.2">
      <c r="A21" s="188">
        <v>6</v>
      </c>
      <c r="B21" s="156">
        <v>0</v>
      </c>
      <c r="C21" s="176" t="s">
        <v>171</v>
      </c>
      <c r="D21" s="244" t="s">
        <v>172</v>
      </c>
      <c r="E21" s="278" t="s">
        <v>173</v>
      </c>
      <c r="F21" s="278" t="s">
        <v>174</v>
      </c>
      <c r="G21" s="176" t="s">
        <v>175</v>
      </c>
      <c r="H21" s="176" t="s">
        <v>46</v>
      </c>
      <c r="I21" s="177" t="s">
        <v>176</v>
      </c>
      <c r="J21" s="177" t="s">
        <v>177</v>
      </c>
      <c r="K21" s="178" t="s">
        <v>49</v>
      </c>
      <c r="L21" s="179" t="s">
        <v>87</v>
      </c>
      <c r="M21" s="179" t="s">
        <v>88</v>
      </c>
      <c r="N21" s="179" t="s">
        <v>52</v>
      </c>
      <c r="O21" s="180" t="s">
        <v>178</v>
      </c>
      <c r="P21" s="181" t="s">
        <v>179</v>
      </c>
      <c r="Q21" s="181" t="s">
        <v>180</v>
      </c>
      <c r="R21" s="182" t="s">
        <v>70</v>
      </c>
      <c r="S21" s="183" t="s">
        <v>57</v>
      </c>
      <c r="T21" s="181" t="s">
        <v>181</v>
      </c>
      <c r="U21" s="181" t="s">
        <v>182</v>
      </c>
      <c r="V21" s="184" t="s">
        <v>183</v>
      </c>
      <c r="W21" s="184" t="s">
        <v>184</v>
      </c>
      <c r="X21" s="181" t="s">
        <v>185</v>
      </c>
      <c r="Y21" s="192" t="s">
        <v>49</v>
      </c>
      <c r="Z21" s="193" t="s">
        <v>87</v>
      </c>
      <c r="AA21" s="185" t="s">
        <v>88</v>
      </c>
      <c r="AB21" s="329" t="s">
        <v>1194</v>
      </c>
      <c r="AC21" s="186" t="s">
        <v>65</v>
      </c>
      <c r="AD21" s="186" t="s">
        <v>65</v>
      </c>
      <c r="AE21" s="186" t="s">
        <v>64</v>
      </c>
      <c r="AF21" s="186" t="s">
        <v>65</v>
      </c>
      <c r="AG21" s="186" t="s">
        <v>65</v>
      </c>
      <c r="AH21" s="186" t="s">
        <v>64</v>
      </c>
      <c r="AI21" s="186" t="s">
        <v>64</v>
      </c>
      <c r="AJ21" s="186" t="s">
        <v>64</v>
      </c>
      <c r="AK21" s="156" t="str">
        <f>'EVALUACIÓN DE CONTROLES'!AK21</f>
        <v>DÉBIL</v>
      </c>
      <c r="AL21" s="153"/>
      <c r="AM21" s="156" t="s">
        <v>65</v>
      </c>
      <c r="AN21" s="156" t="s">
        <v>65</v>
      </c>
      <c r="AO21" s="156" t="s">
        <v>64</v>
      </c>
      <c r="AP21" s="156" t="s">
        <v>65</v>
      </c>
      <c r="AQ21" s="156" t="s">
        <v>65</v>
      </c>
      <c r="AR21" s="156" t="s">
        <v>64</v>
      </c>
      <c r="AS21" s="156" t="s">
        <v>64</v>
      </c>
      <c r="AT21" s="156" t="s">
        <v>64</v>
      </c>
      <c r="AV21" s="156">
        <f t="shared" si="0"/>
        <v>1</v>
      </c>
    </row>
    <row r="22" spans="1:48" ht="256.5" hidden="1" x14ac:dyDescent="0.2">
      <c r="A22" s="188">
        <v>6</v>
      </c>
      <c r="B22" s="156">
        <v>6</v>
      </c>
      <c r="C22" s="176" t="s">
        <v>171</v>
      </c>
      <c r="D22" s="244" t="s">
        <v>172</v>
      </c>
      <c r="E22" s="278" t="s">
        <v>173</v>
      </c>
      <c r="F22" s="278" t="s">
        <v>174</v>
      </c>
      <c r="G22" s="176" t="s">
        <v>175</v>
      </c>
      <c r="H22" s="176" t="s">
        <v>66</v>
      </c>
      <c r="I22" s="177" t="s">
        <v>186</v>
      </c>
      <c r="J22" s="177" t="s">
        <v>187</v>
      </c>
      <c r="K22" s="178" t="s">
        <v>49</v>
      </c>
      <c r="L22" s="179" t="s">
        <v>87</v>
      </c>
      <c r="M22" s="179" t="s">
        <v>88</v>
      </c>
      <c r="N22" s="179" t="s">
        <v>52</v>
      </c>
      <c r="O22" s="180" t="s">
        <v>188</v>
      </c>
      <c r="P22" s="181" t="s">
        <v>179</v>
      </c>
      <c r="Q22" s="181" t="s">
        <v>180</v>
      </c>
      <c r="R22" s="182" t="s">
        <v>101</v>
      </c>
      <c r="S22" s="183" t="s">
        <v>57</v>
      </c>
      <c r="T22" s="181" t="s">
        <v>189</v>
      </c>
      <c r="U22" s="181" t="s">
        <v>182</v>
      </c>
      <c r="V22" s="184" t="s">
        <v>190</v>
      </c>
      <c r="W22" s="184" t="s">
        <v>191</v>
      </c>
      <c r="X22" s="181" t="s">
        <v>192</v>
      </c>
      <c r="Y22" s="178" t="s">
        <v>49</v>
      </c>
      <c r="Z22" s="179" t="s">
        <v>87</v>
      </c>
      <c r="AA22" s="185" t="s">
        <v>88</v>
      </c>
      <c r="AB22" s="329" t="s">
        <v>1166</v>
      </c>
      <c r="AC22" s="186" t="s">
        <v>65</v>
      </c>
      <c r="AD22" s="186" t="s">
        <v>65</v>
      </c>
      <c r="AE22" s="186" t="s">
        <v>65</v>
      </c>
      <c r="AF22" s="186" t="s">
        <v>65</v>
      </c>
      <c r="AG22" s="186" t="s">
        <v>65</v>
      </c>
      <c r="AH22" s="186" t="s">
        <v>64</v>
      </c>
      <c r="AI22" s="186" t="s">
        <v>65</v>
      </c>
      <c r="AJ22" s="186" t="s">
        <v>64</v>
      </c>
      <c r="AK22" s="156" t="str">
        <f>'EVALUACIÓN DE CONTROLES'!AK22</f>
        <v>DÉBIL</v>
      </c>
      <c r="AL22" s="153"/>
      <c r="AM22" s="156" t="s">
        <v>65</v>
      </c>
      <c r="AN22" s="156" t="s">
        <v>65</v>
      </c>
      <c r="AO22" s="156" t="s">
        <v>65</v>
      </c>
      <c r="AP22" s="156" t="s">
        <v>65</v>
      </c>
      <c r="AQ22" s="156" t="s">
        <v>65</v>
      </c>
      <c r="AR22" s="156" t="s">
        <v>64</v>
      </c>
      <c r="AS22" s="156" t="s">
        <v>65</v>
      </c>
      <c r="AT22" s="156" t="s">
        <v>64</v>
      </c>
      <c r="AV22" s="156">
        <f t="shared" si="0"/>
        <v>1</v>
      </c>
    </row>
    <row r="23" spans="1:48" ht="213.75" hidden="1" x14ac:dyDescent="0.2">
      <c r="A23" s="188">
        <v>7</v>
      </c>
      <c r="B23" s="156">
        <v>0</v>
      </c>
      <c r="C23" s="176" t="s">
        <v>171</v>
      </c>
      <c r="D23" s="244" t="s">
        <v>172</v>
      </c>
      <c r="E23" s="278" t="s">
        <v>193</v>
      </c>
      <c r="F23" s="278" t="s">
        <v>194</v>
      </c>
      <c r="G23" s="176" t="s">
        <v>45</v>
      </c>
      <c r="H23" s="176" t="s">
        <v>117</v>
      </c>
      <c r="I23" s="177" t="s">
        <v>195</v>
      </c>
      <c r="J23" s="177" t="s">
        <v>196</v>
      </c>
      <c r="K23" s="178" t="s">
        <v>49</v>
      </c>
      <c r="L23" s="179" t="s">
        <v>87</v>
      </c>
      <c r="M23" s="179" t="s">
        <v>88</v>
      </c>
      <c r="N23" s="179" t="s">
        <v>52</v>
      </c>
      <c r="O23" s="180" t="s">
        <v>197</v>
      </c>
      <c r="P23" s="181" t="s">
        <v>179</v>
      </c>
      <c r="Q23" s="181" t="s">
        <v>180</v>
      </c>
      <c r="R23" s="182" t="s">
        <v>101</v>
      </c>
      <c r="S23" s="183" t="s">
        <v>140</v>
      </c>
      <c r="T23" s="181" t="s">
        <v>198</v>
      </c>
      <c r="U23" s="181" t="s">
        <v>199</v>
      </c>
      <c r="V23" s="184" t="s">
        <v>200</v>
      </c>
      <c r="W23" s="184" t="s">
        <v>201</v>
      </c>
      <c r="X23" s="181" t="s">
        <v>202</v>
      </c>
      <c r="Y23" s="178" t="s">
        <v>49</v>
      </c>
      <c r="Z23" s="179" t="s">
        <v>87</v>
      </c>
      <c r="AA23" s="185" t="s">
        <v>88</v>
      </c>
      <c r="AB23" s="329" t="s">
        <v>1167</v>
      </c>
      <c r="AC23" s="187" t="s">
        <v>65</v>
      </c>
      <c r="AD23" s="186" t="s">
        <v>65</v>
      </c>
      <c r="AE23" s="186" t="s">
        <v>65</v>
      </c>
      <c r="AF23" s="186" t="s">
        <v>65</v>
      </c>
      <c r="AG23" s="186" t="s">
        <v>65</v>
      </c>
      <c r="AH23" s="186" t="s">
        <v>65</v>
      </c>
      <c r="AI23" s="186" t="s">
        <v>64</v>
      </c>
      <c r="AJ23" s="186" t="s">
        <v>64</v>
      </c>
      <c r="AK23" s="156" t="str">
        <f>'EVALUACIÓN DE CONTROLES'!AK23</f>
        <v>DÉBIL</v>
      </c>
      <c r="AL23" s="153"/>
      <c r="AM23" s="156" t="s">
        <v>65</v>
      </c>
      <c r="AN23" s="156" t="s">
        <v>65</v>
      </c>
      <c r="AO23" s="156" t="s">
        <v>65</v>
      </c>
      <c r="AP23" s="156" t="s">
        <v>65</v>
      </c>
      <c r="AQ23" s="156" t="s">
        <v>65</v>
      </c>
      <c r="AR23" s="156" t="s">
        <v>65</v>
      </c>
      <c r="AS23" s="156" t="s">
        <v>64</v>
      </c>
      <c r="AT23" s="156" t="s">
        <v>64</v>
      </c>
      <c r="AV23" s="156">
        <f t="shared" si="0"/>
        <v>1</v>
      </c>
    </row>
    <row r="24" spans="1:48" ht="202.5" hidden="1" customHeight="1" x14ac:dyDescent="0.2">
      <c r="A24" s="188">
        <v>7</v>
      </c>
      <c r="B24" s="156">
        <v>7</v>
      </c>
      <c r="C24" s="176" t="s">
        <v>171</v>
      </c>
      <c r="D24" s="244" t="s">
        <v>172</v>
      </c>
      <c r="E24" s="278" t="s">
        <v>193</v>
      </c>
      <c r="F24" s="278" t="s">
        <v>194</v>
      </c>
      <c r="G24" s="176" t="s">
        <v>45</v>
      </c>
      <c r="H24" s="176" t="s">
        <v>128</v>
      </c>
      <c r="I24" s="177" t="s">
        <v>203</v>
      </c>
      <c r="J24" s="177" t="s">
        <v>204</v>
      </c>
      <c r="K24" s="178" t="s">
        <v>49</v>
      </c>
      <c r="L24" s="179" t="s">
        <v>87</v>
      </c>
      <c r="M24" s="179" t="s">
        <v>88</v>
      </c>
      <c r="N24" s="179" t="s">
        <v>52</v>
      </c>
      <c r="O24" s="180" t="s">
        <v>205</v>
      </c>
      <c r="P24" s="181" t="s">
        <v>179</v>
      </c>
      <c r="Q24" s="181" t="s">
        <v>180</v>
      </c>
      <c r="R24" s="182" t="s">
        <v>70</v>
      </c>
      <c r="S24" s="183" t="s">
        <v>140</v>
      </c>
      <c r="T24" s="181" t="s">
        <v>206</v>
      </c>
      <c r="U24" s="181" t="s">
        <v>207</v>
      </c>
      <c r="V24" s="184" t="s">
        <v>208</v>
      </c>
      <c r="W24" s="184" t="s">
        <v>209</v>
      </c>
      <c r="X24" s="181" t="s">
        <v>210</v>
      </c>
      <c r="Y24" s="178" t="s">
        <v>49</v>
      </c>
      <c r="Z24" s="179" t="s">
        <v>87</v>
      </c>
      <c r="AA24" s="185" t="s">
        <v>88</v>
      </c>
      <c r="AB24" s="329" t="s">
        <v>1168</v>
      </c>
      <c r="AC24" s="186" t="s">
        <v>65</v>
      </c>
      <c r="AD24" s="186" t="s">
        <v>65</v>
      </c>
      <c r="AE24" s="186" t="s">
        <v>65</v>
      </c>
      <c r="AF24" s="186" t="s">
        <v>65</v>
      </c>
      <c r="AG24" s="186" t="s">
        <v>65</v>
      </c>
      <c r="AH24" s="186" t="s">
        <v>65</v>
      </c>
      <c r="AI24" s="186" t="s">
        <v>65</v>
      </c>
      <c r="AJ24" s="186" t="s">
        <v>64</v>
      </c>
      <c r="AK24" s="156" t="str">
        <f>'EVALUACIÓN DE CONTROLES'!AK24</f>
        <v>DÉBIL</v>
      </c>
      <c r="AL24" s="153"/>
      <c r="AM24" s="156" t="s">
        <v>65</v>
      </c>
      <c r="AN24" s="156" t="s">
        <v>65</v>
      </c>
      <c r="AO24" s="156" t="s">
        <v>65</v>
      </c>
      <c r="AP24" s="156" t="s">
        <v>65</v>
      </c>
      <c r="AQ24" s="156" t="s">
        <v>65</v>
      </c>
      <c r="AR24" s="156" t="s">
        <v>65</v>
      </c>
      <c r="AS24" s="156" t="s">
        <v>65</v>
      </c>
      <c r="AT24" s="156" t="s">
        <v>64</v>
      </c>
      <c r="AV24" s="156">
        <f t="shared" si="0"/>
        <v>1</v>
      </c>
    </row>
    <row r="25" spans="1:48" ht="257.25" hidden="1" customHeight="1" x14ac:dyDescent="0.2">
      <c r="A25" s="188">
        <v>8</v>
      </c>
      <c r="B25" s="156">
        <v>0</v>
      </c>
      <c r="C25" s="176" t="s">
        <v>211</v>
      </c>
      <c r="D25" s="244" t="s">
        <v>212</v>
      </c>
      <c r="E25" s="278" t="s">
        <v>213</v>
      </c>
      <c r="F25" s="278" t="s">
        <v>214</v>
      </c>
      <c r="G25" s="176" t="s">
        <v>215</v>
      </c>
      <c r="H25" s="176" t="s">
        <v>46</v>
      </c>
      <c r="I25" s="177" t="s">
        <v>216</v>
      </c>
      <c r="J25" s="177" t="s">
        <v>217</v>
      </c>
      <c r="K25" s="178" t="s">
        <v>137</v>
      </c>
      <c r="L25" s="179" t="s">
        <v>50</v>
      </c>
      <c r="M25" s="179" t="s">
        <v>51</v>
      </c>
      <c r="N25" s="179" t="s">
        <v>52</v>
      </c>
      <c r="O25" s="180" t="s">
        <v>218</v>
      </c>
      <c r="P25" s="181" t="s">
        <v>219</v>
      </c>
      <c r="Q25" s="181" t="s">
        <v>220</v>
      </c>
      <c r="R25" s="182" t="s">
        <v>221</v>
      </c>
      <c r="S25" s="183" t="s">
        <v>57</v>
      </c>
      <c r="T25" s="181" t="s">
        <v>222</v>
      </c>
      <c r="U25" s="181" t="s">
        <v>223</v>
      </c>
      <c r="V25" s="184" t="s">
        <v>224</v>
      </c>
      <c r="W25" s="184" t="s">
        <v>225</v>
      </c>
      <c r="X25" s="181" t="s">
        <v>226</v>
      </c>
      <c r="Y25" s="178" t="s">
        <v>137</v>
      </c>
      <c r="Z25" s="179" t="s">
        <v>50</v>
      </c>
      <c r="AA25" s="185" t="s">
        <v>51</v>
      </c>
      <c r="AB25" s="329" t="s">
        <v>1144</v>
      </c>
      <c r="AC25" s="186" t="s">
        <v>64</v>
      </c>
      <c r="AD25" s="186" t="s">
        <v>65</v>
      </c>
      <c r="AE25" s="186" t="s">
        <v>65</v>
      </c>
      <c r="AF25" s="186" t="s">
        <v>65</v>
      </c>
      <c r="AG25" s="186" t="s">
        <v>65</v>
      </c>
      <c r="AH25" s="186" t="s">
        <v>65</v>
      </c>
      <c r="AI25" s="186" t="s">
        <v>64</v>
      </c>
      <c r="AJ25" s="186" t="s">
        <v>64</v>
      </c>
      <c r="AK25" s="156" t="str">
        <f>'EVALUACIÓN DE CONTROLES'!AK25</f>
        <v>MODERADO</v>
      </c>
      <c r="AL25" s="153"/>
      <c r="AM25" s="156" t="s">
        <v>64</v>
      </c>
      <c r="AN25" s="156" t="s">
        <v>65</v>
      </c>
      <c r="AO25" s="156" t="s">
        <v>65</v>
      </c>
      <c r="AP25" s="156" t="s">
        <v>65</v>
      </c>
      <c r="AQ25" s="156" t="s">
        <v>65</v>
      </c>
      <c r="AR25" s="156" t="s">
        <v>65</v>
      </c>
      <c r="AS25" s="156" t="s">
        <v>64</v>
      </c>
      <c r="AT25" s="156" t="s">
        <v>64</v>
      </c>
      <c r="AV25" s="156">
        <f t="shared" si="0"/>
        <v>2</v>
      </c>
    </row>
    <row r="26" spans="1:48" ht="233.25" hidden="1" customHeight="1" x14ac:dyDescent="0.2">
      <c r="A26" s="188">
        <v>8</v>
      </c>
      <c r="B26" s="156">
        <v>0</v>
      </c>
      <c r="C26" s="176" t="s">
        <v>211</v>
      </c>
      <c r="D26" s="244" t="s">
        <v>212</v>
      </c>
      <c r="E26" s="278" t="s">
        <v>213</v>
      </c>
      <c r="F26" s="278" t="s">
        <v>214</v>
      </c>
      <c r="G26" s="176" t="s">
        <v>215</v>
      </c>
      <c r="H26" s="176" t="s">
        <v>66</v>
      </c>
      <c r="I26" s="177" t="s">
        <v>227</v>
      </c>
      <c r="J26" s="177" t="s">
        <v>228</v>
      </c>
      <c r="K26" s="178" t="s">
        <v>137</v>
      </c>
      <c r="L26" s="179" t="s">
        <v>50</v>
      </c>
      <c r="M26" s="179" t="s">
        <v>51</v>
      </c>
      <c r="N26" s="179" t="s">
        <v>52</v>
      </c>
      <c r="O26" s="180" t="s">
        <v>229</v>
      </c>
      <c r="P26" s="181" t="s">
        <v>219</v>
      </c>
      <c r="Q26" s="181" t="s">
        <v>230</v>
      </c>
      <c r="R26" s="182" t="s">
        <v>231</v>
      </c>
      <c r="S26" s="183" t="s">
        <v>57</v>
      </c>
      <c r="T26" s="181" t="s">
        <v>232</v>
      </c>
      <c r="U26" s="181" t="s">
        <v>233</v>
      </c>
      <c r="V26" s="184" t="s">
        <v>234</v>
      </c>
      <c r="W26" s="184" t="s">
        <v>235</v>
      </c>
      <c r="X26" s="181" t="s">
        <v>236</v>
      </c>
      <c r="Y26" s="178" t="s">
        <v>137</v>
      </c>
      <c r="Z26" s="179" t="s">
        <v>50</v>
      </c>
      <c r="AA26" s="185" t="s">
        <v>51</v>
      </c>
      <c r="AB26" s="329" t="s">
        <v>1145</v>
      </c>
      <c r="AC26" s="186" t="s">
        <v>64</v>
      </c>
      <c r="AD26" s="186" t="s">
        <v>65</v>
      </c>
      <c r="AE26" s="186" t="s">
        <v>65</v>
      </c>
      <c r="AF26" s="186" t="s">
        <v>65</v>
      </c>
      <c r="AG26" s="186" t="s">
        <v>65</v>
      </c>
      <c r="AH26" s="186" t="s">
        <v>65</v>
      </c>
      <c r="AI26" s="186" t="s">
        <v>64</v>
      </c>
      <c r="AJ26" s="186" t="s">
        <v>64</v>
      </c>
      <c r="AK26" s="156" t="str">
        <f>'EVALUACIÓN DE CONTROLES'!AK26</f>
        <v>MODERADO</v>
      </c>
      <c r="AL26" s="153"/>
      <c r="AM26" s="156" t="s">
        <v>64</v>
      </c>
      <c r="AN26" s="156" t="s">
        <v>65</v>
      </c>
      <c r="AO26" s="156" t="s">
        <v>65</v>
      </c>
      <c r="AP26" s="156" t="s">
        <v>65</v>
      </c>
      <c r="AQ26" s="156" t="s">
        <v>65</v>
      </c>
      <c r="AR26" s="156" t="s">
        <v>65</v>
      </c>
      <c r="AS26" s="156" t="s">
        <v>64</v>
      </c>
      <c r="AT26" s="156" t="s">
        <v>64</v>
      </c>
      <c r="AV26" s="156">
        <f t="shared" si="0"/>
        <v>2</v>
      </c>
    </row>
    <row r="27" spans="1:48" ht="294" hidden="1" customHeight="1" x14ac:dyDescent="0.2">
      <c r="A27" s="188">
        <v>8</v>
      </c>
      <c r="B27" s="156">
        <v>0</v>
      </c>
      <c r="C27" s="176" t="s">
        <v>211</v>
      </c>
      <c r="D27" s="244" t="s">
        <v>212</v>
      </c>
      <c r="E27" s="278" t="s">
        <v>213</v>
      </c>
      <c r="F27" s="278" t="s">
        <v>214</v>
      </c>
      <c r="G27" s="176" t="s">
        <v>215</v>
      </c>
      <c r="H27" s="176" t="s">
        <v>75</v>
      </c>
      <c r="I27" s="177" t="s">
        <v>237</v>
      </c>
      <c r="J27" s="177" t="s">
        <v>238</v>
      </c>
      <c r="K27" s="178" t="s">
        <v>137</v>
      </c>
      <c r="L27" s="179" t="s">
        <v>50</v>
      </c>
      <c r="M27" s="179" t="s">
        <v>51</v>
      </c>
      <c r="N27" s="179" t="s">
        <v>52</v>
      </c>
      <c r="O27" s="180" t="s">
        <v>239</v>
      </c>
      <c r="P27" s="181" t="s">
        <v>240</v>
      </c>
      <c r="Q27" s="181"/>
      <c r="R27" s="182" t="s">
        <v>70</v>
      </c>
      <c r="S27" s="183" t="s">
        <v>57</v>
      </c>
      <c r="T27" s="181" t="s">
        <v>241</v>
      </c>
      <c r="U27" s="181" t="s">
        <v>242</v>
      </c>
      <c r="V27" s="184" t="s">
        <v>243</v>
      </c>
      <c r="W27" s="184" t="s">
        <v>244</v>
      </c>
      <c r="X27" s="181" t="s">
        <v>245</v>
      </c>
      <c r="Y27" s="178" t="s">
        <v>137</v>
      </c>
      <c r="Z27" s="179" t="s">
        <v>50</v>
      </c>
      <c r="AA27" s="185" t="s">
        <v>51</v>
      </c>
      <c r="AB27" s="329" t="s">
        <v>1146</v>
      </c>
      <c r="AC27" s="186" t="s">
        <v>64</v>
      </c>
      <c r="AD27" s="186" t="s">
        <v>64</v>
      </c>
      <c r="AE27" s="186" t="s">
        <v>65</v>
      </c>
      <c r="AF27" s="186" t="s">
        <v>65</v>
      </c>
      <c r="AG27" s="186" t="s">
        <v>65</v>
      </c>
      <c r="AH27" s="186" t="s">
        <v>65</v>
      </c>
      <c r="AI27" s="186" t="s">
        <v>64</v>
      </c>
      <c r="AJ27" s="186" t="s">
        <v>64</v>
      </c>
      <c r="AK27" s="156" t="str">
        <f>'EVALUACIÓN DE CONTROLES'!AK27</f>
        <v>MODERADO</v>
      </c>
      <c r="AL27" s="153"/>
      <c r="AM27" s="156" t="s">
        <v>64</v>
      </c>
      <c r="AN27" s="156" t="s">
        <v>64</v>
      </c>
      <c r="AO27" s="156" t="s">
        <v>65</v>
      </c>
      <c r="AP27" s="156" t="s">
        <v>65</v>
      </c>
      <c r="AQ27" s="156" t="s">
        <v>65</v>
      </c>
      <c r="AR27" s="156" t="s">
        <v>65</v>
      </c>
      <c r="AS27" s="156" t="s">
        <v>64</v>
      </c>
      <c r="AT27" s="156" t="s">
        <v>64</v>
      </c>
      <c r="AV27" s="156">
        <f t="shared" si="0"/>
        <v>2</v>
      </c>
    </row>
    <row r="28" spans="1:48" ht="279.75" hidden="1" customHeight="1" x14ac:dyDescent="0.2">
      <c r="A28" s="188">
        <v>8</v>
      </c>
      <c r="B28" s="156">
        <v>8</v>
      </c>
      <c r="C28" s="176" t="s">
        <v>211</v>
      </c>
      <c r="D28" s="244" t="s">
        <v>212</v>
      </c>
      <c r="E28" s="278" t="s">
        <v>213</v>
      </c>
      <c r="F28" s="278" t="s">
        <v>214</v>
      </c>
      <c r="G28" s="176" t="s">
        <v>215</v>
      </c>
      <c r="H28" s="176" t="s">
        <v>246</v>
      </c>
      <c r="I28" s="283" t="s">
        <v>247</v>
      </c>
      <c r="J28" s="177" t="s">
        <v>248</v>
      </c>
      <c r="K28" s="178" t="s">
        <v>137</v>
      </c>
      <c r="L28" s="179" t="s">
        <v>50</v>
      </c>
      <c r="M28" s="179" t="s">
        <v>51</v>
      </c>
      <c r="N28" s="179" t="s">
        <v>52</v>
      </c>
      <c r="O28" s="180" t="s">
        <v>249</v>
      </c>
      <c r="P28" s="181" t="s">
        <v>219</v>
      </c>
      <c r="Q28" s="181"/>
      <c r="R28" s="182" t="s">
        <v>56</v>
      </c>
      <c r="S28" s="183" t="s">
        <v>140</v>
      </c>
      <c r="T28" s="181" t="s">
        <v>250</v>
      </c>
      <c r="U28" s="181" t="s">
        <v>251</v>
      </c>
      <c r="V28" s="184" t="s">
        <v>252</v>
      </c>
      <c r="W28" s="184" t="s">
        <v>253</v>
      </c>
      <c r="X28" s="181" t="s">
        <v>254</v>
      </c>
      <c r="Y28" s="178" t="s">
        <v>137</v>
      </c>
      <c r="Z28" s="179" t="s">
        <v>50</v>
      </c>
      <c r="AA28" s="185" t="s">
        <v>51</v>
      </c>
      <c r="AB28" s="346" t="s">
        <v>1169</v>
      </c>
      <c r="AC28" s="186" t="s">
        <v>64</v>
      </c>
      <c r="AD28" s="186" t="s">
        <v>64</v>
      </c>
      <c r="AE28" s="186" t="s">
        <v>65</v>
      </c>
      <c r="AF28" s="186" t="s">
        <v>65</v>
      </c>
      <c r="AG28" s="186" t="s">
        <v>65</v>
      </c>
      <c r="AH28" s="186" t="s">
        <v>65</v>
      </c>
      <c r="AI28" s="186" t="s">
        <v>64</v>
      </c>
      <c r="AJ28" s="186" t="s">
        <v>64</v>
      </c>
      <c r="AK28" s="156" t="str">
        <f>'EVALUACIÓN DE CONTROLES'!AK28</f>
        <v>MODERADO</v>
      </c>
      <c r="AL28" s="153"/>
      <c r="AM28" s="156" t="s">
        <v>64</v>
      </c>
      <c r="AN28" s="156" t="s">
        <v>64</v>
      </c>
      <c r="AO28" s="156" t="s">
        <v>65</v>
      </c>
      <c r="AP28" s="156" t="s">
        <v>65</v>
      </c>
      <c r="AQ28" s="156" t="s">
        <v>65</v>
      </c>
      <c r="AR28" s="156" t="s">
        <v>65</v>
      </c>
      <c r="AS28" s="156" t="s">
        <v>64</v>
      </c>
      <c r="AT28" s="156" t="s">
        <v>64</v>
      </c>
      <c r="AV28" s="156">
        <f t="shared" si="0"/>
        <v>2</v>
      </c>
    </row>
    <row r="29" spans="1:48" ht="299.25" hidden="1" x14ac:dyDescent="0.2">
      <c r="A29" s="188">
        <v>9</v>
      </c>
      <c r="B29" s="156">
        <v>0</v>
      </c>
      <c r="C29" s="176" t="s">
        <v>211</v>
      </c>
      <c r="D29" s="244" t="s">
        <v>212</v>
      </c>
      <c r="E29" s="278" t="s">
        <v>255</v>
      </c>
      <c r="F29" s="278" t="s">
        <v>256</v>
      </c>
      <c r="G29" s="176" t="s">
        <v>257</v>
      </c>
      <c r="H29" s="176" t="s">
        <v>117</v>
      </c>
      <c r="I29" s="177" t="s">
        <v>258</v>
      </c>
      <c r="J29" s="177" t="s">
        <v>259</v>
      </c>
      <c r="K29" s="178" t="s">
        <v>49</v>
      </c>
      <c r="L29" s="179" t="s">
        <v>50</v>
      </c>
      <c r="M29" s="179" t="s">
        <v>51</v>
      </c>
      <c r="N29" s="179" t="s">
        <v>52</v>
      </c>
      <c r="O29" s="180" t="s">
        <v>260</v>
      </c>
      <c r="P29" s="181" t="s">
        <v>219</v>
      </c>
      <c r="Q29" s="181" t="s">
        <v>121</v>
      </c>
      <c r="R29" s="182" t="s">
        <v>70</v>
      </c>
      <c r="S29" s="183" t="s">
        <v>57</v>
      </c>
      <c r="T29" s="181" t="s">
        <v>261</v>
      </c>
      <c r="U29" s="181" t="s">
        <v>262</v>
      </c>
      <c r="V29" s="184" t="s">
        <v>263</v>
      </c>
      <c r="W29" s="184" t="s">
        <v>264</v>
      </c>
      <c r="X29" s="181" t="s">
        <v>265</v>
      </c>
      <c r="Y29" s="178" t="s">
        <v>49</v>
      </c>
      <c r="Z29" s="179" t="s">
        <v>50</v>
      </c>
      <c r="AA29" s="185" t="s">
        <v>51</v>
      </c>
      <c r="AB29" s="329" t="s">
        <v>1147</v>
      </c>
      <c r="AC29" s="186" t="s">
        <v>64</v>
      </c>
      <c r="AD29" s="186" t="s">
        <v>65</v>
      </c>
      <c r="AE29" s="186" t="s">
        <v>65</v>
      </c>
      <c r="AF29" s="186" t="s">
        <v>65</v>
      </c>
      <c r="AG29" s="186" t="s">
        <v>65</v>
      </c>
      <c r="AH29" s="186" t="s">
        <v>64</v>
      </c>
      <c r="AI29" s="186" t="s">
        <v>64</v>
      </c>
      <c r="AJ29" s="186" t="s">
        <v>64</v>
      </c>
      <c r="AK29" s="156" t="str">
        <f>'EVALUACIÓN DE CONTROLES'!AK29</f>
        <v>DÉBIL</v>
      </c>
      <c r="AL29" s="153"/>
      <c r="AM29" s="156" t="s">
        <v>64</v>
      </c>
      <c r="AN29" s="156" t="s">
        <v>65</v>
      </c>
      <c r="AO29" s="156" t="s">
        <v>65</v>
      </c>
      <c r="AP29" s="156" t="s">
        <v>65</v>
      </c>
      <c r="AQ29" s="156" t="s">
        <v>65</v>
      </c>
      <c r="AR29" s="156" t="s">
        <v>64</v>
      </c>
      <c r="AS29" s="156" t="s">
        <v>64</v>
      </c>
      <c r="AT29" s="156" t="s">
        <v>64</v>
      </c>
      <c r="AV29" s="156">
        <f t="shared" si="0"/>
        <v>2</v>
      </c>
    </row>
    <row r="30" spans="1:48" ht="313.5" hidden="1" x14ac:dyDescent="0.2">
      <c r="A30" s="188">
        <v>9</v>
      </c>
      <c r="B30" s="156">
        <v>0</v>
      </c>
      <c r="C30" s="176" t="s">
        <v>211</v>
      </c>
      <c r="D30" s="244" t="s">
        <v>212</v>
      </c>
      <c r="E30" s="278" t="s">
        <v>255</v>
      </c>
      <c r="F30" s="278" t="s">
        <v>256</v>
      </c>
      <c r="G30" s="176" t="s">
        <v>257</v>
      </c>
      <c r="H30" s="176" t="s">
        <v>128</v>
      </c>
      <c r="I30" s="283" t="s">
        <v>266</v>
      </c>
      <c r="J30" s="177" t="s">
        <v>267</v>
      </c>
      <c r="K30" s="178" t="s">
        <v>49</v>
      </c>
      <c r="L30" s="179" t="s">
        <v>50</v>
      </c>
      <c r="M30" s="179" t="s">
        <v>51</v>
      </c>
      <c r="N30" s="179" t="s">
        <v>52</v>
      </c>
      <c r="O30" s="180" t="s">
        <v>260</v>
      </c>
      <c r="P30" s="181" t="s">
        <v>219</v>
      </c>
      <c r="Q30" s="181" t="s">
        <v>220</v>
      </c>
      <c r="R30" s="182" t="s">
        <v>70</v>
      </c>
      <c r="S30" s="183" t="s">
        <v>57</v>
      </c>
      <c r="T30" s="181" t="s">
        <v>261</v>
      </c>
      <c r="U30" s="181" t="s">
        <v>262</v>
      </c>
      <c r="V30" s="184" t="s">
        <v>263</v>
      </c>
      <c r="W30" s="184" t="s">
        <v>264</v>
      </c>
      <c r="X30" s="181" t="s">
        <v>268</v>
      </c>
      <c r="Y30" s="178" t="s">
        <v>49</v>
      </c>
      <c r="Z30" s="179" t="s">
        <v>50</v>
      </c>
      <c r="AA30" s="185" t="s">
        <v>51</v>
      </c>
      <c r="AB30" s="346" t="s">
        <v>1196</v>
      </c>
      <c r="AC30" s="186" t="s">
        <v>64</v>
      </c>
      <c r="AD30" s="186" t="s">
        <v>64</v>
      </c>
      <c r="AE30" s="186" t="s">
        <v>65</v>
      </c>
      <c r="AF30" s="186" t="s">
        <v>65</v>
      </c>
      <c r="AG30" s="186" t="s">
        <v>65</v>
      </c>
      <c r="AH30" s="186" t="s">
        <v>64</v>
      </c>
      <c r="AI30" s="186" t="s">
        <v>64</v>
      </c>
      <c r="AJ30" s="186" t="s">
        <v>64</v>
      </c>
      <c r="AK30" s="156" t="str">
        <f>'EVALUACIÓN DE CONTROLES'!AK30</f>
        <v>MODERADO</v>
      </c>
      <c r="AL30" s="153"/>
      <c r="AM30" s="156" t="s">
        <v>64</v>
      </c>
      <c r="AN30" s="156" t="s">
        <v>64</v>
      </c>
      <c r="AO30" s="156" t="s">
        <v>65</v>
      </c>
      <c r="AP30" s="156" t="s">
        <v>65</v>
      </c>
      <c r="AQ30" s="156" t="s">
        <v>65</v>
      </c>
      <c r="AR30" s="156" t="s">
        <v>64</v>
      </c>
      <c r="AS30" s="156" t="s">
        <v>64</v>
      </c>
      <c r="AT30" s="156" t="s">
        <v>64</v>
      </c>
      <c r="AV30" s="156">
        <f t="shared" si="0"/>
        <v>2</v>
      </c>
    </row>
    <row r="31" spans="1:48" ht="192" hidden="1" customHeight="1" x14ac:dyDescent="0.2">
      <c r="A31" s="188">
        <v>9</v>
      </c>
      <c r="B31" s="156">
        <v>0</v>
      </c>
      <c r="C31" s="176" t="s">
        <v>211</v>
      </c>
      <c r="D31" s="244" t="s">
        <v>212</v>
      </c>
      <c r="E31" s="278" t="s">
        <v>255</v>
      </c>
      <c r="F31" s="278" t="s">
        <v>256</v>
      </c>
      <c r="G31" s="176" t="s">
        <v>257</v>
      </c>
      <c r="H31" s="176" t="s">
        <v>165</v>
      </c>
      <c r="I31" s="177" t="s">
        <v>269</v>
      </c>
      <c r="J31" s="177" t="s">
        <v>270</v>
      </c>
      <c r="K31" s="178" t="s">
        <v>49</v>
      </c>
      <c r="L31" s="179" t="s">
        <v>50</v>
      </c>
      <c r="M31" s="179" t="s">
        <v>51</v>
      </c>
      <c r="N31" s="179" t="s">
        <v>52</v>
      </c>
      <c r="O31" s="180" t="s">
        <v>271</v>
      </c>
      <c r="P31" s="181" t="s">
        <v>219</v>
      </c>
      <c r="Q31" s="181" t="s">
        <v>230</v>
      </c>
      <c r="R31" s="182" t="s">
        <v>70</v>
      </c>
      <c r="S31" s="183" t="s">
        <v>57</v>
      </c>
      <c r="T31" s="181" t="s">
        <v>272</v>
      </c>
      <c r="U31" s="181" t="s">
        <v>273</v>
      </c>
      <c r="V31" s="184" t="s">
        <v>274</v>
      </c>
      <c r="W31" s="184" t="s">
        <v>275</v>
      </c>
      <c r="X31" s="181" t="s">
        <v>276</v>
      </c>
      <c r="Y31" s="178" t="s">
        <v>49</v>
      </c>
      <c r="Z31" s="179" t="s">
        <v>50</v>
      </c>
      <c r="AA31" s="185" t="s">
        <v>51</v>
      </c>
      <c r="AB31" s="329" t="s">
        <v>1170</v>
      </c>
      <c r="AC31" s="186" t="s">
        <v>64</v>
      </c>
      <c r="AD31" s="186" t="s">
        <v>65</v>
      </c>
      <c r="AE31" s="186" t="s">
        <v>65</v>
      </c>
      <c r="AF31" s="186" t="s">
        <v>65</v>
      </c>
      <c r="AG31" s="186" t="s">
        <v>65</v>
      </c>
      <c r="AH31" s="186" t="s">
        <v>65</v>
      </c>
      <c r="AI31" s="186" t="s">
        <v>65</v>
      </c>
      <c r="AJ31" s="186" t="s">
        <v>64</v>
      </c>
      <c r="AK31" s="156" t="str">
        <f>'EVALUACIÓN DE CONTROLES'!AK31</f>
        <v>DÉBIL</v>
      </c>
      <c r="AL31" s="153"/>
      <c r="AM31" s="156" t="s">
        <v>64</v>
      </c>
      <c r="AN31" s="156" t="s">
        <v>65</v>
      </c>
      <c r="AO31" s="156" t="s">
        <v>65</v>
      </c>
      <c r="AP31" s="156" t="s">
        <v>65</v>
      </c>
      <c r="AQ31" s="156" t="s">
        <v>65</v>
      </c>
      <c r="AR31" s="156" t="s">
        <v>65</v>
      </c>
      <c r="AS31" s="156" t="s">
        <v>65</v>
      </c>
      <c r="AT31" s="156" t="s">
        <v>64</v>
      </c>
      <c r="AV31" s="156">
        <f t="shared" si="0"/>
        <v>2</v>
      </c>
    </row>
    <row r="32" spans="1:48" ht="256.5" hidden="1" x14ac:dyDescent="0.2">
      <c r="A32" s="188">
        <v>9</v>
      </c>
      <c r="B32" s="156">
        <v>0</v>
      </c>
      <c r="C32" s="176" t="s">
        <v>211</v>
      </c>
      <c r="D32" s="244" t="s">
        <v>212</v>
      </c>
      <c r="E32" s="278" t="s">
        <v>255</v>
      </c>
      <c r="F32" s="278" t="s">
        <v>256</v>
      </c>
      <c r="G32" s="176" t="s">
        <v>257</v>
      </c>
      <c r="H32" s="176" t="s">
        <v>277</v>
      </c>
      <c r="I32" s="283" t="s">
        <v>278</v>
      </c>
      <c r="J32" s="177" t="s">
        <v>279</v>
      </c>
      <c r="K32" s="178" t="s">
        <v>49</v>
      </c>
      <c r="L32" s="179" t="s">
        <v>50</v>
      </c>
      <c r="M32" s="179" t="s">
        <v>51</v>
      </c>
      <c r="N32" s="179" t="s">
        <v>52</v>
      </c>
      <c r="O32" s="180" t="s">
        <v>280</v>
      </c>
      <c r="P32" s="181" t="s">
        <v>240</v>
      </c>
      <c r="Q32" s="181"/>
      <c r="R32" s="182" t="s">
        <v>70</v>
      </c>
      <c r="S32" s="183" t="s">
        <v>57</v>
      </c>
      <c r="T32" s="181" t="s">
        <v>281</v>
      </c>
      <c r="U32" s="181" t="s">
        <v>282</v>
      </c>
      <c r="V32" s="184" t="s">
        <v>243</v>
      </c>
      <c r="W32" s="184" t="s">
        <v>225</v>
      </c>
      <c r="X32" s="194" t="s">
        <v>283</v>
      </c>
      <c r="Y32" s="178" t="s">
        <v>49</v>
      </c>
      <c r="Z32" s="179" t="s">
        <v>50</v>
      </c>
      <c r="AA32" s="185" t="s">
        <v>51</v>
      </c>
      <c r="AB32" s="329" t="s">
        <v>1148</v>
      </c>
      <c r="AC32" s="186" t="s">
        <v>64</v>
      </c>
      <c r="AD32" s="186" t="s">
        <v>65</v>
      </c>
      <c r="AE32" s="186" t="s">
        <v>65</v>
      </c>
      <c r="AF32" s="186" t="s">
        <v>65</v>
      </c>
      <c r="AG32" s="186" t="s">
        <v>65</v>
      </c>
      <c r="AH32" s="186" t="s">
        <v>65</v>
      </c>
      <c r="AI32" s="186" t="s">
        <v>64</v>
      </c>
      <c r="AJ32" s="186" t="s">
        <v>64</v>
      </c>
      <c r="AK32" s="156" t="str">
        <f>'EVALUACIÓN DE CONTROLES'!AK32</f>
        <v>MODERADO</v>
      </c>
      <c r="AL32" s="153"/>
      <c r="AM32" s="156" t="s">
        <v>64</v>
      </c>
      <c r="AN32" s="156" t="s">
        <v>65</v>
      </c>
      <c r="AO32" s="156" t="s">
        <v>65</v>
      </c>
      <c r="AP32" s="156" t="s">
        <v>65</v>
      </c>
      <c r="AQ32" s="156" t="s">
        <v>65</v>
      </c>
      <c r="AR32" s="156" t="s">
        <v>65</v>
      </c>
      <c r="AS32" s="156" t="s">
        <v>64</v>
      </c>
      <c r="AT32" s="156" t="s">
        <v>64</v>
      </c>
      <c r="AV32" s="156">
        <f t="shared" si="0"/>
        <v>2</v>
      </c>
    </row>
    <row r="33" spans="1:48" ht="183.75" hidden="1" customHeight="1" x14ac:dyDescent="0.2">
      <c r="A33" s="188">
        <v>9</v>
      </c>
      <c r="B33" s="156">
        <v>9</v>
      </c>
      <c r="C33" s="176" t="s">
        <v>211</v>
      </c>
      <c r="D33" s="244" t="s">
        <v>212</v>
      </c>
      <c r="E33" s="278" t="s">
        <v>255</v>
      </c>
      <c r="F33" s="278" t="s">
        <v>256</v>
      </c>
      <c r="G33" s="176" t="s">
        <v>257</v>
      </c>
      <c r="H33" s="176" t="s">
        <v>284</v>
      </c>
      <c r="I33" s="283" t="s">
        <v>285</v>
      </c>
      <c r="J33" s="177" t="s">
        <v>286</v>
      </c>
      <c r="K33" s="178" t="s">
        <v>49</v>
      </c>
      <c r="L33" s="179" t="s">
        <v>50</v>
      </c>
      <c r="M33" s="179" t="s">
        <v>51</v>
      </c>
      <c r="N33" s="179" t="s">
        <v>52</v>
      </c>
      <c r="O33" s="180" t="s">
        <v>287</v>
      </c>
      <c r="P33" s="181" t="s">
        <v>240</v>
      </c>
      <c r="Q33" s="181"/>
      <c r="R33" s="182" t="s">
        <v>70</v>
      </c>
      <c r="S33" s="183" t="s">
        <v>57</v>
      </c>
      <c r="T33" s="181" t="s">
        <v>288</v>
      </c>
      <c r="U33" s="181" t="s">
        <v>289</v>
      </c>
      <c r="V33" s="184" t="s">
        <v>243</v>
      </c>
      <c r="W33" s="184" t="s">
        <v>290</v>
      </c>
      <c r="X33" s="181" t="s">
        <v>245</v>
      </c>
      <c r="Y33" s="178" t="s">
        <v>49</v>
      </c>
      <c r="Z33" s="179" t="s">
        <v>50</v>
      </c>
      <c r="AA33" s="185" t="s">
        <v>51</v>
      </c>
      <c r="AB33" s="329" t="s">
        <v>1149</v>
      </c>
      <c r="AC33" s="186" t="s">
        <v>64</v>
      </c>
      <c r="AD33" s="186" t="s">
        <v>64</v>
      </c>
      <c r="AE33" s="186" t="s">
        <v>65</v>
      </c>
      <c r="AF33" s="186" t="s">
        <v>65</v>
      </c>
      <c r="AG33" s="186" t="s">
        <v>65</v>
      </c>
      <c r="AH33" s="186" t="s">
        <v>64</v>
      </c>
      <c r="AI33" s="186" t="s">
        <v>64</v>
      </c>
      <c r="AJ33" s="186" t="s">
        <v>64</v>
      </c>
      <c r="AK33" s="156" t="str">
        <f>'EVALUACIÓN DE CONTROLES'!AK33</f>
        <v>MODERADO</v>
      </c>
      <c r="AL33" s="153"/>
      <c r="AM33" s="156" t="s">
        <v>64</v>
      </c>
      <c r="AN33" s="156" t="s">
        <v>64</v>
      </c>
      <c r="AO33" s="156" t="s">
        <v>65</v>
      </c>
      <c r="AP33" s="156" t="s">
        <v>65</v>
      </c>
      <c r="AQ33" s="156" t="s">
        <v>65</v>
      </c>
      <c r="AR33" s="156" t="s">
        <v>64</v>
      </c>
      <c r="AS33" s="156" t="s">
        <v>64</v>
      </c>
      <c r="AT33" s="156" t="s">
        <v>64</v>
      </c>
      <c r="AV33" s="156">
        <f t="shared" si="0"/>
        <v>2</v>
      </c>
    </row>
    <row r="34" spans="1:48" ht="213.75" hidden="1" x14ac:dyDescent="0.2">
      <c r="A34" s="188">
        <v>10</v>
      </c>
      <c r="B34" s="156">
        <v>0</v>
      </c>
      <c r="C34" s="176" t="s">
        <v>291</v>
      </c>
      <c r="D34" s="244" t="s">
        <v>292</v>
      </c>
      <c r="E34" s="278" t="s">
        <v>293</v>
      </c>
      <c r="F34" s="278" t="s">
        <v>294</v>
      </c>
      <c r="G34" s="176" t="s">
        <v>45</v>
      </c>
      <c r="H34" s="176" t="s">
        <v>46</v>
      </c>
      <c r="I34" s="177" t="s">
        <v>295</v>
      </c>
      <c r="J34" s="177" t="s">
        <v>296</v>
      </c>
      <c r="K34" s="178" t="s">
        <v>49</v>
      </c>
      <c r="L34" s="179" t="s">
        <v>50</v>
      </c>
      <c r="M34" s="179" t="s">
        <v>51</v>
      </c>
      <c r="N34" s="179" t="s">
        <v>52</v>
      </c>
      <c r="O34" s="180" t="s">
        <v>297</v>
      </c>
      <c r="P34" s="181" t="s">
        <v>298</v>
      </c>
      <c r="Q34" s="181" t="s">
        <v>299</v>
      </c>
      <c r="R34" s="182" t="s">
        <v>167</v>
      </c>
      <c r="S34" s="183" t="s">
        <v>57</v>
      </c>
      <c r="T34" s="181" t="s">
        <v>300</v>
      </c>
      <c r="U34" s="181" t="s">
        <v>301</v>
      </c>
      <c r="V34" s="184" t="s">
        <v>302</v>
      </c>
      <c r="W34" s="184" t="s">
        <v>303</v>
      </c>
      <c r="X34" s="181" t="s">
        <v>304</v>
      </c>
      <c r="Y34" s="178" t="s">
        <v>63</v>
      </c>
      <c r="Z34" s="179" t="s">
        <v>50</v>
      </c>
      <c r="AA34" s="185" t="s">
        <v>50</v>
      </c>
      <c r="AB34" s="329" t="s">
        <v>1131</v>
      </c>
      <c r="AC34" s="187" t="s">
        <v>64</v>
      </c>
      <c r="AD34" s="186" t="s">
        <v>65</v>
      </c>
      <c r="AE34" s="186" t="s">
        <v>65</v>
      </c>
      <c r="AF34" s="186" t="s">
        <v>65</v>
      </c>
      <c r="AG34" s="186" t="s">
        <v>65</v>
      </c>
      <c r="AH34" s="186" t="s">
        <v>65</v>
      </c>
      <c r="AI34" s="186" t="s">
        <v>65</v>
      </c>
      <c r="AJ34" s="186" t="s">
        <v>65</v>
      </c>
      <c r="AK34" s="156" t="str">
        <f>'EVALUACIÓN DE CONTROLES'!AK34</f>
        <v>MODERADO</v>
      </c>
      <c r="AL34" s="153"/>
      <c r="AM34" s="156" t="s">
        <v>64</v>
      </c>
      <c r="AN34" s="156" t="s">
        <v>65</v>
      </c>
      <c r="AO34" s="156" t="s">
        <v>65</v>
      </c>
      <c r="AP34" s="156" t="s">
        <v>65</v>
      </c>
      <c r="AQ34" s="156" t="s">
        <v>65</v>
      </c>
      <c r="AR34" s="156" t="s">
        <v>65</v>
      </c>
      <c r="AS34" s="156" t="s">
        <v>65</v>
      </c>
      <c r="AT34" s="156" t="s">
        <v>65</v>
      </c>
      <c r="AV34" s="156">
        <f t="shared" si="0"/>
        <v>2</v>
      </c>
    </row>
    <row r="35" spans="1:48" ht="327.75" hidden="1" x14ac:dyDescent="0.2">
      <c r="A35" s="188">
        <v>10</v>
      </c>
      <c r="B35" s="156">
        <v>0</v>
      </c>
      <c r="C35" s="176" t="s">
        <v>291</v>
      </c>
      <c r="D35" s="244" t="s">
        <v>292</v>
      </c>
      <c r="E35" s="278" t="s">
        <v>293</v>
      </c>
      <c r="F35" s="278" t="s">
        <v>294</v>
      </c>
      <c r="G35" s="176" t="s">
        <v>45</v>
      </c>
      <c r="H35" s="176" t="s">
        <v>75</v>
      </c>
      <c r="I35" s="177" t="s">
        <v>305</v>
      </c>
      <c r="J35" s="177" t="s">
        <v>306</v>
      </c>
      <c r="K35" s="178" t="s">
        <v>49</v>
      </c>
      <c r="L35" s="179" t="s">
        <v>50</v>
      </c>
      <c r="M35" s="179" t="s">
        <v>51</v>
      </c>
      <c r="N35" s="179" t="s">
        <v>52</v>
      </c>
      <c r="O35" s="180" t="s">
        <v>307</v>
      </c>
      <c r="P35" s="181" t="s">
        <v>298</v>
      </c>
      <c r="Q35" s="181" t="s">
        <v>308</v>
      </c>
      <c r="R35" s="182" t="s">
        <v>167</v>
      </c>
      <c r="S35" s="183" t="s">
        <v>57</v>
      </c>
      <c r="T35" s="181" t="s">
        <v>309</v>
      </c>
      <c r="U35" s="181" t="s">
        <v>310</v>
      </c>
      <c r="V35" s="184" t="s">
        <v>311</v>
      </c>
      <c r="W35" s="184" t="s">
        <v>312</v>
      </c>
      <c r="X35" s="181" t="s">
        <v>313</v>
      </c>
      <c r="Y35" s="178" t="s">
        <v>63</v>
      </c>
      <c r="Z35" s="179" t="s">
        <v>50</v>
      </c>
      <c r="AA35" s="185" t="s">
        <v>50</v>
      </c>
      <c r="AB35" s="438" t="s">
        <v>1132</v>
      </c>
      <c r="AC35" s="187" t="s">
        <v>64</v>
      </c>
      <c r="AD35" s="186" t="s">
        <v>65</v>
      </c>
      <c r="AE35" s="186" t="s">
        <v>65</v>
      </c>
      <c r="AF35" s="186" t="s">
        <v>65</v>
      </c>
      <c r="AG35" s="186" t="s">
        <v>65</v>
      </c>
      <c r="AH35" s="186" t="s">
        <v>65</v>
      </c>
      <c r="AI35" s="186" t="s">
        <v>65</v>
      </c>
      <c r="AJ35" s="186" t="s">
        <v>65</v>
      </c>
      <c r="AK35" s="156" t="str">
        <f>'EVALUACIÓN DE CONTROLES'!AK35</f>
        <v>DÉBIL</v>
      </c>
      <c r="AL35" s="153"/>
      <c r="AM35" s="156" t="s">
        <v>64</v>
      </c>
      <c r="AN35" s="156" t="s">
        <v>65</v>
      </c>
      <c r="AO35" s="156" t="s">
        <v>65</v>
      </c>
      <c r="AP35" s="156" t="s">
        <v>65</v>
      </c>
      <c r="AQ35" s="156" t="s">
        <v>65</v>
      </c>
      <c r="AR35" s="156" t="s">
        <v>65</v>
      </c>
      <c r="AS35" s="156" t="s">
        <v>65</v>
      </c>
      <c r="AT35" s="156" t="s">
        <v>65</v>
      </c>
      <c r="AV35" s="156">
        <f t="shared" si="0"/>
        <v>2</v>
      </c>
    </row>
    <row r="36" spans="1:48" ht="399" hidden="1" x14ac:dyDescent="0.2">
      <c r="A36" s="188">
        <v>10</v>
      </c>
      <c r="B36" s="156">
        <v>10</v>
      </c>
      <c r="C36" s="176" t="s">
        <v>291</v>
      </c>
      <c r="D36" s="244" t="s">
        <v>292</v>
      </c>
      <c r="E36" s="278" t="s">
        <v>293</v>
      </c>
      <c r="F36" s="278" t="s">
        <v>294</v>
      </c>
      <c r="G36" s="176" t="s">
        <v>45</v>
      </c>
      <c r="H36" s="176" t="s">
        <v>246</v>
      </c>
      <c r="I36" s="177" t="s">
        <v>314</v>
      </c>
      <c r="J36" s="177" t="s">
        <v>315</v>
      </c>
      <c r="K36" s="178" t="s">
        <v>49</v>
      </c>
      <c r="L36" s="179" t="s">
        <v>50</v>
      </c>
      <c r="M36" s="179" t="s">
        <v>51</v>
      </c>
      <c r="N36" s="179" t="s">
        <v>52</v>
      </c>
      <c r="O36" s="180" t="s">
        <v>316</v>
      </c>
      <c r="P36" s="181" t="s">
        <v>298</v>
      </c>
      <c r="Q36" s="181" t="s">
        <v>299</v>
      </c>
      <c r="R36" s="182" t="s">
        <v>167</v>
      </c>
      <c r="S36" s="183" t="s">
        <v>57</v>
      </c>
      <c r="T36" s="181" t="s">
        <v>317</v>
      </c>
      <c r="U36" s="181" t="s">
        <v>318</v>
      </c>
      <c r="V36" s="184" t="s">
        <v>319</v>
      </c>
      <c r="W36" s="184" t="s">
        <v>320</v>
      </c>
      <c r="X36" s="181" t="s">
        <v>321</v>
      </c>
      <c r="Y36" s="178" t="s">
        <v>63</v>
      </c>
      <c r="Z36" s="179" t="s">
        <v>50</v>
      </c>
      <c r="AA36" s="185" t="s">
        <v>50</v>
      </c>
      <c r="AB36" s="329" t="s">
        <v>1133</v>
      </c>
      <c r="AC36" s="187" t="s">
        <v>64</v>
      </c>
      <c r="AD36" s="186" t="s">
        <v>65</v>
      </c>
      <c r="AE36" s="186" t="s">
        <v>65</v>
      </c>
      <c r="AF36" s="186" t="s">
        <v>65</v>
      </c>
      <c r="AG36" s="186" t="s">
        <v>65</v>
      </c>
      <c r="AH36" s="186" t="s">
        <v>65</v>
      </c>
      <c r="AI36" s="186" t="s">
        <v>64</v>
      </c>
      <c r="AJ36" s="186" t="s">
        <v>65</v>
      </c>
      <c r="AK36" s="156" t="str">
        <f>'EVALUACIÓN DE CONTROLES'!AK36</f>
        <v>DÉBIL</v>
      </c>
      <c r="AL36" s="153"/>
      <c r="AM36" s="156" t="s">
        <v>64</v>
      </c>
      <c r="AN36" s="156" t="s">
        <v>65</v>
      </c>
      <c r="AO36" s="156" t="s">
        <v>65</v>
      </c>
      <c r="AP36" s="156" t="s">
        <v>65</v>
      </c>
      <c r="AQ36" s="156" t="s">
        <v>65</v>
      </c>
      <c r="AR36" s="156" t="s">
        <v>65</v>
      </c>
      <c r="AS36" s="156" t="s">
        <v>64</v>
      </c>
      <c r="AT36" s="156" t="s">
        <v>65</v>
      </c>
      <c r="AV36" s="156">
        <f t="shared" si="0"/>
        <v>2</v>
      </c>
    </row>
    <row r="37" spans="1:48" ht="327.75" hidden="1" x14ac:dyDescent="0.2">
      <c r="A37" s="188">
        <v>11</v>
      </c>
      <c r="B37" s="156">
        <v>11</v>
      </c>
      <c r="C37" s="176" t="s">
        <v>291</v>
      </c>
      <c r="D37" s="244" t="s">
        <v>292</v>
      </c>
      <c r="E37" s="278" t="s">
        <v>322</v>
      </c>
      <c r="F37" s="278" t="s">
        <v>323</v>
      </c>
      <c r="G37" s="176" t="s">
        <v>257</v>
      </c>
      <c r="H37" s="176" t="s">
        <v>117</v>
      </c>
      <c r="I37" s="177" t="s">
        <v>324</v>
      </c>
      <c r="J37" s="177" t="s">
        <v>325</v>
      </c>
      <c r="K37" s="178" t="s">
        <v>127</v>
      </c>
      <c r="L37" s="179" t="s">
        <v>50</v>
      </c>
      <c r="M37" s="179" t="s">
        <v>50</v>
      </c>
      <c r="N37" s="179" t="s">
        <v>326</v>
      </c>
      <c r="O37" s="180" t="s">
        <v>327</v>
      </c>
      <c r="P37" s="181" t="s">
        <v>298</v>
      </c>
      <c r="Q37" s="181" t="s">
        <v>308</v>
      </c>
      <c r="R37" s="182" t="s">
        <v>328</v>
      </c>
      <c r="S37" s="183" t="s">
        <v>140</v>
      </c>
      <c r="T37" s="181" t="s">
        <v>329</v>
      </c>
      <c r="U37" s="181" t="s">
        <v>207</v>
      </c>
      <c r="V37" s="184" t="s">
        <v>330</v>
      </c>
      <c r="W37" s="184" t="s">
        <v>330</v>
      </c>
      <c r="X37" s="181" t="s">
        <v>331</v>
      </c>
      <c r="Y37" s="178" t="s">
        <v>127</v>
      </c>
      <c r="Z37" s="179" t="s">
        <v>50</v>
      </c>
      <c r="AA37" s="185" t="s">
        <v>50</v>
      </c>
      <c r="AB37" s="329" t="s">
        <v>1190</v>
      </c>
      <c r="AC37" s="186" t="s">
        <v>65</v>
      </c>
      <c r="AD37" s="186" t="s">
        <v>65</v>
      </c>
      <c r="AE37" s="186" t="s">
        <v>65</v>
      </c>
      <c r="AF37" s="186" t="s">
        <v>65</v>
      </c>
      <c r="AG37" s="186" t="s">
        <v>64</v>
      </c>
      <c r="AH37" s="186" t="s">
        <v>65</v>
      </c>
      <c r="AI37" s="186" t="s">
        <v>64</v>
      </c>
      <c r="AJ37" s="186" t="s">
        <v>64</v>
      </c>
      <c r="AK37" s="156" t="str">
        <f>'EVALUACIÓN DE CONTROLES'!AK37</f>
        <v>MODERADO</v>
      </c>
      <c r="AL37" s="153"/>
      <c r="AM37" s="156" t="s">
        <v>65</v>
      </c>
      <c r="AN37" s="156" t="s">
        <v>65</v>
      </c>
      <c r="AO37" s="156" t="s">
        <v>65</v>
      </c>
      <c r="AP37" s="156" t="s">
        <v>65</v>
      </c>
      <c r="AQ37" s="156" t="s">
        <v>64</v>
      </c>
      <c r="AR37" s="156" t="s">
        <v>65</v>
      </c>
      <c r="AS37" s="156" t="s">
        <v>64</v>
      </c>
      <c r="AT37" s="156" t="s">
        <v>64</v>
      </c>
      <c r="AV37" s="156">
        <f t="shared" si="0"/>
        <v>1</v>
      </c>
    </row>
    <row r="38" spans="1:48" ht="315" hidden="1" x14ac:dyDescent="0.2">
      <c r="A38" s="188">
        <v>12</v>
      </c>
      <c r="B38" s="156">
        <v>0</v>
      </c>
      <c r="C38" s="176" t="s">
        <v>332</v>
      </c>
      <c r="D38" s="337" t="s">
        <v>333</v>
      </c>
      <c r="E38" s="338" t="s">
        <v>334</v>
      </c>
      <c r="F38" s="338" t="s">
        <v>335</v>
      </c>
      <c r="G38" s="176" t="s">
        <v>257</v>
      </c>
      <c r="H38" s="176" t="s">
        <v>46</v>
      </c>
      <c r="I38" s="177" t="s">
        <v>336</v>
      </c>
      <c r="J38" s="177" t="s">
        <v>337</v>
      </c>
      <c r="K38" s="178" t="s">
        <v>49</v>
      </c>
      <c r="L38" s="179" t="s">
        <v>50</v>
      </c>
      <c r="M38" s="179" t="s">
        <v>51</v>
      </c>
      <c r="N38" s="186" t="s">
        <v>52</v>
      </c>
      <c r="O38" s="180" t="s">
        <v>338</v>
      </c>
      <c r="P38" s="181" t="s">
        <v>339</v>
      </c>
      <c r="Q38" s="181" t="s">
        <v>340</v>
      </c>
      <c r="R38" s="182" t="s">
        <v>101</v>
      </c>
      <c r="S38" s="183" t="s">
        <v>57</v>
      </c>
      <c r="T38" s="181" t="s">
        <v>341</v>
      </c>
      <c r="U38" s="181" t="s">
        <v>342</v>
      </c>
      <c r="V38" s="184" t="s">
        <v>343</v>
      </c>
      <c r="W38" s="184" t="s">
        <v>344</v>
      </c>
      <c r="X38" s="195" t="s">
        <v>345</v>
      </c>
      <c r="Y38" s="196" t="s">
        <v>49</v>
      </c>
      <c r="Z38" s="179" t="s">
        <v>50</v>
      </c>
      <c r="AA38" s="185" t="s">
        <v>51</v>
      </c>
      <c r="AB38" s="329" t="s">
        <v>1171</v>
      </c>
      <c r="AC38" s="186" t="s">
        <v>64</v>
      </c>
      <c r="AD38" s="186" t="s">
        <v>65</v>
      </c>
      <c r="AE38" s="186" t="s">
        <v>65</v>
      </c>
      <c r="AF38" s="186" t="s">
        <v>65</v>
      </c>
      <c r="AG38" s="186" t="s">
        <v>65</v>
      </c>
      <c r="AH38" s="186" t="s">
        <v>65</v>
      </c>
      <c r="AI38" s="186" t="s">
        <v>64</v>
      </c>
      <c r="AJ38" s="186" t="s">
        <v>64</v>
      </c>
      <c r="AK38" s="156" t="str">
        <f>'EVALUACIÓN DE CONTROLES'!AK38</f>
        <v>MODERADO</v>
      </c>
      <c r="AL38" s="153"/>
      <c r="AM38" s="156" t="s">
        <v>64</v>
      </c>
      <c r="AN38" s="156" t="s">
        <v>65</v>
      </c>
      <c r="AO38" s="156" t="s">
        <v>65</v>
      </c>
      <c r="AP38" s="156" t="s">
        <v>65</v>
      </c>
      <c r="AQ38" s="156" t="s">
        <v>65</v>
      </c>
      <c r="AR38" s="156" t="s">
        <v>65</v>
      </c>
      <c r="AS38" s="156" t="s">
        <v>64</v>
      </c>
      <c r="AT38" s="156" t="s">
        <v>64</v>
      </c>
      <c r="AV38" s="156">
        <f t="shared" si="0"/>
        <v>2</v>
      </c>
    </row>
    <row r="39" spans="1:48" ht="286.5" hidden="1" x14ac:dyDescent="0.2">
      <c r="A39" s="188">
        <v>12</v>
      </c>
      <c r="B39" s="156">
        <v>12</v>
      </c>
      <c r="C39" s="176" t="s">
        <v>332</v>
      </c>
      <c r="D39" s="337" t="s">
        <v>333</v>
      </c>
      <c r="E39" s="338" t="s">
        <v>334</v>
      </c>
      <c r="F39" s="338" t="s">
        <v>335</v>
      </c>
      <c r="G39" s="176" t="s">
        <v>257</v>
      </c>
      <c r="H39" s="176" t="s">
        <v>66</v>
      </c>
      <c r="I39" s="177" t="s">
        <v>346</v>
      </c>
      <c r="J39" s="177" t="s">
        <v>347</v>
      </c>
      <c r="K39" s="178" t="s">
        <v>49</v>
      </c>
      <c r="L39" s="179" t="s">
        <v>50</v>
      </c>
      <c r="M39" s="179" t="s">
        <v>51</v>
      </c>
      <c r="N39" s="186" t="s">
        <v>52</v>
      </c>
      <c r="O39" s="180" t="s">
        <v>338</v>
      </c>
      <c r="P39" s="181" t="s">
        <v>339</v>
      </c>
      <c r="Q39" s="181" t="s">
        <v>340</v>
      </c>
      <c r="R39" s="182" t="s">
        <v>101</v>
      </c>
      <c r="S39" s="183" t="s">
        <v>57</v>
      </c>
      <c r="T39" s="181" t="s">
        <v>341</v>
      </c>
      <c r="U39" s="181" t="s">
        <v>342</v>
      </c>
      <c r="V39" s="184" t="s">
        <v>343</v>
      </c>
      <c r="W39" s="184" t="s">
        <v>348</v>
      </c>
      <c r="X39" s="195" t="s">
        <v>345</v>
      </c>
      <c r="Y39" s="196" t="s">
        <v>49</v>
      </c>
      <c r="Z39" s="179" t="s">
        <v>50</v>
      </c>
      <c r="AA39" s="185" t="s">
        <v>51</v>
      </c>
      <c r="AB39" s="329" t="s">
        <v>1172</v>
      </c>
      <c r="AC39" s="186" t="s">
        <v>64</v>
      </c>
      <c r="AD39" s="186" t="s">
        <v>65</v>
      </c>
      <c r="AE39" s="186" t="s">
        <v>65</v>
      </c>
      <c r="AF39" s="186" t="s">
        <v>65</v>
      </c>
      <c r="AG39" s="186" t="s">
        <v>65</v>
      </c>
      <c r="AH39" s="186" t="s">
        <v>65</v>
      </c>
      <c r="AI39" s="186" t="s">
        <v>64</v>
      </c>
      <c r="AJ39" s="186" t="s">
        <v>64</v>
      </c>
      <c r="AK39" s="156" t="str">
        <f>'EVALUACIÓN DE CONTROLES'!AK39</f>
        <v>DÉBIL</v>
      </c>
      <c r="AL39" s="153"/>
      <c r="AM39" s="156" t="s">
        <v>64</v>
      </c>
      <c r="AN39" s="156" t="s">
        <v>65</v>
      </c>
      <c r="AO39" s="156" t="s">
        <v>65</v>
      </c>
      <c r="AP39" s="156" t="s">
        <v>65</v>
      </c>
      <c r="AQ39" s="156" t="s">
        <v>65</v>
      </c>
      <c r="AR39" s="156" t="s">
        <v>65</v>
      </c>
      <c r="AS39" s="156" t="s">
        <v>64</v>
      </c>
      <c r="AT39" s="156" t="s">
        <v>64</v>
      </c>
      <c r="AV39" s="156">
        <f t="shared" si="0"/>
        <v>2</v>
      </c>
    </row>
    <row r="40" spans="1:48" ht="370.5" hidden="1" x14ac:dyDescent="0.2">
      <c r="A40" s="188">
        <v>13</v>
      </c>
      <c r="B40" s="156">
        <v>13</v>
      </c>
      <c r="C40" s="176" t="s">
        <v>349</v>
      </c>
      <c r="D40" s="244" t="s">
        <v>1105</v>
      </c>
      <c r="E40" s="278" t="s">
        <v>351</v>
      </c>
      <c r="F40" s="278" t="s">
        <v>352</v>
      </c>
      <c r="G40" s="176" t="s">
        <v>215</v>
      </c>
      <c r="H40" s="197" t="s">
        <v>66</v>
      </c>
      <c r="I40" s="177" t="s">
        <v>353</v>
      </c>
      <c r="J40" s="177" t="s">
        <v>354</v>
      </c>
      <c r="K40" s="178" t="s">
        <v>49</v>
      </c>
      <c r="L40" s="179" t="s">
        <v>87</v>
      </c>
      <c r="M40" s="179" t="s">
        <v>88</v>
      </c>
      <c r="N40" s="179" t="s">
        <v>52</v>
      </c>
      <c r="O40" s="180" t="s">
        <v>355</v>
      </c>
      <c r="P40" s="181" t="s">
        <v>356</v>
      </c>
      <c r="Q40" s="181" t="s">
        <v>357</v>
      </c>
      <c r="R40" s="182" t="s">
        <v>101</v>
      </c>
      <c r="S40" s="183" t="s">
        <v>57</v>
      </c>
      <c r="T40" s="181" t="s">
        <v>358</v>
      </c>
      <c r="U40" s="181" t="s">
        <v>359</v>
      </c>
      <c r="V40" s="184" t="s">
        <v>360</v>
      </c>
      <c r="W40" s="184" t="s">
        <v>361</v>
      </c>
      <c r="X40" s="180" t="s">
        <v>362</v>
      </c>
      <c r="Y40" s="178" t="s">
        <v>49</v>
      </c>
      <c r="Z40" s="179" t="s">
        <v>87</v>
      </c>
      <c r="AA40" s="185" t="s">
        <v>88</v>
      </c>
      <c r="AB40" s="329" t="s">
        <v>1173</v>
      </c>
      <c r="AC40" s="187" t="s">
        <v>64</v>
      </c>
      <c r="AD40" s="186" t="s">
        <v>64</v>
      </c>
      <c r="AE40" s="186" t="s">
        <v>64</v>
      </c>
      <c r="AF40" s="186" t="s">
        <v>65</v>
      </c>
      <c r="AG40" s="186" t="s">
        <v>65</v>
      </c>
      <c r="AH40" s="186" t="s">
        <v>64</v>
      </c>
      <c r="AI40" s="186" t="s">
        <v>64</v>
      </c>
      <c r="AJ40" s="186" t="s">
        <v>64</v>
      </c>
      <c r="AK40" s="156" t="str">
        <f>'EVALUACIÓN DE CONTROLES'!AK40</f>
        <v>DÉBIL</v>
      </c>
      <c r="AL40" s="153"/>
      <c r="AM40" s="156" t="s">
        <v>64</v>
      </c>
      <c r="AN40" s="156" t="s">
        <v>64</v>
      </c>
      <c r="AO40" s="156" t="s">
        <v>64</v>
      </c>
      <c r="AP40" s="156" t="s">
        <v>65</v>
      </c>
      <c r="AQ40" s="156" t="s">
        <v>65</v>
      </c>
      <c r="AR40" s="156" t="s">
        <v>64</v>
      </c>
      <c r="AS40" s="156" t="s">
        <v>64</v>
      </c>
      <c r="AT40" s="156" t="s">
        <v>64</v>
      </c>
      <c r="AV40" s="156">
        <f t="shared" si="0"/>
        <v>2</v>
      </c>
    </row>
    <row r="41" spans="1:48" ht="298.5" hidden="1" customHeight="1" x14ac:dyDescent="0.2">
      <c r="A41" s="188">
        <v>14</v>
      </c>
      <c r="B41" s="156">
        <v>14</v>
      </c>
      <c r="C41" s="176" t="s">
        <v>349</v>
      </c>
      <c r="D41" s="244" t="s">
        <v>350</v>
      </c>
      <c r="E41" s="278" t="s">
        <v>363</v>
      </c>
      <c r="F41" s="278" t="s">
        <v>364</v>
      </c>
      <c r="G41" s="176" t="s">
        <v>45</v>
      </c>
      <c r="H41" s="176" t="s">
        <v>117</v>
      </c>
      <c r="I41" s="177" t="s">
        <v>365</v>
      </c>
      <c r="J41" s="177" t="s">
        <v>366</v>
      </c>
      <c r="K41" s="178" t="s">
        <v>49</v>
      </c>
      <c r="L41" s="179" t="s">
        <v>50</v>
      </c>
      <c r="M41" s="179" t="s">
        <v>51</v>
      </c>
      <c r="N41" s="179" t="s">
        <v>52</v>
      </c>
      <c r="O41" s="180" t="s">
        <v>367</v>
      </c>
      <c r="P41" s="181" t="s">
        <v>356</v>
      </c>
      <c r="Q41" s="181" t="s">
        <v>368</v>
      </c>
      <c r="R41" s="182" t="s">
        <v>328</v>
      </c>
      <c r="S41" s="183" t="s">
        <v>57</v>
      </c>
      <c r="T41" s="181" t="s">
        <v>369</v>
      </c>
      <c r="U41" s="181" t="s">
        <v>370</v>
      </c>
      <c r="V41" s="184" t="s">
        <v>371</v>
      </c>
      <c r="W41" s="184" t="s">
        <v>372</v>
      </c>
      <c r="X41" s="180" t="s">
        <v>373</v>
      </c>
      <c r="Y41" s="178" t="s">
        <v>49</v>
      </c>
      <c r="Z41" s="179" t="s">
        <v>50</v>
      </c>
      <c r="AA41" s="185" t="s">
        <v>51</v>
      </c>
      <c r="AB41" s="346" t="s">
        <v>1174</v>
      </c>
      <c r="AC41" s="187" t="s">
        <v>64</v>
      </c>
      <c r="AD41" s="186" t="s">
        <v>64</v>
      </c>
      <c r="AE41" s="186" t="s">
        <v>64</v>
      </c>
      <c r="AF41" s="186" t="s">
        <v>65</v>
      </c>
      <c r="AG41" s="186" t="s">
        <v>65</v>
      </c>
      <c r="AH41" s="186" t="s">
        <v>64</v>
      </c>
      <c r="AI41" s="186" t="s">
        <v>64</v>
      </c>
      <c r="AJ41" s="186" t="s">
        <v>64</v>
      </c>
      <c r="AK41" s="156" t="str">
        <f>'EVALUACIÓN DE CONTROLES'!AK41</f>
        <v>DÉBIL</v>
      </c>
      <c r="AL41" s="153"/>
      <c r="AM41" s="156" t="s">
        <v>64</v>
      </c>
      <c r="AN41" s="156" t="s">
        <v>64</v>
      </c>
      <c r="AO41" s="156" t="s">
        <v>64</v>
      </c>
      <c r="AP41" s="156" t="s">
        <v>65</v>
      </c>
      <c r="AQ41" s="156" t="s">
        <v>65</v>
      </c>
      <c r="AR41" s="156" t="s">
        <v>64</v>
      </c>
      <c r="AS41" s="156" t="s">
        <v>64</v>
      </c>
      <c r="AT41" s="156" t="s">
        <v>64</v>
      </c>
      <c r="AV41" s="156">
        <f t="shared" si="0"/>
        <v>2</v>
      </c>
    </row>
    <row r="42" spans="1:48" ht="327.75" x14ac:dyDescent="0.2">
      <c r="A42" s="188">
        <v>15</v>
      </c>
      <c r="B42" s="156">
        <v>0</v>
      </c>
      <c r="C42" s="176" t="s">
        <v>374</v>
      </c>
      <c r="D42" s="337" t="s">
        <v>375</v>
      </c>
      <c r="E42" s="338" t="s">
        <v>376</v>
      </c>
      <c r="F42" s="338" t="s">
        <v>377</v>
      </c>
      <c r="G42" s="198" t="s">
        <v>215</v>
      </c>
      <c r="H42" s="198" t="s">
        <v>46</v>
      </c>
      <c r="I42" s="199" t="s">
        <v>378</v>
      </c>
      <c r="J42" s="199" t="s">
        <v>379</v>
      </c>
      <c r="K42" s="178" t="s">
        <v>137</v>
      </c>
      <c r="L42" s="179" t="s">
        <v>50</v>
      </c>
      <c r="M42" s="179" t="s">
        <v>51</v>
      </c>
      <c r="N42" s="179" t="s">
        <v>380</v>
      </c>
      <c r="O42" s="180" t="s">
        <v>381</v>
      </c>
      <c r="P42" s="181" t="s">
        <v>382</v>
      </c>
      <c r="Q42" s="181" t="s">
        <v>383</v>
      </c>
      <c r="R42" s="182" t="s">
        <v>221</v>
      </c>
      <c r="S42" s="183" t="s">
        <v>57</v>
      </c>
      <c r="T42" s="181" t="s">
        <v>384</v>
      </c>
      <c r="U42" s="181" t="s">
        <v>385</v>
      </c>
      <c r="V42" s="184" t="s">
        <v>386</v>
      </c>
      <c r="W42" s="184" t="s">
        <v>387</v>
      </c>
      <c r="X42" s="180" t="s">
        <v>388</v>
      </c>
      <c r="Y42" s="178" t="s">
        <v>137</v>
      </c>
      <c r="Z42" s="179" t="s">
        <v>50</v>
      </c>
      <c r="AA42" s="185" t="s">
        <v>51</v>
      </c>
      <c r="AB42" s="329" t="s">
        <v>1210</v>
      </c>
      <c r="AC42" s="187" t="s">
        <v>64</v>
      </c>
      <c r="AD42" s="186" t="s">
        <v>65</v>
      </c>
      <c r="AE42" s="186" t="s">
        <v>65</v>
      </c>
      <c r="AF42" s="186" t="s">
        <v>65</v>
      </c>
      <c r="AG42" s="186" t="s">
        <v>65</v>
      </c>
      <c r="AH42" s="186" t="s">
        <v>65</v>
      </c>
      <c r="AI42" s="186" t="s">
        <v>65</v>
      </c>
      <c r="AJ42" s="186" t="s">
        <v>64</v>
      </c>
      <c r="AK42" s="156" t="str">
        <f>'EVALUACIÓN DE CONTROLES'!AK42</f>
        <v>DÉBIL</v>
      </c>
      <c r="AL42" s="153"/>
      <c r="AM42" s="156" t="s">
        <v>64</v>
      </c>
      <c r="AN42" s="156" t="s">
        <v>65</v>
      </c>
      <c r="AO42" s="156" t="s">
        <v>65</v>
      </c>
      <c r="AP42" s="156" t="s">
        <v>65</v>
      </c>
      <c r="AQ42" s="156" t="s">
        <v>65</v>
      </c>
      <c r="AR42" s="156" t="s">
        <v>65</v>
      </c>
      <c r="AS42" s="156" t="s">
        <v>65</v>
      </c>
      <c r="AT42" s="156" t="s">
        <v>64</v>
      </c>
      <c r="AV42" s="156">
        <f t="shared" si="0"/>
        <v>2</v>
      </c>
    </row>
    <row r="43" spans="1:48" ht="256.5" x14ac:dyDescent="0.2">
      <c r="A43" s="188">
        <v>15</v>
      </c>
      <c r="B43" s="156">
        <v>15</v>
      </c>
      <c r="C43" s="176" t="s">
        <v>374</v>
      </c>
      <c r="D43" s="337" t="s">
        <v>375</v>
      </c>
      <c r="E43" s="338" t="s">
        <v>376</v>
      </c>
      <c r="F43" s="338" t="s">
        <v>377</v>
      </c>
      <c r="G43" s="176" t="s">
        <v>215</v>
      </c>
      <c r="H43" s="176" t="s">
        <v>246</v>
      </c>
      <c r="I43" s="177" t="s">
        <v>389</v>
      </c>
      <c r="J43" s="199" t="s">
        <v>390</v>
      </c>
      <c r="K43" s="178" t="s">
        <v>63</v>
      </c>
      <c r="L43" s="179" t="s">
        <v>50</v>
      </c>
      <c r="M43" s="179" t="s">
        <v>51</v>
      </c>
      <c r="N43" s="179" t="s">
        <v>380</v>
      </c>
      <c r="O43" s="180" t="s">
        <v>391</v>
      </c>
      <c r="P43" s="181" t="s">
        <v>382</v>
      </c>
      <c r="Q43" s="181" t="s">
        <v>383</v>
      </c>
      <c r="R43" s="182" t="s">
        <v>221</v>
      </c>
      <c r="S43" s="183" t="s">
        <v>57</v>
      </c>
      <c r="T43" s="181" t="s">
        <v>392</v>
      </c>
      <c r="U43" s="181" t="s">
        <v>393</v>
      </c>
      <c r="V43" s="184" t="s">
        <v>394</v>
      </c>
      <c r="W43" s="184" t="s">
        <v>395</v>
      </c>
      <c r="X43" s="180" t="s">
        <v>396</v>
      </c>
      <c r="Y43" s="178" t="s">
        <v>63</v>
      </c>
      <c r="Z43" s="179" t="s">
        <v>50</v>
      </c>
      <c r="AA43" s="185" t="s">
        <v>51</v>
      </c>
      <c r="AB43" s="329" t="s">
        <v>1118</v>
      </c>
      <c r="AC43" s="187" t="s">
        <v>64</v>
      </c>
      <c r="AD43" s="186" t="s">
        <v>65</v>
      </c>
      <c r="AE43" s="186" t="s">
        <v>65</v>
      </c>
      <c r="AF43" s="186" t="s">
        <v>65</v>
      </c>
      <c r="AG43" s="186" t="s">
        <v>65</v>
      </c>
      <c r="AH43" s="186" t="s">
        <v>65</v>
      </c>
      <c r="AI43" s="186" t="s">
        <v>65</v>
      </c>
      <c r="AJ43" s="186" t="s">
        <v>64</v>
      </c>
      <c r="AK43" s="156" t="str">
        <f>'EVALUACIÓN DE CONTROLES'!AK43</f>
        <v>DÉBIL</v>
      </c>
      <c r="AL43" s="153"/>
      <c r="AM43" s="156" t="s">
        <v>64</v>
      </c>
      <c r="AN43" s="156" t="s">
        <v>65</v>
      </c>
      <c r="AO43" s="156" t="s">
        <v>65</v>
      </c>
      <c r="AP43" s="156" t="s">
        <v>65</v>
      </c>
      <c r="AQ43" s="156" t="s">
        <v>65</v>
      </c>
      <c r="AR43" s="156" t="s">
        <v>65</v>
      </c>
      <c r="AS43" s="156" t="s">
        <v>65</v>
      </c>
      <c r="AT43" s="156" t="s">
        <v>64</v>
      </c>
      <c r="AV43" s="156">
        <f t="shared" si="0"/>
        <v>2</v>
      </c>
    </row>
    <row r="44" spans="1:48" ht="409.5" hidden="1" x14ac:dyDescent="0.2">
      <c r="A44" s="179">
        <v>16</v>
      </c>
      <c r="B44" s="186">
        <v>0</v>
      </c>
      <c r="C44" s="180" t="s">
        <v>397</v>
      </c>
      <c r="D44" s="435" t="s">
        <v>398</v>
      </c>
      <c r="E44" s="338" t="s">
        <v>399</v>
      </c>
      <c r="F44" s="436" t="s">
        <v>400</v>
      </c>
      <c r="G44" s="176" t="s">
        <v>257</v>
      </c>
      <c r="H44" s="176" t="s">
        <v>46</v>
      </c>
      <c r="I44" s="200" t="s">
        <v>401</v>
      </c>
      <c r="J44" s="177" t="s">
        <v>402</v>
      </c>
      <c r="K44" s="178" t="s">
        <v>137</v>
      </c>
      <c r="L44" s="179" t="s">
        <v>87</v>
      </c>
      <c r="M44" s="179" t="s">
        <v>88</v>
      </c>
      <c r="N44" s="179" t="s">
        <v>52</v>
      </c>
      <c r="O44" s="180" t="s">
        <v>403</v>
      </c>
      <c r="P44" s="181" t="s">
        <v>404</v>
      </c>
      <c r="Q44" s="181" t="s">
        <v>405</v>
      </c>
      <c r="R44" s="183" t="s">
        <v>167</v>
      </c>
      <c r="S44" s="183" t="s">
        <v>57</v>
      </c>
      <c r="T44" s="198" t="s">
        <v>406</v>
      </c>
      <c r="U44" s="181" t="s">
        <v>407</v>
      </c>
      <c r="V44" s="201" t="s">
        <v>408</v>
      </c>
      <c r="W44" s="202" t="s">
        <v>409</v>
      </c>
      <c r="X44" s="181" t="s">
        <v>410</v>
      </c>
      <c r="Y44" s="178" t="s">
        <v>137</v>
      </c>
      <c r="Z44" s="179" t="s">
        <v>87</v>
      </c>
      <c r="AA44" s="185" t="s">
        <v>88</v>
      </c>
      <c r="AB44" s="329" t="s">
        <v>1175</v>
      </c>
      <c r="AC44" s="187" t="s">
        <v>64</v>
      </c>
      <c r="AD44" s="186" t="s">
        <v>65</v>
      </c>
      <c r="AE44" s="186" t="s">
        <v>65</v>
      </c>
      <c r="AF44" s="186" t="s">
        <v>65</v>
      </c>
      <c r="AG44" s="186" t="s">
        <v>65</v>
      </c>
      <c r="AH44" s="186" t="s">
        <v>64</v>
      </c>
      <c r="AI44" s="186" t="s">
        <v>64</v>
      </c>
      <c r="AJ44" s="186" t="s">
        <v>64</v>
      </c>
      <c r="AK44" s="156" t="str">
        <f>'EVALUACIÓN DE CONTROLES'!AK44</f>
        <v>DÉBIL</v>
      </c>
      <c r="AL44" s="153"/>
      <c r="AM44" s="156" t="s">
        <v>64</v>
      </c>
      <c r="AN44" s="156" t="s">
        <v>65</v>
      </c>
      <c r="AO44" s="156" t="s">
        <v>65</v>
      </c>
      <c r="AP44" s="156" t="s">
        <v>65</v>
      </c>
      <c r="AQ44" s="156" t="s">
        <v>65</v>
      </c>
      <c r="AR44" s="156" t="s">
        <v>64</v>
      </c>
      <c r="AS44" s="156" t="s">
        <v>64</v>
      </c>
      <c r="AT44" s="156" t="s">
        <v>64</v>
      </c>
      <c r="AV44" s="156">
        <f t="shared" si="0"/>
        <v>2</v>
      </c>
    </row>
    <row r="45" spans="1:48" ht="327.75" hidden="1" x14ac:dyDescent="0.2">
      <c r="A45" s="179">
        <v>16</v>
      </c>
      <c r="B45" s="186">
        <v>16</v>
      </c>
      <c r="C45" s="180" t="s">
        <v>397</v>
      </c>
      <c r="D45" s="435" t="s">
        <v>398</v>
      </c>
      <c r="E45" s="338" t="s">
        <v>411</v>
      </c>
      <c r="F45" s="436" t="s">
        <v>412</v>
      </c>
      <c r="G45" s="176" t="s">
        <v>257</v>
      </c>
      <c r="H45" s="176" t="s">
        <v>66</v>
      </c>
      <c r="I45" s="200" t="s">
        <v>413</v>
      </c>
      <c r="J45" s="177" t="s">
        <v>414</v>
      </c>
      <c r="K45" s="178" t="s">
        <v>137</v>
      </c>
      <c r="L45" s="179" t="s">
        <v>87</v>
      </c>
      <c r="M45" s="179" t="s">
        <v>88</v>
      </c>
      <c r="N45" s="179" t="s">
        <v>52</v>
      </c>
      <c r="O45" s="180" t="s">
        <v>403</v>
      </c>
      <c r="P45" s="181" t="s">
        <v>404</v>
      </c>
      <c r="Q45" s="181" t="s">
        <v>405</v>
      </c>
      <c r="R45" s="183" t="s">
        <v>167</v>
      </c>
      <c r="S45" s="183" t="s">
        <v>57</v>
      </c>
      <c r="T45" s="181" t="s">
        <v>406</v>
      </c>
      <c r="U45" s="181" t="s">
        <v>407</v>
      </c>
      <c r="V45" s="201" t="s">
        <v>415</v>
      </c>
      <c r="W45" s="202" t="s">
        <v>416</v>
      </c>
      <c r="X45" s="181" t="s">
        <v>410</v>
      </c>
      <c r="Y45" s="178" t="s">
        <v>137</v>
      </c>
      <c r="Z45" s="179" t="s">
        <v>87</v>
      </c>
      <c r="AA45" s="185" t="s">
        <v>88</v>
      </c>
      <c r="AB45" s="329" t="s">
        <v>1176</v>
      </c>
      <c r="AC45" s="187" t="s">
        <v>64</v>
      </c>
      <c r="AD45" s="186" t="s">
        <v>64</v>
      </c>
      <c r="AE45" s="186" t="s">
        <v>65</v>
      </c>
      <c r="AF45" s="186" t="s">
        <v>65</v>
      </c>
      <c r="AG45" s="186" t="s">
        <v>65</v>
      </c>
      <c r="AH45" s="186" t="s">
        <v>64</v>
      </c>
      <c r="AI45" s="186" t="s">
        <v>64</v>
      </c>
      <c r="AJ45" s="186" t="s">
        <v>64</v>
      </c>
      <c r="AK45" s="156" t="str">
        <f>'EVALUACIÓN DE CONTROLES'!AK45</f>
        <v>DÉBIL</v>
      </c>
      <c r="AL45" s="153"/>
      <c r="AM45" s="156" t="s">
        <v>64</v>
      </c>
      <c r="AN45" s="156" t="s">
        <v>64</v>
      </c>
      <c r="AO45" s="156" t="s">
        <v>65</v>
      </c>
      <c r="AP45" s="156" t="s">
        <v>65</v>
      </c>
      <c r="AQ45" s="156" t="s">
        <v>65</v>
      </c>
      <c r="AR45" s="156" t="s">
        <v>64</v>
      </c>
      <c r="AS45" s="156" t="s">
        <v>64</v>
      </c>
      <c r="AT45" s="156" t="s">
        <v>64</v>
      </c>
      <c r="AV45" s="156">
        <f t="shared" si="0"/>
        <v>2</v>
      </c>
    </row>
    <row r="46" spans="1:48" ht="409.5" hidden="1" x14ac:dyDescent="0.2">
      <c r="A46" s="179">
        <v>17</v>
      </c>
      <c r="B46" s="186">
        <v>17</v>
      </c>
      <c r="C46" s="180" t="s">
        <v>397</v>
      </c>
      <c r="D46" s="435" t="s">
        <v>398</v>
      </c>
      <c r="E46" s="338" t="s">
        <v>417</v>
      </c>
      <c r="F46" s="436" t="s">
        <v>418</v>
      </c>
      <c r="G46" s="176" t="s">
        <v>257</v>
      </c>
      <c r="H46" s="176" t="s">
        <v>117</v>
      </c>
      <c r="I46" s="177" t="s">
        <v>419</v>
      </c>
      <c r="J46" s="177" t="s">
        <v>420</v>
      </c>
      <c r="K46" s="178" t="s">
        <v>127</v>
      </c>
      <c r="L46" s="179" t="s">
        <v>421</v>
      </c>
      <c r="M46" s="179" t="s">
        <v>422</v>
      </c>
      <c r="N46" s="179" t="s">
        <v>52</v>
      </c>
      <c r="O46" s="180" t="s">
        <v>423</v>
      </c>
      <c r="P46" s="181" t="s">
        <v>424</v>
      </c>
      <c r="Q46" s="181" t="s">
        <v>404</v>
      </c>
      <c r="R46" s="183" t="s">
        <v>221</v>
      </c>
      <c r="S46" s="183" t="s">
        <v>57</v>
      </c>
      <c r="T46" s="181" t="s">
        <v>425</v>
      </c>
      <c r="U46" s="203" t="s">
        <v>426</v>
      </c>
      <c r="V46" s="201" t="s">
        <v>427</v>
      </c>
      <c r="W46" s="202" t="s">
        <v>428</v>
      </c>
      <c r="X46" s="198" t="s">
        <v>429</v>
      </c>
      <c r="Y46" s="178" t="s">
        <v>127</v>
      </c>
      <c r="Z46" s="179" t="s">
        <v>421</v>
      </c>
      <c r="AA46" s="185" t="s">
        <v>422</v>
      </c>
      <c r="AB46" s="329" t="s">
        <v>1177</v>
      </c>
      <c r="AC46" s="186" t="s">
        <v>65</v>
      </c>
      <c r="AD46" s="186" t="s">
        <v>65</v>
      </c>
      <c r="AE46" s="186" t="s">
        <v>65</v>
      </c>
      <c r="AF46" s="186" t="s">
        <v>65</v>
      </c>
      <c r="AG46" s="186" t="s">
        <v>64</v>
      </c>
      <c r="AH46" s="186" t="s">
        <v>64</v>
      </c>
      <c r="AI46" s="186" t="s">
        <v>64</v>
      </c>
      <c r="AJ46" s="186" t="s">
        <v>64</v>
      </c>
      <c r="AK46" s="156" t="str">
        <f>'EVALUACIÓN DE CONTROLES'!AK46</f>
        <v>DÉBIL</v>
      </c>
      <c r="AL46" s="153"/>
      <c r="AM46" s="156" t="s">
        <v>65</v>
      </c>
      <c r="AN46" s="156" t="s">
        <v>65</v>
      </c>
      <c r="AO46" s="156" t="s">
        <v>65</v>
      </c>
      <c r="AP46" s="156" t="s">
        <v>65</v>
      </c>
      <c r="AQ46" s="156" t="s">
        <v>64</v>
      </c>
      <c r="AR46" s="156" t="s">
        <v>64</v>
      </c>
      <c r="AS46" s="156" t="s">
        <v>64</v>
      </c>
      <c r="AT46" s="156" t="s">
        <v>64</v>
      </c>
      <c r="AV46" s="156">
        <f t="shared" si="0"/>
        <v>1</v>
      </c>
    </row>
    <row r="47" spans="1:48" ht="233.25" hidden="1" customHeight="1" x14ac:dyDescent="0.2">
      <c r="A47" s="188">
        <v>18</v>
      </c>
      <c r="B47" s="156">
        <v>18</v>
      </c>
      <c r="C47" s="180" t="s">
        <v>397</v>
      </c>
      <c r="D47" s="250" t="s">
        <v>398</v>
      </c>
      <c r="E47" s="194" t="s">
        <v>430</v>
      </c>
      <c r="F47" s="281" t="s">
        <v>431</v>
      </c>
      <c r="G47" s="176" t="s">
        <v>45</v>
      </c>
      <c r="H47" s="176" t="s">
        <v>432</v>
      </c>
      <c r="I47" s="177" t="s">
        <v>433</v>
      </c>
      <c r="J47" s="177" t="s">
        <v>434</v>
      </c>
      <c r="K47" s="178" t="s">
        <v>63</v>
      </c>
      <c r="L47" s="179" t="s">
        <v>435</v>
      </c>
      <c r="M47" s="179" t="s">
        <v>422</v>
      </c>
      <c r="N47" s="179" t="s">
        <v>52</v>
      </c>
      <c r="O47" s="180" t="s">
        <v>436</v>
      </c>
      <c r="P47" s="181" t="s">
        <v>424</v>
      </c>
      <c r="Q47" s="181" t="s">
        <v>404</v>
      </c>
      <c r="R47" s="183" t="s">
        <v>167</v>
      </c>
      <c r="S47" s="183" t="s">
        <v>57</v>
      </c>
      <c r="T47" s="181" t="s">
        <v>437</v>
      </c>
      <c r="U47" s="181" t="s">
        <v>438</v>
      </c>
      <c r="V47" s="201" t="s">
        <v>439</v>
      </c>
      <c r="W47" s="202" t="s">
        <v>440</v>
      </c>
      <c r="X47" s="181" t="s">
        <v>441</v>
      </c>
      <c r="Y47" s="178" t="s">
        <v>63</v>
      </c>
      <c r="Z47" s="179" t="s">
        <v>435</v>
      </c>
      <c r="AA47" s="185" t="s">
        <v>422</v>
      </c>
      <c r="AB47" s="329" t="s">
        <v>1116</v>
      </c>
      <c r="AC47" s="186" t="s">
        <v>65</v>
      </c>
      <c r="AD47" s="186" t="s">
        <v>65</v>
      </c>
      <c r="AE47" s="186" t="s">
        <v>65</v>
      </c>
      <c r="AF47" s="186" t="s">
        <v>65</v>
      </c>
      <c r="AG47" s="186" t="s">
        <v>64</v>
      </c>
      <c r="AH47" s="186" t="s">
        <v>64</v>
      </c>
      <c r="AI47" s="186" t="s">
        <v>64</v>
      </c>
      <c r="AJ47" s="186" t="s">
        <v>64</v>
      </c>
      <c r="AK47" s="156" t="str">
        <f>'EVALUACIÓN DE CONTROLES'!AK47</f>
        <v>MODERADO</v>
      </c>
      <c r="AL47" s="153"/>
      <c r="AM47" s="156" t="s">
        <v>65</v>
      </c>
      <c r="AN47" s="156" t="s">
        <v>65</v>
      </c>
      <c r="AO47" s="156" t="s">
        <v>65</v>
      </c>
      <c r="AP47" s="156" t="s">
        <v>65</v>
      </c>
      <c r="AQ47" s="156" t="s">
        <v>64</v>
      </c>
      <c r="AR47" s="156" t="s">
        <v>64</v>
      </c>
      <c r="AS47" s="156" t="s">
        <v>64</v>
      </c>
      <c r="AT47" s="156" t="s">
        <v>64</v>
      </c>
      <c r="AV47" s="156">
        <f t="shared" si="0"/>
        <v>1</v>
      </c>
    </row>
    <row r="48" spans="1:48" ht="261" hidden="1" customHeight="1" x14ac:dyDescent="0.2">
      <c r="A48" s="179">
        <v>19</v>
      </c>
      <c r="B48" s="186">
        <v>19</v>
      </c>
      <c r="C48" s="180" t="s">
        <v>397</v>
      </c>
      <c r="D48" s="250" t="s">
        <v>398</v>
      </c>
      <c r="E48" s="194" t="s">
        <v>442</v>
      </c>
      <c r="F48" s="281" t="s">
        <v>1117</v>
      </c>
      <c r="G48" s="176" t="s">
        <v>257</v>
      </c>
      <c r="H48" s="176" t="s">
        <v>443</v>
      </c>
      <c r="I48" s="177" t="s">
        <v>444</v>
      </c>
      <c r="J48" s="177" t="s">
        <v>445</v>
      </c>
      <c r="K48" s="204" t="s">
        <v>446</v>
      </c>
      <c r="L48" s="179" t="s">
        <v>87</v>
      </c>
      <c r="M48" s="179" t="s">
        <v>51</v>
      </c>
      <c r="N48" s="179" t="s">
        <v>52</v>
      </c>
      <c r="O48" s="180" t="s">
        <v>447</v>
      </c>
      <c r="P48" s="181" t="s">
        <v>405</v>
      </c>
      <c r="Q48" s="181" t="s">
        <v>404</v>
      </c>
      <c r="R48" s="183" t="s">
        <v>167</v>
      </c>
      <c r="S48" s="183" t="s">
        <v>140</v>
      </c>
      <c r="T48" s="181" t="s">
        <v>448</v>
      </c>
      <c r="U48" s="181" t="s">
        <v>449</v>
      </c>
      <c r="V48" s="201" t="s">
        <v>450</v>
      </c>
      <c r="W48" s="202" t="s">
        <v>451</v>
      </c>
      <c r="X48" s="181" t="s">
        <v>452</v>
      </c>
      <c r="Y48" s="178" t="s">
        <v>63</v>
      </c>
      <c r="Z48" s="179" t="s">
        <v>87</v>
      </c>
      <c r="AA48" s="185" t="s">
        <v>51</v>
      </c>
      <c r="AB48" s="329" t="s">
        <v>1178</v>
      </c>
      <c r="AC48" s="187" t="s">
        <v>65</v>
      </c>
      <c r="AD48" s="186" t="s">
        <v>65</v>
      </c>
      <c r="AE48" s="186" t="s">
        <v>65</v>
      </c>
      <c r="AF48" s="186" t="s">
        <v>65</v>
      </c>
      <c r="AG48" s="186" t="s">
        <v>65</v>
      </c>
      <c r="AH48" s="186" t="s">
        <v>65</v>
      </c>
      <c r="AI48" s="186" t="s">
        <v>65</v>
      </c>
      <c r="AJ48" s="186" t="s">
        <v>64</v>
      </c>
      <c r="AK48" s="156" t="str">
        <f>'EVALUACIÓN DE CONTROLES'!AK48</f>
        <v>DÉBIL</v>
      </c>
      <c r="AL48" s="153"/>
      <c r="AM48" s="156" t="s">
        <v>65</v>
      </c>
      <c r="AN48" s="156" t="s">
        <v>65</v>
      </c>
      <c r="AO48" s="156" t="s">
        <v>65</v>
      </c>
      <c r="AP48" s="156" t="s">
        <v>65</v>
      </c>
      <c r="AQ48" s="156" t="s">
        <v>65</v>
      </c>
      <c r="AR48" s="156" t="s">
        <v>65</v>
      </c>
      <c r="AS48" s="156" t="s">
        <v>65</v>
      </c>
      <c r="AT48" s="156" t="s">
        <v>64</v>
      </c>
      <c r="AV48" s="156">
        <f t="shared" si="0"/>
        <v>1</v>
      </c>
    </row>
    <row r="49" spans="1:48" ht="299.25" hidden="1" x14ac:dyDescent="0.2">
      <c r="A49" s="188">
        <v>20</v>
      </c>
      <c r="B49" s="156">
        <v>0</v>
      </c>
      <c r="C49" s="176" t="s">
        <v>453</v>
      </c>
      <c r="D49" s="244" t="s">
        <v>454</v>
      </c>
      <c r="E49" s="278" t="s">
        <v>455</v>
      </c>
      <c r="F49" s="278" t="s">
        <v>456</v>
      </c>
      <c r="G49" s="176" t="s">
        <v>215</v>
      </c>
      <c r="H49" s="176" t="s">
        <v>46</v>
      </c>
      <c r="I49" s="177" t="s">
        <v>457</v>
      </c>
      <c r="J49" s="177" t="s">
        <v>458</v>
      </c>
      <c r="K49" s="178" t="s">
        <v>137</v>
      </c>
      <c r="L49" s="179" t="s">
        <v>50</v>
      </c>
      <c r="M49" s="179" t="s">
        <v>51</v>
      </c>
      <c r="N49" s="179" t="s">
        <v>380</v>
      </c>
      <c r="O49" s="180" t="s">
        <v>459</v>
      </c>
      <c r="P49" s="181" t="s">
        <v>460</v>
      </c>
      <c r="Q49" s="181"/>
      <c r="R49" s="182" t="s">
        <v>70</v>
      </c>
      <c r="S49" s="183" t="s">
        <v>57</v>
      </c>
      <c r="T49" s="181" t="s">
        <v>461</v>
      </c>
      <c r="U49" s="181" t="s">
        <v>462</v>
      </c>
      <c r="V49" s="184" t="s">
        <v>463</v>
      </c>
      <c r="W49" s="184" t="s">
        <v>464</v>
      </c>
      <c r="X49" s="181" t="s">
        <v>465</v>
      </c>
      <c r="Y49" s="178" t="s">
        <v>137</v>
      </c>
      <c r="Z49" s="179" t="s">
        <v>50</v>
      </c>
      <c r="AA49" s="185" t="s">
        <v>51</v>
      </c>
      <c r="AB49" s="329" t="s">
        <v>1150</v>
      </c>
      <c r="AC49" s="186" t="s">
        <v>64</v>
      </c>
      <c r="AD49" s="186" t="s">
        <v>65</v>
      </c>
      <c r="AE49" s="186" t="s">
        <v>65</v>
      </c>
      <c r="AF49" s="186" t="s">
        <v>65</v>
      </c>
      <c r="AG49" s="186" t="s">
        <v>64</v>
      </c>
      <c r="AH49" s="186" t="s">
        <v>64</v>
      </c>
      <c r="AI49" s="186" t="s">
        <v>64</v>
      </c>
      <c r="AJ49" s="186" t="s">
        <v>64</v>
      </c>
      <c r="AK49" s="156" t="str">
        <f>'EVALUACIÓN DE CONTROLES'!AK49</f>
        <v>DÉBIL</v>
      </c>
      <c r="AL49" s="153"/>
      <c r="AM49" s="156" t="s">
        <v>64</v>
      </c>
      <c r="AN49" s="156" t="s">
        <v>65</v>
      </c>
      <c r="AO49" s="156" t="s">
        <v>65</v>
      </c>
      <c r="AP49" s="156" t="s">
        <v>65</v>
      </c>
      <c r="AQ49" s="156" t="s">
        <v>64</v>
      </c>
      <c r="AR49" s="156" t="s">
        <v>64</v>
      </c>
      <c r="AS49" s="156" t="s">
        <v>64</v>
      </c>
      <c r="AT49" s="156" t="s">
        <v>64</v>
      </c>
      <c r="AV49" s="156">
        <f t="shared" si="0"/>
        <v>2</v>
      </c>
    </row>
    <row r="50" spans="1:48" ht="409.5" hidden="1" x14ac:dyDescent="0.2">
      <c r="A50" s="188">
        <v>20</v>
      </c>
      <c r="B50" s="156">
        <v>0</v>
      </c>
      <c r="C50" s="176" t="s">
        <v>453</v>
      </c>
      <c r="D50" s="244" t="s">
        <v>454</v>
      </c>
      <c r="E50" s="278" t="s">
        <v>455</v>
      </c>
      <c r="F50" s="278" t="s">
        <v>456</v>
      </c>
      <c r="G50" s="176" t="s">
        <v>215</v>
      </c>
      <c r="H50" s="176" t="s">
        <v>66</v>
      </c>
      <c r="I50" s="177" t="s">
        <v>466</v>
      </c>
      <c r="J50" s="177" t="s">
        <v>467</v>
      </c>
      <c r="K50" s="178" t="s">
        <v>137</v>
      </c>
      <c r="L50" s="179" t="s">
        <v>50</v>
      </c>
      <c r="M50" s="179" t="s">
        <v>51</v>
      </c>
      <c r="N50" s="179" t="s">
        <v>52</v>
      </c>
      <c r="O50" s="180" t="s">
        <v>468</v>
      </c>
      <c r="P50" s="181" t="s">
        <v>460</v>
      </c>
      <c r="Q50" s="181" t="s">
        <v>469</v>
      </c>
      <c r="R50" s="182" t="s">
        <v>470</v>
      </c>
      <c r="S50" s="183" t="s">
        <v>140</v>
      </c>
      <c r="T50" s="181" t="s">
        <v>471</v>
      </c>
      <c r="U50" s="181" t="s">
        <v>472</v>
      </c>
      <c r="V50" s="184" t="s">
        <v>473</v>
      </c>
      <c r="W50" s="184" t="s">
        <v>474</v>
      </c>
      <c r="X50" s="181" t="s">
        <v>475</v>
      </c>
      <c r="Y50" s="178" t="s">
        <v>137</v>
      </c>
      <c r="Z50" s="179" t="s">
        <v>50</v>
      </c>
      <c r="AA50" s="185" t="s">
        <v>51</v>
      </c>
      <c r="AB50" s="329" t="s">
        <v>1179</v>
      </c>
      <c r="AC50" s="186" t="s">
        <v>64</v>
      </c>
      <c r="AD50" s="186" t="s">
        <v>65</v>
      </c>
      <c r="AE50" s="186" t="s">
        <v>65</v>
      </c>
      <c r="AF50" s="186" t="s">
        <v>65</v>
      </c>
      <c r="AG50" s="186" t="s">
        <v>65</v>
      </c>
      <c r="AH50" s="186" t="s">
        <v>64</v>
      </c>
      <c r="AI50" s="186" t="s">
        <v>64</v>
      </c>
      <c r="AJ50" s="186" t="s">
        <v>64</v>
      </c>
      <c r="AK50" s="156" t="str">
        <f>'EVALUACIÓN DE CONTROLES'!AK50</f>
        <v>DÉBIL</v>
      </c>
      <c r="AL50" s="153"/>
      <c r="AM50" s="156" t="s">
        <v>64</v>
      </c>
      <c r="AN50" s="156" t="s">
        <v>65</v>
      </c>
      <c r="AO50" s="156" t="s">
        <v>65</v>
      </c>
      <c r="AP50" s="156" t="s">
        <v>65</v>
      </c>
      <c r="AQ50" s="156" t="s">
        <v>65</v>
      </c>
      <c r="AR50" s="156" t="s">
        <v>64</v>
      </c>
      <c r="AS50" s="156" t="s">
        <v>64</v>
      </c>
      <c r="AT50" s="156" t="s">
        <v>64</v>
      </c>
      <c r="AV50" s="156">
        <f t="shared" si="0"/>
        <v>2</v>
      </c>
    </row>
    <row r="51" spans="1:48" ht="363.75" hidden="1" customHeight="1" x14ac:dyDescent="0.2">
      <c r="A51" s="188">
        <v>20</v>
      </c>
      <c r="B51" s="156">
        <v>0</v>
      </c>
      <c r="C51" s="176" t="s">
        <v>453</v>
      </c>
      <c r="D51" s="244" t="s">
        <v>454</v>
      </c>
      <c r="E51" s="278" t="s">
        <v>455</v>
      </c>
      <c r="F51" s="278" t="s">
        <v>456</v>
      </c>
      <c r="G51" s="176" t="s">
        <v>215</v>
      </c>
      <c r="H51" s="176" t="s">
        <v>75</v>
      </c>
      <c r="I51" s="177" t="s">
        <v>476</v>
      </c>
      <c r="J51" s="177" t="s">
        <v>1104</v>
      </c>
      <c r="K51" s="178" t="s">
        <v>137</v>
      </c>
      <c r="L51" s="179" t="s">
        <v>50</v>
      </c>
      <c r="M51" s="179" t="s">
        <v>51</v>
      </c>
      <c r="N51" s="179" t="s">
        <v>52</v>
      </c>
      <c r="O51" s="180" t="s">
        <v>477</v>
      </c>
      <c r="P51" s="181" t="s">
        <v>460</v>
      </c>
      <c r="Q51" s="181" t="s">
        <v>478</v>
      </c>
      <c r="R51" s="182" t="s">
        <v>70</v>
      </c>
      <c r="S51" s="183" t="s">
        <v>57</v>
      </c>
      <c r="T51" s="181" t="s">
        <v>479</v>
      </c>
      <c r="U51" s="181" t="s">
        <v>480</v>
      </c>
      <c r="V51" s="184" t="s">
        <v>481</v>
      </c>
      <c r="W51" s="184" t="s">
        <v>482</v>
      </c>
      <c r="X51" s="181" t="s">
        <v>483</v>
      </c>
      <c r="Y51" s="178" t="s">
        <v>137</v>
      </c>
      <c r="Z51" s="179" t="s">
        <v>50</v>
      </c>
      <c r="AA51" s="185" t="s">
        <v>51</v>
      </c>
      <c r="AB51" s="329" t="s">
        <v>1154</v>
      </c>
      <c r="AC51" s="186" t="s">
        <v>64</v>
      </c>
      <c r="AD51" s="186" t="s">
        <v>65</v>
      </c>
      <c r="AE51" s="186" t="s">
        <v>65</v>
      </c>
      <c r="AF51" s="186" t="s">
        <v>65</v>
      </c>
      <c r="AG51" s="186" t="s">
        <v>65</v>
      </c>
      <c r="AH51" s="186" t="s">
        <v>65</v>
      </c>
      <c r="AI51" s="186" t="s">
        <v>64</v>
      </c>
      <c r="AJ51" s="186" t="s">
        <v>64</v>
      </c>
      <c r="AK51" s="156" t="str">
        <f>'EVALUACIÓN DE CONTROLES'!AK51</f>
        <v>DÉBIL</v>
      </c>
      <c r="AL51" s="153"/>
      <c r="AM51" s="156" t="s">
        <v>64</v>
      </c>
      <c r="AN51" s="156" t="s">
        <v>65</v>
      </c>
      <c r="AO51" s="156" t="s">
        <v>65</v>
      </c>
      <c r="AP51" s="156" t="s">
        <v>65</v>
      </c>
      <c r="AQ51" s="156" t="s">
        <v>65</v>
      </c>
      <c r="AR51" s="156" t="s">
        <v>65</v>
      </c>
      <c r="AS51" s="156" t="s">
        <v>64</v>
      </c>
      <c r="AT51" s="156" t="s">
        <v>64</v>
      </c>
      <c r="AV51" s="156">
        <f t="shared" si="0"/>
        <v>2</v>
      </c>
    </row>
    <row r="52" spans="1:48" s="345" customFormat="1" ht="370.5" hidden="1" x14ac:dyDescent="0.2">
      <c r="A52" s="335">
        <v>20</v>
      </c>
      <c r="B52" s="336">
        <v>20</v>
      </c>
      <c r="C52" s="198" t="s">
        <v>453</v>
      </c>
      <c r="D52" s="337" t="s">
        <v>454</v>
      </c>
      <c r="E52" s="338" t="s">
        <v>455</v>
      </c>
      <c r="F52" s="338" t="s">
        <v>456</v>
      </c>
      <c r="G52" s="198" t="s">
        <v>215</v>
      </c>
      <c r="H52" s="198" t="s">
        <v>246</v>
      </c>
      <c r="I52" s="199" t="s">
        <v>484</v>
      </c>
      <c r="J52" s="199" t="s">
        <v>485</v>
      </c>
      <c r="K52" s="339" t="s">
        <v>137</v>
      </c>
      <c r="L52" s="189" t="s">
        <v>50</v>
      </c>
      <c r="M52" s="189" t="s">
        <v>51</v>
      </c>
      <c r="N52" s="189" t="s">
        <v>380</v>
      </c>
      <c r="O52" s="199" t="s">
        <v>459</v>
      </c>
      <c r="P52" s="198" t="s">
        <v>460</v>
      </c>
      <c r="Q52" s="198"/>
      <c r="R52" s="340" t="s">
        <v>70</v>
      </c>
      <c r="S52" s="340" t="s">
        <v>57</v>
      </c>
      <c r="T52" s="198" t="s">
        <v>461</v>
      </c>
      <c r="U52" s="198" t="s">
        <v>486</v>
      </c>
      <c r="V52" s="341" t="s">
        <v>487</v>
      </c>
      <c r="W52" s="341" t="s">
        <v>488</v>
      </c>
      <c r="X52" s="198" t="s">
        <v>465</v>
      </c>
      <c r="Y52" s="339" t="s">
        <v>137</v>
      </c>
      <c r="Z52" s="189" t="s">
        <v>50</v>
      </c>
      <c r="AA52" s="342" t="s">
        <v>51</v>
      </c>
      <c r="AB52" s="346" t="s">
        <v>1155</v>
      </c>
      <c r="AC52" s="343" t="s">
        <v>64</v>
      </c>
      <c r="AD52" s="343" t="s">
        <v>65</v>
      </c>
      <c r="AE52" s="343" t="s">
        <v>65</v>
      </c>
      <c r="AF52" s="343" t="s">
        <v>65</v>
      </c>
      <c r="AG52" s="343" t="s">
        <v>64</v>
      </c>
      <c r="AH52" s="343" t="s">
        <v>65</v>
      </c>
      <c r="AI52" s="343" t="s">
        <v>64</v>
      </c>
      <c r="AJ52" s="343" t="s">
        <v>64</v>
      </c>
      <c r="AK52" s="336" t="str">
        <f>'EVALUACIÓN DE CONTROLES'!AK52</f>
        <v>DÉBIL</v>
      </c>
      <c r="AL52" s="344"/>
      <c r="AM52" s="336" t="s">
        <v>64</v>
      </c>
      <c r="AN52" s="336" t="s">
        <v>65</v>
      </c>
      <c r="AO52" s="336" t="s">
        <v>65</v>
      </c>
      <c r="AP52" s="336" t="s">
        <v>65</v>
      </c>
      <c r="AQ52" s="336" t="s">
        <v>64</v>
      </c>
      <c r="AR52" s="336" t="s">
        <v>65</v>
      </c>
      <c r="AS52" s="336" t="s">
        <v>64</v>
      </c>
      <c r="AT52" s="336" t="s">
        <v>64</v>
      </c>
      <c r="AV52" s="336">
        <f t="shared" si="0"/>
        <v>2</v>
      </c>
    </row>
    <row r="53" spans="1:48" ht="272.25" hidden="1" x14ac:dyDescent="0.2">
      <c r="A53" s="188">
        <v>21</v>
      </c>
      <c r="B53" s="156">
        <v>0</v>
      </c>
      <c r="C53" s="205" t="s">
        <v>489</v>
      </c>
      <c r="D53" s="244" t="s">
        <v>490</v>
      </c>
      <c r="E53" s="281" t="s">
        <v>491</v>
      </c>
      <c r="F53" s="281" t="s">
        <v>492</v>
      </c>
      <c r="G53" s="176" t="s">
        <v>215</v>
      </c>
      <c r="H53" s="176" t="s">
        <v>46</v>
      </c>
      <c r="I53" s="206" t="s">
        <v>493</v>
      </c>
      <c r="J53" s="177" t="s">
        <v>494</v>
      </c>
      <c r="K53" s="178" t="s">
        <v>49</v>
      </c>
      <c r="L53" s="179" t="s">
        <v>50</v>
      </c>
      <c r="M53" s="179" t="s">
        <v>51</v>
      </c>
      <c r="N53" s="179" t="s">
        <v>380</v>
      </c>
      <c r="O53" s="180" t="s">
        <v>495</v>
      </c>
      <c r="P53" s="181" t="s">
        <v>496</v>
      </c>
      <c r="Q53" s="181" t="s">
        <v>497</v>
      </c>
      <c r="R53" s="183" t="s">
        <v>167</v>
      </c>
      <c r="S53" s="183" t="s">
        <v>57</v>
      </c>
      <c r="T53" s="181" t="s">
        <v>498</v>
      </c>
      <c r="U53" s="181" t="s">
        <v>499</v>
      </c>
      <c r="V53" s="201" t="s">
        <v>500</v>
      </c>
      <c r="W53" s="202" t="s">
        <v>501</v>
      </c>
      <c r="X53" s="181" t="s">
        <v>502</v>
      </c>
      <c r="Y53" s="178" t="s">
        <v>63</v>
      </c>
      <c r="Z53" s="179" t="s">
        <v>50</v>
      </c>
      <c r="AA53" s="185" t="s">
        <v>50</v>
      </c>
      <c r="AB53" s="329" t="s">
        <v>1161</v>
      </c>
      <c r="AC53" s="186" t="s">
        <v>65</v>
      </c>
      <c r="AD53" s="186" t="s">
        <v>65</v>
      </c>
      <c r="AE53" s="186" t="s">
        <v>65</v>
      </c>
      <c r="AF53" s="186" t="s">
        <v>65</v>
      </c>
      <c r="AG53" s="186" t="s">
        <v>64</v>
      </c>
      <c r="AH53" s="186" t="s">
        <v>65</v>
      </c>
      <c r="AI53" s="186" t="s">
        <v>64</v>
      </c>
      <c r="AJ53" s="186" t="s">
        <v>65</v>
      </c>
      <c r="AK53" s="156" t="str">
        <f>'EVALUACIÓN DE CONTROLES'!AK53</f>
        <v>DÉBIL</v>
      </c>
      <c r="AL53" s="153"/>
      <c r="AM53" s="156" t="s">
        <v>65</v>
      </c>
      <c r="AN53" s="156" t="s">
        <v>65</v>
      </c>
      <c r="AO53" s="156" t="s">
        <v>65</v>
      </c>
      <c r="AP53" s="156" t="s">
        <v>65</v>
      </c>
      <c r="AQ53" s="156" t="s">
        <v>64</v>
      </c>
      <c r="AR53" s="156" t="s">
        <v>65</v>
      </c>
      <c r="AS53" s="156" t="s">
        <v>64</v>
      </c>
      <c r="AT53" s="156" t="s">
        <v>65</v>
      </c>
      <c r="AV53" s="156">
        <f t="shared" si="0"/>
        <v>1</v>
      </c>
    </row>
    <row r="54" spans="1:48" ht="242.25" hidden="1" x14ac:dyDescent="0.2">
      <c r="A54" s="188">
        <v>21</v>
      </c>
      <c r="B54" s="156">
        <v>0</v>
      </c>
      <c r="C54" s="205" t="s">
        <v>489</v>
      </c>
      <c r="D54" s="244" t="s">
        <v>490</v>
      </c>
      <c r="E54" s="281" t="s">
        <v>491</v>
      </c>
      <c r="F54" s="281" t="s">
        <v>492</v>
      </c>
      <c r="G54" s="176" t="s">
        <v>215</v>
      </c>
      <c r="H54" s="176" t="s">
        <v>66</v>
      </c>
      <c r="I54" s="177" t="s">
        <v>503</v>
      </c>
      <c r="J54" s="177" t="s">
        <v>504</v>
      </c>
      <c r="K54" s="178" t="s">
        <v>49</v>
      </c>
      <c r="L54" s="179" t="s">
        <v>50</v>
      </c>
      <c r="M54" s="179" t="s">
        <v>51</v>
      </c>
      <c r="N54" s="179" t="s">
        <v>52</v>
      </c>
      <c r="O54" s="180" t="s">
        <v>505</v>
      </c>
      <c r="P54" s="181" t="s">
        <v>298</v>
      </c>
      <c r="Q54" s="181" t="s">
        <v>340</v>
      </c>
      <c r="R54" s="183" t="s">
        <v>470</v>
      </c>
      <c r="S54" s="183" t="s">
        <v>57</v>
      </c>
      <c r="T54" s="181" t="s">
        <v>506</v>
      </c>
      <c r="U54" s="181" t="s">
        <v>507</v>
      </c>
      <c r="V54" s="207" t="s">
        <v>308</v>
      </c>
      <c r="W54" s="202" t="s">
        <v>508</v>
      </c>
      <c r="X54" s="181" t="s">
        <v>509</v>
      </c>
      <c r="Y54" s="178" t="s">
        <v>63</v>
      </c>
      <c r="Z54" s="179" t="s">
        <v>50</v>
      </c>
      <c r="AA54" s="185" t="s">
        <v>50</v>
      </c>
      <c r="AB54" s="329" t="s">
        <v>1180</v>
      </c>
      <c r="AC54" s="186" t="s">
        <v>65</v>
      </c>
      <c r="AD54" s="186" t="s">
        <v>65</v>
      </c>
      <c r="AE54" s="186" t="s">
        <v>65</v>
      </c>
      <c r="AF54" s="186" t="s">
        <v>65</v>
      </c>
      <c r="AG54" s="186" t="s">
        <v>65</v>
      </c>
      <c r="AH54" s="186" t="s">
        <v>65</v>
      </c>
      <c r="AI54" s="186" t="s">
        <v>64</v>
      </c>
      <c r="AJ54" s="186" t="s">
        <v>65</v>
      </c>
      <c r="AK54" s="156" t="str">
        <f>'EVALUACIÓN DE CONTROLES'!AK54</f>
        <v>MODERADO</v>
      </c>
      <c r="AL54" s="153"/>
      <c r="AM54" s="156" t="s">
        <v>65</v>
      </c>
      <c r="AN54" s="156" t="s">
        <v>65</v>
      </c>
      <c r="AO54" s="156" t="s">
        <v>65</v>
      </c>
      <c r="AP54" s="156" t="s">
        <v>65</v>
      </c>
      <c r="AQ54" s="156" t="s">
        <v>65</v>
      </c>
      <c r="AR54" s="156" t="s">
        <v>65</v>
      </c>
      <c r="AS54" s="156" t="s">
        <v>64</v>
      </c>
      <c r="AT54" s="156" t="s">
        <v>65</v>
      </c>
      <c r="AV54" s="156">
        <f t="shared" si="0"/>
        <v>1</v>
      </c>
    </row>
    <row r="55" spans="1:48" ht="174" hidden="1" customHeight="1" x14ac:dyDescent="0.2">
      <c r="A55" s="188">
        <v>21</v>
      </c>
      <c r="B55" s="156">
        <v>21</v>
      </c>
      <c r="C55" s="205" t="s">
        <v>489</v>
      </c>
      <c r="D55" s="244" t="s">
        <v>490</v>
      </c>
      <c r="E55" s="281" t="s">
        <v>491</v>
      </c>
      <c r="F55" s="281" t="s">
        <v>492</v>
      </c>
      <c r="G55" s="176" t="s">
        <v>215</v>
      </c>
      <c r="H55" s="176" t="s">
        <v>75</v>
      </c>
      <c r="I55" s="199" t="s">
        <v>510</v>
      </c>
      <c r="J55" s="177" t="s">
        <v>511</v>
      </c>
      <c r="K55" s="178" t="s">
        <v>49</v>
      </c>
      <c r="L55" s="179" t="s">
        <v>50</v>
      </c>
      <c r="M55" s="179" t="s">
        <v>51</v>
      </c>
      <c r="N55" s="179" t="s">
        <v>52</v>
      </c>
      <c r="O55" s="199" t="s">
        <v>512</v>
      </c>
      <c r="P55" s="181" t="s">
        <v>298</v>
      </c>
      <c r="Q55" s="181" t="s">
        <v>513</v>
      </c>
      <c r="R55" s="183" t="s">
        <v>470</v>
      </c>
      <c r="S55" s="183" t="s">
        <v>140</v>
      </c>
      <c r="T55" s="181" t="s">
        <v>514</v>
      </c>
      <c r="U55" s="181" t="s">
        <v>515</v>
      </c>
      <c r="V55" s="207" t="s">
        <v>516</v>
      </c>
      <c r="W55" s="202" t="s">
        <v>517</v>
      </c>
      <c r="X55" s="181" t="s">
        <v>518</v>
      </c>
      <c r="Y55" s="178" t="s">
        <v>63</v>
      </c>
      <c r="Z55" s="179" t="s">
        <v>50</v>
      </c>
      <c r="AA55" s="185" t="s">
        <v>50</v>
      </c>
      <c r="AB55" s="329" t="s">
        <v>1181</v>
      </c>
      <c r="AC55" s="186" t="s">
        <v>65</v>
      </c>
      <c r="AD55" s="330" t="s">
        <v>64</v>
      </c>
      <c r="AE55" s="186" t="s">
        <v>65</v>
      </c>
      <c r="AF55" s="186" t="s">
        <v>65</v>
      </c>
      <c r="AG55" s="186" t="s">
        <v>65</v>
      </c>
      <c r="AH55" s="186" t="s">
        <v>65</v>
      </c>
      <c r="AI55" s="186" t="s">
        <v>65</v>
      </c>
      <c r="AJ55" s="186" t="s">
        <v>65</v>
      </c>
      <c r="AK55" s="156" t="str">
        <f>'EVALUACIÓN DE CONTROLES'!AK55</f>
        <v>DÉBIL</v>
      </c>
      <c r="AL55" s="153"/>
      <c r="AM55" s="156" t="s">
        <v>65</v>
      </c>
      <c r="AN55" s="156" t="s">
        <v>64</v>
      </c>
      <c r="AO55" s="156" t="s">
        <v>65</v>
      </c>
      <c r="AP55" s="156" t="s">
        <v>65</v>
      </c>
      <c r="AQ55" s="156" t="s">
        <v>65</v>
      </c>
      <c r="AR55" s="156" t="s">
        <v>65</v>
      </c>
      <c r="AS55" s="156" t="s">
        <v>65</v>
      </c>
      <c r="AT55" s="156" t="s">
        <v>65</v>
      </c>
      <c r="AV55" s="156">
        <f t="shared" si="0"/>
        <v>1</v>
      </c>
    </row>
    <row r="56" spans="1:48" ht="199.5" hidden="1" x14ac:dyDescent="0.2">
      <c r="A56" s="188">
        <v>22</v>
      </c>
      <c r="B56" s="156">
        <v>0</v>
      </c>
      <c r="C56" s="205" t="s">
        <v>489</v>
      </c>
      <c r="D56" s="244" t="s">
        <v>490</v>
      </c>
      <c r="E56" s="281" t="s">
        <v>519</v>
      </c>
      <c r="F56" s="281" t="s">
        <v>520</v>
      </c>
      <c r="G56" s="176" t="s">
        <v>215</v>
      </c>
      <c r="H56" s="176" t="s">
        <v>117</v>
      </c>
      <c r="I56" s="177" t="s">
        <v>521</v>
      </c>
      <c r="J56" s="177" t="s">
        <v>522</v>
      </c>
      <c r="K56" s="178" t="s">
        <v>137</v>
      </c>
      <c r="L56" s="179" t="s">
        <v>50</v>
      </c>
      <c r="M56" s="179" t="s">
        <v>51</v>
      </c>
      <c r="N56" s="179" t="s">
        <v>52</v>
      </c>
      <c r="O56" s="180" t="s">
        <v>523</v>
      </c>
      <c r="P56" s="181" t="s">
        <v>298</v>
      </c>
      <c r="Q56" s="181" t="s">
        <v>513</v>
      </c>
      <c r="R56" s="183" t="s">
        <v>470</v>
      </c>
      <c r="S56" s="183" t="s">
        <v>140</v>
      </c>
      <c r="T56" s="181" t="s">
        <v>524</v>
      </c>
      <c r="U56" s="181" t="s">
        <v>525</v>
      </c>
      <c r="V56" s="207" t="s">
        <v>526</v>
      </c>
      <c r="W56" s="202" t="s">
        <v>527</v>
      </c>
      <c r="X56" s="181" t="s">
        <v>528</v>
      </c>
      <c r="Y56" s="178" t="s">
        <v>49</v>
      </c>
      <c r="Z56" s="179" t="s">
        <v>50</v>
      </c>
      <c r="AA56" s="185" t="s">
        <v>51</v>
      </c>
      <c r="AB56" s="329" t="s">
        <v>1199</v>
      </c>
      <c r="AC56" s="186" t="s">
        <v>65</v>
      </c>
      <c r="AD56" s="186" t="s">
        <v>65</v>
      </c>
      <c r="AE56" s="186" t="s">
        <v>65</v>
      </c>
      <c r="AF56" s="186" t="s">
        <v>65</v>
      </c>
      <c r="AG56" s="186" t="s">
        <v>65</v>
      </c>
      <c r="AH56" s="186" t="s">
        <v>65</v>
      </c>
      <c r="AI56" s="186" t="s">
        <v>64</v>
      </c>
      <c r="AJ56" s="186" t="s">
        <v>64</v>
      </c>
      <c r="AK56" s="156" t="str">
        <f>'EVALUACIÓN DE CONTROLES'!AK56</f>
        <v>DÉBIL</v>
      </c>
      <c r="AL56" s="153"/>
      <c r="AM56" s="156" t="s">
        <v>64</v>
      </c>
      <c r="AN56" s="156" t="s">
        <v>65</v>
      </c>
      <c r="AO56" s="156" t="s">
        <v>65</v>
      </c>
      <c r="AP56" s="156" t="s">
        <v>65</v>
      </c>
      <c r="AQ56" s="156" t="s">
        <v>65</v>
      </c>
      <c r="AR56" s="156" t="s">
        <v>65</v>
      </c>
      <c r="AS56" s="156" t="s">
        <v>64</v>
      </c>
      <c r="AT56" s="156" t="s">
        <v>64</v>
      </c>
      <c r="AV56" s="156">
        <f t="shared" si="0"/>
        <v>2</v>
      </c>
    </row>
    <row r="57" spans="1:48" ht="244.5" hidden="1" customHeight="1" x14ac:dyDescent="0.2">
      <c r="A57" s="188">
        <v>22</v>
      </c>
      <c r="B57" s="156">
        <v>22</v>
      </c>
      <c r="C57" s="205" t="s">
        <v>489</v>
      </c>
      <c r="D57" s="244" t="s">
        <v>490</v>
      </c>
      <c r="E57" s="281" t="s">
        <v>519</v>
      </c>
      <c r="F57" s="281" t="s">
        <v>520</v>
      </c>
      <c r="G57" s="176" t="s">
        <v>215</v>
      </c>
      <c r="H57" s="176" t="s">
        <v>117</v>
      </c>
      <c r="I57" s="177" t="s">
        <v>521</v>
      </c>
      <c r="J57" s="177" t="s">
        <v>529</v>
      </c>
      <c r="K57" s="178" t="s">
        <v>137</v>
      </c>
      <c r="L57" s="179" t="s">
        <v>50</v>
      </c>
      <c r="M57" s="179" t="s">
        <v>51</v>
      </c>
      <c r="N57" s="179" t="s">
        <v>52</v>
      </c>
      <c r="O57" s="180" t="s">
        <v>530</v>
      </c>
      <c r="P57" s="181" t="s">
        <v>298</v>
      </c>
      <c r="Q57" s="181" t="s">
        <v>513</v>
      </c>
      <c r="R57" s="183" t="s">
        <v>56</v>
      </c>
      <c r="S57" s="183" t="s">
        <v>140</v>
      </c>
      <c r="T57" s="181" t="s">
        <v>531</v>
      </c>
      <c r="U57" s="181" t="s">
        <v>532</v>
      </c>
      <c r="V57" s="201" t="s">
        <v>533</v>
      </c>
      <c r="W57" s="201" t="s">
        <v>534</v>
      </c>
      <c r="X57" s="181" t="s">
        <v>528</v>
      </c>
      <c r="Y57" s="178" t="s">
        <v>49</v>
      </c>
      <c r="Z57" s="179" t="s">
        <v>50</v>
      </c>
      <c r="AA57" s="185" t="s">
        <v>51</v>
      </c>
      <c r="AB57" s="329" t="s">
        <v>1198</v>
      </c>
      <c r="AC57" s="186" t="s">
        <v>65</v>
      </c>
      <c r="AD57" s="186" t="s">
        <v>65</v>
      </c>
      <c r="AE57" s="186" t="s">
        <v>65</v>
      </c>
      <c r="AF57" s="186" t="s">
        <v>65</v>
      </c>
      <c r="AG57" s="186" t="s">
        <v>65</v>
      </c>
      <c r="AH57" s="186" t="s">
        <v>65</v>
      </c>
      <c r="AI57" s="186" t="s">
        <v>64</v>
      </c>
      <c r="AJ57" s="186" t="s">
        <v>64</v>
      </c>
      <c r="AK57" s="156" t="str">
        <f>'EVALUACIÓN DE CONTROLES'!AK57</f>
        <v>DÉBIL</v>
      </c>
      <c r="AL57" s="153"/>
      <c r="AM57" s="156" t="s">
        <v>64</v>
      </c>
      <c r="AN57" s="156" t="s">
        <v>65</v>
      </c>
      <c r="AO57" s="156" t="s">
        <v>65</v>
      </c>
      <c r="AP57" s="156" t="s">
        <v>65</v>
      </c>
      <c r="AQ57" s="156" t="s">
        <v>65</v>
      </c>
      <c r="AR57" s="156" t="s">
        <v>65</v>
      </c>
      <c r="AS57" s="156" t="s">
        <v>64</v>
      </c>
      <c r="AT57" s="156" t="s">
        <v>64</v>
      </c>
      <c r="AV57" s="156">
        <f t="shared" si="0"/>
        <v>2</v>
      </c>
    </row>
    <row r="58" spans="1:48" ht="280.5" hidden="1" customHeight="1" x14ac:dyDescent="0.2">
      <c r="A58" s="188">
        <v>23</v>
      </c>
      <c r="B58" s="156">
        <v>0</v>
      </c>
      <c r="C58" s="176" t="s">
        <v>535</v>
      </c>
      <c r="D58" s="244" t="s">
        <v>536</v>
      </c>
      <c r="E58" s="278" t="s">
        <v>537</v>
      </c>
      <c r="F58" s="278" t="s">
        <v>538</v>
      </c>
      <c r="G58" s="176" t="s">
        <v>257</v>
      </c>
      <c r="H58" s="176" t="s">
        <v>46</v>
      </c>
      <c r="I58" s="177" t="s">
        <v>539</v>
      </c>
      <c r="J58" s="177" t="s">
        <v>540</v>
      </c>
      <c r="K58" s="178" t="s">
        <v>49</v>
      </c>
      <c r="L58" s="179" t="s">
        <v>50</v>
      </c>
      <c r="M58" s="179" t="s">
        <v>51</v>
      </c>
      <c r="N58" s="179" t="s">
        <v>52</v>
      </c>
      <c r="O58" s="180" t="s">
        <v>541</v>
      </c>
      <c r="P58" s="181" t="s">
        <v>240</v>
      </c>
      <c r="Q58" s="181" t="s">
        <v>542</v>
      </c>
      <c r="R58" s="182" t="s">
        <v>56</v>
      </c>
      <c r="S58" s="183" t="s">
        <v>57</v>
      </c>
      <c r="T58" s="181" t="s">
        <v>543</v>
      </c>
      <c r="U58" s="181" t="s">
        <v>544</v>
      </c>
      <c r="V58" s="184" t="s">
        <v>545</v>
      </c>
      <c r="W58" s="184" t="s">
        <v>546</v>
      </c>
      <c r="X58" s="176" t="s">
        <v>547</v>
      </c>
      <c r="Y58" s="178" t="s">
        <v>49</v>
      </c>
      <c r="Z58" s="179" t="s">
        <v>50</v>
      </c>
      <c r="AA58" s="185" t="s">
        <v>51</v>
      </c>
      <c r="AB58" s="329" t="s">
        <v>1134</v>
      </c>
      <c r="AC58" s="186" t="s">
        <v>65</v>
      </c>
      <c r="AD58" s="186" t="s">
        <v>65</v>
      </c>
      <c r="AE58" s="186" t="s">
        <v>65</v>
      </c>
      <c r="AF58" s="186" t="s">
        <v>65</v>
      </c>
      <c r="AG58" s="186" t="s">
        <v>65</v>
      </c>
      <c r="AH58" s="186" t="s">
        <v>64</v>
      </c>
      <c r="AI58" s="186" t="s">
        <v>65</v>
      </c>
      <c r="AJ58" s="186" t="s">
        <v>64</v>
      </c>
      <c r="AK58" s="156" t="str">
        <f>'EVALUACIÓN DE CONTROLES'!AK58</f>
        <v>DÉBIL</v>
      </c>
      <c r="AL58" s="153"/>
      <c r="AM58" s="156" t="s">
        <v>65</v>
      </c>
      <c r="AN58" s="156" t="s">
        <v>65</v>
      </c>
      <c r="AO58" s="156" t="s">
        <v>65</v>
      </c>
      <c r="AP58" s="156" t="s">
        <v>65</v>
      </c>
      <c r="AQ58" s="156" t="s">
        <v>65</v>
      </c>
      <c r="AR58" s="156" t="s">
        <v>64</v>
      </c>
      <c r="AS58" s="156" t="s">
        <v>65</v>
      </c>
      <c r="AT58" s="156" t="s">
        <v>64</v>
      </c>
      <c r="AV58" s="156">
        <f t="shared" si="0"/>
        <v>1</v>
      </c>
    </row>
    <row r="59" spans="1:48" ht="342" hidden="1" x14ac:dyDescent="0.2">
      <c r="A59" s="188">
        <v>23</v>
      </c>
      <c r="B59" s="156">
        <v>23</v>
      </c>
      <c r="C59" s="176" t="s">
        <v>535</v>
      </c>
      <c r="D59" s="244" t="s">
        <v>536</v>
      </c>
      <c r="E59" s="278" t="s">
        <v>537</v>
      </c>
      <c r="F59" s="278" t="s">
        <v>538</v>
      </c>
      <c r="G59" s="176" t="s">
        <v>257</v>
      </c>
      <c r="H59" s="176" t="s">
        <v>66</v>
      </c>
      <c r="I59" s="177" t="s">
        <v>548</v>
      </c>
      <c r="J59" s="177" t="s">
        <v>549</v>
      </c>
      <c r="K59" s="178" t="s">
        <v>49</v>
      </c>
      <c r="L59" s="179" t="s">
        <v>50</v>
      </c>
      <c r="M59" s="179" t="s">
        <v>51</v>
      </c>
      <c r="N59" s="179" t="s">
        <v>52</v>
      </c>
      <c r="O59" s="180" t="s">
        <v>550</v>
      </c>
      <c r="P59" s="181" t="s">
        <v>240</v>
      </c>
      <c r="Q59" s="181" t="s">
        <v>542</v>
      </c>
      <c r="R59" s="182" t="s">
        <v>101</v>
      </c>
      <c r="S59" s="183" t="s">
        <v>57</v>
      </c>
      <c r="T59" s="181" t="s">
        <v>551</v>
      </c>
      <c r="U59" s="181" t="s">
        <v>552</v>
      </c>
      <c r="V59" s="184" t="s">
        <v>553</v>
      </c>
      <c r="W59" s="184" t="s">
        <v>554</v>
      </c>
      <c r="X59" s="176" t="s">
        <v>547</v>
      </c>
      <c r="Y59" s="178" t="s">
        <v>49</v>
      </c>
      <c r="Z59" s="179" t="s">
        <v>50</v>
      </c>
      <c r="AA59" s="185" t="s">
        <v>51</v>
      </c>
      <c r="AB59" s="329" t="s">
        <v>1135</v>
      </c>
      <c r="AC59" s="186" t="s">
        <v>65</v>
      </c>
      <c r="AD59" s="186" t="s">
        <v>65</v>
      </c>
      <c r="AE59" s="186" t="s">
        <v>64</v>
      </c>
      <c r="AF59" s="186" t="s">
        <v>65</v>
      </c>
      <c r="AG59" s="186" t="s">
        <v>65</v>
      </c>
      <c r="AH59" s="186" t="s">
        <v>64</v>
      </c>
      <c r="AI59" s="186" t="s">
        <v>65</v>
      </c>
      <c r="AJ59" s="186" t="s">
        <v>64</v>
      </c>
      <c r="AK59" s="156" t="str">
        <f>'EVALUACIÓN DE CONTROLES'!AK59</f>
        <v>DÉBIL</v>
      </c>
      <c r="AL59" s="153"/>
      <c r="AM59" s="156" t="s">
        <v>65</v>
      </c>
      <c r="AN59" s="156" t="s">
        <v>65</v>
      </c>
      <c r="AO59" s="156" t="s">
        <v>64</v>
      </c>
      <c r="AP59" s="156" t="s">
        <v>65</v>
      </c>
      <c r="AQ59" s="156" t="s">
        <v>65</v>
      </c>
      <c r="AR59" s="156" t="s">
        <v>64</v>
      </c>
      <c r="AS59" s="156" t="s">
        <v>65</v>
      </c>
      <c r="AT59" s="156" t="s">
        <v>64</v>
      </c>
      <c r="AV59" s="156">
        <f t="shared" si="0"/>
        <v>1</v>
      </c>
    </row>
    <row r="60" spans="1:48" ht="307.5" hidden="1" customHeight="1" x14ac:dyDescent="0.2">
      <c r="A60" s="188">
        <v>24</v>
      </c>
      <c r="B60" s="156">
        <v>0</v>
      </c>
      <c r="C60" s="176" t="s">
        <v>535</v>
      </c>
      <c r="D60" s="244" t="s">
        <v>536</v>
      </c>
      <c r="E60" s="278" t="s">
        <v>555</v>
      </c>
      <c r="F60" s="278" t="s">
        <v>556</v>
      </c>
      <c r="G60" s="176" t="s">
        <v>257</v>
      </c>
      <c r="H60" s="176" t="s">
        <v>117</v>
      </c>
      <c r="I60" s="177" t="s">
        <v>539</v>
      </c>
      <c r="J60" s="177" t="s">
        <v>549</v>
      </c>
      <c r="K60" s="178" t="s">
        <v>49</v>
      </c>
      <c r="L60" s="179" t="s">
        <v>50</v>
      </c>
      <c r="M60" s="179" t="s">
        <v>51</v>
      </c>
      <c r="N60" s="179" t="s">
        <v>52</v>
      </c>
      <c r="O60" s="180" t="s">
        <v>541</v>
      </c>
      <c r="P60" s="181" t="s">
        <v>240</v>
      </c>
      <c r="Q60" s="181" t="s">
        <v>542</v>
      </c>
      <c r="R60" s="182" t="s">
        <v>56</v>
      </c>
      <c r="S60" s="183" t="s">
        <v>57</v>
      </c>
      <c r="T60" s="181" t="s">
        <v>543</v>
      </c>
      <c r="U60" s="181" t="s">
        <v>544</v>
      </c>
      <c r="V60" s="184" t="s">
        <v>545</v>
      </c>
      <c r="W60" s="184" t="s">
        <v>546</v>
      </c>
      <c r="X60" s="176" t="s">
        <v>547</v>
      </c>
      <c r="Y60" s="178" t="s">
        <v>49</v>
      </c>
      <c r="Z60" s="179" t="s">
        <v>435</v>
      </c>
      <c r="AA60" s="185" t="s">
        <v>50</v>
      </c>
      <c r="AB60" s="329" t="s">
        <v>1136</v>
      </c>
      <c r="AC60" s="186" t="s">
        <v>65</v>
      </c>
      <c r="AD60" s="186" t="s">
        <v>65</v>
      </c>
      <c r="AE60" s="186" t="s">
        <v>64</v>
      </c>
      <c r="AF60" s="186" t="s">
        <v>65</v>
      </c>
      <c r="AG60" s="186" t="s">
        <v>65</v>
      </c>
      <c r="AH60" s="186" t="s">
        <v>64</v>
      </c>
      <c r="AI60" s="186" t="s">
        <v>65</v>
      </c>
      <c r="AJ60" s="186" t="s">
        <v>65</v>
      </c>
      <c r="AK60" s="156" t="str">
        <f>'EVALUACIÓN DE CONTROLES'!AK60</f>
        <v>DÉBIL</v>
      </c>
      <c r="AL60" s="153"/>
      <c r="AM60" s="156" t="s">
        <v>65</v>
      </c>
      <c r="AN60" s="156" t="s">
        <v>65</v>
      </c>
      <c r="AO60" s="156" t="s">
        <v>64</v>
      </c>
      <c r="AP60" s="156" t="s">
        <v>65</v>
      </c>
      <c r="AQ60" s="156" t="s">
        <v>65</v>
      </c>
      <c r="AR60" s="156" t="s">
        <v>64</v>
      </c>
      <c r="AS60" s="156" t="s">
        <v>65</v>
      </c>
      <c r="AT60" s="156" t="s">
        <v>65</v>
      </c>
      <c r="AV60" s="156">
        <f t="shared" si="0"/>
        <v>1</v>
      </c>
    </row>
    <row r="61" spans="1:48" ht="269.25" hidden="1" customHeight="1" x14ac:dyDescent="0.2">
      <c r="A61" s="188">
        <v>24</v>
      </c>
      <c r="B61" s="156">
        <v>24</v>
      </c>
      <c r="C61" s="176" t="s">
        <v>535</v>
      </c>
      <c r="D61" s="244" t="s">
        <v>536</v>
      </c>
      <c r="E61" s="278" t="s">
        <v>555</v>
      </c>
      <c r="F61" s="278" t="s">
        <v>556</v>
      </c>
      <c r="G61" s="176" t="s">
        <v>257</v>
      </c>
      <c r="H61" s="176" t="s">
        <v>128</v>
      </c>
      <c r="I61" s="177" t="s">
        <v>557</v>
      </c>
      <c r="J61" s="177" t="s">
        <v>558</v>
      </c>
      <c r="K61" s="178" t="s">
        <v>49</v>
      </c>
      <c r="L61" s="179" t="s">
        <v>50</v>
      </c>
      <c r="M61" s="179" t="s">
        <v>51</v>
      </c>
      <c r="N61" s="179" t="s">
        <v>52</v>
      </c>
      <c r="O61" s="180" t="s">
        <v>559</v>
      </c>
      <c r="P61" s="181" t="s">
        <v>240</v>
      </c>
      <c r="Q61" s="181" t="s">
        <v>542</v>
      </c>
      <c r="R61" s="182" t="s">
        <v>56</v>
      </c>
      <c r="S61" s="183" t="s">
        <v>57</v>
      </c>
      <c r="T61" s="181" t="s">
        <v>560</v>
      </c>
      <c r="U61" s="181" t="s">
        <v>544</v>
      </c>
      <c r="V61" s="184" t="s">
        <v>545</v>
      </c>
      <c r="W61" s="184" t="s">
        <v>561</v>
      </c>
      <c r="X61" s="181" t="s">
        <v>562</v>
      </c>
      <c r="Y61" s="178" t="s">
        <v>49</v>
      </c>
      <c r="Z61" s="179" t="s">
        <v>435</v>
      </c>
      <c r="AA61" s="185" t="s">
        <v>50</v>
      </c>
      <c r="AB61" s="329" t="s">
        <v>1137</v>
      </c>
      <c r="AC61" s="186" t="s">
        <v>65</v>
      </c>
      <c r="AD61" s="186" t="s">
        <v>65</v>
      </c>
      <c r="AE61" s="186" t="s">
        <v>65</v>
      </c>
      <c r="AF61" s="186" t="s">
        <v>65</v>
      </c>
      <c r="AG61" s="186" t="s">
        <v>65</v>
      </c>
      <c r="AH61" s="186" t="s">
        <v>64</v>
      </c>
      <c r="AI61" s="186" t="s">
        <v>64</v>
      </c>
      <c r="AJ61" s="186" t="s">
        <v>65</v>
      </c>
      <c r="AK61" s="156" t="str">
        <f>'EVALUACIÓN DE CONTROLES'!AK61</f>
        <v>DÉBIL</v>
      </c>
      <c r="AL61" s="153"/>
      <c r="AM61" s="156" t="s">
        <v>65</v>
      </c>
      <c r="AN61" s="156" t="s">
        <v>65</v>
      </c>
      <c r="AO61" s="156" t="s">
        <v>65</v>
      </c>
      <c r="AP61" s="156" t="s">
        <v>65</v>
      </c>
      <c r="AQ61" s="156" t="s">
        <v>65</v>
      </c>
      <c r="AR61" s="156" t="s">
        <v>64</v>
      </c>
      <c r="AS61" s="156" t="s">
        <v>64</v>
      </c>
      <c r="AT61" s="156" t="s">
        <v>65</v>
      </c>
      <c r="AV61" s="156">
        <f t="shared" si="0"/>
        <v>1</v>
      </c>
    </row>
    <row r="62" spans="1:48" ht="370.5" hidden="1" x14ac:dyDescent="0.2">
      <c r="A62" s="188">
        <v>25</v>
      </c>
      <c r="B62" s="156">
        <v>0</v>
      </c>
      <c r="C62" s="176" t="s">
        <v>563</v>
      </c>
      <c r="D62" s="244" t="s">
        <v>564</v>
      </c>
      <c r="E62" s="278" t="s">
        <v>565</v>
      </c>
      <c r="F62" s="278" t="s">
        <v>566</v>
      </c>
      <c r="G62" s="176" t="s">
        <v>45</v>
      </c>
      <c r="H62" s="176" t="s">
        <v>46</v>
      </c>
      <c r="I62" s="177" t="s">
        <v>567</v>
      </c>
      <c r="J62" s="177" t="s">
        <v>568</v>
      </c>
      <c r="K62" s="178" t="s">
        <v>49</v>
      </c>
      <c r="L62" s="179" t="s">
        <v>50</v>
      </c>
      <c r="M62" s="179" t="s">
        <v>51</v>
      </c>
      <c r="N62" s="179" t="s">
        <v>52</v>
      </c>
      <c r="O62" s="180" t="s">
        <v>569</v>
      </c>
      <c r="P62" s="181" t="s">
        <v>460</v>
      </c>
      <c r="Q62" s="181" t="s">
        <v>82</v>
      </c>
      <c r="R62" s="182" t="s">
        <v>56</v>
      </c>
      <c r="S62" s="183" t="s">
        <v>57</v>
      </c>
      <c r="T62" s="181" t="s">
        <v>570</v>
      </c>
      <c r="U62" s="181" t="s">
        <v>571</v>
      </c>
      <c r="V62" s="184" t="s">
        <v>572</v>
      </c>
      <c r="W62" s="184" t="s">
        <v>573</v>
      </c>
      <c r="X62" s="181" t="s">
        <v>574</v>
      </c>
      <c r="Y62" s="178" t="s">
        <v>49</v>
      </c>
      <c r="Z62" s="179" t="s">
        <v>50</v>
      </c>
      <c r="AA62" s="185" t="s">
        <v>51</v>
      </c>
      <c r="AB62" s="329" t="s">
        <v>1202</v>
      </c>
      <c r="AC62" s="186" t="s">
        <v>65</v>
      </c>
      <c r="AD62" s="186" t="s">
        <v>65</v>
      </c>
      <c r="AE62" s="186" t="s">
        <v>65</v>
      </c>
      <c r="AF62" s="186" t="s">
        <v>65</v>
      </c>
      <c r="AG62" s="186" t="s">
        <v>65</v>
      </c>
      <c r="AH62" s="186" t="s">
        <v>65</v>
      </c>
      <c r="AI62" s="186" t="s">
        <v>65</v>
      </c>
      <c r="AJ62" s="186" t="s">
        <v>64</v>
      </c>
      <c r="AK62" s="156" t="str">
        <f>'EVALUACIÓN DE CONTROLES'!AK62</f>
        <v>DÉBIL</v>
      </c>
      <c r="AL62" s="153"/>
      <c r="AM62" s="156" t="s">
        <v>65</v>
      </c>
      <c r="AN62" s="156" t="s">
        <v>65</v>
      </c>
      <c r="AO62" s="156" t="s">
        <v>65</v>
      </c>
      <c r="AP62" s="156" t="s">
        <v>65</v>
      </c>
      <c r="AQ62" s="156" t="s">
        <v>65</v>
      </c>
      <c r="AR62" s="156" t="s">
        <v>65</v>
      </c>
      <c r="AS62" s="156" t="s">
        <v>65</v>
      </c>
      <c r="AT62" s="156" t="s">
        <v>64</v>
      </c>
      <c r="AV62" s="156">
        <f t="shared" si="0"/>
        <v>1</v>
      </c>
    </row>
    <row r="63" spans="1:48" ht="206.25" hidden="1" customHeight="1" x14ac:dyDescent="0.2">
      <c r="A63" s="188">
        <v>25</v>
      </c>
      <c r="B63" s="156">
        <v>25</v>
      </c>
      <c r="C63" s="176" t="s">
        <v>563</v>
      </c>
      <c r="D63" s="244" t="s">
        <v>564</v>
      </c>
      <c r="E63" s="278" t="s">
        <v>565</v>
      </c>
      <c r="F63" s="278" t="s">
        <v>566</v>
      </c>
      <c r="G63" s="176" t="s">
        <v>45</v>
      </c>
      <c r="H63" s="176" t="s">
        <v>66</v>
      </c>
      <c r="I63" s="177" t="s">
        <v>575</v>
      </c>
      <c r="J63" s="177" t="s">
        <v>576</v>
      </c>
      <c r="K63" s="178" t="s">
        <v>49</v>
      </c>
      <c r="L63" s="179" t="s">
        <v>50</v>
      </c>
      <c r="M63" s="179" t="s">
        <v>51</v>
      </c>
      <c r="N63" s="179" t="s">
        <v>52</v>
      </c>
      <c r="O63" s="180" t="s">
        <v>577</v>
      </c>
      <c r="P63" s="181" t="s">
        <v>460</v>
      </c>
      <c r="Q63" s="181" t="s">
        <v>578</v>
      </c>
      <c r="R63" s="182" t="s">
        <v>167</v>
      </c>
      <c r="S63" s="183" t="s">
        <v>57</v>
      </c>
      <c r="T63" s="181" t="s">
        <v>579</v>
      </c>
      <c r="U63" s="181" t="s">
        <v>580</v>
      </c>
      <c r="V63" s="184" t="s">
        <v>581</v>
      </c>
      <c r="W63" s="184" t="s">
        <v>582</v>
      </c>
      <c r="X63" s="181" t="s">
        <v>583</v>
      </c>
      <c r="Y63" s="178" t="s">
        <v>49</v>
      </c>
      <c r="Z63" s="179" t="s">
        <v>50</v>
      </c>
      <c r="AA63" s="185" t="s">
        <v>51</v>
      </c>
      <c r="AB63" s="329" t="s">
        <v>1124</v>
      </c>
      <c r="AC63" s="186" t="s">
        <v>65</v>
      </c>
      <c r="AD63" s="186" t="s">
        <v>65</v>
      </c>
      <c r="AE63" s="186" t="s">
        <v>65</v>
      </c>
      <c r="AF63" s="186" t="s">
        <v>65</v>
      </c>
      <c r="AG63" s="186" t="s">
        <v>65</v>
      </c>
      <c r="AH63" s="186" t="s">
        <v>65</v>
      </c>
      <c r="AI63" s="186" t="s">
        <v>64</v>
      </c>
      <c r="AJ63" s="186" t="s">
        <v>64</v>
      </c>
      <c r="AK63" s="156" t="str">
        <f>'EVALUACIÓN DE CONTROLES'!AK63</f>
        <v>DÉBIL</v>
      </c>
      <c r="AL63" s="153"/>
      <c r="AM63" s="156" t="s">
        <v>65</v>
      </c>
      <c r="AN63" s="156" t="s">
        <v>65</v>
      </c>
      <c r="AO63" s="156" t="s">
        <v>65</v>
      </c>
      <c r="AP63" s="156" t="s">
        <v>65</v>
      </c>
      <c r="AQ63" s="156" t="s">
        <v>65</v>
      </c>
      <c r="AR63" s="156" t="s">
        <v>65</v>
      </c>
      <c r="AS63" s="156" t="s">
        <v>64</v>
      </c>
      <c r="AT63" s="156" t="s">
        <v>64</v>
      </c>
      <c r="AV63" s="156">
        <f t="shared" si="0"/>
        <v>1</v>
      </c>
    </row>
    <row r="64" spans="1:48" ht="285" hidden="1" x14ac:dyDescent="0.2">
      <c r="A64" s="188">
        <v>26</v>
      </c>
      <c r="B64" s="156">
        <v>26</v>
      </c>
      <c r="C64" s="176" t="s">
        <v>563</v>
      </c>
      <c r="D64" s="244" t="s">
        <v>564</v>
      </c>
      <c r="E64" s="278" t="s">
        <v>584</v>
      </c>
      <c r="F64" s="278" t="s">
        <v>585</v>
      </c>
      <c r="G64" s="176" t="s">
        <v>45</v>
      </c>
      <c r="H64" s="176" t="s">
        <v>117</v>
      </c>
      <c r="I64" s="177" t="s">
        <v>586</v>
      </c>
      <c r="J64" s="177" t="s">
        <v>587</v>
      </c>
      <c r="K64" s="178" t="s">
        <v>127</v>
      </c>
      <c r="L64" s="179" t="s">
        <v>87</v>
      </c>
      <c r="M64" s="179" t="s">
        <v>51</v>
      </c>
      <c r="N64" s="179" t="s">
        <v>52</v>
      </c>
      <c r="O64" s="180" t="s">
        <v>588</v>
      </c>
      <c r="P64" s="181" t="s">
        <v>460</v>
      </c>
      <c r="Q64" s="181" t="s">
        <v>589</v>
      </c>
      <c r="R64" s="182" t="s">
        <v>167</v>
      </c>
      <c r="S64" s="183" t="s">
        <v>57</v>
      </c>
      <c r="T64" s="181" t="s">
        <v>590</v>
      </c>
      <c r="U64" s="181" t="s">
        <v>580</v>
      </c>
      <c r="V64" s="184" t="s">
        <v>591</v>
      </c>
      <c r="W64" s="184" t="s">
        <v>592</v>
      </c>
      <c r="X64" s="181" t="s">
        <v>593</v>
      </c>
      <c r="Y64" s="178" t="s">
        <v>127</v>
      </c>
      <c r="Z64" s="179" t="s">
        <v>87</v>
      </c>
      <c r="AA64" s="185" t="s">
        <v>51</v>
      </c>
      <c r="AB64" s="329" t="s">
        <v>1125</v>
      </c>
      <c r="AC64" s="186" t="s">
        <v>65</v>
      </c>
      <c r="AD64" s="186" t="s">
        <v>64</v>
      </c>
      <c r="AE64" s="186" t="s">
        <v>65</v>
      </c>
      <c r="AF64" s="186" t="s">
        <v>65</v>
      </c>
      <c r="AG64" s="186" t="s">
        <v>65</v>
      </c>
      <c r="AH64" s="186" t="s">
        <v>65</v>
      </c>
      <c r="AI64" s="186" t="s">
        <v>65</v>
      </c>
      <c r="AJ64" s="186" t="s">
        <v>64</v>
      </c>
      <c r="AK64" s="156" t="str">
        <f>'EVALUACIÓN DE CONTROLES'!AK64</f>
        <v>DÉBIL</v>
      </c>
      <c r="AL64" s="153"/>
      <c r="AM64" s="156" t="s">
        <v>65</v>
      </c>
      <c r="AN64" s="156" t="s">
        <v>64</v>
      </c>
      <c r="AO64" s="156" t="s">
        <v>65</v>
      </c>
      <c r="AP64" s="156" t="s">
        <v>65</v>
      </c>
      <c r="AQ64" s="156" t="s">
        <v>65</v>
      </c>
      <c r="AR64" s="156" t="s">
        <v>65</v>
      </c>
      <c r="AS64" s="156" t="s">
        <v>65</v>
      </c>
      <c r="AT64" s="156" t="s">
        <v>64</v>
      </c>
      <c r="AV64" s="156">
        <f t="shared" si="0"/>
        <v>1</v>
      </c>
    </row>
    <row r="65" spans="1:50" ht="189.75" hidden="1" customHeight="1" x14ac:dyDescent="0.2">
      <c r="A65" s="188">
        <v>27</v>
      </c>
      <c r="B65" s="156">
        <v>27</v>
      </c>
      <c r="C65" s="176" t="s">
        <v>563</v>
      </c>
      <c r="D65" s="244" t="s">
        <v>564</v>
      </c>
      <c r="E65" s="278" t="s">
        <v>594</v>
      </c>
      <c r="F65" s="278" t="s">
        <v>595</v>
      </c>
      <c r="G65" s="176" t="s">
        <v>45</v>
      </c>
      <c r="H65" s="176" t="s">
        <v>432</v>
      </c>
      <c r="I65" s="177" t="s">
        <v>596</v>
      </c>
      <c r="J65" s="177" t="s">
        <v>597</v>
      </c>
      <c r="K65" s="178" t="s">
        <v>49</v>
      </c>
      <c r="L65" s="179" t="s">
        <v>50</v>
      </c>
      <c r="M65" s="179" t="s">
        <v>51</v>
      </c>
      <c r="N65" s="179" t="s">
        <v>52</v>
      </c>
      <c r="O65" s="180" t="s">
        <v>598</v>
      </c>
      <c r="P65" s="181" t="s">
        <v>460</v>
      </c>
      <c r="Q65" s="181"/>
      <c r="R65" s="182" t="s">
        <v>56</v>
      </c>
      <c r="S65" s="183" t="s">
        <v>57</v>
      </c>
      <c r="T65" s="181" t="s">
        <v>599</v>
      </c>
      <c r="U65" s="181" t="s">
        <v>207</v>
      </c>
      <c r="V65" s="184" t="s">
        <v>600</v>
      </c>
      <c r="W65" s="184" t="s">
        <v>1092</v>
      </c>
      <c r="X65" s="181" t="s">
        <v>601</v>
      </c>
      <c r="Y65" s="178" t="s">
        <v>49</v>
      </c>
      <c r="Z65" s="179" t="s">
        <v>50</v>
      </c>
      <c r="AA65" s="185" t="s">
        <v>51</v>
      </c>
      <c r="AB65" s="329" t="s">
        <v>1126</v>
      </c>
      <c r="AC65" s="186" t="s">
        <v>65</v>
      </c>
      <c r="AD65" s="186" t="s">
        <v>65</v>
      </c>
      <c r="AE65" s="186" t="s">
        <v>65</v>
      </c>
      <c r="AF65" s="186" t="s">
        <v>65</v>
      </c>
      <c r="AG65" s="186" t="s">
        <v>65</v>
      </c>
      <c r="AH65" s="186" t="s">
        <v>65</v>
      </c>
      <c r="AI65" s="186" t="s">
        <v>65</v>
      </c>
      <c r="AJ65" s="186" t="s">
        <v>64</v>
      </c>
      <c r="AK65" s="156" t="str">
        <f>'EVALUACIÓN DE CONTROLES'!AK65</f>
        <v>DÉBIL</v>
      </c>
      <c r="AL65" s="153"/>
      <c r="AM65" s="156" t="s">
        <v>65</v>
      </c>
      <c r="AN65" s="156" t="s">
        <v>65</v>
      </c>
      <c r="AO65" s="156" t="s">
        <v>65</v>
      </c>
      <c r="AP65" s="156" t="s">
        <v>65</v>
      </c>
      <c r="AQ65" s="156" t="s">
        <v>65</v>
      </c>
      <c r="AR65" s="156" t="s">
        <v>65</v>
      </c>
      <c r="AS65" s="156" t="s">
        <v>65</v>
      </c>
      <c r="AT65" s="156" t="s">
        <v>64</v>
      </c>
      <c r="AV65" s="156">
        <f t="shared" si="0"/>
        <v>1</v>
      </c>
    </row>
    <row r="66" spans="1:50" ht="342" hidden="1" x14ac:dyDescent="0.2">
      <c r="A66" s="188">
        <v>28</v>
      </c>
      <c r="B66" s="156">
        <v>0</v>
      </c>
      <c r="C66" s="176" t="s">
        <v>563</v>
      </c>
      <c r="D66" s="244" t="s">
        <v>564</v>
      </c>
      <c r="E66" s="278" t="s">
        <v>602</v>
      </c>
      <c r="F66" s="278" t="s">
        <v>603</v>
      </c>
      <c r="G66" s="176" t="s">
        <v>257</v>
      </c>
      <c r="H66" s="176" t="s">
        <v>443</v>
      </c>
      <c r="I66" s="177" t="s">
        <v>604</v>
      </c>
      <c r="J66" s="177" t="s">
        <v>605</v>
      </c>
      <c r="K66" s="178" t="s">
        <v>63</v>
      </c>
      <c r="L66" s="179" t="s">
        <v>87</v>
      </c>
      <c r="M66" s="179" t="s">
        <v>51</v>
      </c>
      <c r="N66" s="179" t="s">
        <v>52</v>
      </c>
      <c r="O66" s="180" t="s">
        <v>606</v>
      </c>
      <c r="P66" s="181" t="s">
        <v>460</v>
      </c>
      <c r="Q66" s="181" t="s">
        <v>607</v>
      </c>
      <c r="R66" s="182" t="s">
        <v>221</v>
      </c>
      <c r="S66" s="183" t="s">
        <v>57</v>
      </c>
      <c r="T66" s="181" t="s">
        <v>608</v>
      </c>
      <c r="U66" s="181" t="s">
        <v>609</v>
      </c>
      <c r="V66" s="184" t="s">
        <v>610</v>
      </c>
      <c r="W66" s="184" t="s">
        <v>611</v>
      </c>
      <c r="X66" s="181" t="s">
        <v>612</v>
      </c>
      <c r="Y66" s="178" t="s">
        <v>63</v>
      </c>
      <c r="Z66" s="179" t="s">
        <v>87</v>
      </c>
      <c r="AA66" s="185" t="s">
        <v>51</v>
      </c>
      <c r="AB66" s="329" t="s">
        <v>1127</v>
      </c>
      <c r="AC66" s="186" t="s">
        <v>64</v>
      </c>
      <c r="AD66" s="186" t="s">
        <v>64</v>
      </c>
      <c r="AE66" s="186" t="s">
        <v>64</v>
      </c>
      <c r="AF66" s="186" t="s">
        <v>65</v>
      </c>
      <c r="AG66" s="186" t="s">
        <v>65</v>
      </c>
      <c r="AH66" s="186" t="s">
        <v>64</v>
      </c>
      <c r="AI66" s="186" t="s">
        <v>64</v>
      </c>
      <c r="AJ66" s="186" t="s">
        <v>64</v>
      </c>
      <c r="AK66" s="156" t="str">
        <f>'EVALUACIÓN DE CONTROLES'!AK66</f>
        <v>DÉBIL</v>
      </c>
      <c r="AL66" s="153"/>
      <c r="AM66" s="156" t="s">
        <v>64</v>
      </c>
      <c r="AN66" s="156" t="s">
        <v>64</v>
      </c>
      <c r="AO66" s="156" t="s">
        <v>64</v>
      </c>
      <c r="AP66" s="156" t="s">
        <v>65</v>
      </c>
      <c r="AQ66" s="156" t="s">
        <v>65</v>
      </c>
      <c r="AR66" s="156" t="s">
        <v>64</v>
      </c>
      <c r="AS66" s="156" t="s">
        <v>64</v>
      </c>
      <c r="AT66" s="156" t="s">
        <v>64</v>
      </c>
      <c r="AV66" s="156">
        <f t="shared" si="0"/>
        <v>2</v>
      </c>
    </row>
    <row r="67" spans="1:50" ht="147" hidden="1" customHeight="1" x14ac:dyDescent="0.2">
      <c r="A67" s="188">
        <v>28</v>
      </c>
      <c r="B67" s="156">
        <v>28</v>
      </c>
      <c r="C67" s="176" t="s">
        <v>563</v>
      </c>
      <c r="D67" s="244" t="s">
        <v>564</v>
      </c>
      <c r="E67" s="278" t="s">
        <v>602</v>
      </c>
      <c r="F67" s="278" t="s">
        <v>603</v>
      </c>
      <c r="G67" s="176" t="s">
        <v>257</v>
      </c>
      <c r="H67" s="176" t="s">
        <v>613</v>
      </c>
      <c r="I67" s="177" t="s">
        <v>614</v>
      </c>
      <c r="J67" s="177" t="s">
        <v>615</v>
      </c>
      <c r="K67" s="178" t="s">
        <v>63</v>
      </c>
      <c r="L67" s="179" t="s">
        <v>87</v>
      </c>
      <c r="M67" s="179" t="s">
        <v>51</v>
      </c>
      <c r="N67" s="179" t="s">
        <v>52</v>
      </c>
      <c r="O67" s="180" t="s">
        <v>616</v>
      </c>
      <c r="P67" s="181" t="s">
        <v>460</v>
      </c>
      <c r="Q67" s="181" t="s">
        <v>617</v>
      </c>
      <c r="R67" s="182" t="s">
        <v>221</v>
      </c>
      <c r="S67" s="183" t="s">
        <v>57</v>
      </c>
      <c r="T67" s="181" t="s">
        <v>618</v>
      </c>
      <c r="U67" s="181" t="s">
        <v>619</v>
      </c>
      <c r="V67" s="184" t="s">
        <v>224</v>
      </c>
      <c r="W67" s="184" t="s">
        <v>620</v>
      </c>
      <c r="X67" s="181" t="s">
        <v>621</v>
      </c>
      <c r="Y67" s="178" t="s">
        <v>63</v>
      </c>
      <c r="Z67" s="179" t="s">
        <v>87</v>
      </c>
      <c r="AA67" s="185" t="s">
        <v>51</v>
      </c>
      <c r="AB67" s="329" t="s">
        <v>1128</v>
      </c>
      <c r="AC67" s="186" t="s">
        <v>64</v>
      </c>
      <c r="AD67" s="186" t="s">
        <v>65</v>
      </c>
      <c r="AE67" s="186" t="s">
        <v>65</v>
      </c>
      <c r="AF67" s="186" t="s">
        <v>65</v>
      </c>
      <c r="AG67" s="186" t="s">
        <v>65</v>
      </c>
      <c r="AH67" s="186" t="s">
        <v>65</v>
      </c>
      <c r="AI67" s="186" t="s">
        <v>65</v>
      </c>
      <c r="AJ67" s="186" t="s">
        <v>64</v>
      </c>
      <c r="AK67" s="156" t="str">
        <f>'EVALUACIÓN DE CONTROLES'!AK67</f>
        <v>MODERADO</v>
      </c>
      <c r="AL67" s="153"/>
      <c r="AM67" s="156" t="s">
        <v>64</v>
      </c>
      <c r="AN67" s="156" t="s">
        <v>65</v>
      </c>
      <c r="AO67" s="156" t="s">
        <v>65</v>
      </c>
      <c r="AP67" s="156" t="s">
        <v>65</v>
      </c>
      <c r="AQ67" s="156" t="s">
        <v>65</v>
      </c>
      <c r="AR67" s="156" t="s">
        <v>65</v>
      </c>
      <c r="AS67" s="156" t="s">
        <v>65</v>
      </c>
      <c r="AT67" s="156" t="s">
        <v>64</v>
      </c>
      <c r="AV67" s="156">
        <f t="shared" si="0"/>
        <v>2</v>
      </c>
    </row>
    <row r="68" spans="1:50" ht="409.5" hidden="1" x14ac:dyDescent="0.2">
      <c r="A68" s="208" t="s">
        <v>622</v>
      </c>
      <c r="B68" s="209">
        <v>0</v>
      </c>
      <c r="C68" s="210" t="s">
        <v>623</v>
      </c>
      <c r="D68" s="244" t="s">
        <v>624</v>
      </c>
      <c r="E68" s="278" t="s">
        <v>625</v>
      </c>
      <c r="F68" s="278" t="s">
        <v>626</v>
      </c>
      <c r="G68" s="210" t="s">
        <v>257</v>
      </c>
      <c r="H68" s="210" t="s">
        <v>46</v>
      </c>
      <c r="I68" s="211" t="s">
        <v>627</v>
      </c>
      <c r="J68" s="211" t="s">
        <v>628</v>
      </c>
      <c r="K68" s="212" t="s">
        <v>63</v>
      </c>
      <c r="L68" s="213" t="s">
        <v>87</v>
      </c>
      <c r="M68" s="214" t="s">
        <v>51</v>
      </c>
      <c r="N68" s="215" t="s">
        <v>52</v>
      </c>
      <c r="O68" s="216" t="s">
        <v>629</v>
      </c>
      <c r="P68" s="217" t="s">
        <v>240</v>
      </c>
      <c r="Q68" s="217" t="s">
        <v>630</v>
      </c>
      <c r="R68" s="218" t="s">
        <v>101</v>
      </c>
      <c r="S68" s="219" t="s">
        <v>140</v>
      </c>
      <c r="T68" s="217" t="s">
        <v>631</v>
      </c>
      <c r="U68" s="217" t="s">
        <v>632</v>
      </c>
      <c r="V68" s="220" t="s">
        <v>633</v>
      </c>
      <c r="W68" s="220" t="s">
        <v>633</v>
      </c>
      <c r="X68" s="217" t="s">
        <v>634</v>
      </c>
      <c r="Y68" s="212" t="s">
        <v>49</v>
      </c>
      <c r="Z68" s="221" t="s">
        <v>435</v>
      </c>
      <c r="AA68" s="222" t="s">
        <v>50</v>
      </c>
      <c r="AB68" s="329" t="s">
        <v>1129</v>
      </c>
      <c r="AC68" s="223" t="s">
        <v>64</v>
      </c>
      <c r="AD68" s="224" t="s">
        <v>64</v>
      </c>
      <c r="AE68" s="224" t="s">
        <v>64</v>
      </c>
      <c r="AF68" s="186" t="s">
        <v>65</v>
      </c>
      <c r="AG68" s="186" t="s">
        <v>65</v>
      </c>
      <c r="AH68" s="224" t="s">
        <v>64</v>
      </c>
      <c r="AI68" s="224" t="s">
        <v>64</v>
      </c>
      <c r="AJ68" s="186" t="s">
        <v>65</v>
      </c>
      <c r="AK68" s="156" t="str">
        <f>'EVALUACIÓN DE CONTROLES'!AK68</f>
        <v>DÉBIL</v>
      </c>
      <c r="AL68" s="225"/>
      <c r="AM68" s="156" t="s">
        <v>64</v>
      </c>
      <c r="AN68" s="156" t="s">
        <v>64</v>
      </c>
      <c r="AO68" s="156" t="s">
        <v>64</v>
      </c>
      <c r="AP68" s="156" t="s">
        <v>65</v>
      </c>
      <c r="AQ68" s="156" t="s">
        <v>65</v>
      </c>
      <c r="AR68" s="156" t="s">
        <v>64</v>
      </c>
      <c r="AS68" s="156" t="s">
        <v>64</v>
      </c>
      <c r="AT68" s="156" t="s">
        <v>65</v>
      </c>
      <c r="AV68" s="156">
        <f t="shared" si="0"/>
        <v>2</v>
      </c>
    </row>
    <row r="69" spans="1:50" ht="342" hidden="1" customHeight="1" x14ac:dyDescent="0.2">
      <c r="A69" s="208">
        <v>29</v>
      </c>
      <c r="B69" s="209">
        <v>0</v>
      </c>
      <c r="C69" s="210" t="s">
        <v>623</v>
      </c>
      <c r="D69" s="244" t="s">
        <v>624</v>
      </c>
      <c r="E69" s="278" t="s">
        <v>625</v>
      </c>
      <c r="F69" s="278" t="s">
        <v>626</v>
      </c>
      <c r="G69" s="210" t="s">
        <v>257</v>
      </c>
      <c r="H69" s="210" t="s">
        <v>66</v>
      </c>
      <c r="I69" s="211" t="s">
        <v>635</v>
      </c>
      <c r="J69" s="211" t="s">
        <v>636</v>
      </c>
      <c r="K69" s="212" t="s">
        <v>63</v>
      </c>
      <c r="L69" s="213" t="s">
        <v>87</v>
      </c>
      <c r="M69" s="214" t="s">
        <v>51</v>
      </c>
      <c r="N69" s="215" t="s">
        <v>52</v>
      </c>
      <c r="O69" s="216" t="s">
        <v>637</v>
      </c>
      <c r="P69" s="217" t="s">
        <v>240</v>
      </c>
      <c r="Q69" s="217" t="s">
        <v>630</v>
      </c>
      <c r="R69" s="218" t="s">
        <v>56</v>
      </c>
      <c r="S69" s="219" t="s">
        <v>140</v>
      </c>
      <c r="T69" s="217" t="s">
        <v>638</v>
      </c>
      <c r="U69" s="217" t="s">
        <v>639</v>
      </c>
      <c r="V69" s="220" t="s">
        <v>640</v>
      </c>
      <c r="W69" s="220" t="s">
        <v>641</v>
      </c>
      <c r="X69" s="217" t="s">
        <v>642</v>
      </c>
      <c r="Y69" s="212" t="s">
        <v>49</v>
      </c>
      <c r="Z69" s="221" t="s">
        <v>435</v>
      </c>
      <c r="AA69" s="222" t="s">
        <v>50</v>
      </c>
      <c r="AB69" s="329" t="s">
        <v>1201</v>
      </c>
      <c r="AC69" s="224" t="s">
        <v>64</v>
      </c>
      <c r="AD69" s="224" t="s">
        <v>64</v>
      </c>
      <c r="AE69" s="186" t="s">
        <v>65</v>
      </c>
      <c r="AF69" s="186" t="s">
        <v>65</v>
      </c>
      <c r="AG69" s="186" t="s">
        <v>65</v>
      </c>
      <c r="AH69" s="224" t="s">
        <v>64</v>
      </c>
      <c r="AI69" s="224" t="s">
        <v>64</v>
      </c>
      <c r="AJ69" s="186" t="s">
        <v>65</v>
      </c>
      <c r="AK69" s="156" t="str">
        <f>'EVALUACIÓN DE CONTROLES'!AK69</f>
        <v>FUERTE</v>
      </c>
      <c r="AL69" s="225"/>
      <c r="AM69" s="156" t="s">
        <v>64</v>
      </c>
      <c r="AN69" s="156" t="s">
        <v>64</v>
      </c>
      <c r="AO69" s="156" t="s">
        <v>65</v>
      </c>
      <c r="AP69" s="156" t="s">
        <v>65</v>
      </c>
      <c r="AQ69" s="156" t="s">
        <v>65</v>
      </c>
      <c r="AR69" s="156" t="s">
        <v>64</v>
      </c>
      <c r="AS69" s="156" t="s">
        <v>64</v>
      </c>
      <c r="AT69" s="156" t="s">
        <v>65</v>
      </c>
      <c r="AV69" s="156">
        <f t="shared" si="0"/>
        <v>2</v>
      </c>
    </row>
    <row r="70" spans="1:50" ht="327.75" hidden="1" x14ac:dyDescent="0.2">
      <c r="A70" s="188">
        <v>29</v>
      </c>
      <c r="B70" s="156">
        <v>29</v>
      </c>
      <c r="C70" s="176" t="s">
        <v>623</v>
      </c>
      <c r="D70" s="244" t="s">
        <v>624</v>
      </c>
      <c r="E70" s="278" t="s">
        <v>625</v>
      </c>
      <c r="F70" s="278" t="s">
        <v>626</v>
      </c>
      <c r="G70" s="176" t="s">
        <v>257</v>
      </c>
      <c r="H70" s="176" t="s">
        <v>75</v>
      </c>
      <c r="I70" s="177" t="s">
        <v>643</v>
      </c>
      <c r="J70" s="177" t="s">
        <v>644</v>
      </c>
      <c r="K70" s="178" t="s">
        <v>63</v>
      </c>
      <c r="L70" s="179" t="s">
        <v>87</v>
      </c>
      <c r="M70" s="226" t="s">
        <v>51</v>
      </c>
      <c r="N70" s="227" t="s">
        <v>52</v>
      </c>
      <c r="O70" s="180" t="s">
        <v>645</v>
      </c>
      <c r="P70" s="181" t="s">
        <v>240</v>
      </c>
      <c r="Q70" s="181" t="s">
        <v>630</v>
      </c>
      <c r="R70" s="182" t="s">
        <v>101</v>
      </c>
      <c r="S70" s="183" t="s">
        <v>57</v>
      </c>
      <c r="T70" s="181" t="s">
        <v>646</v>
      </c>
      <c r="U70" s="181" t="s">
        <v>647</v>
      </c>
      <c r="V70" s="184" t="s">
        <v>648</v>
      </c>
      <c r="W70" s="184" t="s">
        <v>649</v>
      </c>
      <c r="X70" s="181" t="s">
        <v>650</v>
      </c>
      <c r="Y70" s="178" t="s">
        <v>49</v>
      </c>
      <c r="Z70" s="228" t="s">
        <v>435</v>
      </c>
      <c r="AA70" s="185" t="s">
        <v>50</v>
      </c>
      <c r="AB70" s="329" t="s">
        <v>1182</v>
      </c>
      <c r="AC70" s="187" t="s">
        <v>64</v>
      </c>
      <c r="AD70" s="186" t="s">
        <v>64</v>
      </c>
      <c r="AE70" s="186" t="s">
        <v>65</v>
      </c>
      <c r="AF70" s="186" t="s">
        <v>65</v>
      </c>
      <c r="AG70" s="186" t="s">
        <v>65</v>
      </c>
      <c r="AH70" s="186" t="s">
        <v>65</v>
      </c>
      <c r="AI70" s="186" t="s">
        <v>65</v>
      </c>
      <c r="AJ70" s="186" t="s">
        <v>65</v>
      </c>
      <c r="AK70" s="156" t="str">
        <f>'EVALUACIÓN DE CONTROLES'!AK70</f>
        <v>MODERADO</v>
      </c>
      <c r="AL70" s="153"/>
      <c r="AM70" s="156" t="s">
        <v>64</v>
      </c>
      <c r="AN70" s="156" t="s">
        <v>64</v>
      </c>
      <c r="AO70" s="156" t="s">
        <v>65</v>
      </c>
      <c r="AP70" s="156" t="s">
        <v>65</v>
      </c>
      <c r="AQ70" s="156" t="s">
        <v>65</v>
      </c>
      <c r="AR70" s="156" t="s">
        <v>65</v>
      </c>
      <c r="AS70" s="156" t="s">
        <v>65</v>
      </c>
      <c r="AT70" s="156" t="s">
        <v>65</v>
      </c>
      <c r="AV70" s="156">
        <f t="shared" si="0"/>
        <v>2</v>
      </c>
    </row>
    <row r="71" spans="1:50" ht="360" hidden="1" customHeight="1" x14ac:dyDescent="0.2">
      <c r="A71" s="188">
        <v>30</v>
      </c>
      <c r="B71" s="156">
        <v>30</v>
      </c>
      <c r="C71" s="176" t="s">
        <v>623</v>
      </c>
      <c r="D71" s="244" t="s">
        <v>624</v>
      </c>
      <c r="E71" s="278" t="s">
        <v>651</v>
      </c>
      <c r="F71" s="278" t="s">
        <v>652</v>
      </c>
      <c r="G71" s="176" t="s">
        <v>257</v>
      </c>
      <c r="H71" s="176" t="s">
        <v>117</v>
      </c>
      <c r="I71" s="177" t="s">
        <v>653</v>
      </c>
      <c r="J71" s="177" t="s">
        <v>654</v>
      </c>
      <c r="K71" s="178" t="s">
        <v>63</v>
      </c>
      <c r="L71" s="179" t="s">
        <v>50</v>
      </c>
      <c r="M71" s="226" t="s">
        <v>50</v>
      </c>
      <c r="N71" s="227" t="s">
        <v>52</v>
      </c>
      <c r="O71" s="180" t="s">
        <v>655</v>
      </c>
      <c r="P71" s="181" t="s">
        <v>240</v>
      </c>
      <c r="Q71" s="181" t="s">
        <v>630</v>
      </c>
      <c r="R71" s="182" t="s">
        <v>221</v>
      </c>
      <c r="S71" s="183" t="s">
        <v>57</v>
      </c>
      <c r="T71" s="181" t="s">
        <v>656</v>
      </c>
      <c r="U71" s="181" t="s">
        <v>657</v>
      </c>
      <c r="V71" s="184" t="s">
        <v>610</v>
      </c>
      <c r="W71" s="184" t="s">
        <v>610</v>
      </c>
      <c r="X71" s="181" t="s">
        <v>658</v>
      </c>
      <c r="Y71" s="178" t="s">
        <v>63</v>
      </c>
      <c r="Z71" s="228" t="s">
        <v>50</v>
      </c>
      <c r="AA71" s="229" t="s">
        <v>50</v>
      </c>
      <c r="AB71" s="329" t="s">
        <v>1130</v>
      </c>
      <c r="AC71" s="187" t="s">
        <v>64</v>
      </c>
      <c r="AD71" s="186" t="s">
        <v>64</v>
      </c>
      <c r="AE71" s="186" t="s">
        <v>65</v>
      </c>
      <c r="AF71" s="186" t="s">
        <v>65</v>
      </c>
      <c r="AG71" s="186" t="s">
        <v>64</v>
      </c>
      <c r="AH71" s="186" t="s">
        <v>64</v>
      </c>
      <c r="AI71" s="186" t="s">
        <v>64</v>
      </c>
      <c r="AJ71" s="186" t="s">
        <v>65</v>
      </c>
      <c r="AK71" s="156" t="str">
        <f>'EVALUACIÓN DE CONTROLES'!AK71</f>
        <v>DÉBIL</v>
      </c>
      <c r="AL71" s="153"/>
      <c r="AM71" s="156" t="s">
        <v>64</v>
      </c>
      <c r="AN71" s="156" t="s">
        <v>64</v>
      </c>
      <c r="AO71" s="156" t="s">
        <v>65</v>
      </c>
      <c r="AP71" s="156" t="s">
        <v>65</v>
      </c>
      <c r="AQ71" s="156" t="s">
        <v>64</v>
      </c>
      <c r="AR71" s="156" t="s">
        <v>64</v>
      </c>
      <c r="AS71" s="156" t="s">
        <v>64</v>
      </c>
      <c r="AT71" s="156" t="s">
        <v>65</v>
      </c>
      <c r="AV71" s="156">
        <f t="shared" si="0"/>
        <v>2</v>
      </c>
    </row>
    <row r="72" spans="1:50" ht="240" hidden="1" customHeight="1" x14ac:dyDescent="0.2">
      <c r="A72" s="188">
        <v>31</v>
      </c>
      <c r="B72" s="156">
        <v>0</v>
      </c>
      <c r="C72" s="176" t="s">
        <v>659</v>
      </c>
      <c r="D72" s="244" t="s">
        <v>660</v>
      </c>
      <c r="E72" s="278" t="s">
        <v>661</v>
      </c>
      <c r="F72" s="278" t="s">
        <v>662</v>
      </c>
      <c r="G72" s="176" t="s">
        <v>45</v>
      </c>
      <c r="H72" s="176" t="s">
        <v>46</v>
      </c>
      <c r="I72" s="177" t="s">
        <v>663</v>
      </c>
      <c r="J72" s="177" t="s">
        <v>664</v>
      </c>
      <c r="K72" s="178" t="s">
        <v>49</v>
      </c>
      <c r="L72" s="179" t="s">
        <v>50</v>
      </c>
      <c r="M72" s="179" t="s">
        <v>51</v>
      </c>
      <c r="N72" s="179" t="s">
        <v>52</v>
      </c>
      <c r="O72" s="180" t="s">
        <v>665</v>
      </c>
      <c r="P72" s="181" t="s">
        <v>666</v>
      </c>
      <c r="Q72" s="181" t="s">
        <v>667</v>
      </c>
      <c r="R72" s="182" t="s">
        <v>56</v>
      </c>
      <c r="S72" s="183" t="s">
        <v>57</v>
      </c>
      <c r="T72" s="181" t="s">
        <v>668</v>
      </c>
      <c r="U72" s="181" t="s">
        <v>669</v>
      </c>
      <c r="V72" s="184" t="s">
        <v>670</v>
      </c>
      <c r="W72" s="184" t="s">
        <v>671</v>
      </c>
      <c r="X72" s="181" t="s">
        <v>672</v>
      </c>
      <c r="Y72" s="178" t="s">
        <v>49</v>
      </c>
      <c r="Z72" s="179" t="s">
        <v>50</v>
      </c>
      <c r="AA72" s="185" t="s">
        <v>51</v>
      </c>
      <c r="AB72" s="329" t="s">
        <v>1120</v>
      </c>
      <c r="AC72" s="186" t="s">
        <v>65</v>
      </c>
      <c r="AD72" s="186" t="s">
        <v>65</v>
      </c>
      <c r="AE72" s="186" t="s">
        <v>65</v>
      </c>
      <c r="AF72" s="186" t="s">
        <v>65</v>
      </c>
      <c r="AG72" s="186" t="s">
        <v>65</v>
      </c>
      <c r="AH72" s="186" t="s">
        <v>64</v>
      </c>
      <c r="AI72" s="186" t="s">
        <v>65</v>
      </c>
      <c r="AJ72" s="186" t="s">
        <v>64</v>
      </c>
      <c r="AK72" s="156" t="str">
        <f>'EVALUACIÓN DE CONTROLES'!AK72</f>
        <v>MODERADO</v>
      </c>
      <c r="AL72" s="153"/>
      <c r="AM72" s="156" t="s">
        <v>65</v>
      </c>
      <c r="AN72" s="156" t="s">
        <v>65</v>
      </c>
      <c r="AO72" s="156" t="s">
        <v>65</v>
      </c>
      <c r="AP72" s="156" t="s">
        <v>65</v>
      </c>
      <c r="AQ72" s="156" t="s">
        <v>65</v>
      </c>
      <c r="AR72" s="156" t="s">
        <v>64</v>
      </c>
      <c r="AS72" s="156" t="s">
        <v>65</v>
      </c>
      <c r="AT72" s="156" t="s">
        <v>64</v>
      </c>
      <c r="AV72" s="156">
        <f t="shared" si="0"/>
        <v>1</v>
      </c>
    </row>
    <row r="73" spans="1:50" s="345" customFormat="1" ht="231.75" hidden="1" customHeight="1" x14ac:dyDescent="0.2">
      <c r="A73" s="208">
        <v>31</v>
      </c>
      <c r="B73" s="440">
        <v>31</v>
      </c>
      <c r="C73" s="441" t="s">
        <v>659</v>
      </c>
      <c r="D73" s="337" t="s">
        <v>660</v>
      </c>
      <c r="E73" s="337" t="s">
        <v>661</v>
      </c>
      <c r="F73" s="244" t="s">
        <v>662</v>
      </c>
      <c r="G73" s="210" t="s">
        <v>45</v>
      </c>
      <c r="H73" s="210" t="s">
        <v>66</v>
      </c>
      <c r="I73" s="211" t="s">
        <v>673</v>
      </c>
      <c r="J73" s="211" t="s">
        <v>674</v>
      </c>
      <c r="K73" s="442" t="s">
        <v>49</v>
      </c>
      <c r="L73" s="443" t="s">
        <v>50</v>
      </c>
      <c r="M73" s="189" t="s">
        <v>51</v>
      </c>
      <c r="N73" s="443" t="s">
        <v>380</v>
      </c>
      <c r="O73" s="444" t="s">
        <v>665</v>
      </c>
      <c r="P73" s="441" t="s">
        <v>666</v>
      </c>
      <c r="Q73" s="217" t="s">
        <v>667</v>
      </c>
      <c r="R73" s="218" t="s">
        <v>167</v>
      </c>
      <c r="S73" s="219" t="s">
        <v>57</v>
      </c>
      <c r="T73" s="217" t="s">
        <v>668</v>
      </c>
      <c r="U73" s="217" t="s">
        <v>669</v>
      </c>
      <c r="V73" s="220" t="s">
        <v>670</v>
      </c>
      <c r="W73" s="220" t="s">
        <v>671</v>
      </c>
      <c r="X73" s="217" t="s">
        <v>675</v>
      </c>
      <c r="Y73" s="212" t="s">
        <v>49</v>
      </c>
      <c r="Z73" s="213" t="s">
        <v>50</v>
      </c>
      <c r="AA73" s="222" t="s">
        <v>51</v>
      </c>
      <c r="AB73" s="445" t="s">
        <v>1121</v>
      </c>
      <c r="AC73" s="343" t="s">
        <v>65</v>
      </c>
      <c r="AD73" s="343" t="s">
        <v>65</v>
      </c>
      <c r="AE73" s="343" t="s">
        <v>65</v>
      </c>
      <c r="AF73" s="343" t="s">
        <v>65</v>
      </c>
      <c r="AG73" s="446" t="s">
        <v>64</v>
      </c>
      <c r="AH73" s="446" t="s">
        <v>64</v>
      </c>
      <c r="AI73" s="343" t="s">
        <v>65</v>
      </c>
      <c r="AJ73" s="446" t="s">
        <v>64</v>
      </c>
      <c r="AK73" s="336" t="str">
        <f>'EVALUACIÓN DE CONTROLES'!AK73</f>
        <v>MODERADO</v>
      </c>
      <c r="AL73" s="447"/>
      <c r="AM73" s="336" t="s">
        <v>65</v>
      </c>
      <c r="AN73" s="336" t="s">
        <v>65</v>
      </c>
      <c r="AO73" s="336" t="s">
        <v>65</v>
      </c>
      <c r="AP73" s="336" t="s">
        <v>65</v>
      </c>
      <c r="AQ73" s="336" t="s">
        <v>64</v>
      </c>
      <c r="AR73" s="336" t="s">
        <v>64</v>
      </c>
      <c r="AS73" s="336" t="s">
        <v>65</v>
      </c>
      <c r="AT73" s="336" t="s">
        <v>64</v>
      </c>
      <c r="AV73" s="336">
        <f t="shared" si="0"/>
        <v>1</v>
      </c>
    </row>
    <row r="74" spans="1:50" s="345" customFormat="1" ht="358.5" hidden="1" customHeight="1" x14ac:dyDescent="0.2">
      <c r="A74" s="188">
        <v>32</v>
      </c>
      <c r="B74" s="336">
        <v>32</v>
      </c>
      <c r="C74" s="198" t="s">
        <v>659</v>
      </c>
      <c r="D74" s="337" t="s">
        <v>660</v>
      </c>
      <c r="E74" s="338" t="s">
        <v>676</v>
      </c>
      <c r="F74" s="278" t="s">
        <v>677</v>
      </c>
      <c r="G74" s="176" t="s">
        <v>215</v>
      </c>
      <c r="H74" s="176" t="s">
        <v>117</v>
      </c>
      <c r="I74" s="177" t="s">
        <v>678</v>
      </c>
      <c r="J74" s="177" t="s">
        <v>679</v>
      </c>
      <c r="K74" s="339" t="s">
        <v>49</v>
      </c>
      <c r="L74" s="189" t="s">
        <v>50</v>
      </c>
      <c r="M74" s="189" t="s">
        <v>51</v>
      </c>
      <c r="N74" s="189" t="s">
        <v>52</v>
      </c>
      <c r="O74" s="199" t="s">
        <v>680</v>
      </c>
      <c r="P74" s="198" t="s">
        <v>666</v>
      </c>
      <c r="Q74" s="181" t="s">
        <v>681</v>
      </c>
      <c r="R74" s="182" t="s">
        <v>101</v>
      </c>
      <c r="S74" s="183" t="s">
        <v>57</v>
      </c>
      <c r="T74" s="181" t="s">
        <v>682</v>
      </c>
      <c r="U74" s="181" t="s">
        <v>683</v>
      </c>
      <c r="V74" s="184" t="s">
        <v>684</v>
      </c>
      <c r="W74" s="184" t="s">
        <v>685</v>
      </c>
      <c r="X74" s="181" t="s">
        <v>686</v>
      </c>
      <c r="Y74" s="178" t="s">
        <v>49</v>
      </c>
      <c r="Z74" s="179" t="s">
        <v>50</v>
      </c>
      <c r="AA74" s="185" t="s">
        <v>51</v>
      </c>
      <c r="AB74" s="346" t="s">
        <v>1122</v>
      </c>
      <c r="AC74" s="448" t="s">
        <v>64</v>
      </c>
      <c r="AD74" s="343" t="s">
        <v>64</v>
      </c>
      <c r="AE74" s="343" t="s">
        <v>64</v>
      </c>
      <c r="AF74" s="343" t="s">
        <v>65</v>
      </c>
      <c r="AG74" s="343" t="s">
        <v>65</v>
      </c>
      <c r="AH74" s="343" t="s">
        <v>64</v>
      </c>
      <c r="AI74" s="343" t="s">
        <v>64</v>
      </c>
      <c r="AJ74" s="343" t="s">
        <v>64</v>
      </c>
      <c r="AK74" s="336" t="str">
        <f>'EVALUACIÓN DE CONTROLES'!AK74</f>
        <v>DÉBIL</v>
      </c>
      <c r="AL74" s="344"/>
      <c r="AM74" s="336" t="s">
        <v>64</v>
      </c>
      <c r="AN74" s="336" t="s">
        <v>64</v>
      </c>
      <c r="AO74" s="336" t="s">
        <v>64</v>
      </c>
      <c r="AP74" s="336" t="s">
        <v>65</v>
      </c>
      <c r="AQ74" s="336" t="s">
        <v>65</v>
      </c>
      <c r="AR74" s="336" t="s">
        <v>64</v>
      </c>
      <c r="AS74" s="336" t="s">
        <v>64</v>
      </c>
      <c r="AT74" s="336" t="s">
        <v>64</v>
      </c>
      <c r="AV74" s="336">
        <f t="shared" si="0"/>
        <v>2</v>
      </c>
    </row>
    <row r="75" spans="1:50" s="345" customFormat="1" ht="342.75" hidden="1" x14ac:dyDescent="0.2">
      <c r="A75" s="188">
        <v>33</v>
      </c>
      <c r="B75" s="336">
        <v>0</v>
      </c>
      <c r="C75" s="198" t="s">
        <v>659</v>
      </c>
      <c r="D75" s="337" t="s">
        <v>660</v>
      </c>
      <c r="E75" s="338" t="s">
        <v>687</v>
      </c>
      <c r="F75" s="278" t="s">
        <v>688</v>
      </c>
      <c r="G75" s="176" t="s">
        <v>45</v>
      </c>
      <c r="H75" s="176" t="s">
        <v>432</v>
      </c>
      <c r="I75" s="177" t="s">
        <v>575</v>
      </c>
      <c r="J75" s="177" t="s">
        <v>689</v>
      </c>
      <c r="K75" s="339" t="s">
        <v>49</v>
      </c>
      <c r="L75" s="189" t="s">
        <v>50</v>
      </c>
      <c r="M75" s="189" t="s">
        <v>51</v>
      </c>
      <c r="N75" s="189" t="s">
        <v>380</v>
      </c>
      <c r="O75" s="199" t="s">
        <v>690</v>
      </c>
      <c r="P75" s="198" t="s">
        <v>666</v>
      </c>
      <c r="Q75" s="181" t="s">
        <v>691</v>
      </c>
      <c r="R75" s="182" t="s">
        <v>167</v>
      </c>
      <c r="S75" s="183" t="s">
        <v>140</v>
      </c>
      <c r="T75" s="181" t="s">
        <v>692</v>
      </c>
      <c r="U75" s="181" t="s">
        <v>693</v>
      </c>
      <c r="V75" s="184" t="s">
        <v>694</v>
      </c>
      <c r="W75" s="184" t="s">
        <v>695</v>
      </c>
      <c r="X75" s="181" t="s">
        <v>696</v>
      </c>
      <c r="Y75" s="178" t="s">
        <v>49</v>
      </c>
      <c r="Z75" s="179" t="s">
        <v>50</v>
      </c>
      <c r="AA75" s="185" t="s">
        <v>51</v>
      </c>
      <c r="AB75" s="346" t="s">
        <v>1183</v>
      </c>
      <c r="AC75" s="343" t="s">
        <v>65</v>
      </c>
      <c r="AD75" s="343" t="s">
        <v>65</v>
      </c>
      <c r="AE75" s="343" t="s">
        <v>64</v>
      </c>
      <c r="AF75" s="343" t="s">
        <v>65</v>
      </c>
      <c r="AG75" s="343" t="s">
        <v>64</v>
      </c>
      <c r="AH75" s="343" t="s">
        <v>64</v>
      </c>
      <c r="AI75" s="343" t="s">
        <v>64</v>
      </c>
      <c r="AJ75" s="343" t="s">
        <v>64</v>
      </c>
      <c r="AK75" s="336" t="str">
        <f>'EVALUACIÓN DE CONTROLES'!AK75</f>
        <v>MODERADO</v>
      </c>
      <c r="AL75" s="344"/>
      <c r="AM75" s="336" t="s">
        <v>65</v>
      </c>
      <c r="AN75" s="336" t="s">
        <v>65</v>
      </c>
      <c r="AO75" s="336" t="s">
        <v>64</v>
      </c>
      <c r="AP75" s="336" t="s">
        <v>65</v>
      </c>
      <c r="AQ75" s="336" t="s">
        <v>64</v>
      </c>
      <c r="AR75" s="336" t="s">
        <v>64</v>
      </c>
      <c r="AS75" s="336" t="s">
        <v>64</v>
      </c>
      <c r="AT75" s="336" t="s">
        <v>64</v>
      </c>
      <c r="AV75" s="336">
        <f t="shared" si="0"/>
        <v>1</v>
      </c>
    </row>
    <row r="76" spans="1:50" s="345" customFormat="1" ht="370.5" hidden="1" customHeight="1" x14ac:dyDescent="0.2">
      <c r="A76" s="188">
        <v>33</v>
      </c>
      <c r="B76" s="336">
        <v>33</v>
      </c>
      <c r="C76" s="198" t="s">
        <v>659</v>
      </c>
      <c r="D76" s="337" t="s">
        <v>660</v>
      </c>
      <c r="E76" s="338" t="s">
        <v>687</v>
      </c>
      <c r="F76" s="278" t="s">
        <v>688</v>
      </c>
      <c r="G76" s="176" t="s">
        <v>45</v>
      </c>
      <c r="H76" s="176" t="s">
        <v>697</v>
      </c>
      <c r="I76" s="177" t="s">
        <v>698</v>
      </c>
      <c r="J76" s="177" t="s">
        <v>699</v>
      </c>
      <c r="K76" s="339" t="s">
        <v>49</v>
      </c>
      <c r="L76" s="189" t="s">
        <v>50</v>
      </c>
      <c r="M76" s="189" t="s">
        <v>51</v>
      </c>
      <c r="N76" s="189" t="s">
        <v>380</v>
      </c>
      <c r="O76" s="199" t="s">
        <v>700</v>
      </c>
      <c r="P76" s="198" t="s">
        <v>701</v>
      </c>
      <c r="Q76" s="181" t="s">
        <v>691</v>
      </c>
      <c r="R76" s="182" t="s">
        <v>167</v>
      </c>
      <c r="S76" s="183" t="s">
        <v>57</v>
      </c>
      <c r="T76" s="181" t="s">
        <v>702</v>
      </c>
      <c r="U76" s="181" t="s">
        <v>703</v>
      </c>
      <c r="V76" s="184" t="s">
        <v>704</v>
      </c>
      <c r="W76" s="184" t="s">
        <v>705</v>
      </c>
      <c r="X76" s="181" t="s">
        <v>706</v>
      </c>
      <c r="Y76" s="178" t="s">
        <v>49</v>
      </c>
      <c r="Z76" s="179" t="s">
        <v>50</v>
      </c>
      <c r="AA76" s="185" t="s">
        <v>51</v>
      </c>
      <c r="AB76" s="346" t="s">
        <v>1123</v>
      </c>
      <c r="AC76" s="448" t="s">
        <v>64</v>
      </c>
      <c r="AD76" s="343" t="s">
        <v>65</v>
      </c>
      <c r="AE76" s="343" t="s">
        <v>64</v>
      </c>
      <c r="AF76" s="343" t="s">
        <v>65</v>
      </c>
      <c r="AG76" s="343" t="s">
        <v>64</v>
      </c>
      <c r="AH76" s="343" t="s">
        <v>64</v>
      </c>
      <c r="AI76" s="343" t="s">
        <v>64</v>
      </c>
      <c r="AJ76" s="343" t="s">
        <v>64</v>
      </c>
      <c r="AK76" s="336" t="str">
        <f>'EVALUACIÓN DE CONTROLES'!AK76</f>
        <v>MODERADO</v>
      </c>
      <c r="AL76" s="344"/>
      <c r="AM76" s="336" t="s">
        <v>64</v>
      </c>
      <c r="AN76" s="336" t="s">
        <v>65</v>
      </c>
      <c r="AO76" s="336" t="s">
        <v>64</v>
      </c>
      <c r="AP76" s="336" t="s">
        <v>65</v>
      </c>
      <c r="AQ76" s="336" t="s">
        <v>64</v>
      </c>
      <c r="AR76" s="336" t="s">
        <v>64</v>
      </c>
      <c r="AS76" s="336" t="s">
        <v>64</v>
      </c>
      <c r="AT76" s="336" t="s">
        <v>64</v>
      </c>
      <c r="AV76" s="336">
        <f t="shared" si="0"/>
        <v>2</v>
      </c>
    </row>
    <row r="77" spans="1:50" ht="409.5" hidden="1" x14ac:dyDescent="0.2">
      <c r="A77" s="188">
        <v>34</v>
      </c>
      <c r="B77" s="156">
        <v>0</v>
      </c>
      <c r="C77" s="176" t="s">
        <v>707</v>
      </c>
      <c r="D77" s="244" t="s">
        <v>708</v>
      </c>
      <c r="E77" s="177" t="s">
        <v>709</v>
      </c>
      <c r="F77" s="177" t="s">
        <v>710</v>
      </c>
      <c r="G77" s="176" t="s">
        <v>215</v>
      </c>
      <c r="H77" s="176" t="s">
        <v>46</v>
      </c>
      <c r="I77" s="177" t="s">
        <v>711</v>
      </c>
      <c r="J77" s="177" t="s">
        <v>712</v>
      </c>
      <c r="K77" s="178" t="s">
        <v>137</v>
      </c>
      <c r="L77" s="179" t="s">
        <v>435</v>
      </c>
      <c r="M77" s="179" t="s">
        <v>51</v>
      </c>
      <c r="N77" s="179" t="s">
        <v>713</v>
      </c>
      <c r="O77" s="180" t="s">
        <v>714</v>
      </c>
      <c r="P77" s="181" t="s">
        <v>298</v>
      </c>
      <c r="Q77" s="181" t="s">
        <v>340</v>
      </c>
      <c r="R77" s="182" t="s">
        <v>167</v>
      </c>
      <c r="S77" s="183" t="s">
        <v>57</v>
      </c>
      <c r="T77" s="181" t="s">
        <v>1103</v>
      </c>
      <c r="U77" s="181" t="s">
        <v>515</v>
      </c>
      <c r="V77" s="184" t="s">
        <v>715</v>
      </c>
      <c r="W77" s="184" t="s">
        <v>716</v>
      </c>
      <c r="X77" s="181" t="s">
        <v>717</v>
      </c>
      <c r="Y77" s="178" t="s">
        <v>137</v>
      </c>
      <c r="Z77" s="179" t="s">
        <v>435</v>
      </c>
      <c r="AA77" s="185" t="s">
        <v>51</v>
      </c>
      <c r="AB77" s="329" t="s">
        <v>1156</v>
      </c>
      <c r="AC77" s="186" t="s">
        <v>64</v>
      </c>
      <c r="AD77" s="186" t="s">
        <v>64</v>
      </c>
      <c r="AE77" s="186" t="s">
        <v>64</v>
      </c>
      <c r="AF77" s="186" t="s">
        <v>65</v>
      </c>
      <c r="AG77" s="186" t="s">
        <v>64</v>
      </c>
      <c r="AH77" s="186" t="s">
        <v>65</v>
      </c>
      <c r="AI77" s="186" t="s">
        <v>64</v>
      </c>
      <c r="AJ77" s="186" t="s">
        <v>64</v>
      </c>
      <c r="AK77" s="156" t="str">
        <f>'EVALUACIÓN DE CONTROLES'!AK77</f>
        <v>DÉBIL</v>
      </c>
      <c r="AL77" s="153"/>
      <c r="AM77" s="230" t="s">
        <v>64</v>
      </c>
      <c r="AN77" s="230" t="s">
        <v>64</v>
      </c>
      <c r="AO77" s="230" t="s">
        <v>64</v>
      </c>
      <c r="AP77" s="230" t="s">
        <v>65</v>
      </c>
      <c r="AQ77" s="230" t="s">
        <v>64</v>
      </c>
      <c r="AR77" s="230" t="s">
        <v>65</v>
      </c>
      <c r="AS77" s="230" t="s">
        <v>64</v>
      </c>
      <c r="AT77" s="230" t="s">
        <v>64</v>
      </c>
      <c r="AU77" s="230"/>
      <c r="AV77" s="156">
        <f t="shared" si="0"/>
        <v>2</v>
      </c>
    </row>
    <row r="78" spans="1:50" ht="285" hidden="1" customHeight="1" x14ac:dyDescent="0.2">
      <c r="A78" s="188">
        <v>34</v>
      </c>
      <c r="B78" s="156">
        <v>0</v>
      </c>
      <c r="C78" s="176" t="s">
        <v>707</v>
      </c>
      <c r="D78" s="244" t="s">
        <v>708</v>
      </c>
      <c r="E78" s="177" t="s">
        <v>709</v>
      </c>
      <c r="F78" s="177" t="s">
        <v>710</v>
      </c>
      <c r="G78" s="176" t="s">
        <v>215</v>
      </c>
      <c r="H78" s="176" t="s">
        <v>66</v>
      </c>
      <c r="I78" s="177" t="s">
        <v>718</v>
      </c>
      <c r="J78" s="177" t="s">
        <v>719</v>
      </c>
      <c r="K78" s="178" t="s">
        <v>137</v>
      </c>
      <c r="L78" s="179" t="s">
        <v>435</v>
      </c>
      <c r="M78" s="179" t="s">
        <v>51</v>
      </c>
      <c r="N78" s="179" t="s">
        <v>52</v>
      </c>
      <c r="O78" s="180" t="s">
        <v>720</v>
      </c>
      <c r="P78" s="181" t="s">
        <v>298</v>
      </c>
      <c r="Q78" s="181" t="s">
        <v>513</v>
      </c>
      <c r="R78" s="182" t="s">
        <v>56</v>
      </c>
      <c r="S78" s="183" t="s">
        <v>140</v>
      </c>
      <c r="T78" s="181" t="s">
        <v>514</v>
      </c>
      <c r="U78" s="181" t="s">
        <v>515</v>
      </c>
      <c r="V78" s="184" t="s">
        <v>721</v>
      </c>
      <c r="W78" s="184" t="s">
        <v>722</v>
      </c>
      <c r="X78" s="181" t="s">
        <v>518</v>
      </c>
      <c r="Y78" s="178" t="s">
        <v>137</v>
      </c>
      <c r="Z78" s="179" t="s">
        <v>435</v>
      </c>
      <c r="AA78" s="185" t="s">
        <v>51</v>
      </c>
      <c r="AB78" s="329" t="s">
        <v>1157</v>
      </c>
      <c r="AC78" s="186" t="s">
        <v>64</v>
      </c>
      <c r="AD78" s="186" t="s">
        <v>64</v>
      </c>
      <c r="AE78" s="186" t="s">
        <v>65</v>
      </c>
      <c r="AF78" s="186" t="s">
        <v>65</v>
      </c>
      <c r="AG78" s="186" t="s">
        <v>65</v>
      </c>
      <c r="AH78" s="186" t="s">
        <v>65</v>
      </c>
      <c r="AI78" s="186" t="s">
        <v>65</v>
      </c>
      <c r="AJ78" s="186" t="s">
        <v>64</v>
      </c>
      <c r="AK78" s="156" t="str">
        <f>'EVALUACIÓN DE CONTROLES'!AK78</f>
        <v>MODERADO</v>
      </c>
      <c r="AL78" s="153"/>
      <c r="AM78" s="230" t="s">
        <v>64</v>
      </c>
      <c r="AN78" s="230" t="s">
        <v>64</v>
      </c>
      <c r="AO78" s="230" t="s">
        <v>65</v>
      </c>
      <c r="AP78" s="230" t="s">
        <v>65</v>
      </c>
      <c r="AQ78" s="230" t="s">
        <v>65</v>
      </c>
      <c r="AR78" s="230" t="s">
        <v>65</v>
      </c>
      <c r="AS78" s="230" t="s">
        <v>65</v>
      </c>
      <c r="AT78" s="230" t="s">
        <v>64</v>
      </c>
      <c r="AU78" s="230"/>
      <c r="AV78" s="156">
        <f t="shared" si="0"/>
        <v>2</v>
      </c>
    </row>
    <row r="79" spans="1:50" ht="370.5" hidden="1" x14ac:dyDescent="0.2">
      <c r="A79" s="188">
        <v>34</v>
      </c>
      <c r="B79" s="156">
        <v>34</v>
      </c>
      <c r="C79" s="176" t="s">
        <v>707</v>
      </c>
      <c r="D79" s="244" t="s">
        <v>708</v>
      </c>
      <c r="E79" s="177" t="s">
        <v>709</v>
      </c>
      <c r="F79" s="177" t="s">
        <v>710</v>
      </c>
      <c r="G79" s="176" t="s">
        <v>215</v>
      </c>
      <c r="H79" s="176" t="s">
        <v>75</v>
      </c>
      <c r="I79" s="177" t="s">
        <v>723</v>
      </c>
      <c r="J79" s="177" t="s">
        <v>724</v>
      </c>
      <c r="K79" s="178" t="s">
        <v>137</v>
      </c>
      <c r="L79" s="179" t="s">
        <v>435</v>
      </c>
      <c r="M79" s="179" t="s">
        <v>51</v>
      </c>
      <c r="N79" s="179" t="s">
        <v>713</v>
      </c>
      <c r="O79" s="180" t="s">
        <v>725</v>
      </c>
      <c r="P79" s="181" t="s">
        <v>298</v>
      </c>
      <c r="Q79" s="181" t="s">
        <v>340</v>
      </c>
      <c r="R79" s="182" t="s">
        <v>167</v>
      </c>
      <c r="S79" s="183" t="s">
        <v>57</v>
      </c>
      <c r="T79" s="181" t="s">
        <v>726</v>
      </c>
      <c r="U79" s="181" t="s">
        <v>727</v>
      </c>
      <c r="V79" s="184" t="s">
        <v>728</v>
      </c>
      <c r="W79" s="184" t="s">
        <v>729</v>
      </c>
      <c r="X79" s="180" t="s">
        <v>730</v>
      </c>
      <c r="Y79" s="178" t="s">
        <v>137</v>
      </c>
      <c r="Z79" s="179" t="s">
        <v>435</v>
      </c>
      <c r="AA79" s="185" t="s">
        <v>51</v>
      </c>
      <c r="AB79" s="329" t="s">
        <v>1195</v>
      </c>
      <c r="AC79" s="186" t="s">
        <v>64</v>
      </c>
      <c r="AD79" s="186" t="s">
        <v>64</v>
      </c>
      <c r="AE79" s="186" t="s">
        <v>65</v>
      </c>
      <c r="AF79" s="186" t="s">
        <v>65</v>
      </c>
      <c r="AG79" s="186" t="s">
        <v>64</v>
      </c>
      <c r="AH79" s="186" t="s">
        <v>65</v>
      </c>
      <c r="AI79" s="186" t="s">
        <v>64</v>
      </c>
      <c r="AJ79" s="186" t="s">
        <v>64</v>
      </c>
      <c r="AK79" s="156" t="str">
        <f>'EVALUACIÓN DE CONTROLES'!AK79</f>
        <v>DÉBIL</v>
      </c>
      <c r="AL79" s="153"/>
      <c r="AM79" s="230" t="s">
        <v>64</v>
      </c>
      <c r="AN79" s="230" t="s">
        <v>64</v>
      </c>
      <c r="AO79" s="230" t="s">
        <v>65</v>
      </c>
      <c r="AP79" s="230" t="s">
        <v>65</v>
      </c>
      <c r="AQ79" s="230" t="s">
        <v>64</v>
      </c>
      <c r="AR79" s="230" t="s">
        <v>65</v>
      </c>
      <c r="AS79" s="230" t="s">
        <v>64</v>
      </c>
      <c r="AT79" s="230" t="s">
        <v>64</v>
      </c>
      <c r="AU79" s="230"/>
      <c r="AV79" s="156">
        <f t="shared" si="0"/>
        <v>2</v>
      </c>
    </row>
    <row r="80" spans="1:50" ht="409.5" hidden="1" x14ac:dyDescent="0.2">
      <c r="A80" s="188">
        <v>35</v>
      </c>
      <c r="B80" s="156">
        <v>0</v>
      </c>
      <c r="C80" s="176" t="s">
        <v>707</v>
      </c>
      <c r="D80" s="244" t="s">
        <v>708</v>
      </c>
      <c r="E80" s="177" t="s">
        <v>731</v>
      </c>
      <c r="F80" s="177" t="s">
        <v>732</v>
      </c>
      <c r="G80" s="176" t="s">
        <v>45</v>
      </c>
      <c r="H80" s="176" t="s">
        <v>117</v>
      </c>
      <c r="I80" s="177" t="s">
        <v>733</v>
      </c>
      <c r="J80" s="177" t="s">
        <v>734</v>
      </c>
      <c r="K80" s="178" t="s">
        <v>137</v>
      </c>
      <c r="L80" s="179" t="s">
        <v>435</v>
      </c>
      <c r="M80" s="179" t="s">
        <v>51</v>
      </c>
      <c r="N80" s="179" t="s">
        <v>713</v>
      </c>
      <c r="O80" s="180" t="s">
        <v>735</v>
      </c>
      <c r="P80" s="181" t="s">
        <v>298</v>
      </c>
      <c r="Q80" s="181" t="s">
        <v>340</v>
      </c>
      <c r="R80" s="182" t="s">
        <v>167</v>
      </c>
      <c r="S80" s="183" t="s">
        <v>57</v>
      </c>
      <c r="T80" s="181" t="s">
        <v>736</v>
      </c>
      <c r="U80" s="181" t="s">
        <v>737</v>
      </c>
      <c r="V80" s="184" t="s">
        <v>738</v>
      </c>
      <c r="W80" s="184" t="s">
        <v>739</v>
      </c>
      <c r="X80" s="180" t="s">
        <v>740</v>
      </c>
      <c r="Y80" s="178" t="s">
        <v>137</v>
      </c>
      <c r="Z80" s="179" t="s">
        <v>435</v>
      </c>
      <c r="AA80" s="185" t="s">
        <v>51</v>
      </c>
      <c r="AB80" s="329" t="s">
        <v>1158</v>
      </c>
      <c r="AC80" s="187" t="s">
        <v>64</v>
      </c>
      <c r="AD80" s="186" t="s">
        <v>64</v>
      </c>
      <c r="AE80" s="186" t="s">
        <v>65</v>
      </c>
      <c r="AF80" s="186" t="s">
        <v>65</v>
      </c>
      <c r="AG80" s="186" t="s">
        <v>64</v>
      </c>
      <c r="AH80" s="186" t="s">
        <v>65</v>
      </c>
      <c r="AI80" s="186" t="s">
        <v>64</v>
      </c>
      <c r="AJ80" s="186" t="s">
        <v>64</v>
      </c>
      <c r="AK80" s="156" t="str">
        <f>'EVALUACIÓN DE CONTROLES'!AK80</f>
        <v>DÉBIL</v>
      </c>
      <c r="AL80" s="153"/>
      <c r="AM80" s="230" t="s">
        <v>64</v>
      </c>
      <c r="AN80" s="230" t="s">
        <v>64</v>
      </c>
      <c r="AO80" s="230" t="s">
        <v>65</v>
      </c>
      <c r="AP80" s="230" t="s">
        <v>65</v>
      </c>
      <c r="AQ80" s="230" t="s">
        <v>64</v>
      </c>
      <c r="AR80" s="230" t="s">
        <v>65</v>
      </c>
      <c r="AS80" s="230" t="s">
        <v>64</v>
      </c>
      <c r="AT80" s="230" t="s">
        <v>64</v>
      </c>
      <c r="AU80" s="230"/>
      <c r="AV80" s="156">
        <f t="shared" si="0"/>
        <v>2</v>
      </c>
      <c r="AX80" s="153"/>
    </row>
    <row r="81" spans="1:48" ht="294" hidden="1" customHeight="1" x14ac:dyDescent="0.2">
      <c r="A81" s="188">
        <v>35</v>
      </c>
      <c r="B81" s="156">
        <v>35</v>
      </c>
      <c r="C81" s="176" t="s">
        <v>707</v>
      </c>
      <c r="D81" s="244" t="s">
        <v>708</v>
      </c>
      <c r="E81" s="177" t="s">
        <v>731</v>
      </c>
      <c r="F81" s="177" t="s">
        <v>732</v>
      </c>
      <c r="G81" s="176" t="s">
        <v>45</v>
      </c>
      <c r="H81" s="176" t="s">
        <v>128</v>
      </c>
      <c r="I81" s="177" t="s">
        <v>718</v>
      </c>
      <c r="J81" s="177" t="s">
        <v>741</v>
      </c>
      <c r="K81" s="178" t="s">
        <v>137</v>
      </c>
      <c r="L81" s="179" t="s">
        <v>435</v>
      </c>
      <c r="M81" s="179" t="s">
        <v>51</v>
      </c>
      <c r="N81" s="179" t="s">
        <v>380</v>
      </c>
      <c r="O81" s="180" t="s">
        <v>720</v>
      </c>
      <c r="P81" s="181" t="s">
        <v>298</v>
      </c>
      <c r="Q81" s="181" t="s">
        <v>513</v>
      </c>
      <c r="R81" s="182" t="s">
        <v>56</v>
      </c>
      <c r="S81" s="183" t="s">
        <v>140</v>
      </c>
      <c r="T81" s="181" t="s">
        <v>514</v>
      </c>
      <c r="U81" s="181" t="s">
        <v>515</v>
      </c>
      <c r="V81" s="184" t="s">
        <v>721</v>
      </c>
      <c r="W81" s="184" t="s">
        <v>722</v>
      </c>
      <c r="X81" s="181" t="s">
        <v>518</v>
      </c>
      <c r="Y81" s="178" t="s">
        <v>137</v>
      </c>
      <c r="Z81" s="179" t="s">
        <v>435</v>
      </c>
      <c r="AA81" s="185" t="s">
        <v>51</v>
      </c>
      <c r="AB81" s="329" t="s">
        <v>1159</v>
      </c>
      <c r="AC81" s="186" t="s">
        <v>64</v>
      </c>
      <c r="AD81" s="186" t="s">
        <v>65</v>
      </c>
      <c r="AE81" s="186" t="s">
        <v>65</v>
      </c>
      <c r="AF81" s="186" t="s">
        <v>65</v>
      </c>
      <c r="AG81" s="186" t="s">
        <v>64</v>
      </c>
      <c r="AH81" s="186" t="s">
        <v>65</v>
      </c>
      <c r="AI81" s="186" t="s">
        <v>65</v>
      </c>
      <c r="AJ81" s="186" t="s">
        <v>64</v>
      </c>
      <c r="AK81" s="156" t="str">
        <f>'EVALUACIÓN DE CONTROLES'!AK81</f>
        <v>MODERADO</v>
      </c>
      <c r="AL81" s="153"/>
      <c r="AM81" s="230" t="s">
        <v>64</v>
      </c>
      <c r="AN81" s="230" t="s">
        <v>65</v>
      </c>
      <c r="AO81" s="230" t="s">
        <v>65</v>
      </c>
      <c r="AP81" s="230" t="s">
        <v>65</v>
      </c>
      <c r="AQ81" s="230" t="s">
        <v>64</v>
      </c>
      <c r="AR81" s="230" t="s">
        <v>65</v>
      </c>
      <c r="AS81" s="230" t="s">
        <v>65</v>
      </c>
      <c r="AT81" s="230" t="s">
        <v>64</v>
      </c>
      <c r="AU81" s="230"/>
      <c r="AV81" s="156">
        <f t="shared" si="0"/>
        <v>2</v>
      </c>
    </row>
    <row r="82" spans="1:48" ht="260.25" hidden="1" customHeight="1" x14ac:dyDescent="0.2">
      <c r="A82" s="188">
        <v>36</v>
      </c>
      <c r="B82" s="156">
        <v>0</v>
      </c>
      <c r="C82" s="176" t="s">
        <v>742</v>
      </c>
      <c r="D82" s="244" t="s">
        <v>743</v>
      </c>
      <c r="E82" s="278" t="s">
        <v>744</v>
      </c>
      <c r="F82" s="278" t="s">
        <v>745</v>
      </c>
      <c r="G82" s="176" t="s">
        <v>257</v>
      </c>
      <c r="H82" s="176" t="s">
        <v>46</v>
      </c>
      <c r="I82" s="177" t="s">
        <v>746</v>
      </c>
      <c r="J82" s="177" t="s">
        <v>747</v>
      </c>
      <c r="K82" s="178" t="s">
        <v>49</v>
      </c>
      <c r="L82" s="179" t="s">
        <v>50</v>
      </c>
      <c r="M82" s="179" t="s">
        <v>51</v>
      </c>
      <c r="N82" s="179" t="s">
        <v>52</v>
      </c>
      <c r="O82" s="180" t="s">
        <v>748</v>
      </c>
      <c r="P82" s="181" t="s">
        <v>749</v>
      </c>
      <c r="Q82" s="181" t="s">
        <v>578</v>
      </c>
      <c r="R82" s="182" t="s">
        <v>470</v>
      </c>
      <c r="S82" s="183" t="s">
        <v>140</v>
      </c>
      <c r="T82" s="181" t="s">
        <v>750</v>
      </c>
      <c r="U82" s="181" t="s">
        <v>751</v>
      </c>
      <c r="V82" s="184" t="s">
        <v>752</v>
      </c>
      <c r="W82" s="184" t="s">
        <v>753</v>
      </c>
      <c r="X82" s="204" t="s">
        <v>754</v>
      </c>
      <c r="Y82" s="178" t="s">
        <v>63</v>
      </c>
      <c r="Z82" s="179" t="s">
        <v>50</v>
      </c>
      <c r="AA82" s="185" t="s">
        <v>50</v>
      </c>
      <c r="AB82" s="329" t="s">
        <v>1207</v>
      </c>
      <c r="AC82" s="187" t="s">
        <v>64</v>
      </c>
      <c r="AD82" s="186" t="s">
        <v>65</v>
      </c>
      <c r="AE82" s="186" t="s">
        <v>65</v>
      </c>
      <c r="AF82" s="186" t="s">
        <v>65</v>
      </c>
      <c r="AG82" s="186" t="s">
        <v>65</v>
      </c>
      <c r="AH82" s="186" t="s">
        <v>65</v>
      </c>
      <c r="AI82" s="186" t="s">
        <v>64</v>
      </c>
      <c r="AJ82" s="186" t="s">
        <v>65</v>
      </c>
      <c r="AK82" s="156" t="str">
        <f>'EVALUACIÓN DE CONTROLES'!AK82</f>
        <v>MODERADO</v>
      </c>
      <c r="AL82" s="153"/>
      <c r="AM82" s="156" t="s">
        <v>64</v>
      </c>
      <c r="AN82" s="156" t="s">
        <v>65</v>
      </c>
      <c r="AO82" s="156" t="s">
        <v>65</v>
      </c>
      <c r="AP82" s="156" t="s">
        <v>65</v>
      </c>
      <c r="AQ82" s="156" t="s">
        <v>65</v>
      </c>
      <c r="AR82" s="156" t="s">
        <v>65</v>
      </c>
      <c r="AS82" s="156" t="s">
        <v>64</v>
      </c>
      <c r="AT82" s="156" t="s">
        <v>65</v>
      </c>
      <c r="AV82" s="156">
        <f t="shared" si="0"/>
        <v>2</v>
      </c>
    </row>
    <row r="83" spans="1:48" ht="163.5" hidden="1" customHeight="1" x14ac:dyDescent="0.2">
      <c r="A83" s="208">
        <v>36</v>
      </c>
      <c r="B83" s="231">
        <v>0</v>
      </c>
      <c r="C83" s="210" t="s">
        <v>742</v>
      </c>
      <c r="D83" s="251" t="s">
        <v>755</v>
      </c>
      <c r="E83" s="280" t="s">
        <v>744</v>
      </c>
      <c r="F83" s="280" t="s">
        <v>756</v>
      </c>
      <c r="G83" s="232" t="s">
        <v>257</v>
      </c>
      <c r="H83" s="233">
        <v>43862</v>
      </c>
      <c r="I83" s="234" t="s">
        <v>663</v>
      </c>
      <c r="J83" s="235" t="s">
        <v>757</v>
      </c>
      <c r="K83" s="236" t="s">
        <v>49</v>
      </c>
      <c r="L83" s="221" t="s">
        <v>50</v>
      </c>
      <c r="M83" s="237" t="s">
        <v>51</v>
      </c>
      <c r="N83" s="221" t="s">
        <v>52</v>
      </c>
      <c r="O83" s="238" t="s">
        <v>758</v>
      </c>
      <c r="P83" s="239" t="s">
        <v>759</v>
      </c>
      <c r="Q83" s="239" t="s">
        <v>760</v>
      </c>
      <c r="R83" s="221" t="s">
        <v>56</v>
      </c>
      <c r="S83" s="221" t="s">
        <v>57</v>
      </c>
      <c r="T83" s="239" t="s">
        <v>761</v>
      </c>
      <c r="U83" s="239" t="s">
        <v>762</v>
      </c>
      <c r="V83" s="240" t="s">
        <v>763</v>
      </c>
      <c r="W83" s="241" t="s">
        <v>764</v>
      </c>
      <c r="X83" s="242" t="s">
        <v>765</v>
      </c>
      <c r="Y83" s="242" t="s">
        <v>63</v>
      </c>
      <c r="Z83" s="221" t="s">
        <v>50</v>
      </c>
      <c r="AA83" s="468" t="s">
        <v>50</v>
      </c>
      <c r="AB83" s="329" t="s">
        <v>1184</v>
      </c>
      <c r="AC83" s="187" t="s">
        <v>64</v>
      </c>
      <c r="AD83" s="186" t="s">
        <v>65</v>
      </c>
      <c r="AE83" s="186" t="s">
        <v>65</v>
      </c>
      <c r="AF83" s="186" t="s">
        <v>65</v>
      </c>
      <c r="AG83" s="186" t="s">
        <v>65</v>
      </c>
      <c r="AH83" s="186" t="s">
        <v>65</v>
      </c>
      <c r="AI83" s="186" t="s">
        <v>65</v>
      </c>
      <c r="AJ83" s="186" t="s">
        <v>65</v>
      </c>
      <c r="AK83" s="156" t="str">
        <f>'EVALUACIÓN DE CONTROLES'!AK83</f>
        <v>MODERADO</v>
      </c>
      <c r="AL83" s="225"/>
      <c r="AM83" s="156" t="s">
        <v>64</v>
      </c>
      <c r="AN83" s="156" t="s">
        <v>65</v>
      </c>
      <c r="AO83" s="156" t="s">
        <v>65</v>
      </c>
      <c r="AP83" s="156" t="s">
        <v>65</v>
      </c>
      <c r="AQ83" s="156" t="s">
        <v>65</v>
      </c>
      <c r="AR83" s="156" t="s">
        <v>65</v>
      </c>
      <c r="AS83" s="156" t="s">
        <v>65</v>
      </c>
      <c r="AT83" s="156" t="s">
        <v>65</v>
      </c>
      <c r="AV83" s="156">
        <f t="shared" si="0"/>
        <v>2</v>
      </c>
    </row>
    <row r="84" spans="1:48" ht="245.25" hidden="1" customHeight="1" x14ac:dyDescent="0.2">
      <c r="A84" s="188">
        <v>36</v>
      </c>
      <c r="B84" s="156">
        <v>0</v>
      </c>
      <c r="C84" s="176" t="s">
        <v>742</v>
      </c>
      <c r="D84" s="244" t="s">
        <v>743</v>
      </c>
      <c r="E84" s="279" t="s">
        <v>744</v>
      </c>
      <c r="F84" s="279" t="s">
        <v>745</v>
      </c>
      <c r="G84" s="176" t="s">
        <v>257</v>
      </c>
      <c r="H84" s="176" t="s">
        <v>75</v>
      </c>
      <c r="I84" s="177" t="s">
        <v>766</v>
      </c>
      <c r="J84" s="177" t="s">
        <v>767</v>
      </c>
      <c r="K84" s="178" t="s">
        <v>49</v>
      </c>
      <c r="L84" s="179" t="s">
        <v>50</v>
      </c>
      <c r="M84" s="179" t="s">
        <v>51</v>
      </c>
      <c r="N84" s="179" t="s">
        <v>52</v>
      </c>
      <c r="O84" s="180" t="s">
        <v>768</v>
      </c>
      <c r="P84" s="181" t="s">
        <v>749</v>
      </c>
      <c r="Q84" s="181" t="s">
        <v>769</v>
      </c>
      <c r="R84" s="182" t="s">
        <v>470</v>
      </c>
      <c r="S84" s="183" t="s">
        <v>140</v>
      </c>
      <c r="T84" s="181" t="s">
        <v>770</v>
      </c>
      <c r="U84" s="181" t="s">
        <v>771</v>
      </c>
      <c r="V84" s="184" t="s">
        <v>772</v>
      </c>
      <c r="W84" s="184" t="s">
        <v>773</v>
      </c>
      <c r="X84" s="180" t="s">
        <v>774</v>
      </c>
      <c r="Y84" s="178" t="s">
        <v>63</v>
      </c>
      <c r="Z84" s="179" t="s">
        <v>50</v>
      </c>
      <c r="AA84" s="185" t="s">
        <v>50</v>
      </c>
      <c r="AB84" s="329" t="s">
        <v>1206</v>
      </c>
      <c r="AC84" s="187" t="s">
        <v>64</v>
      </c>
      <c r="AD84" s="186" t="s">
        <v>65</v>
      </c>
      <c r="AE84" s="186" t="s">
        <v>65</v>
      </c>
      <c r="AF84" s="186" t="s">
        <v>65</v>
      </c>
      <c r="AG84" s="186" t="s">
        <v>65</v>
      </c>
      <c r="AH84" s="186" t="s">
        <v>65</v>
      </c>
      <c r="AI84" s="186" t="s">
        <v>64</v>
      </c>
      <c r="AJ84" s="186" t="s">
        <v>65</v>
      </c>
      <c r="AK84" s="156" t="str">
        <f>'EVALUACIÓN DE CONTROLES'!AK84</f>
        <v>MODERADO</v>
      </c>
      <c r="AL84" s="153"/>
      <c r="AM84" s="156" t="s">
        <v>64</v>
      </c>
      <c r="AN84" s="156" t="s">
        <v>65</v>
      </c>
      <c r="AO84" s="156" t="s">
        <v>65</v>
      </c>
      <c r="AP84" s="156" t="s">
        <v>65</v>
      </c>
      <c r="AQ84" s="156" t="s">
        <v>65</v>
      </c>
      <c r="AR84" s="156" t="s">
        <v>65</v>
      </c>
      <c r="AS84" s="156" t="s">
        <v>64</v>
      </c>
      <c r="AT84" s="156" t="s">
        <v>65</v>
      </c>
      <c r="AV84" s="156">
        <f t="shared" si="0"/>
        <v>2</v>
      </c>
    </row>
    <row r="85" spans="1:48" ht="246.75" hidden="1" customHeight="1" x14ac:dyDescent="0.2">
      <c r="A85" s="188">
        <v>36</v>
      </c>
      <c r="B85" s="156">
        <v>36</v>
      </c>
      <c r="C85" s="176" t="s">
        <v>742</v>
      </c>
      <c r="D85" s="244" t="s">
        <v>743</v>
      </c>
      <c r="E85" s="278" t="s">
        <v>744</v>
      </c>
      <c r="F85" s="278" t="s">
        <v>745</v>
      </c>
      <c r="G85" s="176" t="s">
        <v>257</v>
      </c>
      <c r="H85" s="176" t="s">
        <v>246</v>
      </c>
      <c r="I85" s="177" t="s">
        <v>775</v>
      </c>
      <c r="J85" s="177" t="s">
        <v>776</v>
      </c>
      <c r="K85" s="178" t="s">
        <v>49</v>
      </c>
      <c r="L85" s="179" t="s">
        <v>50</v>
      </c>
      <c r="M85" s="179" t="s">
        <v>51</v>
      </c>
      <c r="N85" s="179" t="s">
        <v>52</v>
      </c>
      <c r="O85" s="180" t="s">
        <v>777</v>
      </c>
      <c r="P85" s="181" t="s">
        <v>778</v>
      </c>
      <c r="Q85" s="181" t="s">
        <v>779</v>
      </c>
      <c r="R85" s="182" t="s">
        <v>221</v>
      </c>
      <c r="S85" s="183" t="s">
        <v>57</v>
      </c>
      <c r="T85" s="181" t="s">
        <v>780</v>
      </c>
      <c r="U85" s="181" t="s">
        <v>781</v>
      </c>
      <c r="V85" s="184" t="s">
        <v>782</v>
      </c>
      <c r="W85" s="184" t="s">
        <v>783</v>
      </c>
      <c r="X85" s="181" t="s">
        <v>784</v>
      </c>
      <c r="Y85" s="178" t="s">
        <v>63</v>
      </c>
      <c r="Z85" s="179" t="s">
        <v>50</v>
      </c>
      <c r="AA85" s="185" t="s">
        <v>50</v>
      </c>
      <c r="AB85" s="329" t="s">
        <v>1204</v>
      </c>
      <c r="AC85" s="187" t="s">
        <v>64</v>
      </c>
      <c r="AD85" s="186" t="s">
        <v>64</v>
      </c>
      <c r="AE85" s="186" t="s">
        <v>65</v>
      </c>
      <c r="AF85" s="186" t="s">
        <v>65</v>
      </c>
      <c r="AG85" s="186" t="s">
        <v>65</v>
      </c>
      <c r="AH85" s="186" t="s">
        <v>64</v>
      </c>
      <c r="AI85" s="186" t="s">
        <v>65</v>
      </c>
      <c r="AJ85" s="186" t="s">
        <v>65</v>
      </c>
      <c r="AK85" s="156" t="str">
        <f>'EVALUACIÓN DE CONTROLES'!AK85</f>
        <v>DÉBIL</v>
      </c>
      <c r="AL85" s="153"/>
      <c r="AM85" s="156" t="s">
        <v>64</v>
      </c>
      <c r="AN85" s="156" t="s">
        <v>64</v>
      </c>
      <c r="AO85" s="156" t="s">
        <v>65</v>
      </c>
      <c r="AP85" s="156" t="s">
        <v>65</v>
      </c>
      <c r="AQ85" s="156" t="s">
        <v>65</v>
      </c>
      <c r="AR85" s="156" t="s">
        <v>64</v>
      </c>
      <c r="AS85" s="156" t="s">
        <v>65</v>
      </c>
      <c r="AT85" s="156" t="s">
        <v>65</v>
      </c>
      <c r="AV85" s="156">
        <f t="shared" si="0"/>
        <v>2</v>
      </c>
    </row>
    <row r="86" spans="1:48" ht="372" hidden="1" customHeight="1" x14ac:dyDescent="0.2">
      <c r="A86" s="188">
        <v>37</v>
      </c>
      <c r="B86" s="156">
        <v>0</v>
      </c>
      <c r="C86" s="176" t="s">
        <v>785</v>
      </c>
      <c r="D86" s="244" t="s">
        <v>786</v>
      </c>
      <c r="E86" s="278" t="s">
        <v>787</v>
      </c>
      <c r="F86" s="278" t="s">
        <v>788</v>
      </c>
      <c r="G86" s="176" t="s">
        <v>215</v>
      </c>
      <c r="H86" s="176" t="s">
        <v>75</v>
      </c>
      <c r="I86" s="177" t="s">
        <v>789</v>
      </c>
      <c r="J86" s="177" t="s">
        <v>790</v>
      </c>
      <c r="K86" s="178" t="s">
        <v>49</v>
      </c>
      <c r="L86" s="179" t="s">
        <v>50</v>
      </c>
      <c r="M86" s="179" t="s">
        <v>51</v>
      </c>
      <c r="N86" s="179" t="s">
        <v>52</v>
      </c>
      <c r="O86" s="180" t="s">
        <v>791</v>
      </c>
      <c r="P86" s="181" t="s">
        <v>792</v>
      </c>
      <c r="Q86" s="181" t="s">
        <v>793</v>
      </c>
      <c r="R86" s="182" t="s">
        <v>101</v>
      </c>
      <c r="S86" s="183" t="s">
        <v>57</v>
      </c>
      <c r="T86" s="181" t="s">
        <v>794</v>
      </c>
      <c r="U86" s="181" t="s">
        <v>795</v>
      </c>
      <c r="V86" s="184" t="s">
        <v>796</v>
      </c>
      <c r="W86" s="184" t="s">
        <v>797</v>
      </c>
      <c r="X86" s="243" t="s">
        <v>798</v>
      </c>
      <c r="Y86" s="178" t="s">
        <v>49</v>
      </c>
      <c r="Z86" s="179" t="s">
        <v>50</v>
      </c>
      <c r="AA86" s="185" t="s">
        <v>51</v>
      </c>
      <c r="AB86" s="329" t="s">
        <v>1203</v>
      </c>
      <c r="AC86" s="467" t="s">
        <v>64</v>
      </c>
      <c r="AD86" s="186" t="s">
        <v>64</v>
      </c>
      <c r="AE86" s="186" t="s">
        <v>64</v>
      </c>
      <c r="AF86" s="186" t="s">
        <v>65</v>
      </c>
      <c r="AG86" s="186" t="s">
        <v>65</v>
      </c>
      <c r="AH86" s="186" t="s">
        <v>64</v>
      </c>
      <c r="AI86" s="186" t="s">
        <v>64</v>
      </c>
      <c r="AJ86" s="186" t="s">
        <v>64</v>
      </c>
      <c r="AK86" s="156" t="str">
        <f>'EVALUACIÓN DE CONTROLES'!AK86</f>
        <v>MODERADO</v>
      </c>
      <c r="AL86" s="153"/>
      <c r="AM86" s="156" t="s">
        <v>64</v>
      </c>
      <c r="AN86" s="156" t="s">
        <v>64</v>
      </c>
      <c r="AO86" s="156" t="s">
        <v>64</v>
      </c>
      <c r="AP86" s="156" t="s">
        <v>65</v>
      </c>
      <c r="AQ86" s="156" t="s">
        <v>65</v>
      </c>
      <c r="AR86" s="156" t="s">
        <v>64</v>
      </c>
      <c r="AS86" s="156" t="s">
        <v>64</v>
      </c>
      <c r="AT86" s="156" t="s">
        <v>64</v>
      </c>
      <c r="AV86" s="156">
        <f t="shared" si="0"/>
        <v>2</v>
      </c>
    </row>
    <row r="87" spans="1:48" ht="356.25" hidden="1" x14ac:dyDescent="0.2">
      <c r="A87" s="188">
        <v>37</v>
      </c>
      <c r="B87" s="156">
        <v>37</v>
      </c>
      <c r="C87" s="176" t="s">
        <v>785</v>
      </c>
      <c r="D87" s="244" t="s">
        <v>786</v>
      </c>
      <c r="E87" s="278" t="s">
        <v>787</v>
      </c>
      <c r="F87" s="278" t="s">
        <v>788</v>
      </c>
      <c r="G87" s="176" t="s">
        <v>215</v>
      </c>
      <c r="H87" s="176" t="s">
        <v>246</v>
      </c>
      <c r="I87" s="177" t="s">
        <v>799</v>
      </c>
      <c r="J87" s="177" t="s">
        <v>800</v>
      </c>
      <c r="K87" s="178" t="s">
        <v>49</v>
      </c>
      <c r="L87" s="179" t="s">
        <v>50</v>
      </c>
      <c r="M87" s="245" t="s">
        <v>51</v>
      </c>
      <c r="N87" s="179" t="s">
        <v>52</v>
      </c>
      <c r="O87" s="180" t="s">
        <v>801</v>
      </c>
      <c r="P87" s="181" t="s">
        <v>802</v>
      </c>
      <c r="Q87" s="181" t="s">
        <v>803</v>
      </c>
      <c r="R87" s="182" t="s">
        <v>470</v>
      </c>
      <c r="S87" s="183" t="s">
        <v>57</v>
      </c>
      <c r="T87" s="181" t="s">
        <v>804</v>
      </c>
      <c r="U87" s="181" t="s">
        <v>805</v>
      </c>
      <c r="V87" s="184" t="s">
        <v>806</v>
      </c>
      <c r="W87" s="184" t="s">
        <v>807</v>
      </c>
      <c r="X87" s="243" t="s">
        <v>808</v>
      </c>
      <c r="Y87" s="196" t="s">
        <v>49</v>
      </c>
      <c r="Z87" s="245" t="s">
        <v>50</v>
      </c>
      <c r="AA87" s="227" t="s">
        <v>51</v>
      </c>
      <c r="AB87" s="329" t="s">
        <v>1119</v>
      </c>
      <c r="AC87" s="467" t="s">
        <v>64</v>
      </c>
      <c r="AD87" s="186" t="s">
        <v>65</v>
      </c>
      <c r="AE87" s="186" t="s">
        <v>65</v>
      </c>
      <c r="AF87" s="186" t="s">
        <v>65</v>
      </c>
      <c r="AG87" s="186" t="s">
        <v>65</v>
      </c>
      <c r="AH87" s="186" t="s">
        <v>65</v>
      </c>
      <c r="AI87" s="186" t="s">
        <v>64</v>
      </c>
      <c r="AJ87" s="186" t="s">
        <v>64</v>
      </c>
      <c r="AK87" s="156" t="str">
        <f>'EVALUACIÓN DE CONTROLES'!AK87</f>
        <v>MODERADO</v>
      </c>
      <c r="AL87" s="153"/>
      <c r="AM87" s="156" t="s">
        <v>64</v>
      </c>
      <c r="AN87" s="156" t="s">
        <v>65</v>
      </c>
      <c r="AO87" s="156" t="s">
        <v>65</v>
      </c>
      <c r="AP87" s="156" t="s">
        <v>65</v>
      </c>
      <c r="AQ87" s="156" t="s">
        <v>65</v>
      </c>
      <c r="AR87" s="156" t="s">
        <v>65</v>
      </c>
      <c r="AS87" s="156" t="s">
        <v>64</v>
      </c>
      <c r="AT87" s="156" t="s">
        <v>64</v>
      </c>
      <c r="AV87" s="156">
        <f t="shared" si="0"/>
        <v>2</v>
      </c>
    </row>
    <row r="88" spans="1:48" ht="196.5" hidden="1" customHeight="1" x14ac:dyDescent="0.2">
      <c r="A88" s="188">
        <v>38</v>
      </c>
      <c r="B88" s="156">
        <v>0</v>
      </c>
      <c r="C88" s="176" t="s">
        <v>332</v>
      </c>
      <c r="D88" s="244" t="s">
        <v>333</v>
      </c>
      <c r="E88" s="278" t="s">
        <v>809</v>
      </c>
      <c r="F88" s="278" t="s">
        <v>810</v>
      </c>
      <c r="G88" s="176" t="s">
        <v>45</v>
      </c>
      <c r="H88" s="176" t="s">
        <v>117</v>
      </c>
      <c r="I88" s="177" t="s">
        <v>811</v>
      </c>
      <c r="J88" s="177" t="s">
        <v>812</v>
      </c>
      <c r="K88" s="178" t="s">
        <v>49</v>
      </c>
      <c r="L88" s="179" t="s">
        <v>50</v>
      </c>
      <c r="M88" s="179" t="s">
        <v>51</v>
      </c>
      <c r="N88" s="186" t="s">
        <v>52</v>
      </c>
      <c r="O88" s="180" t="s">
        <v>813</v>
      </c>
      <c r="P88" s="181" t="s">
        <v>240</v>
      </c>
      <c r="Q88" s="181" t="s">
        <v>340</v>
      </c>
      <c r="R88" s="182" t="s">
        <v>70</v>
      </c>
      <c r="S88" s="183" t="s">
        <v>140</v>
      </c>
      <c r="T88" s="181" t="s">
        <v>814</v>
      </c>
      <c r="U88" s="181" t="s">
        <v>815</v>
      </c>
      <c r="V88" s="184" t="s">
        <v>816</v>
      </c>
      <c r="W88" s="184" t="s">
        <v>817</v>
      </c>
      <c r="X88" s="437" t="s">
        <v>818</v>
      </c>
      <c r="Y88" s="196" t="s">
        <v>63</v>
      </c>
      <c r="Z88" s="179" t="s">
        <v>50</v>
      </c>
      <c r="AA88" s="185" t="s">
        <v>50</v>
      </c>
      <c r="AB88" s="329" t="s">
        <v>1185</v>
      </c>
      <c r="AC88" s="186" t="s">
        <v>65</v>
      </c>
      <c r="AD88" s="186" t="s">
        <v>65</v>
      </c>
      <c r="AE88" s="186" t="s">
        <v>65</v>
      </c>
      <c r="AF88" s="186" t="s">
        <v>65</v>
      </c>
      <c r="AG88" s="186" t="s">
        <v>65</v>
      </c>
      <c r="AH88" s="186" t="s">
        <v>65</v>
      </c>
      <c r="AI88" s="186" t="s">
        <v>64</v>
      </c>
      <c r="AJ88" s="186" t="s">
        <v>65</v>
      </c>
      <c r="AK88" s="156" t="str">
        <f>'EVALUACIÓN DE CONTROLES'!AK88</f>
        <v>MODERADO</v>
      </c>
      <c r="AL88" s="153"/>
      <c r="AM88" s="156" t="s">
        <v>65</v>
      </c>
      <c r="AN88" s="156" t="s">
        <v>65</v>
      </c>
      <c r="AO88" s="156" t="s">
        <v>65</v>
      </c>
      <c r="AP88" s="156" t="s">
        <v>65</v>
      </c>
      <c r="AQ88" s="156" t="s">
        <v>65</v>
      </c>
      <c r="AR88" s="156" t="s">
        <v>65</v>
      </c>
      <c r="AS88" s="156" t="s">
        <v>64</v>
      </c>
      <c r="AT88" s="156" t="s">
        <v>65</v>
      </c>
      <c r="AV88" s="156">
        <f t="shared" si="0"/>
        <v>1</v>
      </c>
    </row>
    <row r="89" spans="1:48" ht="156.75" hidden="1" x14ac:dyDescent="0.2">
      <c r="A89" s="188">
        <v>38</v>
      </c>
      <c r="B89" s="156">
        <v>38</v>
      </c>
      <c r="C89" s="176" t="s">
        <v>332</v>
      </c>
      <c r="D89" s="244" t="s">
        <v>333</v>
      </c>
      <c r="E89" s="278" t="s">
        <v>809</v>
      </c>
      <c r="F89" s="278" t="s">
        <v>810</v>
      </c>
      <c r="G89" s="176" t="s">
        <v>45</v>
      </c>
      <c r="H89" s="176" t="s">
        <v>128</v>
      </c>
      <c r="I89" s="177" t="s">
        <v>819</v>
      </c>
      <c r="J89" s="177" t="s">
        <v>820</v>
      </c>
      <c r="K89" s="178" t="s">
        <v>49</v>
      </c>
      <c r="L89" s="179" t="s">
        <v>50</v>
      </c>
      <c r="M89" s="179" t="s">
        <v>51</v>
      </c>
      <c r="N89" s="186" t="s">
        <v>52</v>
      </c>
      <c r="O89" s="199" t="s">
        <v>821</v>
      </c>
      <c r="P89" s="181" t="s">
        <v>339</v>
      </c>
      <c r="Q89" s="181" t="s">
        <v>340</v>
      </c>
      <c r="R89" s="182" t="s">
        <v>70</v>
      </c>
      <c r="S89" s="183" t="s">
        <v>140</v>
      </c>
      <c r="T89" s="181" t="s">
        <v>822</v>
      </c>
      <c r="U89" s="181" t="s">
        <v>823</v>
      </c>
      <c r="V89" s="184" t="s">
        <v>816</v>
      </c>
      <c r="W89" s="184" t="s">
        <v>824</v>
      </c>
      <c r="X89" s="195" t="s">
        <v>825</v>
      </c>
      <c r="Y89" s="196" t="s">
        <v>63</v>
      </c>
      <c r="Z89" s="179" t="s">
        <v>50</v>
      </c>
      <c r="AA89" s="185" t="s">
        <v>50</v>
      </c>
      <c r="AB89" s="329" t="s">
        <v>1186</v>
      </c>
      <c r="AC89" s="186" t="s">
        <v>65</v>
      </c>
      <c r="AD89" s="186" t="s">
        <v>65</v>
      </c>
      <c r="AE89" s="186" t="s">
        <v>65</v>
      </c>
      <c r="AF89" s="186" t="s">
        <v>65</v>
      </c>
      <c r="AG89" s="186" t="s">
        <v>65</v>
      </c>
      <c r="AH89" s="186" t="s">
        <v>65</v>
      </c>
      <c r="AI89" s="186" t="s">
        <v>64</v>
      </c>
      <c r="AJ89" s="186" t="s">
        <v>65</v>
      </c>
      <c r="AK89" s="156" t="str">
        <f>'EVALUACIÓN DE CONTROLES'!AK89</f>
        <v>DÉBIL</v>
      </c>
      <c r="AL89" s="153"/>
      <c r="AM89" s="156" t="s">
        <v>65</v>
      </c>
      <c r="AN89" s="156" t="s">
        <v>65</v>
      </c>
      <c r="AO89" s="156" t="s">
        <v>65</v>
      </c>
      <c r="AP89" s="156" t="s">
        <v>65</v>
      </c>
      <c r="AQ89" s="156" t="s">
        <v>65</v>
      </c>
      <c r="AR89" s="156" t="s">
        <v>65</v>
      </c>
      <c r="AS89" s="156" t="s">
        <v>64</v>
      </c>
      <c r="AT89" s="156" t="s">
        <v>65</v>
      </c>
      <c r="AV89" s="156">
        <f t="shared" si="0"/>
        <v>1</v>
      </c>
    </row>
    <row r="90" spans="1:48" ht="386.25" hidden="1" x14ac:dyDescent="0.2">
      <c r="A90" s="188">
        <v>39</v>
      </c>
      <c r="B90" s="156">
        <v>0</v>
      </c>
      <c r="C90" s="176" t="s">
        <v>332</v>
      </c>
      <c r="D90" s="244" t="s">
        <v>333</v>
      </c>
      <c r="E90" s="278" t="s">
        <v>826</v>
      </c>
      <c r="F90" s="278" t="s">
        <v>827</v>
      </c>
      <c r="G90" s="176" t="s">
        <v>828</v>
      </c>
      <c r="H90" s="176" t="s">
        <v>432</v>
      </c>
      <c r="I90" s="177" t="s">
        <v>829</v>
      </c>
      <c r="J90" s="177" t="s">
        <v>830</v>
      </c>
      <c r="K90" s="178" t="s">
        <v>63</v>
      </c>
      <c r="L90" s="179" t="s">
        <v>50</v>
      </c>
      <c r="M90" s="179" t="s">
        <v>50</v>
      </c>
      <c r="N90" s="186" t="s">
        <v>52</v>
      </c>
      <c r="O90" s="180" t="s">
        <v>831</v>
      </c>
      <c r="P90" s="181" t="s">
        <v>339</v>
      </c>
      <c r="Q90" s="181" t="s">
        <v>832</v>
      </c>
      <c r="R90" s="182" t="s">
        <v>101</v>
      </c>
      <c r="S90" s="183" t="s">
        <v>57</v>
      </c>
      <c r="T90" s="181" t="s">
        <v>833</v>
      </c>
      <c r="U90" s="181" t="s">
        <v>834</v>
      </c>
      <c r="V90" s="184" t="s">
        <v>835</v>
      </c>
      <c r="W90" s="184" t="s">
        <v>836</v>
      </c>
      <c r="X90" s="195" t="s">
        <v>837</v>
      </c>
      <c r="Y90" s="196" t="s">
        <v>63</v>
      </c>
      <c r="Z90" s="179" t="s">
        <v>50</v>
      </c>
      <c r="AA90" s="185" t="s">
        <v>50</v>
      </c>
      <c r="AB90" s="329" t="s">
        <v>1200</v>
      </c>
      <c r="AC90" s="186" t="s">
        <v>64</v>
      </c>
      <c r="AD90" s="186" t="s">
        <v>65</v>
      </c>
      <c r="AE90" s="186" t="s">
        <v>65</v>
      </c>
      <c r="AF90" s="186" t="s">
        <v>65</v>
      </c>
      <c r="AG90" s="186" t="s">
        <v>64</v>
      </c>
      <c r="AH90" s="186" t="s">
        <v>64</v>
      </c>
      <c r="AI90" s="186" t="s">
        <v>64</v>
      </c>
      <c r="AJ90" s="186" t="s">
        <v>64</v>
      </c>
      <c r="AK90" s="156" t="str">
        <f>'EVALUACIÓN DE CONTROLES'!AK90</f>
        <v>DÉBIL</v>
      </c>
      <c r="AL90" s="153"/>
      <c r="AM90" s="156" t="s">
        <v>64</v>
      </c>
      <c r="AN90" s="156" t="s">
        <v>65</v>
      </c>
      <c r="AO90" s="156" t="s">
        <v>65</v>
      </c>
      <c r="AP90" s="156" t="s">
        <v>65</v>
      </c>
      <c r="AQ90" s="156" t="s">
        <v>64</v>
      </c>
      <c r="AR90" s="156" t="s">
        <v>64</v>
      </c>
      <c r="AS90" s="156" t="s">
        <v>64</v>
      </c>
      <c r="AT90" s="156" t="s">
        <v>64</v>
      </c>
      <c r="AV90" s="156">
        <f t="shared" si="0"/>
        <v>2</v>
      </c>
    </row>
    <row r="91" spans="1:48" ht="233.25" hidden="1" customHeight="1" x14ac:dyDescent="0.2">
      <c r="A91" s="188">
        <v>39</v>
      </c>
      <c r="B91" s="156">
        <v>39</v>
      </c>
      <c r="C91" s="176" t="s">
        <v>332</v>
      </c>
      <c r="D91" s="244" t="s">
        <v>333</v>
      </c>
      <c r="E91" s="278" t="s">
        <v>826</v>
      </c>
      <c r="F91" s="278" t="s">
        <v>827</v>
      </c>
      <c r="G91" s="176" t="s">
        <v>828</v>
      </c>
      <c r="H91" s="176" t="s">
        <v>697</v>
      </c>
      <c r="I91" s="177" t="s">
        <v>838</v>
      </c>
      <c r="J91" s="177" t="s">
        <v>839</v>
      </c>
      <c r="K91" s="178" t="s">
        <v>63</v>
      </c>
      <c r="L91" s="179" t="s">
        <v>50</v>
      </c>
      <c r="M91" s="179" t="s">
        <v>50</v>
      </c>
      <c r="N91" s="186" t="s">
        <v>52</v>
      </c>
      <c r="O91" s="180" t="s">
        <v>840</v>
      </c>
      <c r="P91" s="181" t="s">
        <v>339</v>
      </c>
      <c r="Q91" s="181" t="s">
        <v>841</v>
      </c>
      <c r="R91" s="182" t="s">
        <v>221</v>
      </c>
      <c r="S91" s="183" t="s">
        <v>140</v>
      </c>
      <c r="T91" s="181" t="s">
        <v>842</v>
      </c>
      <c r="U91" s="181" t="s">
        <v>843</v>
      </c>
      <c r="V91" s="184" t="s">
        <v>844</v>
      </c>
      <c r="W91" s="184" t="s">
        <v>845</v>
      </c>
      <c r="X91" s="195" t="s">
        <v>846</v>
      </c>
      <c r="Y91" s="196" t="s">
        <v>63</v>
      </c>
      <c r="Z91" s="179" t="s">
        <v>50</v>
      </c>
      <c r="AA91" s="185" t="s">
        <v>50</v>
      </c>
      <c r="AB91" s="329" t="s">
        <v>1187</v>
      </c>
      <c r="AC91" s="186" t="s">
        <v>64</v>
      </c>
      <c r="AD91" s="186" t="s">
        <v>65</v>
      </c>
      <c r="AE91" s="186" t="s">
        <v>65</v>
      </c>
      <c r="AF91" s="186" t="s">
        <v>65</v>
      </c>
      <c r="AG91" s="186" t="s">
        <v>64</v>
      </c>
      <c r="AH91" s="186" t="s">
        <v>65</v>
      </c>
      <c r="AI91" s="186" t="s">
        <v>64</v>
      </c>
      <c r="AJ91" s="186" t="s">
        <v>64</v>
      </c>
      <c r="AK91" s="156" t="str">
        <f>'EVALUACIÓN DE CONTROLES'!AK91</f>
        <v>DÉBIL</v>
      </c>
      <c r="AL91" s="153"/>
      <c r="AM91" s="156" t="s">
        <v>64</v>
      </c>
      <c r="AN91" s="156" t="s">
        <v>65</v>
      </c>
      <c r="AO91" s="156" t="s">
        <v>65</v>
      </c>
      <c r="AP91" s="156" t="s">
        <v>65</v>
      </c>
      <c r="AQ91" s="156" t="s">
        <v>64</v>
      </c>
      <c r="AR91" s="156" t="s">
        <v>65</v>
      </c>
      <c r="AS91" s="156" t="s">
        <v>64</v>
      </c>
      <c r="AT91" s="156" t="s">
        <v>64</v>
      </c>
      <c r="AV91" s="156">
        <f t="shared" si="0"/>
        <v>2</v>
      </c>
    </row>
    <row r="92" spans="1:48" ht="16.5" hidden="1" customHeight="1" x14ac:dyDescent="0.2">
      <c r="A92" s="153"/>
      <c r="B92" s="156"/>
      <c r="C92" s="246"/>
      <c r="D92" s="252"/>
      <c r="E92" s="246"/>
      <c r="F92" s="246"/>
      <c r="G92" s="246"/>
      <c r="H92" s="246"/>
      <c r="I92" s="246"/>
      <c r="J92" s="246"/>
      <c r="K92" s="247" t="s">
        <v>137</v>
      </c>
      <c r="L92" s="246"/>
      <c r="M92" s="246"/>
      <c r="N92" s="246"/>
      <c r="O92" s="246"/>
      <c r="P92" s="246"/>
      <c r="Q92" s="246"/>
      <c r="R92" s="246"/>
      <c r="S92" s="246"/>
      <c r="T92" s="246"/>
      <c r="U92" s="246"/>
      <c r="V92" s="153"/>
      <c r="W92" s="153"/>
      <c r="X92" s="153"/>
      <c r="Y92" s="153"/>
      <c r="Z92" s="153"/>
      <c r="AA92" s="153"/>
      <c r="AB92" s="153"/>
      <c r="AC92" s="153"/>
      <c r="AD92" s="153"/>
      <c r="AE92" s="153"/>
      <c r="AF92" s="153"/>
      <c r="AG92" s="153"/>
      <c r="AH92" s="153"/>
      <c r="AI92" s="153"/>
      <c r="AJ92" s="153"/>
      <c r="AK92" s="153"/>
      <c r="AL92" s="153"/>
      <c r="AM92" s="156"/>
      <c r="AN92" s="156"/>
      <c r="AO92" s="156"/>
      <c r="AP92" s="156"/>
      <c r="AQ92" s="156"/>
      <c r="AR92" s="156"/>
      <c r="AS92" s="156"/>
      <c r="AT92" s="156"/>
    </row>
    <row r="93" spans="1:48" ht="16.5" customHeight="1" x14ac:dyDescent="0.2">
      <c r="A93" s="153"/>
      <c r="B93" s="156"/>
      <c r="C93" s="246"/>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row>
    <row r="94" spans="1:48" ht="16.5" customHeight="1" x14ac:dyDescent="0.2">
      <c r="A94" s="153"/>
      <c r="B94" s="156"/>
      <c r="C94" s="246"/>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row>
    <row r="95" spans="1:48" ht="16.5" customHeight="1" x14ac:dyDescent="0.2">
      <c r="A95" s="153"/>
      <c r="B95" s="156"/>
      <c r="C95" s="246"/>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c r="AK95" s="153"/>
      <c r="AL95" s="153"/>
    </row>
    <row r="96" spans="1:48" ht="16.5" customHeight="1" x14ac:dyDescent="0.2">
      <c r="A96" s="153"/>
      <c r="B96" s="156"/>
      <c r="C96" s="246"/>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row>
    <row r="97" spans="1:38" ht="16.5" customHeight="1" x14ac:dyDescent="0.2">
      <c r="A97" s="153"/>
      <c r="B97" s="156"/>
      <c r="C97" s="246"/>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row>
    <row r="98" spans="1:38" ht="16.5" customHeight="1" x14ac:dyDescent="0.2">
      <c r="A98" s="153"/>
      <c r="B98" s="156"/>
      <c r="C98" s="246"/>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row>
    <row r="99" spans="1:38" ht="16.5" customHeight="1" x14ac:dyDescent="0.2">
      <c r="A99" s="153"/>
      <c r="B99" s="156"/>
      <c r="C99" s="246"/>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row>
    <row r="100" spans="1:38" ht="16.5" customHeight="1" x14ac:dyDescent="0.2">
      <c r="A100" s="153"/>
      <c r="B100" s="156"/>
      <c r="C100" s="246"/>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row>
    <row r="101" spans="1:38" ht="16.5" customHeight="1" x14ac:dyDescent="0.2">
      <c r="A101" s="153"/>
      <c r="B101" s="156"/>
      <c r="C101" s="246"/>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row>
    <row r="102" spans="1:38" ht="16.5" customHeight="1" x14ac:dyDescent="0.2">
      <c r="A102" s="153"/>
      <c r="B102" s="156"/>
      <c r="C102" s="246"/>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153"/>
    </row>
    <row r="103" spans="1:38" ht="16.5" customHeight="1" x14ac:dyDescent="0.2">
      <c r="A103" s="153"/>
      <c r="B103" s="156"/>
      <c r="C103" s="246"/>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row>
    <row r="104" spans="1:38" ht="16.5" customHeight="1" x14ac:dyDescent="0.2">
      <c r="A104" s="153"/>
      <c r="B104" s="156"/>
      <c r="C104" s="246"/>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row>
    <row r="105" spans="1:38" ht="16.5" customHeight="1" x14ac:dyDescent="0.2">
      <c r="A105" s="153"/>
      <c r="B105" s="156"/>
      <c r="C105" s="246"/>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3"/>
      <c r="AL105" s="153"/>
    </row>
    <row r="106" spans="1:38" ht="16.5" customHeight="1" x14ac:dyDescent="0.2">
      <c r="A106" s="153"/>
      <c r="B106" s="156"/>
      <c r="C106" s="246"/>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row>
    <row r="107" spans="1:38" ht="16.5" customHeight="1" x14ac:dyDescent="0.2">
      <c r="A107" s="153"/>
      <c r="B107" s="156"/>
      <c r="C107" s="246"/>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row>
    <row r="108" spans="1:38" ht="16.5" customHeight="1" x14ac:dyDescent="0.2">
      <c r="A108" s="153"/>
      <c r="B108" s="156"/>
      <c r="C108" s="246"/>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row>
    <row r="109" spans="1:38" ht="16.5" customHeight="1" x14ac:dyDescent="0.2">
      <c r="A109" s="153"/>
      <c r="B109" s="156"/>
      <c r="C109" s="246"/>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row>
    <row r="110" spans="1:38" ht="16.5" customHeight="1" x14ac:dyDescent="0.2">
      <c r="A110" s="153"/>
      <c r="B110" s="156"/>
      <c r="C110" s="246"/>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row>
    <row r="111" spans="1:38" ht="16.5" customHeight="1" x14ac:dyDescent="0.2">
      <c r="A111" s="153"/>
      <c r="B111" s="156"/>
      <c r="C111" s="246"/>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row>
    <row r="112" spans="1:38" ht="16.5" customHeight="1" x14ac:dyDescent="0.2">
      <c r="A112" s="153"/>
      <c r="B112" s="156"/>
      <c r="C112" s="246"/>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row>
    <row r="113" spans="1:38" ht="16.5" customHeight="1" x14ac:dyDescent="0.2">
      <c r="A113" s="153"/>
      <c r="B113" s="156"/>
      <c r="C113" s="246"/>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row>
    <row r="114" spans="1:38" ht="16.5" customHeight="1" x14ac:dyDescent="0.2">
      <c r="A114" s="153"/>
      <c r="B114" s="156"/>
      <c r="C114" s="246"/>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row>
    <row r="115" spans="1:38" ht="16.5" customHeight="1" x14ac:dyDescent="0.2">
      <c r="A115" s="153"/>
      <c r="B115" s="156"/>
      <c r="C115" s="246"/>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row>
    <row r="116" spans="1:38" ht="16.5" customHeight="1" x14ac:dyDescent="0.2">
      <c r="A116" s="153"/>
      <c r="B116" s="156"/>
      <c r="C116" s="246"/>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3"/>
    </row>
    <row r="117" spans="1:38" ht="16.5" customHeight="1" x14ac:dyDescent="0.2">
      <c r="A117" s="153"/>
      <c r="B117" s="156"/>
      <c r="C117" s="246"/>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row>
    <row r="118" spans="1:38" ht="16.5" customHeight="1" x14ac:dyDescent="0.2">
      <c r="A118" s="153"/>
      <c r="B118" s="156"/>
      <c r="C118" s="246"/>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L118" s="153"/>
    </row>
    <row r="119" spans="1:38" ht="16.5" customHeight="1" x14ac:dyDescent="0.2">
      <c r="A119" s="153"/>
      <c r="B119" s="156"/>
      <c r="C119" s="246"/>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c r="AK119" s="153"/>
      <c r="AL119" s="153"/>
    </row>
    <row r="120" spans="1:38" ht="16.5" customHeight="1" x14ac:dyDescent="0.2">
      <c r="A120" s="153"/>
      <c r="B120" s="156"/>
      <c r="C120" s="246"/>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row>
    <row r="121" spans="1:38" ht="16.5" customHeight="1" x14ac:dyDescent="0.2">
      <c r="A121" s="153"/>
      <c r="B121" s="156"/>
      <c r="C121" s="246"/>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3"/>
      <c r="AL121" s="153"/>
    </row>
    <row r="122" spans="1:38" ht="16.5" customHeight="1" x14ac:dyDescent="0.2">
      <c r="A122" s="153"/>
      <c r="B122" s="156"/>
      <c r="C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c r="AG122" s="153"/>
      <c r="AH122" s="153"/>
      <c r="AI122" s="153"/>
      <c r="AJ122" s="153"/>
      <c r="AK122" s="153"/>
      <c r="AL122" s="153"/>
    </row>
    <row r="123" spans="1:38" ht="16.5" customHeight="1" x14ac:dyDescent="0.2">
      <c r="A123" s="153"/>
      <c r="B123" s="156"/>
      <c r="C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row>
    <row r="124" spans="1:38" ht="16.5" customHeight="1" x14ac:dyDescent="0.2">
      <c r="A124" s="153"/>
      <c r="B124" s="156"/>
      <c r="C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row>
    <row r="125" spans="1:38" ht="16.5" customHeight="1" x14ac:dyDescent="0.2">
      <c r="A125" s="153"/>
      <c r="B125" s="156"/>
      <c r="C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row>
    <row r="126" spans="1:38" ht="16.5" customHeight="1" x14ac:dyDescent="0.2">
      <c r="A126" s="153"/>
      <c r="B126" s="156"/>
      <c r="C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row>
    <row r="127" spans="1:38" ht="16.5" customHeight="1" x14ac:dyDescent="0.2">
      <c r="A127" s="153"/>
      <c r="B127" s="156"/>
      <c r="C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row>
    <row r="128" spans="1:38" ht="16.5" customHeight="1" x14ac:dyDescent="0.2">
      <c r="A128" s="153"/>
      <c r="B128" s="156"/>
      <c r="C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row>
    <row r="129" spans="1:38" ht="16.5" customHeight="1" x14ac:dyDescent="0.2">
      <c r="A129" s="153"/>
      <c r="B129" s="156"/>
      <c r="C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L129" s="153"/>
    </row>
    <row r="130" spans="1:38" ht="16.5" customHeight="1" x14ac:dyDescent="0.2">
      <c r="A130" s="153"/>
      <c r="B130" s="156"/>
      <c r="C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row>
    <row r="131" spans="1:38" ht="16.5" customHeight="1" x14ac:dyDescent="0.2">
      <c r="A131" s="153"/>
      <c r="B131" s="156"/>
      <c r="C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row>
    <row r="132" spans="1:38" ht="16.5" customHeight="1" x14ac:dyDescent="0.2">
      <c r="A132" s="153"/>
      <c r="B132" s="156"/>
      <c r="C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row>
    <row r="133" spans="1:38" ht="16.5" customHeight="1" x14ac:dyDescent="0.2">
      <c r="A133" s="153"/>
      <c r="B133" s="156"/>
      <c r="C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row>
    <row r="134" spans="1:38" ht="16.5" customHeight="1" x14ac:dyDescent="0.2">
      <c r="A134" s="153"/>
      <c r="B134" s="156"/>
      <c r="C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c r="AA134" s="153"/>
      <c r="AB134" s="153"/>
      <c r="AC134" s="153"/>
      <c r="AD134" s="153"/>
      <c r="AE134" s="153"/>
      <c r="AF134" s="153"/>
      <c r="AG134" s="153"/>
      <c r="AH134" s="153"/>
      <c r="AI134" s="153"/>
      <c r="AJ134" s="153"/>
      <c r="AK134" s="153"/>
      <c r="AL134" s="153"/>
    </row>
    <row r="135" spans="1:38" ht="16.5" customHeight="1" x14ac:dyDescent="0.2">
      <c r="A135" s="153"/>
      <c r="B135" s="156"/>
      <c r="C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c r="AA135" s="153"/>
      <c r="AB135" s="153"/>
      <c r="AC135" s="153"/>
      <c r="AD135" s="153"/>
      <c r="AE135" s="153"/>
      <c r="AF135" s="153"/>
      <c r="AG135" s="153"/>
      <c r="AH135" s="153"/>
      <c r="AI135" s="153"/>
      <c r="AJ135" s="153"/>
      <c r="AK135" s="153"/>
      <c r="AL135" s="153"/>
    </row>
    <row r="136" spans="1:38" ht="16.5" customHeight="1" x14ac:dyDescent="0.2">
      <c r="A136" s="153"/>
      <c r="B136" s="156"/>
      <c r="C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row>
    <row r="137" spans="1:38" ht="16.5" customHeight="1" x14ac:dyDescent="0.2">
      <c r="A137" s="153"/>
      <c r="B137" s="156"/>
      <c r="C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c r="AK137" s="153"/>
      <c r="AL137" s="153"/>
    </row>
    <row r="138" spans="1:38" ht="16.5" customHeight="1" x14ac:dyDescent="0.2">
      <c r="A138" s="153"/>
      <c r="B138" s="156"/>
      <c r="C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c r="AG138" s="153"/>
      <c r="AH138" s="153"/>
      <c r="AI138" s="153"/>
      <c r="AJ138" s="153"/>
      <c r="AK138" s="153"/>
      <c r="AL138" s="153"/>
    </row>
    <row r="139" spans="1:38" ht="16.5" customHeight="1" x14ac:dyDescent="0.2">
      <c r="A139" s="153"/>
      <c r="B139" s="156"/>
      <c r="C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3"/>
      <c r="AL139" s="153"/>
    </row>
    <row r="140" spans="1:38" ht="16.5" customHeight="1" x14ac:dyDescent="0.2">
      <c r="A140" s="153"/>
      <c r="B140" s="156"/>
      <c r="C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row>
    <row r="141" spans="1:38" ht="16.5" customHeight="1" x14ac:dyDescent="0.2">
      <c r="A141" s="153"/>
      <c r="B141" s="156"/>
      <c r="C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row>
    <row r="142" spans="1:38" ht="16.5" customHeight="1" x14ac:dyDescent="0.2">
      <c r="A142" s="153"/>
      <c r="B142" s="156"/>
      <c r="C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row>
    <row r="143" spans="1:38" ht="16.5" customHeight="1" x14ac:dyDescent="0.2">
      <c r="A143" s="153"/>
      <c r="B143" s="156"/>
      <c r="C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row>
    <row r="144" spans="1:38" ht="16.5" customHeight="1" x14ac:dyDescent="0.2">
      <c r="A144" s="153"/>
      <c r="B144" s="156"/>
      <c r="C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c r="AA144" s="153"/>
      <c r="AB144" s="153"/>
      <c r="AC144" s="153"/>
      <c r="AD144" s="153"/>
      <c r="AE144" s="153"/>
      <c r="AF144" s="153"/>
      <c r="AG144" s="153"/>
      <c r="AH144" s="153"/>
      <c r="AI144" s="153"/>
      <c r="AJ144" s="153"/>
      <c r="AK144" s="153"/>
      <c r="AL144" s="153"/>
    </row>
    <row r="145" spans="1:38" ht="16.5" customHeight="1" x14ac:dyDescent="0.2">
      <c r="A145" s="153"/>
      <c r="B145" s="156"/>
      <c r="C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c r="AA145" s="153"/>
      <c r="AB145" s="153"/>
      <c r="AC145" s="153"/>
      <c r="AD145" s="153"/>
      <c r="AE145" s="153"/>
      <c r="AF145" s="153"/>
      <c r="AG145" s="153"/>
      <c r="AH145" s="153"/>
      <c r="AI145" s="153"/>
      <c r="AJ145" s="153"/>
      <c r="AK145" s="153"/>
      <c r="AL145" s="153"/>
    </row>
    <row r="146" spans="1:38" ht="16.5" customHeight="1" x14ac:dyDescent="0.2">
      <c r="A146" s="153"/>
      <c r="B146" s="156"/>
      <c r="C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c r="AA146" s="153"/>
      <c r="AB146" s="153"/>
      <c r="AC146" s="153"/>
      <c r="AD146" s="153"/>
      <c r="AE146" s="153"/>
      <c r="AF146" s="153"/>
      <c r="AG146" s="153"/>
      <c r="AH146" s="153"/>
      <c r="AI146" s="153"/>
      <c r="AJ146" s="153"/>
      <c r="AK146" s="153"/>
      <c r="AL146" s="153"/>
    </row>
    <row r="147" spans="1:38" ht="16.5" customHeight="1" x14ac:dyDescent="0.2">
      <c r="A147" s="153"/>
      <c r="B147" s="156"/>
      <c r="C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c r="AA147" s="153"/>
      <c r="AB147" s="153"/>
      <c r="AC147" s="153"/>
      <c r="AD147" s="153"/>
      <c r="AE147" s="153"/>
      <c r="AF147" s="153"/>
      <c r="AG147" s="153"/>
      <c r="AH147" s="153"/>
      <c r="AI147" s="153"/>
      <c r="AJ147" s="153"/>
      <c r="AK147" s="153"/>
      <c r="AL147" s="153"/>
    </row>
    <row r="148" spans="1:38" ht="16.5" customHeight="1" x14ac:dyDescent="0.2">
      <c r="A148" s="153"/>
      <c r="B148" s="156"/>
      <c r="C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c r="AA148" s="153"/>
      <c r="AB148" s="153"/>
      <c r="AC148" s="153"/>
      <c r="AD148" s="153"/>
      <c r="AE148" s="153"/>
      <c r="AF148" s="153"/>
      <c r="AG148" s="153"/>
      <c r="AH148" s="153"/>
      <c r="AI148" s="153"/>
      <c r="AJ148" s="153"/>
      <c r="AK148" s="153"/>
      <c r="AL148" s="153"/>
    </row>
    <row r="149" spans="1:38" ht="16.5" customHeight="1" x14ac:dyDescent="0.2">
      <c r="A149" s="153"/>
      <c r="B149" s="156"/>
      <c r="C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3"/>
      <c r="AG149" s="153"/>
      <c r="AH149" s="153"/>
      <c r="AI149" s="153"/>
      <c r="AJ149" s="153"/>
      <c r="AK149" s="153"/>
      <c r="AL149" s="153"/>
    </row>
    <row r="150" spans="1:38" ht="16.5" customHeight="1" x14ac:dyDescent="0.2">
      <c r="A150" s="153"/>
      <c r="B150" s="156"/>
      <c r="C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c r="AI150" s="153"/>
      <c r="AJ150" s="153"/>
      <c r="AK150" s="153"/>
      <c r="AL150" s="153"/>
    </row>
    <row r="151" spans="1:38" ht="16.5" customHeight="1" x14ac:dyDescent="0.2">
      <c r="A151" s="153"/>
      <c r="B151" s="156"/>
      <c r="C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153"/>
      <c r="AE151" s="153"/>
      <c r="AF151" s="153"/>
      <c r="AG151" s="153"/>
      <c r="AH151" s="153"/>
      <c r="AI151" s="153"/>
      <c r="AJ151" s="153"/>
      <c r="AK151" s="153"/>
      <c r="AL151" s="153"/>
    </row>
    <row r="152" spans="1:38" ht="16.5" customHeight="1" x14ac:dyDescent="0.2">
      <c r="A152" s="153"/>
      <c r="B152" s="156"/>
      <c r="C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c r="AA152" s="153"/>
      <c r="AB152" s="153"/>
      <c r="AC152" s="153"/>
      <c r="AD152" s="153"/>
      <c r="AE152" s="153"/>
      <c r="AF152" s="153"/>
      <c r="AG152" s="153"/>
      <c r="AH152" s="153"/>
      <c r="AI152" s="153"/>
      <c r="AJ152" s="153"/>
      <c r="AK152" s="153"/>
      <c r="AL152" s="153"/>
    </row>
    <row r="153" spans="1:38" ht="16.5" customHeight="1" x14ac:dyDescent="0.2">
      <c r="A153" s="153"/>
      <c r="B153" s="156"/>
      <c r="C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row>
    <row r="154" spans="1:38" ht="16.5" customHeight="1" x14ac:dyDescent="0.2">
      <c r="A154" s="153"/>
      <c r="B154" s="156"/>
      <c r="C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c r="AA154" s="153"/>
      <c r="AB154" s="153"/>
      <c r="AC154" s="153"/>
      <c r="AD154" s="153"/>
      <c r="AE154" s="153"/>
      <c r="AF154" s="153"/>
      <c r="AG154" s="153"/>
      <c r="AH154" s="153"/>
      <c r="AI154" s="153"/>
      <c r="AJ154" s="153"/>
      <c r="AK154" s="153"/>
      <c r="AL154" s="153"/>
    </row>
    <row r="155" spans="1:38" ht="16.5" customHeight="1" x14ac:dyDescent="0.2">
      <c r="A155" s="153"/>
      <c r="B155" s="156"/>
      <c r="C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c r="AA155" s="153"/>
      <c r="AB155" s="153"/>
      <c r="AC155" s="153"/>
      <c r="AD155" s="153"/>
      <c r="AE155" s="153"/>
      <c r="AF155" s="153"/>
      <c r="AG155" s="153"/>
      <c r="AH155" s="153"/>
      <c r="AI155" s="153"/>
      <c r="AJ155" s="153"/>
      <c r="AK155" s="153"/>
      <c r="AL155" s="153"/>
    </row>
    <row r="156" spans="1:38" ht="16.5" customHeight="1" x14ac:dyDescent="0.2">
      <c r="A156" s="153"/>
      <c r="B156" s="156"/>
      <c r="C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3"/>
      <c r="AL156" s="153"/>
    </row>
    <row r="157" spans="1:38" ht="16.5" customHeight="1" x14ac:dyDescent="0.2">
      <c r="A157" s="153"/>
      <c r="B157" s="156"/>
      <c r="C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row>
    <row r="158" spans="1:38" ht="16.5" customHeight="1" x14ac:dyDescent="0.2">
      <c r="A158" s="153"/>
      <c r="B158" s="156"/>
      <c r="C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3"/>
      <c r="AL158" s="153"/>
    </row>
    <row r="159" spans="1:38" ht="16.5" customHeight="1" x14ac:dyDescent="0.2">
      <c r="A159" s="153"/>
      <c r="B159" s="156"/>
      <c r="C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row>
    <row r="160" spans="1:38" ht="16.5" customHeight="1" x14ac:dyDescent="0.2">
      <c r="A160" s="153"/>
      <c r="B160" s="156"/>
      <c r="C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c r="AA160" s="153"/>
      <c r="AB160" s="153"/>
      <c r="AC160" s="153"/>
      <c r="AD160" s="153"/>
      <c r="AE160" s="153"/>
      <c r="AF160" s="153"/>
      <c r="AG160" s="153"/>
      <c r="AH160" s="153"/>
      <c r="AI160" s="153"/>
      <c r="AJ160" s="153"/>
      <c r="AK160" s="153"/>
      <c r="AL160" s="153"/>
    </row>
    <row r="161" spans="1:38" ht="16.5" customHeight="1" x14ac:dyDescent="0.2">
      <c r="A161" s="153"/>
      <c r="B161" s="156"/>
      <c r="C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153"/>
      <c r="AE161" s="153"/>
      <c r="AF161" s="153"/>
      <c r="AG161" s="153"/>
      <c r="AH161" s="153"/>
      <c r="AI161" s="153"/>
      <c r="AJ161" s="153"/>
      <c r="AK161" s="153"/>
      <c r="AL161" s="153"/>
    </row>
    <row r="162" spans="1:38" ht="16.5" customHeight="1" x14ac:dyDescent="0.2">
      <c r="A162" s="153"/>
      <c r="B162" s="156"/>
      <c r="C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c r="AA162" s="153"/>
      <c r="AB162" s="153"/>
      <c r="AC162" s="153"/>
      <c r="AD162" s="153"/>
      <c r="AE162" s="153"/>
      <c r="AF162" s="153"/>
      <c r="AG162" s="153"/>
      <c r="AH162" s="153"/>
      <c r="AI162" s="153"/>
      <c r="AJ162" s="153"/>
      <c r="AK162" s="153"/>
      <c r="AL162" s="153"/>
    </row>
    <row r="163" spans="1:38" ht="16.5" customHeight="1" x14ac:dyDescent="0.2">
      <c r="A163" s="153"/>
      <c r="B163" s="156"/>
      <c r="C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3"/>
    </row>
    <row r="164" spans="1:38" ht="16.5" customHeight="1" x14ac:dyDescent="0.2">
      <c r="A164" s="153"/>
      <c r="B164" s="156"/>
      <c r="C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row>
    <row r="165" spans="1:38" ht="16.5" customHeight="1" x14ac:dyDescent="0.2">
      <c r="A165" s="153"/>
      <c r="B165" s="156"/>
      <c r="C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row>
    <row r="166" spans="1:38" ht="16.5" customHeight="1" x14ac:dyDescent="0.2">
      <c r="A166" s="153"/>
      <c r="B166" s="156"/>
      <c r="C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53"/>
      <c r="AI166" s="153"/>
      <c r="AJ166" s="153"/>
      <c r="AK166" s="153"/>
      <c r="AL166" s="153"/>
    </row>
    <row r="167" spans="1:38" ht="16.5" customHeight="1" x14ac:dyDescent="0.2">
      <c r="A167" s="153"/>
      <c r="B167" s="156"/>
      <c r="C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c r="AA167" s="153"/>
      <c r="AB167" s="153"/>
      <c r="AC167" s="153"/>
      <c r="AD167" s="153"/>
      <c r="AE167" s="153"/>
      <c r="AF167" s="153"/>
      <c r="AG167" s="153"/>
      <c r="AH167" s="153"/>
      <c r="AI167" s="153"/>
      <c r="AJ167" s="153"/>
      <c r="AK167" s="153"/>
      <c r="AL167" s="153"/>
    </row>
    <row r="168" spans="1:38" ht="16.5" customHeight="1" x14ac:dyDescent="0.2">
      <c r="A168" s="153"/>
      <c r="B168" s="156"/>
      <c r="C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c r="AA168" s="153"/>
      <c r="AB168" s="153"/>
      <c r="AC168" s="153"/>
      <c r="AD168" s="153"/>
      <c r="AE168" s="153"/>
      <c r="AF168" s="153"/>
      <c r="AG168" s="153"/>
      <c r="AH168" s="153"/>
      <c r="AI168" s="153"/>
      <c r="AJ168" s="153"/>
      <c r="AK168" s="153"/>
      <c r="AL168" s="153"/>
    </row>
    <row r="169" spans="1:38" ht="16.5" customHeight="1" x14ac:dyDescent="0.2">
      <c r="A169" s="153"/>
      <c r="B169" s="156"/>
      <c r="C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c r="AA169" s="153"/>
      <c r="AB169" s="153"/>
      <c r="AC169" s="153"/>
      <c r="AD169" s="153"/>
      <c r="AE169" s="153"/>
      <c r="AF169" s="153"/>
      <c r="AG169" s="153"/>
      <c r="AH169" s="153"/>
      <c r="AI169" s="153"/>
      <c r="AJ169" s="153"/>
      <c r="AK169" s="153"/>
      <c r="AL169" s="153"/>
    </row>
    <row r="170" spans="1:38" ht="16.5" customHeight="1" x14ac:dyDescent="0.2">
      <c r="A170" s="153"/>
      <c r="B170" s="156"/>
      <c r="C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c r="AG170" s="153"/>
      <c r="AH170" s="153"/>
      <c r="AI170" s="153"/>
      <c r="AJ170" s="153"/>
      <c r="AK170" s="153"/>
      <c r="AL170" s="153"/>
    </row>
    <row r="171" spans="1:38" ht="16.5" customHeight="1" x14ac:dyDescent="0.2">
      <c r="A171" s="153"/>
      <c r="B171" s="156"/>
      <c r="C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c r="AA171" s="153"/>
      <c r="AB171" s="153"/>
      <c r="AC171" s="153"/>
      <c r="AD171" s="153"/>
      <c r="AE171" s="153"/>
      <c r="AF171" s="153"/>
      <c r="AG171" s="153"/>
      <c r="AH171" s="153"/>
      <c r="AI171" s="153"/>
      <c r="AJ171" s="153"/>
      <c r="AK171" s="153"/>
      <c r="AL171" s="153"/>
    </row>
    <row r="172" spans="1:38" ht="16.5" customHeight="1" x14ac:dyDescent="0.2">
      <c r="A172" s="153"/>
      <c r="B172" s="156"/>
      <c r="C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3"/>
      <c r="AL172" s="153"/>
    </row>
    <row r="173" spans="1:38" ht="16.5" customHeight="1" x14ac:dyDescent="0.2">
      <c r="A173" s="153"/>
      <c r="B173" s="156"/>
      <c r="C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3"/>
      <c r="AL173" s="153"/>
    </row>
    <row r="174" spans="1:38" ht="16.5" customHeight="1" x14ac:dyDescent="0.2">
      <c r="A174" s="153"/>
      <c r="B174" s="156"/>
      <c r="C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row>
    <row r="175" spans="1:38" ht="16.5" customHeight="1" x14ac:dyDescent="0.2">
      <c r="A175" s="153"/>
      <c r="B175" s="156"/>
      <c r="C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3"/>
      <c r="AL175" s="153"/>
    </row>
    <row r="176" spans="1:38" ht="16.5" customHeight="1" x14ac:dyDescent="0.2">
      <c r="A176" s="153"/>
      <c r="B176" s="156"/>
      <c r="C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row>
    <row r="177" spans="1:38" ht="16.5" customHeight="1" x14ac:dyDescent="0.2">
      <c r="A177" s="153"/>
      <c r="B177" s="156"/>
      <c r="C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c r="AA177" s="153"/>
      <c r="AB177" s="153"/>
      <c r="AC177" s="153"/>
      <c r="AD177" s="153"/>
      <c r="AE177" s="153"/>
      <c r="AF177" s="153"/>
      <c r="AG177" s="153"/>
      <c r="AH177" s="153"/>
      <c r="AI177" s="153"/>
      <c r="AJ177" s="153"/>
      <c r="AK177" s="153"/>
      <c r="AL177" s="153"/>
    </row>
    <row r="178" spans="1:38" ht="16.5" customHeight="1" x14ac:dyDescent="0.2">
      <c r="A178" s="153"/>
      <c r="B178" s="156"/>
      <c r="C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c r="AA178" s="153"/>
      <c r="AB178" s="153"/>
      <c r="AC178" s="153"/>
      <c r="AD178" s="153"/>
      <c r="AE178" s="153"/>
      <c r="AF178" s="153"/>
      <c r="AG178" s="153"/>
      <c r="AH178" s="153"/>
      <c r="AI178" s="153"/>
      <c r="AJ178" s="153"/>
      <c r="AK178" s="153"/>
      <c r="AL178" s="153"/>
    </row>
    <row r="179" spans="1:38" ht="16.5" customHeight="1" x14ac:dyDescent="0.2">
      <c r="A179" s="153"/>
      <c r="B179" s="156"/>
      <c r="C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c r="AA179" s="153"/>
      <c r="AB179" s="153"/>
      <c r="AC179" s="153"/>
      <c r="AD179" s="153"/>
      <c r="AE179" s="153"/>
      <c r="AF179" s="153"/>
      <c r="AG179" s="153"/>
      <c r="AH179" s="153"/>
      <c r="AI179" s="153"/>
      <c r="AJ179" s="153"/>
      <c r="AK179" s="153"/>
      <c r="AL179" s="153"/>
    </row>
    <row r="180" spans="1:38" ht="16.5" customHeight="1" x14ac:dyDescent="0.2">
      <c r="A180" s="153"/>
      <c r="B180" s="156"/>
      <c r="C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c r="AA180" s="153"/>
      <c r="AB180" s="153"/>
      <c r="AC180" s="153"/>
      <c r="AD180" s="153"/>
      <c r="AE180" s="153"/>
      <c r="AF180" s="153"/>
      <c r="AG180" s="153"/>
      <c r="AH180" s="153"/>
      <c r="AI180" s="153"/>
      <c r="AJ180" s="153"/>
      <c r="AK180" s="153"/>
      <c r="AL180" s="153"/>
    </row>
    <row r="181" spans="1:38" ht="16.5" customHeight="1" x14ac:dyDescent="0.2">
      <c r="A181" s="153"/>
      <c r="B181" s="156"/>
      <c r="C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3"/>
      <c r="AB181" s="153"/>
      <c r="AC181" s="153"/>
      <c r="AD181" s="153"/>
      <c r="AE181" s="153"/>
      <c r="AF181" s="153"/>
      <c r="AG181" s="153"/>
      <c r="AH181" s="153"/>
      <c r="AI181" s="153"/>
      <c r="AJ181" s="153"/>
      <c r="AK181" s="153"/>
      <c r="AL181" s="153"/>
    </row>
    <row r="182" spans="1:38" ht="16.5" customHeight="1" x14ac:dyDescent="0.2">
      <c r="A182" s="153"/>
      <c r="B182" s="156"/>
      <c r="C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c r="AA182" s="153"/>
      <c r="AB182" s="153"/>
      <c r="AC182" s="153"/>
      <c r="AD182" s="153"/>
      <c r="AE182" s="153"/>
      <c r="AF182" s="153"/>
      <c r="AG182" s="153"/>
      <c r="AH182" s="153"/>
      <c r="AI182" s="153"/>
      <c r="AJ182" s="153"/>
      <c r="AK182" s="153"/>
      <c r="AL182" s="153"/>
    </row>
    <row r="183" spans="1:38" ht="16.5" customHeight="1" x14ac:dyDescent="0.2">
      <c r="A183" s="153"/>
      <c r="B183" s="156"/>
      <c r="C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53"/>
      <c r="AH183" s="153"/>
      <c r="AI183" s="153"/>
      <c r="AJ183" s="153"/>
      <c r="AK183" s="153"/>
      <c r="AL183" s="153"/>
    </row>
    <row r="184" spans="1:38" ht="16.5" customHeight="1" x14ac:dyDescent="0.2">
      <c r="A184" s="153"/>
      <c r="B184" s="156"/>
      <c r="C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c r="AA184" s="153"/>
      <c r="AB184" s="153"/>
      <c r="AC184" s="153"/>
      <c r="AD184" s="153"/>
      <c r="AE184" s="153"/>
      <c r="AF184" s="153"/>
      <c r="AG184" s="153"/>
      <c r="AH184" s="153"/>
      <c r="AI184" s="153"/>
      <c r="AJ184" s="153"/>
      <c r="AK184" s="153"/>
      <c r="AL184" s="153"/>
    </row>
    <row r="185" spans="1:38" ht="16.5" customHeight="1" x14ac:dyDescent="0.2">
      <c r="A185" s="153"/>
      <c r="B185" s="156"/>
      <c r="C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c r="AB185" s="153"/>
      <c r="AC185" s="153"/>
      <c r="AD185" s="153"/>
      <c r="AE185" s="153"/>
      <c r="AF185" s="153"/>
      <c r="AG185" s="153"/>
      <c r="AH185" s="153"/>
      <c r="AI185" s="153"/>
      <c r="AJ185" s="153"/>
      <c r="AK185" s="153"/>
      <c r="AL185" s="153"/>
    </row>
    <row r="186" spans="1:38" ht="16.5" customHeight="1" x14ac:dyDescent="0.2">
      <c r="A186" s="153"/>
      <c r="B186" s="156"/>
      <c r="C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row>
    <row r="187" spans="1:38" ht="16.5" customHeight="1" x14ac:dyDescent="0.2">
      <c r="A187" s="153"/>
      <c r="B187" s="156"/>
      <c r="C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row>
    <row r="188" spans="1:38" ht="16.5" customHeight="1" x14ac:dyDescent="0.2">
      <c r="A188" s="153"/>
      <c r="B188" s="156"/>
      <c r="C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row>
    <row r="189" spans="1:38" ht="16.5" customHeight="1" x14ac:dyDescent="0.2">
      <c r="A189" s="153"/>
      <c r="B189" s="156"/>
      <c r="C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row>
    <row r="190" spans="1:38" ht="16.5" customHeight="1" x14ac:dyDescent="0.2">
      <c r="A190" s="153"/>
      <c r="B190" s="156"/>
      <c r="C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53"/>
      <c r="AI190" s="153"/>
      <c r="AJ190" s="153"/>
      <c r="AK190" s="153"/>
      <c r="AL190" s="153"/>
    </row>
    <row r="191" spans="1:38" ht="16.5" customHeight="1" x14ac:dyDescent="0.2">
      <c r="A191" s="153"/>
      <c r="B191" s="156"/>
      <c r="C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3"/>
      <c r="AL191" s="153"/>
    </row>
    <row r="192" spans="1:38" ht="16.5" customHeight="1" x14ac:dyDescent="0.2">
      <c r="A192" s="153"/>
      <c r="B192" s="156"/>
      <c r="C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153"/>
      <c r="AE192" s="153"/>
      <c r="AF192" s="153"/>
      <c r="AG192" s="153"/>
      <c r="AH192" s="153"/>
      <c r="AI192" s="153"/>
      <c r="AJ192" s="153"/>
      <c r="AK192" s="153"/>
      <c r="AL192" s="153"/>
    </row>
    <row r="193" spans="1:38" ht="16.5" customHeight="1" x14ac:dyDescent="0.2">
      <c r="A193" s="153"/>
      <c r="B193" s="156"/>
      <c r="C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c r="AA193" s="153"/>
      <c r="AB193" s="153"/>
      <c r="AC193" s="153"/>
      <c r="AD193" s="153"/>
      <c r="AE193" s="153"/>
      <c r="AF193" s="153"/>
      <c r="AG193" s="153"/>
      <c r="AH193" s="153"/>
      <c r="AI193" s="153"/>
      <c r="AJ193" s="153"/>
      <c r="AK193" s="153"/>
      <c r="AL193" s="153"/>
    </row>
    <row r="194" spans="1:38" ht="16.5" customHeight="1" x14ac:dyDescent="0.2">
      <c r="A194" s="153"/>
      <c r="B194" s="156"/>
      <c r="C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153"/>
      <c r="AE194" s="153"/>
      <c r="AF194" s="153"/>
      <c r="AG194" s="153"/>
      <c r="AH194" s="153"/>
      <c r="AI194" s="153"/>
      <c r="AJ194" s="153"/>
      <c r="AK194" s="153"/>
      <c r="AL194" s="153"/>
    </row>
    <row r="195" spans="1:38" ht="16.5" customHeight="1" x14ac:dyDescent="0.2">
      <c r="A195" s="153"/>
      <c r="B195" s="156"/>
      <c r="C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c r="AA195" s="153"/>
      <c r="AB195" s="153"/>
      <c r="AC195" s="153"/>
      <c r="AD195" s="153"/>
      <c r="AE195" s="153"/>
      <c r="AF195" s="153"/>
      <c r="AG195" s="153"/>
      <c r="AH195" s="153"/>
      <c r="AI195" s="153"/>
      <c r="AJ195" s="153"/>
      <c r="AK195" s="153"/>
      <c r="AL195" s="153"/>
    </row>
    <row r="196" spans="1:38" ht="16.5" customHeight="1" x14ac:dyDescent="0.2">
      <c r="A196" s="153"/>
      <c r="B196" s="156"/>
      <c r="C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L196" s="153"/>
    </row>
    <row r="197" spans="1:38" ht="16.5" customHeight="1" x14ac:dyDescent="0.2">
      <c r="A197" s="153"/>
      <c r="B197" s="156"/>
      <c r="C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53"/>
      <c r="AI197" s="153"/>
      <c r="AJ197" s="153"/>
      <c r="AK197" s="153"/>
      <c r="AL197" s="153"/>
    </row>
    <row r="198" spans="1:38" ht="16.5" customHeight="1" x14ac:dyDescent="0.2">
      <c r="A198" s="153"/>
      <c r="B198" s="156"/>
      <c r="C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c r="AA198" s="153"/>
      <c r="AB198" s="153"/>
      <c r="AC198" s="153"/>
      <c r="AD198" s="153"/>
      <c r="AE198" s="153"/>
      <c r="AF198" s="153"/>
      <c r="AG198" s="153"/>
      <c r="AH198" s="153"/>
      <c r="AI198" s="153"/>
      <c r="AJ198" s="153"/>
      <c r="AK198" s="153"/>
      <c r="AL198" s="153"/>
    </row>
    <row r="199" spans="1:38" ht="16.5" customHeight="1" x14ac:dyDescent="0.2">
      <c r="A199" s="153"/>
      <c r="B199" s="156"/>
      <c r="C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c r="AA199" s="153"/>
      <c r="AB199" s="153"/>
      <c r="AC199" s="153"/>
      <c r="AD199" s="153"/>
      <c r="AE199" s="153"/>
      <c r="AF199" s="153"/>
      <c r="AG199" s="153"/>
      <c r="AH199" s="153"/>
      <c r="AI199" s="153"/>
      <c r="AJ199" s="153"/>
      <c r="AK199" s="153"/>
      <c r="AL199" s="153"/>
    </row>
    <row r="200" spans="1:38" ht="16.5" customHeight="1" x14ac:dyDescent="0.2">
      <c r="A200" s="153"/>
      <c r="B200" s="156"/>
      <c r="C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c r="AA200" s="153"/>
      <c r="AB200" s="153"/>
      <c r="AC200" s="153"/>
      <c r="AD200" s="153"/>
      <c r="AE200" s="153"/>
      <c r="AF200" s="153"/>
      <c r="AG200" s="153"/>
      <c r="AH200" s="153"/>
      <c r="AI200" s="153"/>
      <c r="AJ200" s="153"/>
      <c r="AK200" s="153"/>
      <c r="AL200" s="153"/>
    </row>
    <row r="201" spans="1:38" ht="16.5" customHeight="1" x14ac:dyDescent="0.2">
      <c r="A201" s="153"/>
      <c r="B201" s="156"/>
      <c r="C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c r="AA201" s="153"/>
      <c r="AB201" s="153"/>
      <c r="AC201" s="153"/>
      <c r="AD201" s="153"/>
      <c r="AE201" s="153"/>
      <c r="AF201" s="153"/>
      <c r="AG201" s="153"/>
      <c r="AH201" s="153"/>
      <c r="AI201" s="153"/>
      <c r="AJ201" s="153"/>
      <c r="AK201" s="153"/>
      <c r="AL201" s="153"/>
    </row>
    <row r="202" spans="1:38" ht="16.5" customHeight="1" x14ac:dyDescent="0.2">
      <c r="A202" s="153"/>
      <c r="B202" s="156"/>
      <c r="C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c r="AA202" s="153"/>
      <c r="AB202" s="153"/>
      <c r="AC202" s="153"/>
      <c r="AD202" s="153"/>
      <c r="AE202" s="153"/>
      <c r="AF202" s="153"/>
      <c r="AG202" s="153"/>
      <c r="AH202" s="153"/>
      <c r="AI202" s="153"/>
      <c r="AJ202" s="153"/>
      <c r="AK202" s="153"/>
      <c r="AL202" s="153"/>
    </row>
    <row r="203" spans="1:38" ht="16.5" customHeight="1" x14ac:dyDescent="0.2">
      <c r="A203" s="153"/>
      <c r="B203" s="156"/>
      <c r="C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c r="AA203" s="153"/>
      <c r="AB203" s="153"/>
      <c r="AC203" s="153"/>
      <c r="AD203" s="153"/>
      <c r="AE203" s="153"/>
      <c r="AF203" s="153"/>
      <c r="AG203" s="153"/>
      <c r="AH203" s="153"/>
      <c r="AI203" s="153"/>
      <c r="AJ203" s="153"/>
      <c r="AK203" s="153"/>
      <c r="AL203" s="153"/>
    </row>
    <row r="204" spans="1:38" ht="16.5" customHeight="1" x14ac:dyDescent="0.2">
      <c r="A204" s="153"/>
      <c r="B204" s="156"/>
      <c r="C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row>
    <row r="205" spans="1:38" ht="16.5" customHeight="1" x14ac:dyDescent="0.2">
      <c r="A205" s="153"/>
      <c r="B205" s="156"/>
      <c r="C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38" ht="16.5" customHeight="1" x14ac:dyDescent="0.2">
      <c r="A206" s="153"/>
      <c r="B206" s="156"/>
      <c r="C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153"/>
      <c r="AE206" s="153"/>
      <c r="AF206" s="153"/>
      <c r="AG206" s="153"/>
      <c r="AH206" s="153"/>
      <c r="AI206" s="153"/>
      <c r="AJ206" s="153"/>
      <c r="AK206" s="153"/>
      <c r="AL206" s="153"/>
    </row>
    <row r="207" spans="1:38" ht="16.5" customHeight="1" x14ac:dyDescent="0.2">
      <c r="A207" s="153"/>
      <c r="B207" s="156"/>
      <c r="C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38" ht="16.5" customHeight="1" x14ac:dyDescent="0.2">
      <c r="A208" s="153"/>
      <c r="B208" s="156"/>
      <c r="C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153"/>
      <c r="AK208" s="153"/>
      <c r="AL208" s="153"/>
    </row>
    <row r="209" spans="1:38" ht="16.5" customHeight="1" x14ac:dyDescent="0.2">
      <c r="A209" s="153"/>
      <c r="B209" s="156"/>
      <c r="C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row>
    <row r="210" spans="1:38" ht="16.5" customHeight="1" x14ac:dyDescent="0.2">
      <c r="A210" s="153"/>
      <c r="B210" s="156"/>
      <c r="C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c r="AA210" s="153"/>
      <c r="AB210" s="153"/>
      <c r="AC210" s="153"/>
      <c r="AD210" s="153"/>
      <c r="AE210" s="153"/>
      <c r="AF210" s="153"/>
      <c r="AG210" s="153"/>
      <c r="AH210" s="153"/>
      <c r="AI210" s="153"/>
      <c r="AJ210" s="153"/>
      <c r="AK210" s="153"/>
      <c r="AL210" s="153"/>
    </row>
    <row r="211" spans="1:38" ht="16.5" customHeight="1" x14ac:dyDescent="0.2">
      <c r="A211" s="153"/>
      <c r="B211" s="156"/>
      <c r="C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c r="AA211" s="153"/>
      <c r="AB211" s="153"/>
      <c r="AC211" s="153"/>
      <c r="AD211" s="153"/>
      <c r="AE211" s="153"/>
      <c r="AF211" s="153"/>
      <c r="AG211" s="153"/>
      <c r="AH211" s="153"/>
      <c r="AI211" s="153"/>
      <c r="AJ211" s="153"/>
      <c r="AK211" s="153"/>
      <c r="AL211" s="153"/>
    </row>
    <row r="212" spans="1:38" ht="16.5" customHeight="1" x14ac:dyDescent="0.2">
      <c r="A212" s="153"/>
      <c r="B212" s="156"/>
      <c r="C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c r="AA212" s="153"/>
      <c r="AB212" s="153"/>
      <c r="AC212" s="153"/>
      <c r="AD212" s="153"/>
      <c r="AE212" s="153"/>
      <c r="AF212" s="153"/>
      <c r="AG212" s="153"/>
      <c r="AH212" s="153"/>
      <c r="AI212" s="153"/>
      <c r="AJ212" s="153"/>
      <c r="AK212" s="153"/>
      <c r="AL212" s="153"/>
    </row>
    <row r="213" spans="1:38" ht="16.5" customHeight="1" x14ac:dyDescent="0.2">
      <c r="A213" s="153"/>
      <c r="B213" s="156"/>
      <c r="C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c r="AA213" s="153"/>
      <c r="AB213" s="153"/>
      <c r="AC213" s="153"/>
      <c r="AD213" s="153"/>
      <c r="AE213" s="153"/>
      <c r="AF213" s="153"/>
      <c r="AG213" s="153"/>
      <c r="AH213" s="153"/>
      <c r="AI213" s="153"/>
      <c r="AJ213" s="153"/>
      <c r="AK213" s="153"/>
      <c r="AL213" s="153"/>
    </row>
    <row r="214" spans="1:38" ht="16.5" customHeight="1" x14ac:dyDescent="0.2">
      <c r="A214" s="153"/>
      <c r="B214" s="156"/>
      <c r="C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row>
    <row r="215" spans="1:38" ht="16.5" customHeight="1" x14ac:dyDescent="0.2">
      <c r="A215" s="153"/>
      <c r="B215" s="156"/>
      <c r="C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c r="AA215" s="153"/>
      <c r="AB215" s="153"/>
      <c r="AC215" s="153"/>
      <c r="AD215" s="153"/>
      <c r="AE215" s="153"/>
      <c r="AF215" s="153"/>
      <c r="AG215" s="153"/>
      <c r="AH215" s="153"/>
      <c r="AI215" s="153"/>
      <c r="AJ215" s="153"/>
      <c r="AK215" s="153"/>
      <c r="AL215" s="153"/>
    </row>
    <row r="216" spans="1:38" ht="16.5" customHeight="1" x14ac:dyDescent="0.2">
      <c r="A216" s="153"/>
      <c r="B216" s="156"/>
      <c r="C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c r="AA216" s="153"/>
      <c r="AB216" s="153"/>
      <c r="AC216" s="153"/>
      <c r="AD216" s="153"/>
      <c r="AE216" s="153"/>
      <c r="AF216" s="153"/>
      <c r="AG216" s="153"/>
      <c r="AH216" s="153"/>
      <c r="AI216" s="153"/>
      <c r="AJ216" s="153"/>
      <c r="AK216" s="153"/>
      <c r="AL216" s="153"/>
    </row>
    <row r="217" spans="1:38" ht="16.5" customHeight="1" x14ac:dyDescent="0.2">
      <c r="A217" s="153"/>
      <c r="B217" s="156"/>
      <c r="C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c r="AA217" s="153"/>
      <c r="AB217" s="153"/>
      <c r="AC217" s="153"/>
      <c r="AD217" s="153"/>
      <c r="AE217" s="153"/>
      <c r="AF217" s="153"/>
      <c r="AG217" s="153"/>
      <c r="AH217" s="153"/>
      <c r="AI217" s="153"/>
      <c r="AJ217" s="153"/>
      <c r="AK217" s="153"/>
      <c r="AL217" s="153"/>
    </row>
    <row r="218" spans="1:38" ht="16.5" customHeight="1" x14ac:dyDescent="0.2">
      <c r="A218" s="153"/>
      <c r="B218" s="156"/>
      <c r="C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c r="AA218" s="153"/>
      <c r="AB218" s="153"/>
      <c r="AC218" s="153"/>
      <c r="AD218" s="153"/>
      <c r="AE218" s="153"/>
      <c r="AF218" s="153"/>
      <c r="AG218" s="153"/>
      <c r="AH218" s="153"/>
      <c r="AI218" s="153"/>
      <c r="AJ218" s="153"/>
      <c r="AK218" s="153"/>
      <c r="AL218" s="153"/>
    </row>
    <row r="219" spans="1:38" ht="16.5" customHeight="1" x14ac:dyDescent="0.2">
      <c r="A219" s="153"/>
      <c r="B219" s="156"/>
      <c r="C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c r="AA219" s="153"/>
      <c r="AB219" s="153"/>
      <c r="AC219" s="153"/>
      <c r="AD219" s="153"/>
      <c r="AE219" s="153"/>
      <c r="AF219" s="153"/>
      <c r="AG219" s="153"/>
      <c r="AH219" s="153"/>
      <c r="AI219" s="153"/>
      <c r="AJ219" s="153"/>
      <c r="AK219" s="153"/>
      <c r="AL219" s="153"/>
    </row>
    <row r="220" spans="1:38" ht="16.5" customHeight="1" x14ac:dyDescent="0.2">
      <c r="A220" s="153"/>
      <c r="B220" s="156"/>
      <c r="C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c r="AA220" s="153"/>
      <c r="AB220" s="153"/>
      <c r="AC220" s="153"/>
      <c r="AD220" s="153"/>
      <c r="AE220" s="153"/>
      <c r="AF220" s="153"/>
      <c r="AG220" s="153"/>
      <c r="AH220" s="153"/>
      <c r="AI220" s="153"/>
      <c r="AJ220" s="153"/>
      <c r="AK220" s="153"/>
      <c r="AL220" s="153"/>
    </row>
    <row r="221" spans="1:38" ht="16.5" customHeight="1" x14ac:dyDescent="0.2">
      <c r="A221" s="153"/>
      <c r="B221" s="156"/>
      <c r="C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c r="AA221" s="153"/>
      <c r="AB221" s="153"/>
      <c r="AC221" s="153"/>
      <c r="AD221" s="153"/>
      <c r="AE221" s="153"/>
      <c r="AF221" s="153"/>
      <c r="AG221" s="153"/>
      <c r="AH221" s="153"/>
      <c r="AI221" s="153"/>
      <c r="AJ221" s="153"/>
      <c r="AK221" s="153"/>
      <c r="AL221" s="153"/>
    </row>
    <row r="222" spans="1:38" ht="16.5" customHeight="1" x14ac:dyDescent="0.2">
      <c r="A222" s="153"/>
      <c r="B222" s="156"/>
      <c r="C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c r="AA222" s="153"/>
      <c r="AB222" s="153"/>
      <c r="AC222" s="153"/>
      <c r="AD222" s="153"/>
      <c r="AE222" s="153"/>
      <c r="AF222" s="153"/>
      <c r="AG222" s="153"/>
      <c r="AH222" s="153"/>
      <c r="AI222" s="153"/>
      <c r="AJ222" s="153"/>
      <c r="AK222" s="153"/>
      <c r="AL222" s="153"/>
    </row>
    <row r="223" spans="1:38" ht="16.5" customHeight="1" x14ac:dyDescent="0.2">
      <c r="A223" s="153"/>
      <c r="B223" s="156"/>
      <c r="C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c r="AA223" s="153"/>
      <c r="AB223" s="153"/>
      <c r="AC223" s="153"/>
      <c r="AD223" s="153"/>
      <c r="AE223" s="153"/>
      <c r="AF223" s="153"/>
      <c r="AG223" s="153"/>
      <c r="AH223" s="153"/>
      <c r="AI223" s="153"/>
      <c r="AJ223" s="153"/>
      <c r="AK223" s="153"/>
      <c r="AL223" s="153"/>
    </row>
    <row r="224" spans="1:38" ht="16.5" customHeight="1" x14ac:dyDescent="0.2">
      <c r="A224" s="153"/>
      <c r="B224" s="156"/>
      <c r="C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c r="AA224" s="153"/>
      <c r="AB224" s="153"/>
      <c r="AC224" s="153"/>
      <c r="AD224" s="153"/>
      <c r="AE224" s="153"/>
      <c r="AF224" s="153"/>
      <c r="AG224" s="153"/>
      <c r="AH224" s="153"/>
      <c r="AI224" s="153"/>
      <c r="AJ224" s="153"/>
      <c r="AK224" s="153"/>
      <c r="AL224" s="153"/>
    </row>
    <row r="225" spans="1:38" ht="16.5" customHeight="1" x14ac:dyDescent="0.2">
      <c r="A225" s="153"/>
      <c r="B225" s="156"/>
      <c r="C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c r="AA225" s="153"/>
      <c r="AB225" s="153"/>
      <c r="AC225" s="153"/>
      <c r="AD225" s="153"/>
      <c r="AE225" s="153"/>
      <c r="AF225" s="153"/>
      <c r="AG225" s="153"/>
      <c r="AH225" s="153"/>
      <c r="AI225" s="153"/>
      <c r="AJ225" s="153"/>
      <c r="AK225" s="153"/>
      <c r="AL225" s="153"/>
    </row>
    <row r="226" spans="1:38" ht="16.5" customHeight="1" x14ac:dyDescent="0.2">
      <c r="A226" s="153"/>
      <c r="B226" s="156"/>
      <c r="C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c r="AA226" s="153"/>
      <c r="AB226" s="153"/>
      <c r="AC226" s="153"/>
      <c r="AD226" s="153"/>
      <c r="AE226" s="153"/>
      <c r="AF226" s="153"/>
      <c r="AG226" s="153"/>
      <c r="AH226" s="153"/>
      <c r="AI226" s="153"/>
      <c r="AJ226" s="153"/>
      <c r="AK226" s="153"/>
      <c r="AL226" s="153"/>
    </row>
    <row r="227" spans="1:38" ht="16.5" customHeight="1" x14ac:dyDescent="0.2">
      <c r="A227" s="153"/>
      <c r="B227" s="156"/>
      <c r="C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c r="AA227" s="153"/>
      <c r="AB227" s="153"/>
      <c r="AC227" s="153"/>
      <c r="AD227" s="153"/>
      <c r="AE227" s="153"/>
      <c r="AF227" s="153"/>
      <c r="AG227" s="153"/>
      <c r="AH227" s="153"/>
      <c r="AI227" s="153"/>
      <c r="AJ227" s="153"/>
      <c r="AK227" s="153"/>
      <c r="AL227" s="153"/>
    </row>
    <row r="228" spans="1:38" ht="16.5" customHeight="1" x14ac:dyDescent="0.2">
      <c r="A228" s="153"/>
      <c r="B228" s="156"/>
      <c r="C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38" ht="16.5" customHeight="1" x14ac:dyDescent="0.2">
      <c r="A229" s="153"/>
      <c r="B229" s="156"/>
      <c r="C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c r="AA229" s="153"/>
      <c r="AB229" s="153"/>
      <c r="AC229" s="153"/>
      <c r="AD229" s="153"/>
      <c r="AE229" s="153"/>
      <c r="AF229" s="153"/>
      <c r="AG229" s="153"/>
      <c r="AH229" s="153"/>
      <c r="AI229" s="153"/>
      <c r="AJ229" s="153"/>
      <c r="AK229" s="153"/>
      <c r="AL229" s="153"/>
    </row>
    <row r="230" spans="1:38" ht="16.5" customHeight="1" x14ac:dyDescent="0.2">
      <c r="A230" s="153"/>
      <c r="B230" s="156"/>
      <c r="C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c r="AA230" s="153"/>
      <c r="AB230" s="153"/>
      <c r="AC230" s="153"/>
      <c r="AD230" s="153"/>
      <c r="AE230" s="153"/>
      <c r="AF230" s="153"/>
      <c r="AG230" s="153"/>
      <c r="AH230" s="153"/>
      <c r="AI230" s="153"/>
      <c r="AJ230" s="153"/>
      <c r="AK230" s="153"/>
      <c r="AL230" s="153"/>
    </row>
    <row r="231" spans="1:38" ht="16.5" customHeight="1" x14ac:dyDescent="0.2">
      <c r="A231" s="153"/>
      <c r="B231" s="156"/>
      <c r="C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c r="AA231" s="153"/>
      <c r="AB231" s="153"/>
      <c r="AC231" s="153"/>
      <c r="AD231" s="153"/>
      <c r="AE231" s="153"/>
      <c r="AF231" s="153"/>
      <c r="AG231" s="153"/>
      <c r="AH231" s="153"/>
      <c r="AI231" s="153"/>
      <c r="AJ231" s="153"/>
      <c r="AK231" s="153"/>
      <c r="AL231" s="153"/>
    </row>
    <row r="232" spans="1:38" ht="16.5" customHeight="1" x14ac:dyDescent="0.2">
      <c r="A232" s="153"/>
      <c r="B232" s="156"/>
      <c r="C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33" spans="1:38" ht="16.5" customHeight="1" x14ac:dyDescent="0.2">
      <c r="A233" s="153"/>
      <c r="B233" s="156"/>
      <c r="C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c r="AA233" s="153"/>
      <c r="AB233" s="153"/>
      <c r="AC233" s="153"/>
      <c r="AD233" s="153"/>
      <c r="AE233" s="153"/>
      <c r="AF233" s="153"/>
      <c r="AG233" s="153"/>
      <c r="AH233" s="153"/>
      <c r="AI233" s="153"/>
      <c r="AJ233" s="153"/>
      <c r="AK233" s="153"/>
      <c r="AL233" s="153"/>
    </row>
    <row r="234" spans="1:38" ht="16.5" customHeight="1" x14ac:dyDescent="0.2">
      <c r="A234" s="153"/>
      <c r="B234" s="156"/>
      <c r="C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c r="AA234" s="153"/>
      <c r="AB234" s="153"/>
      <c r="AC234" s="153"/>
      <c r="AD234" s="153"/>
      <c r="AE234" s="153"/>
      <c r="AF234" s="153"/>
      <c r="AG234" s="153"/>
      <c r="AH234" s="153"/>
      <c r="AI234" s="153"/>
      <c r="AJ234" s="153"/>
      <c r="AK234" s="153"/>
      <c r="AL234" s="153"/>
    </row>
    <row r="235" spans="1:38" ht="16.5" customHeight="1" x14ac:dyDescent="0.2">
      <c r="A235" s="153"/>
      <c r="B235" s="156"/>
      <c r="C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c r="AA235" s="153"/>
      <c r="AB235" s="153"/>
      <c r="AC235" s="153"/>
      <c r="AD235" s="153"/>
      <c r="AE235" s="153"/>
      <c r="AF235" s="153"/>
      <c r="AG235" s="153"/>
      <c r="AH235" s="153"/>
      <c r="AI235" s="153"/>
      <c r="AJ235" s="153"/>
      <c r="AK235" s="153"/>
      <c r="AL235" s="153"/>
    </row>
    <row r="236" spans="1:38" ht="16.5" customHeight="1" x14ac:dyDescent="0.2">
      <c r="A236" s="153"/>
      <c r="B236" s="156"/>
      <c r="C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c r="AA236" s="153"/>
      <c r="AB236" s="153"/>
      <c r="AC236" s="153"/>
      <c r="AD236" s="153"/>
      <c r="AE236" s="153"/>
      <c r="AF236" s="153"/>
      <c r="AG236" s="153"/>
      <c r="AH236" s="153"/>
      <c r="AI236" s="153"/>
      <c r="AJ236" s="153"/>
      <c r="AK236" s="153"/>
      <c r="AL236" s="153"/>
    </row>
    <row r="237" spans="1:38" ht="16.5" customHeight="1" x14ac:dyDescent="0.2">
      <c r="A237" s="153"/>
      <c r="B237" s="156"/>
      <c r="C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c r="AA237" s="153"/>
      <c r="AB237" s="153"/>
      <c r="AC237" s="153"/>
      <c r="AD237" s="153"/>
      <c r="AE237" s="153"/>
      <c r="AF237" s="153"/>
      <c r="AG237" s="153"/>
      <c r="AH237" s="153"/>
      <c r="AI237" s="153"/>
      <c r="AJ237" s="153"/>
      <c r="AK237" s="153"/>
      <c r="AL237" s="153"/>
    </row>
    <row r="238" spans="1:38" ht="16.5" customHeight="1" x14ac:dyDescent="0.2">
      <c r="A238" s="153"/>
      <c r="B238" s="156"/>
      <c r="C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c r="AA238" s="153"/>
      <c r="AB238" s="153"/>
      <c r="AC238" s="153"/>
      <c r="AD238" s="153"/>
      <c r="AE238" s="153"/>
      <c r="AF238" s="153"/>
      <c r="AG238" s="153"/>
      <c r="AH238" s="153"/>
      <c r="AI238" s="153"/>
      <c r="AJ238" s="153"/>
      <c r="AK238" s="153"/>
      <c r="AL238" s="153"/>
    </row>
    <row r="239" spans="1:38" ht="16.5" customHeight="1" x14ac:dyDescent="0.2">
      <c r="A239" s="153"/>
      <c r="B239" s="156"/>
      <c r="C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c r="AA239" s="153"/>
      <c r="AB239" s="153"/>
      <c r="AC239" s="153"/>
      <c r="AD239" s="153"/>
      <c r="AE239" s="153"/>
      <c r="AF239" s="153"/>
      <c r="AG239" s="153"/>
      <c r="AH239" s="153"/>
      <c r="AI239" s="153"/>
      <c r="AJ239" s="153"/>
      <c r="AK239" s="153"/>
      <c r="AL239" s="153"/>
    </row>
    <row r="240" spans="1:38" ht="16.5" customHeight="1" x14ac:dyDescent="0.2">
      <c r="A240" s="153"/>
      <c r="B240" s="156"/>
      <c r="C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c r="AA240" s="153"/>
      <c r="AB240" s="153"/>
      <c r="AC240" s="153"/>
      <c r="AD240" s="153"/>
      <c r="AE240" s="153"/>
      <c r="AF240" s="153"/>
      <c r="AG240" s="153"/>
      <c r="AH240" s="153"/>
      <c r="AI240" s="153"/>
      <c r="AJ240" s="153"/>
      <c r="AK240" s="153"/>
      <c r="AL240" s="153"/>
    </row>
    <row r="241" spans="1:38" ht="16.5" customHeight="1" x14ac:dyDescent="0.2">
      <c r="A241" s="153"/>
      <c r="B241" s="156"/>
      <c r="C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c r="AA241" s="153"/>
      <c r="AB241" s="153"/>
      <c r="AC241" s="153"/>
      <c r="AD241" s="153"/>
      <c r="AE241" s="153"/>
      <c r="AF241" s="153"/>
      <c r="AG241" s="153"/>
      <c r="AH241" s="153"/>
      <c r="AI241" s="153"/>
      <c r="AJ241" s="153"/>
      <c r="AK241" s="153"/>
      <c r="AL241" s="153"/>
    </row>
    <row r="242" spans="1:38" ht="16.5" customHeight="1" x14ac:dyDescent="0.2">
      <c r="A242" s="153"/>
      <c r="B242" s="156"/>
      <c r="C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c r="AA242" s="153"/>
      <c r="AB242" s="153"/>
      <c r="AC242" s="153"/>
      <c r="AD242" s="153"/>
      <c r="AE242" s="153"/>
      <c r="AF242" s="153"/>
      <c r="AG242" s="153"/>
      <c r="AH242" s="153"/>
      <c r="AI242" s="153"/>
      <c r="AJ242" s="153"/>
      <c r="AK242" s="153"/>
      <c r="AL242" s="153"/>
    </row>
    <row r="243" spans="1:38" ht="16.5" customHeight="1" x14ac:dyDescent="0.2">
      <c r="A243" s="153"/>
      <c r="B243" s="156"/>
      <c r="C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c r="AA243" s="153"/>
      <c r="AB243" s="153"/>
      <c r="AC243" s="153"/>
      <c r="AD243" s="153"/>
      <c r="AE243" s="153"/>
      <c r="AF243" s="153"/>
      <c r="AG243" s="153"/>
      <c r="AH243" s="153"/>
      <c r="AI243" s="153"/>
      <c r="AJ243" s="153"/>
      <c r="AK243" s="153"/>
      <c r="AL243" s="153"/>
    </row>
    <row r="244" spans="1:38" ht="16.5" customHeight="1" x14ac:dyDescent="0.2">
      <c r="A244" s="153"/>
      <c r="B244" s="156"/>
      <c r="C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c r="AA244" s="153"/>
      <c r="AB244" s="153"/>
      <c r="AC244" s="153"/>
      <c r="AD244" s="153"/>
      <c r="AE244" s="153"/>
      <c r="AF244" s="153"/>
      <c r="AG244" s="153"/>
      <c r="AH244" s="153"/>
      <c r="AI244" s="153"/>
      <c r="AJ244" s="153"/>
      <c r="AK244" s="153"/>
      <c r="AL244" s="153"/>
    </row>
    <row r="245" spans="1:38" ht="16.5" customHeight="1" x14ac:dyDescent="0.2">
      <c r="A245" s="153"/>
      <c r="B245" s="156"/>
      <c r="C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c r="AA245" s="153"/>
      <c r="AB245" s="153"/>
      <c r="AC245" s="153"/>
      <c r="AD245" s="153"/>
      <c r="AE245" s="153"/>
      <c r="AF245" s="153"/>
      <c r="AG245" s="153"/>
      <c r="AH245" s="153"/>
      <c r="AI245" s="153"/>
      <c r="AJ245" s="153"/>
      <c r="AK245" s="153"/>
      <c r="AL245" s="153"/>
    </row>
    <row r="246" spans="1:38" ht="16.5" customHeight="1" x14ac:dyDescent="0.2">
      <c r="A246" s="153"/>
      <c r="B246" s="156"/>
      <c r="C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c r="AA246" s="153"/>
      <c r="AB246" s="153"/>
      <c r="AC246" s="153"/>
      <c r="AD246" s="153"/>
      <c r="AE246" s="153"/>
      <c r="AF246" s="153"/>
      <c r="AG246" s="153"/>
      <c r="AH246" s="153"/>
      <c r="AI246" s="153"/>
      <c r="AJ246" s="153"/>
      <c r="AK246" s="153"/>
      <c r="AL246" s="153"/>
    </row>
    <row r="247" spans="1:38" ht="16.5" customHeight="1" x14ac:dyDescent="0.2">
      <c r="A247" s="153"/>
      <c r="B247" s="156"/>
      <c r="C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row>
    <row r="248" spans="1:38" ht="16.5" customHeight="1" x14ac:dyDescent="0.2">
      <c r="A248" s="153"/>
      <c r="B248" s="156"/>
      <c r="C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row>
    <row r="249" spans="1:38" ht="16.5" customHeight="1" x14ac:dyDescent="0.2">
      <c r="A249" s="153"/>
      <c r="B249" s="156"/>
      <c r="C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c r="AG249" s="153"/>
      <c r="AH249" s="153"/>
      <c r="AI249" s="153"/>
      <c r="AJ249" s="153"/>
      <c r="AK249" s="153"/>
      <c r="AL249" s="153"/>
    </row>
    <row r="250" spans="1:38" ht="16.5" customHeight="1" x14ac:dyDescent="0.2">
      <c r="A250" s="153"/>
      <c r="B250" s="156"/>
      <c r="C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3"/>
      <c r="AF250" s="153"/>
      <c r="AG250" s="153"/>
      <c r="AH250" s="153"/>
      <c r="AI250" s="153"/>
      <c r="AJ250" s="153"/>
      <c r="AK250" s="153"/>
      <c r="AL250" s="153"/>
    </row>
    <row r="251" spans="1:38" ht="16.5" customHeight="1" x14ac:dyDescent="0.2">
      <c r="A251" s="153"/>
      <c r="B251" s="156"/>
      <c r="C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c r="AA251" s="153"/>
      <c r="AB251" s="153"/>
      <c r="AC251" s="153"/>
      <c r="AD251" s="153"/>
      <c r="AE251" s="153"/>
      <c r="AF251" s="153"/>
      <c r="AG251" s="153"/>
      <c r="AH251" s="153"/>
      <c r="AI251" s="153"/>
      <c r="AJ251" s="153"/>
      <c r="AK251" s="153"/>
      <c r="AL251" s="153"/>
    </row>
    <row r="252" spans="1:38" ht="16.5" customHeight="1" x14ac:dyDescent="0.2">
      <c r="A252" s="153"/>
      <c r="B252" s="156"/>
      <c r="C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c r="AA252" s="153"/>
      <c r="AB252" s="153"/>
      <c r="AC252" s="153"/>
      <c r="AD252" s="153"/>
      <c r="AE252" s="153"/>
      <c r="AF252" s="153"/>
      <c r="AG252" s="153"/>
      <c r="AH252" s="153"/>
      <c r="AI252" s="153"/>
      <c r="AJ252" s="153"/>
      <c r="AK252" s="153"/>
      <c r="AL252" s="153"/>
    </row>
    <row r="253" spans="1:38" ht="16.5" customHeight="1" x14ac:dyDescent="0.2">
      <c r="A253" s="153"/>
      <c r="B253" s="156"/>
      <c r="C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c r="AB253" s="153"/>
      <c r="AC253" s="153"/>
      <c r="AD253" s="153"/>
      <c r="AE253" s="153"/>
      <c r="AF253" s="153"/>
      <c r="AG253" s="153"/>
      <c r="AH253" s="153"/>
      <c r="AI253" s="153"/>
      <c r="AJ253" s="153"/>
      <c r="AK253" s="153"/>
      <c r="AL253" s="153"/>
    </row>
    <row r="254" spans="1:38" ht="16.5" customHeight="1" x14ac:dyDescent="0.2">
      <c r="A254" s="153"/>
      <c r="B254" s="156"/>
      <c r="C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c r="AA254" s="153"/>
      <c r="AB254" s="153"/>
      <c r="AC254" s="153"/>
      <c r="AD254" s="153"/>
      <c r="AE254" s="153"/>
      <c r="AF254" s="153"/>
      <c r="AG254" s="153"/>
      <c r="AH254" s="153"/>
      <c r="AI254" s="153"/>
      <c r="AJ254" s="153"/>
      <c r="AK254" s="153"/>
      <c r="AL254" s="153"/>
    </row>
    <row r="255" spans="1:38" ht="16.5" customHeight="1" x14ac:dyDescent="0.2">
      <c r="A255" s="153"/>
      <c r="B255" s="156"/>
      <c r="C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c r="AA255" s="153"/>
      <c r="AB255" s="153"/>
      <c r="AC255" s="153"/>
      <c r="AD255" s="153"/>
      <c r="AE255" s="153"/>
      <c r="AF255" s="153"/>
      <c r="AG255" s="153"/>
      <c r="AH255" s="153"/>
      <c r="AI255" s="153"/>
      <c r="AJ255" s="153"/>
      <c r="AK255" s="153"/>
      <c r="AL255" s="153"/>
    </row>
    <row r="256" spans="1:38" ht="16.5" customHeight="1" x14ac:dyDescent="0.2">
      <c r="A256" s="153"/>
      <c r="B256" s="156"/>
      <c r="C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c r="AB256" s="153"/>
      <c r="AC256" s="153"/>
      <c r="AD256" s="153"/>
      <c r="AE256" s="153"/>
      <c r="AF256" s="153"/>
      <c r="AG256" s="153"/>
      <c r="AH256" s="153"/>
      <c r="AI256" s="153"/>
      <c r="AJ256" s="153"/>
      <c r="AK256" s="153"/>
      <c r="AL256" s="153"/>
    </row>
    <row r="257" spans="1:38" ht="16.5" customHeight="1" x14ac:dyDescent="0.2">
      <c r="A257" s="153"/>
      <c r="B257" s="156"/>
      <c r="C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c r="AA257" s="153"/>
      <c r="AB257" s="153"/>
      <c r="AC257" s="153"/>
      <c r="AD257" s="153"/>
      <c r="AE257" s="153"/>
      <c r="AF257" s="153"/>
      <c r="AG257" s="153"/>
      <c r="AH257" s="153"/>
      <c r="AI257" s="153"/>
      <c r="AJ257" s="153"/>
      <c r="AK257" s="153"/>
      <c r="AL257" s="153"/>
    </row>
    <row r="258" spans="1:38" ht="16.5" customHeight="1" x14ac:dyDescent="0.2">
      <c r="A258" s="153"/>
      <c r="B258" s="156"/>
      <c r="C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c r="AA258" s="153"/>
      <c r="AB258" s="153"/>
      <c r="AC258" s="153"/>
      <c r="AD258" s="153"/>
      <c r="AE258" s="153"/>
      <c r="AF258" s="153"/>
      <c r="AG258" s="153"/>
      <c r="AH258" s="153"/>
      <c r="AI258" s="153"/>
      <c r="AJ258" s="153"/>
      <c r="AK258" s="153"/>
      <c r="AL258" s="153"/>
    </row>
    <row r="259" spans="1:38" ht="16.5" customHeight="1" x14ac:dyDescent="0.2">
      <c r="A259" s="153"/>
      <c r="B259" s="156"/>
      <c r="C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c r="AA259" s="153"/>
      <c r="AB259" s="153"/>
      <c r="AC259" s="153"/>
      <c r="AD259" s="153"/>
      <c r="AE259" s="153"/>
      <c r="AF259" s="153"/>
      <c r="AG259" s="153"/>
      <c r="AH259" s="153"/>
      <c r="AI259" s="153"/>
      <c r="AJ259" s="153"/>
      <c r="AK259" s="153"/>
      <c r="AL259" s="153"/>
    </row>
    <row r="260" spans="1:38" ht="16.5" customHeight="1" x14ac:dyDescent="0.2">
      <c r="A260" s="153"/>
      <c r="B260" s="156"/>
      <c r="C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c r="AA260" s="153"/>
      <c r="AB260" s="153"/>
      <c r="AC260" s="153"/>
      <c r="AD260" s="153"/>
      <c r="AE260" s="153"/>
      <c r="AF260" s="153"/>
      <c r="AG260" s="153"/>
      <c r="AH260" s="153"/>
      <c r="AI260" s="153"/>
      <c r="AJ260" s="153"/>
      <c r="AK260" s="153"/>
      <c r="AL260" s="153"/>
    </row>
    <row r="261" spans="1:38" ht="16.5" customHeight="1" x14ac:dyDescent="0.2">
      <c r="A261" s="153"/>
      <c r="B261" s="156"/>
      <c r="C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c r="AA261" s="153"/>
      <c r="AB261" s="153"/>
      <c r="AC261" s="153"/>
      <c r="AD261" s="153"/>
      <c r="AE261" s="153"/>
      <c r="AF261" s="153"/>
      <c r="AG261" s="153"/>
      <c r="AH261" s="153"/>
      <c r="AI261" s="153"/>
      <c r="AJ261" s="153"/>
      <c r="AK261" s="153"/>
      <c r="AL261" s="153"/>
    </row>
    <row r="262" spans="1:38" ht="16.5" customHeight="1" x14ac:dyDescent="0.2">
      <c r="A262" s="153"/>
      <c r="B262" s="156"/>
      <c r="C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c r="AA262" s="153"/>
      <c r="AB262" s="153"/>
      <c r="AC262" s="153"/>
      <c r="AD262" s="153"/>
      <c r="AE262" s="153"/>
      <c r="AF262" s="153"/>
      <c r="AG262" s="153"/>
      <c r="AH262" s="153"/>
      <c r="AI262" s="153"/>
      <c r="AJ262" s="153"/>
      <c r="AK262" s="153"/>
      <c r="AL262" s="153"/>
    </row>
    <row r="263" spans="1:38" ht="16.5" customHeight="1" x14ac:dyDescent="0.2">
      <c r="A263" s="153"/>
      <c r="B263" s="156"/>
      <c r="C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c r="AA263" s="153"/>
      <c r="AB263" s="153"/>
      <c r="AC263" s="153"/>
      <c r="AD263" s="153"/>
      <c r="AE263" s="153"/>
      <c r="AF263" s="153"/>
      <c r="AG263" s="153"/>
      <c r="AH263" s="153"/>
      <c r="AI263" s="153"/>
      <c r="AJ263" s="153"/>
      <c r="AK263" s="153"/>
      <c r="AL263" s="153"/>
    </row>
    <row r="264" spans="1:38" ht="16.5" customHeight="1" x14ac:dyDescent="0.2">
      <c r="A264" s="153"/>
      <c r="B264" s="156"/>
      <c r="C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c r="AA264" s="153"/>
      <c r="AB264" s="153"/>
      <c r="AC264" s="153"/>
      <c r="AD264" s="153"/>
      <c r="AE264" s="153"/>
      <c r="AF264" s="153"/>
      <c r="AG264" s="153"/>
      <c r="AH264" s="153"/>
      <c r="AI264" s="153"/>
      <c r="AJ264" s="153"/>
      <c r="AK264" s="153"/>
      <c r="AL264" s="153"/>
    </row>
    <row r="265" spans="1:38" ht="16.5" customHeight="1" x14ac:dyDescent="0.2">
      <c r="A265" s="153"/>
      <c r="B265" s="156"/>
      <c r="C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c r="AA265" s="153"/>
      <c r="AB265" s="153"/>
      <c r="AC265" s="153"/>
      <c r="AD265" s="153"/>
      <c r="AE265" s="153"/>
      <c r="AF265" s="153"/>
      <c r="AG265" s="153"/>
      <c r="AH265" s="153"/>
      <c r="AI265" s="153"/>
      <c r="AJ265" s="153"/>
      <c r="AK265" s="153"/>
      <c r="AL265" s="153"/>
    </row>
    <row r="266" spans="1:38" ht="16.5" customHeight="1" x14ac:dyDescent="0.2">
      <c r="A266" s="153"/>
      <c r="B266" s="156"/>
      <c r="C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c r="AA266" s="153"/>
      <c r="AB266" s="153"/>
      <c r="AC266" s="153"/>
      <c r="AD266" s="153"/>
      <c r="AE266" s="153"/>
      <c r="AF266" s="153"/>
      <c r="AG266" s="153"/>
      <c r="AH266" s="153"/>
      <c r="AI266" s="153"/>
      <c r="AJ266" s="153"/>
      <c r="AK266" s="153"/>
      <c r="AL266" s="153"/>
    </row>
    <row r="267" spans="1:38" ht="16.5" customHeight="1" x14ac:dyDescent="0.2">
      <c r="A267" s="153"/>
      <c r="B267" s="156"/>
      <c r="C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c r="AA267" s="153"/>
      <c r="AB267" s="153"/>
      <c r="AC267" s="153"/>
      <c r="AD267" s="153"/>
      <c r="AE267" s="153"/>
      <c r="AF267" s="153"/>
      <c r="AG267" s="153"/>
      <c r="AH267" s="153"/>
      <c r="AI267" s="153"/>
      <c r="AJ267" s="153"/>
      <c r="AK267" s="153"/>
      <c r="AL267" s="153"/>
    </row>
    <row r="268" spans="1:38" ht="16.5" customHeight="1" x14ac:dyDescent="0.2">
      <c r="A268" s="153"/>
      <c r="B268" s="156"/>
      <c r="C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c r="AA268" s="153"/>
      <c r="AB268" s="153"/>
      <c r="AC268" s="153"/>
      <c r="AD268" s="153"/>
      <c r="AE268" s="153"/>
      <c r="AF268" s="153"/>
      <c r="AG268" s="153"/>
      <c r="AH268" s="153"/>
      <c r="AI268" s="153"/>
      <c r="AJ268" s="153"/>
      <c r="AK268" s="153"/>
      <c r="AL268" s="153"/>
    </row>
    <row r="269" spans="1:38" ht="16.5" customHeight="1" x14ac:dyDescent="0.2">
      <c r="A269" s="153"/>
      <c r="B269" s="156"/>
      <c r="C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c r="AA269" s="153"/>
      <c r="AB269" s="153"/>
      <c r="AC269" s="153"/>
      <c r="AD269" s="153"/>
      <c r="AE269" s="153"/>
      <c r="AF269" s="153"/>
      <c r="AG269" s="153"/>
      <c r="AH269" s="153"/>
      <c r="AI269" s="153"/>
      <c r="AJ269" s="153"/>
      <c r="AK269" s="153"/>
      <c r="AL269" s="153"/>
    </row>
    <row r="270" spans="1:38" ht="16.5" customHeight="1" x14ac:dyDescent="0.2">
      <c r="A270" s="153"/>
      <c r="B270" s="156"/>
      <c r="C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c r="AA270" s="153"/>
      <c r="AB270" s="153"/>
      <c r="AC270" s="153"/>
      <c r="AD270" s="153"/>
      <c r="AE270" s="153"/>
      <c r="AF270" s="153"/>
      <c r="AG270" s="153"/>
      <c r="AH270" s="153"/>
      <c r="AI270" s="153"/>
      <c r="AJ270" s="153"/>
      <c r="AK270" s="153"/>
      <c r="AL270" s="153"/>
    </row>
    <row r="271" spans="1:38" ht="16.5" customHeight="1" x14ac:dyDescent="0.2">
      <c r="A271" s="153"/>
      <c r="B271" s="156"/>
      <c r="C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c r="AA271" s="153"/>
      <c r="AB271" s="153"/>
      <c r="AC271" s="153"/>
      <c r="AD271" s="153"/>
      <c r="AE271" s="153"/>
      <c r="AF271" s="153"/>
      <c r="AG271" s="153"/>
      <c r="AH271" s="153"/>
      <c r="AI271" s="153"/>
      <c r="AJ271" s="153"/>
      <c r="AK271" s="153"/>
      <c r="AL271" s="153"/>
    </row>
    <row r="272" spans="1:38" ht="16.5" customHeight="1" x14ac:dyDescent="0.2">
      <c r="A272" s="153"/>
      <c r="B272" s="156"/>
      <c r="C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c r="AA272" s="153"/>
      <c r="AB272" s="153"/>
      <c r="AC272" s="153"/>
      <c r="AD272" s="153"/>
      <c r="AE272" s="153"/>
      <c r="AF272" s="153"/>
      <c r="AG272" s="153"/>
      <c r="AH272" s="153"/>
      <c r="AI272" s="153"/>
      <c r="AJ272" s="153"/>
      <c r="AK272" s="153"/>
      <c r="AL272" s="153"/>
    </row>
    <row r="273" spans="1:38" ht="16.5" customHeight="1" x14ac:dyDescent="0.2">
      <c r="A273" s="153"/>
      <c r="B273" s="156"/>
      <c r="C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c r="AA273" s="153"/>
      <c r="AB273" s="153"/>
      <c r="AC273" s="153"/>
      <c r="AD273" s="153"/>
      <c r="AE273" s="153"/>
      <c r="AF273" s="153"/>
      <c r="AG273" s="153"/>
      <c r="AH273" s="153"/>
      <c r="AI273" s="153"/>
      <c r="AJ273" s="153"/>
      <c r="AK273" s="153"/>
      <c r="AL273" s="153"/>
    </row>
    <row r="274" spans="1:38" ht="16.5" customHeight="1" x14ac:dyDescent="0.2">
      <c r="A274" s="153"/>
      <c r="B274" s="156"/>
      <c r="C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c r="AA274" s="153"/>
      <c r="AB274" s="153"/>
      <c r="AC274" s="153"/>
      <c r="AD274" s="153"/>
      <c r="AE274" s="153"/>
      <c r="AF274" s="153"/>
      <c r="AG274" s="153"/>
      <c r="AH274" s="153"/>
      <c r="AI274" s="153"/>
      <c r="AJ274" s="153"/>
      <c r="AK274" s="153"/>
      <c r="AL274" s="153"/>
    </row>
    <row r="275" spans="1:38" ht="16.5" customHeight="1" x14ac:dyDescent="0.2">
      <c r="A275" s="153"/>
      <c r="B275" s="156"/>
      <c r="C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c r="AA275" s="153"/>
      <c r="AB275" s="153"/>
      <c r="AC275" s="153"/>
      <c r="AD275" s="153"/>
      <c r="AE275" s="153"/>
      <c r="AF275" s="153"/>
      <c r="AG275" s="153"/>
      <c r="AH275" s="153"/>
      <c r="AI275" s="153"/>
      <c r="AJ275" s="153"/>
      <c r="AK275" s="153"/>
      <c r="AL275" s="153"/>
    </row>
    <row r="276" spans="1:38" ht="16.5" customHeight="1" x14ac:dyDescent="0.2">
      <c r="A276" s="153"/>
      <c r="B276" s="156"/>
      <c r="C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3"/>
      <c r="AL276" s="153"/>
    </row>
    <row r="277" spans="1:38" ht="16.5" customHeight="1" x14ac:dyDescent="0.2">
      <c r="A277" s="153"/>
      <c r="B277" s="156"/>
      <c r="C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c r="AA277" s="153"/>
      <c r="AB277" s="153"/>
      <c r="AC277" s="153"/>
      <c r="AD277" s="153"/>
      <c r="AE277" s="153"/>
      <c r="AF277" s="153"/>
      <c r="AG277" s="153"/>
      <c r="AH277" s="153"/>
      <c r="AI277" s="153"/>
      <c r="AJ277" s="153"/>
      <c r="AK277" s="153"/>
      <c r="AL277" s="153"/>
    </row>
    <row r="278" spans="1:38" ht="16.5" customHeight="1" x14ac:dyDescent="0.2">
      <c r="A278" s="153"/>
      <c r="B278" s="156"/>
      <c r="C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c r="AA278" s="153"/>
      <c r="AB278" s="153"/>
      <c r="AC278" s="153"/>
      <c r="AD278" s="153"/>
      <c r="AE278" s="153"/>
      <c r="AF278" s="153"/>
      <c r="AG278" s="153"/>
      <c r="AH278" s="153"/>
      <c r="AI278" s="153"/>
      <c r="AJ278" s="153"/>
      <c r="AK278" s="153"/>
      <c r="AL278" s="153"/>
    </row>
    <row r="279" spans="1:38" ht="16.5" customHeight="1" x14ac:dyDescent="0.2">
      <c r="A279" s="153"/>
      <c r="B279" s="156"/>
      <c r="C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c r="AA279" s="153"/>
      <c r="AB279" s="153"/>
      <c r="AC279" s="153"/>
      <c r="AD279" s="153"/>
      <c r="AE279" s="153"/>
      <c r="AF279" s="153"/>
      <c r="AG279" s="153"/>
      <c r="AH279" s="153"/>
      <c r="AI279" s="153"/>
      <c r="AJ279" s="153"/>
      <c r="AK279" s="153"/>
      <c r="AL279" s="153"/>
    </row>
    <row r="280" spans="1:38" ht="16.5" customHeight="1" x14ac:dyDescent="0.2">
      <c r="A280" s="153"/>
      <c r="B280" s="156"/>
      <c r="C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c r="AA280" s="153"/>
      <c r="AB280" s="153"/>
      <c r="AC280" s="153"/>
      <c r="AD280" s="153"/>
      <c r="AE280" s="153"/>
      <c r="AF280" s="153"/>
      <c r="AG280" s="153"/>
      <c r="AH280" s="153"/>
      <c r="AI280" s="153"/>
      <c r="AJ280" s="153"/>
      <c r="AK280" s="153"/>
      <c r="AL280" s="153"/>
    </row>
    <row r="281" spans="1:38" ht="16.5" customHeight="1" x14ac:dyDescent="0.2">
      <c r="A281" s="153"/>
      <c r="B281" s="156"/>
      <c r="C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3"/>
      <c r="AL281" s="153"/>
    </row>
    <row r="282" spans="1:38" ht="16.5" customHeight="1" x14ac:dyDescent="0.2">
      <c r="A282" s="153"/>
      <c r="B282" s="156"/>
      <c r="C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c r="AA282" s="153"/>
      <c r="AB282" s="153"/>
      <c r="AC282" s="153"/>
      <c r="AD282" s="153"/>
      <c r="AE282" s="153"/>
      <c r="AF282" s="153"/>
      <c r="AG282" s="153"/>
      <c r="AH282" s="153"/>
      <c r="AI282" s="153"/>
      <c r="AJ282" s="153"/>
      <c r="AK282" s="153"/>
      <c r="AL282" s="153"/>
    </row>
    <row r="283" spans="1:38" ht="16.5" customHeight="1" x14ac:dyDescent="0.2">
      <c r="A283" s="153"/>
      <c r="B283" s="156"/>
      <c r="C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c r="AA283" s="153"/>
      <c r="AB283" s="153"/>
      <c r="AC283" s="153"/>
      <c r="AD283" s="153"/>
      <c r="AE283" s="153"/>
      <c r="AF283" s="153"/>
      <c r="AG283" s="153"/>
      <c r="AH283" s="153"/>
      <c r="AI283" s="153"/>
      <c r="AJ283" s="153"/>
      <c r="AK283" s="153"/>
      <c r="AL283" s="153"/>
    </row>
    <row r="284" spans="1:38" ht="16.5" customHeight="1" x14ac:dyDescent="0.2">
      <c r="A284" s="153"/>
      <c r="B284" s="156"/>
      <c r="C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c r="AA284" s="153"/>
      <c r="AB284" s="153"/>
      <c r="AC284" s="153"/>
      <c r="AD284" s="153"/>
      <c r="AE284" s="153"/>
      <c r="AF284" s="153"/>
      <c r="AG284" s="153"/>
      <c r="AH284" s="153"/>
      <c r="AI284" s="153"/>
      <c r="AJ284" s="153"/>
      <c r="AK284" s="153"/>
      <c r="AL284" s="153"/>
    </row>
    <row r="285" spans="1:38" ht="16.5" customHeight="1" x14ac:dyDescent="0.2">
      <c r="A285" s="153"/>
      <c r="B285" s="156"/>
      <c r="C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c r="AA285" s="153"/>
      <c r="AB285" s="153"/>
      <c r="AC285" s="153"/>
      <c r="AD285" s="153"/>
      <c r="AE285" s="153"/>
      <c r="AF285" s="153"/>
      <c r="AG285" s="153"/>
      <c r="AH285" s="153"/>
      <c r="AI285" s="153"/>
      <c r="AJ285" s="153"/>
      <c r="AK285" s="153"/>
      <c r="AL285" s="153"/>
    </row>
    <row r="286" spans="1:38" ht="16.5" customHeight="1" x14ac:dyDescent="0.2">
      <c r="A286" s="153"/>
      <c r="B286" s="156"/>
      <c r="C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c r="AA286" s="153"/>
      <c r="AB286" s="153"/>
      <c r="AC286" s="153"/>
      <c r="AD286" s="153"/>
      <c r="AE286" s="153"/>
      <c r="AF286" s="153"/>
      <c r="AG286" s="153"/>
      <c r="AH286" s="153"/>
      <c r="AI286" s="153"/>
      <c r="AJ286" s="153"/>
      <c r="AK286" s="153"/>
      <c r="AL286" s="153"/>
    </row>
    <row r="287" spans="1:38" ht="16.5" customHeight="1" x14ac:dyDescent="0.2">
      <c r="A287" s="153"/>
      <c r="B287" s="156"/>
      <c r="C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c r="AA287" s="153"/>
      <c r="AB287" s="153"/>
      <c r="AC287" s="153"/>
      <c r="AD287" s="153"/>
      <c r="AE287" s="153"/>
      <c r="AF287" s="153"/>
      <c r="AG287" s="153"/>
      <c r="AH287" s="153"/>
      <c r="AI287" s="153"/>
      <c r="AJ287" s="153"/>
      <c r="AK287" s="153"/>
      <c r="AL287" s="153"/>
    </row>
    <row r="288" spans="1:38" ht="16.5" customHeight="1" x14ac:dyDescent="0.2">
      <c r="A288" s="153"/>
      <c r="B288" s="156"/>
      <c r="C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c r="AB288" s="153"/>
      <c r="AC288" s="153"/>
      <c r="AD288" s="153"/>
      <c r="AE288" s="153"/>
      <c r="AF288" s="153"/>
      <c r="AG288" s="153"/>
      <c r="AH288" s="153"/>
      <c r="AI288" s="153"/>
      <c r="AJ288" s="153"/>
      <c r="AK288" s="153"/>
      <c r="AL288" s="153"/>
    </row>
    <row r="289" spans="1:38" ht="16.5" customHeight="1" x14ac:dyDescent="0.2">
      <c r="A289" s="153"/>
      <c r="B289" s="156"/>
      <c r="C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c r="AB289" s="153"/>
      <c r="AC289" s="153"/>
      <c r="AD289" s="153"/>
      <c r="AE289" s="153"/>
      <c r="AF289" s="153"/>
      <c r="AG289" s="153"/>
      <c r="AH289" s="153"/>
      <c r="AI289" s="153"/>
      <c r="AJ289" s="153"/>
      <c r="AK289" s="153"/>
      <c r="AL289" s="153"/>
    </row>
    <row r="290" spans="1:38" ht="16.5" customHeight="1" x14ac:dyDescent="0.2">
      <c r="A290" s="153"/>
      <c r="B290" s="156"/>
      <c r="C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c r="AA290" s="153"/>
      <c r="AB290" s="153"/>
      <c r="AC290" s="153"/>
      <c r="AD290" s="153"/>
      <c r="AE290" s="153"/>
      <c r="AF290" s="153"/>
      <c r="AG290" s="153"/>
      <c r="AH290" s="153"/>
      <c r="AI290" s="153"/>
      <c r="AJ290" s="153"/>
      <c r="AK290" s="153"/>
      <c r="AL290" s="153"/>
    </row>
    <row r="291" spans="1:38" ht="16.5" customHeight="1" x14ac:dyDescent="0.2">
      <c r="A291" s="153"/>
      <c r="B291" s="156"/>
      <c r="C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c r="AB291" s="153"/>
      <c r="AC291" s="153"/>
      <c r="AD291" s="153"/>
      <c r="AE291" s="153"/>
      <c r="AF291" s="153"/>
      <c r="AG291" s="153"/>
      <c r="AH291" s="153"/>
      <c r="AI291" s="153"/>
      <c r="AJ291" s="153"/>
      <c r="AK291" s="153"/>
      <c r="AL291" s="153"/>
    </row>
    <row r="292" spans="1:38" ht="16.5" customHeight="1" x14ac:dyDescent="0.2">
      <c r="A292" s="153"/>
      <c r="B292" s="156"/>
      <c r="C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row>
    <row r="293" spans="1:38" ht="16.5" customHeight="1" x14ac:dyDescent="0.2">
      <c r="A293" s="153"/>
      <c r="B293" s="156"/>
      <c r="C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row>
    <row r="294" spans="1:38" ht="16.5" customHeight="1" x14ac:dyDescent="0.2">
      <c r="A294" s="153"/>
      <c r="B294" s="156"/>
      <c r="C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row>
    <row r="295" spans="1:38" ht="16.5" customHeight="1" x14ac:dyDescent="0.2">
      <c r="A295" s="153"/>
      <c r="B295" s="156"/>
      <c r="C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c r="AA295" s="153"/>
      <c r="AB295" s="153"/>
      <c r="AC295" s="153"/>
      <c r="AD295" s="153"/>
      <c r="AE295" s="153"/>
      <c r="AF295" s="153"/>
      <c r="AG295" s="153"/>
      <c r="AH295" s="153"/>
      <c r="AI295" s="153"/>
      <c r="AJ295" s="153"/>
      <c r="AK295" s="153"/>
      <c r="AL295" s="153"/>
    </row>
    <row r="296" spans="1:38" ht="16.5" customHeight="1" x14ac:dyDescent="0.2">
      <c r="A296" s="153"/>
      <c r="B296" s="156"/>
      <c r="C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c r="AA296" s="153"/>
      <c r="AB296" s="153"/>
      <c r="AC296" s="153"/>
      <c r="AD296" s="153"/>
      <c r="AE296" s="153"/>
      <c r="AF296" s="153"/>
      <c r="AG296" s="153"/>
      <c r="AH296" s="153"/>
      <c r="AI296" s="153"/>
      <c r="AJ296" s="153"/>
      <c r="AK296" s="153"/>
      <c r="AL296" s="153"/>
    </row>
    <row r="297" spans="1:38" ht="16.5" customHeight="1" x14ac:dyDescent="0.2">
      <c r="A297" s="153"/>
      <c r="B297" s="156"/>
      <c r="C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c r="AA297" s="153"/>
      <c r="AB297" s="153"/>
      <c r="AC297" s="153"/>
      <c r="AD297" s="153"/>
      <c r="AE297" s="153"/>
      <c r="AF297" s="153"/>
      <c r="AG297" s="153"/>
      <c r="AH297" s="153"/>
      <c r="AI297" s="153"/>
      <c r="AJ297" s="153"/>
      <c r="AK297" s="153"/>
      <c r="AL297" s="153"/>
    </row>
    <row r="298" spans="1:38" ht="16.5" customHeight="1" x14ac:dyDescent="0.2">
      <c r="A298" s="153"/>
      <c r="B298" s="156"/>
      <c r="C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c r="AA298" s="153"/>
      <c r="AB298" s="153"/>
      <c r="AC298" s="153"/>
      <c r="AD298" s="153"/>
      <c r="AE298" s="153"/>
      <c r="AF298" s="153"/>
      <c r="AG298" s="153"/>
      <c r="AH298" s="153"/>
      <c r="AI298" s="153"/>
      <c r="AJ298" s="153"/>
      <c r="AK298" s="153"/>
      <c r="AL298" s="153"/>
    </row>
    <row r="299" spans="1:38" ht="16.5" customHeight="1" x14ac:dyDescent="0.2">
      <c r="A299" s="153"/>
      <c r="B299" s="156"/>
      <c r="C299" s="153"/>
      <c r="E299" s="153"/>
      <c r="F299" s="153"/>
      <c r="G299" s="153"/>
      <c r="H299" s="153"/>
      <c r="I299" s="153"/>
      <c r="J299" s="153"/>
      <c r="K299" s="153"/>
      <c r="L299" s="153"/>
      <c r="M299" s="153"/>
      <c r="N299" s="153"/>
      <c r="O299" s="153"/>
      <c r="P299" s="153"/>
      <c r="Q299" s="153"/>
      <c r="R299" s="153"/>
      <c r="S299" s="153"/>
      <c r="T299" s="153"/>
      <c r="U299" s="153"/>
      <c r="V299" s="153"/>
      <c r="W299" s="153"/>
      <c r="X299" s="153"/>
      <c r="Y299" s="153"/>
      <c r="Z299" s="153"/>
      <c r="AA299" s="153"/>
      <c r="AB299" s="153"/>
      <c r="AC299" s="153"/>
      <c r="AD299" s="153"/>
      <c r="AE299" s="153"/>
      <c r="AF299" s="153"/>
      <c r="AG299" s="153"/>
      <c r="AH299" s="153"/>
      <c r="AI299" s="153"/>
      <c r="AJ299" s="153"/>
      <c r="AK299" s="153"/>
      <c r="AL299" s="153"/>
    </row>
    <row r="300" spans="1:38" ht="16.5" customHeight="1" x14ac:dyDescent="0.2">
      <c r="A300" s="153"/>
      <c r="B300" s="156"/>
      <c r="C300" s="153"/>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c r="AA300" s="153"/>
      <c r="AB300" s="153"/>
      <c r="AC300" s="153"/>
      <c r="AD300" s="153"/>
      <c r="AE300" s="153"/>
      <c r="AF300" s="153"/>
      <c r="AG300" s="153"/>
      <c r="AH300" s="153"/>
      <c r="AI300" s="153"/>
      <c r="AJ300" s="153"/>
      <c r="AK300" s="153"/>
      <c r="AL300" s="153"/>
    </row>
    <row r="301" spans="1:38" ht="16.5" customHeight="1" x14ac:dyDescent="0.2">
      <c r="A301" s="153"/>
      <c r="B301" s="156"/>
      <c r="C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c r="AA301" s="153"/>
      <c r="AB301" s="153"/>
      <c r="AC301" s="153"/>
      <c r="AD301" s="153"/>
      <c r="AE301" s="153"/>
      <c r="AF301" s="153"/>
      <c r="AG301" s="153"/>
      <c r="AH301" s="153"/>
      <c r="AI301" s="153"/>
      <c r="AJ301" s="153"/>
      <c r="AK301" s="153"/>
      <c r="AL301" s="153"/>
    </row>
    <row r="302" spans="1:38" ht="16.5" customHeight="1" x14ac:dyDescent="0.2">
      <c r="A302" s="153"/>
      <c r="B302" s="156"/>
      <c r="C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c r="AA302" s="153"/>
      <c r="AB302" s="153"/>
      <c r="AC302" s="153"/>
      <c r="AD302" s="153"/>
      <c r="AE302" s="153"/>
      <c r="AF302" s="153"/>
      <c r="AG302" s="153"/>
      <c r="AH302" s="153"/>
      <c r="AI302" s="153"/>
      <c r="AJ302" s="153"/>
      <c r="AK302" s="153"/>
      <c r="AL302" s="153"/>
    </row>
    <row r="303" spans="1:38" ht="16.5" customHeight="1" x14ac:dyDescent="0.2">
      <c r="A303" s="153"/>
      <c r="B303" s="156"/>
      <c r="C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c r="AA303" s="153"/>
      <c r="AB303" s="153"/>
      <c r="AC303" s="153"/>
      <c r="AD303" s="153"/>
      <c r="AE303" s="153"/>
      <c r="AF303" s="153"/>
      <c r="AG303" s="153"/>
      <c r="AH303" s="153"/>
      <c r="AI303" s="153"/>
      <c r="AJ303" s="153"/>
      <c r="AK303" s="153"/>
      <c r="AL303" s="153"/>
    </row>
    <row r="304" spans="1:38" ht="16.5" customHeight="1" x14ac:dyDescent="0.2">
      <c r="A304" s="153"/>
      <c r="B304" s="156"/>
      <c r="C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c r="AA304" s="153"/>
      <c r="AB304" s="153"/>
      <c r="AC304" s="153"/>
      <c r="AD304" s="153"/>
      <c r="AE304" s="153"/>
      <c r="AF304" s="153"/>
      <c r="AG304" s="153"/>
      <c r="AH304" s="153"/>
      <c r="AI304" s="153"/>
      <c r="AJ304" s="153"/>
      <c r="AK304" s="153"/>
      <c r="AL304" s="153"/>
    </row>
    <row r="305" spans="1:38" ht="16.5" customHeight="1" x14ac:dyDescent="0.2">
      <c r="A305" s="153"/>
      <c r="B305" s="156"/>
      <c r="C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c r="AA305" s="153"/>
      <c r="AB305" s="153"/>
      <c r="AC305" s="153"/>
      <c r="AD305" s="153"/>
      <c r="AE305" s="153"/>
      <c r="AF305" s="153"/>
      <c r="AG305" s="153"/>
      <c r="AH305" s="153"/>
      <c r="AI305" s="153"/>
      <c r="AJ305" s="153"/>
      <c r="AK305" s="153"/>
      <c r="AL305" s="153"/>
    </row>
    <row r="306" spans="1:38" ht="16.5" customHeight="1" x14ac:dyDescent="0.2">
      <c r="A306" s="153"/>
      <c r="B306" s="156"/>
      <c r="C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c r="AA306" s="153"/>
      <c r="AB306" s="153"/>
      <c r="AC306" s="153"/>
      <c r="AD306" s="153"/>
      <c r="AE306" s="153"/>
      <c r="AF306" s="153"/>
      <c r="AG306" s="153"/>
      <c r="AH306" s="153"/>
      <c r="AI306" s="153"/>
      <c r="AJ306" s="153"/>
      <c r="AK306" s="153"/>
      <c r="AL306" s="153"/>
    </row>
    <row r="307" spans="1:38" ht="16.5" customHeight="1" x14ac:dyDescent="0.2">
      <c r="A307" s="153"/>
      <c r="B307" s="156"/>
      <c r="C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row>
    <row r="308" spans="1:38" ht="16.5" customHeight="1" x14ac:dyDescent="0.2">
      <c r="A308" s="153"/>
      <c r="B308" s="156"/>
      <c r="C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row>
    <row r="309" spans="1:38" ht="16.5" customHeight="1" x14ac:dyDescent="0.2">
      <c r="A309" s="153"/>
      <c r="B309" s="156"/>
      <c r="C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c r="AA309" s="153"/>
      <c r="AB309" s="153"/>
      <c r="AC309" s="153"/>
      <c r="AD309" s="153"/>
      <c r="AE309" s="153"/>
      <c r="AF309" s="153"/>
      <c r="AG309" s="153"/>
      <c r="AH309" s="153"/>
      <c r="AI309" s="153"/>
      <c r="AJ309" s="153"/>
      <c r="AK309" s="153"/>
      <c r="AL309" s="153"/>
    </row>
    <row r="310" spans="1:38" ht="16.5" customHeight="1" x14ac:dyDescent="0.2">
      <c r="A310" s="153"/>
      <c r="B310" s="156"/>
      <c r="C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c r="AG310" s="153"/>
      <c r="AH310" s="153"/>
      <c r="AI310" s="153"/>
      <c r="AJ310" s="153"/>
      <c r="AK310" s="153"/>
      <c r="AL310" s="153"/>
    </row>
    <row r="311" spans="1:38" ht="16.5" customHeight="1" x14ac:dyDescent="0.2">
      <c r="A311" s="153"/>
      <c r="B311" s="156"/>
      <c r="C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c r="AA311" s="153"/>
      <c r="AB311" s="153"/>
      <c r="AC311" s="153"/>
      <c r="AD311" s="153"/>
      <c r="AE311" s="153"/>
      <c r="AF311" s="153"/>
      <c r="AG311" s="153"/>
      <c r="AH311" s="153"/>
      <c r="AI311" s="153"/>
      <c r="AJ311" s="153"/>
      <c r="AK311" s="153"/>
      <c r="AL311" s="153"/>
    </row>
    <row r="312" spans="1:38" ht="16.5" customHeight="1" x14ac:dyDescent="0.2">
      <c r="A312" s="153"/>
      <c r="B312" s="156"/>
      <c r="C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c r="AA312" s="153"/>
      <c r="AB312" s="153"/>
      <c r="AC312" s="153"/>
      <c r="AD312" s="153"/>
      <c r="AE312" s="153"/>
      <c r="AF312" s="153"/>
      <c r="AG312" s="153"/>
      <c r="AH312" s="153"/>
      <c r="AI312" s="153"/>
      <c r="AJ312" s="153"/>
      <c r="AK312" s="153"/>
      <c r="AL312" s="153"/>
    </row>
    <row r="313" spans="1:38" ht="16.5" customHeight="1" x14ac:dyDescent="0.2">
      <c r="A313" s="153"/>
      <c r="B313" s="156"/>
      <c r="C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c r="AA313" s="153"/>
      <c r="AB313" s="153"/>
      <c r="AC313" s="153"/>
      <c r="AD313" s="153"/>
      <c r="AE313" s="153"/>
      <c r="AF313" s="153"/>
      <c r="AG313" s="153"/>
      <c r="AH313" s="153"/>
      <c r="AI313" s="153"/>
      <c r="AJ313" s="153"/>
      <c r="AK313" s="153"/>
      <c r="AL313" s="153"/>
    </row>
    <row r="314" spans="1:38" ht="16.5" customHeight="1" x14ac:dyDescent="0.2">
      <c r="A314" s="153"/>
      <c r="B314" s="156"/>
      <c r="C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c r="AA314" s="153"/>
      <c r="AB314" s="153"/>
      <c r="AC314" s="153"/>
      <c r="AD314" s="153"/>
      <c r="AE314" s="153"/>
      <c r="AF314" s="153"/>
      <c r="AG314" s="153"/>
      <c r="AH314" s="153"/>
      <c r="AI314" s="153"/>
      <c r="AJ314" s="153"/>
      <c r="AK314" s="153"/>
      <c r="AL314" s="153"/>
    </row>
    <row r="315" spans="1:38" ht="16.5" customHeight="1" x14ac:dyDescent="0.2">
      <c r="A315" s="153"/>
      <c r="B315" s="156"/>
      <c r="C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c r="AA315" s="153"/>
      <c r="AB315" s="153"/>
      <c r="AC315" s="153"/>
      <c r="AD315" s="153"/>
      <c r="AE315" s="153"/>
      <c r="AF315" s="153"/>
      <c r="AG315" s="153"/>
      <c r="AH315" s="153"/>
      <c r="AI315" s="153"/>
      <c r="AJ315" s="153"/>
      <c r="AK315" s="153"/>
      <c r="AL315" s="153"/>
    </row>
    <row r="316" spans="1:38" ht="16.5" customHeight="1" x14ac:dyDescent="0.2">
      <c r="A316" s="153"/>
      <c r="B316" s="156"/>
      <c r="C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c r="AA316" s="153"/>
      <c r="AB316" s="153"/>
      <c r="AC316" s="153"/>
      <c r="AD316" s="153"/>
      <c r="AE316" s="153"/>
      <c r="AF316" s="153"/>
      <c r="AG316" s="153"/>
      <c r="AH316" s="153"/>
      <c r="AI316" s="153"/>
      <c r="AJ316" s="153"/>
      <c r="AK316" s="153"/>
      <c r="AL316" s="153"/>
    </row>
    <row r="317" spans="1:38" ht="16.5" customHeight="1" x14ac:dyDescent="0.2">
      <c r="A317" s="153"/>
      <c r="B317" s="156"/>
      <c r="C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c r="AA317" s="153"/>
      <c r="AB317" s="153"/>
      <c r="AC317" s="153"/>
      <c r="AD317" s="153"/>
      <c r="AE317" s="153"/>
      <c r="AF317" s="153"/>
      <c r="AG317" s="153"/>
      <c r="AH317" s="153"/>
      <c r="AI317" s="153"/>
      <c r="AJ317" s="153"/>
      <c r="AK317" s="153"/>
      <c r="AL317" s="153"/>
    </row>
    <row r="318" spans="1:38" ht="16.5" customHeight="1" x14ac:dyDescent="0.2">
      <c r="A318" s="153"/>
      <c r="B318" s="156"/>
      <c r="C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c r="AA318" s="153"/>
      <c r="AB318" s="153"/>
      <c r="AC318" s="153"/>
      <c r="AD318" s="153"/>
      <c r="AE318" s="153"/>
      <c r="AF318" s="153"/>
      <c r="AG318" s="153"/>
      <c r="AH318" s="153"/>
      <c r="AI318" s="153"/>
      <c r="AJ318" s="153"/>
      <c r="AK318" s="153"/>
      <c r="AL318" s="153"/>
    </row>
    <row r="319" spans="1:38" ht="16.5" customHeight="1" x14ac:dyDescent="0.2">
      <c r="A319" s="153"/>
      <c r="B319" s="156"/>
      <c r="C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c r="AA319" s="153"/>
      <c r="AB319" s="153"/>
      <c r="AC319" s="153"/>
      <c r="AD319" s="153"/>
      <c r="AE319" s="153"/>
      <c r="AF319" s="153"/>
      <c r="AG319" s="153"/>
      <c r="AH319" s="153"/>
      <c r="AI319" s="153"/>
      <c r="AJ319" s="153"/>
      <c r="AK319" s="153"/>
      <c r="AL319" s="153"/>
    </row>
    <row r="320" spans="1:38" ht="16.5" customHeight="1" x14ac:dyDescent="0.2">
      <c r="A320" s="153"/>
      <c r="B320" s="156"/>
      <c r="C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c r="AA320" s="153"/>
      <c r="AB320" s="153"/>
      <c r="AC320" s="153"/>
      <c r="AD320" s="153"/>
      <c r="AE320" s="153"/>
      <c r="AF320" s="153"/>
      <c r="AG320" s="153"/>
      <c r="AH320" s="153"/>
      <c r="AI320" s="153"/>
      <c r="AJ320" s="153"/>
      <c r="AK320" s="153"/>
      <c r="AL320" s="153"/>
    </row>
    <row r="321" spans="1:38" ht="16.5" customHeight="1" x14ac:dyDescent="0.2">
      <c r="A321" s="153"/>
      <c r="B321" s="156"/>
      <c r="C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c r="AA321" s="153"/>
      <c r="AB321" s="153"/>
      <c r="AC321" s="153"/>
      <c r="AD321" s="153"/>
      <c r="AE321" s="153"/>
      <c r="AF321" s="153"/>
      <c r="AG321" s="153"/>
      <c r="AH321" s="153"/>
      <c r="AI321" s="153"/>
      <c r="AJ321" s="153"/>
      <c r="AK321" s="153"/>
      <c r="AL321" s="153"/>
    </row>
    <row r="322" spans="1:38" ht="16.5" customHeight="1" x14ac:dyDescent="0.2">
      <c r="A322" s="153"/>
      <c r="B322" s="156"/>
      <c r="C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c r="AA322" s="153"/>
      <c r="AB322" s="153"/>
      <c r="AC322" s="153"/>
      <c r="AD322" s="153"/>
      <c r="AE322" s="153"/>
      <c r="AF322" s="153"/>
      <c r="AG322" s="153"/>
      <c r="AH322" s="153"/>
      <c r="AI322" s="153"/>
      <c r="AJ322" s="153"/>
      <c r="AK322" s="153"/>
      <c r="AL322" s="153"/>
    </row>
    <row r="323" spans="1:38" ht="16.5" customHeight="1" x14ac:dyDescent="0.2">
      <c r="A323" s="153"/>
      <c r="B323" s="156"/>
      <c r="C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c r="AA323" s="153"/>
      <c r="AB323" s="153"/>
      <c r="AC323" s="153"/>
      <c r="AD323" s="153"/>
      <c r="AE323" s="153"/>
      <c r="AF323" s="153"/>
      <c r="AG323" s="153"/>
      <c r="AH323" s="153"/>
      <c r="AI323" s="153"/>
      <c r="AJ323" s="153"/>
      <c r="AK323" s="153"/>
      <c r="AL323" s="153"/>
    </row>
    <row r="324" spans="1:38" ht="16.5" customHeight="1" x14ac:dyDescent="0.2">
      <c r="A324" s="153"/>
      <c r="B324" s="156"/>
      <c r="C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c r="AA324" s="153"/>
      <c r="AB324" s="153"/>
      <c r="AC324" s="153"/>
      <c r="AD324" s="153"/>
      <c r="AE324" s="153"/>
      <c r="AF324" s="153"/>
      <c r="AG324" s="153"/>
      <c r="AH324" s="153"/>
      <c r="AI324" s="153"/>
      <c r="AJ324" s="153"/>
      <c r="AK324" s="153"/>
      <c r="AL324" s="153"/>
    </row>
    <row r="325" spans="1:38" ht="16.5" customHeight="1" x14ac:dyDescent="0.2">
      <c r="A325" s="153"/>
      <c r="B325" s="156"/>
      <c r="C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c r="AA325" s="153"/>
      <c r="AB325" s="153"/>
      <c r="AC325" s="153"/>
      <c r="AD325" s="153"/>
      <c r="AE325" s="153"/>
      <c r="AF325" s="153"/>
      <c r="AG325" s="153"/>
      <c r="AH325" s="153"/>
      <c r="AI325" s="153"/>
      <c r="AJ325" s="153"/>
      <c r="AK325" s="153"/>
      <c r="AL325" s="153"/>
    </row>
    <row r="326" spans="1:38" ht="16.5" customHeight="1" x14ac:dyDescent="0.2">
      <c r="A326" s="153"/>
      <c r="B326" s="156"/>
      <c r="C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c r="AA326" s="153"/>
      <c r="AB326" s="153"/>
      <c r="AC326" s="153"/>
      <c r="AD326" s="153"/>
      <c r="AE326" s="153"/>
      <c r="AF326" s="153"/>
      <c r="AG326" s="153"/>
      <c r="AH326" s="153"/>
      <c r="AI326" s="153"/>
      <c r="AJ326" s="153"/>
      <c r="AK326" s="153"/>
      <c r="AL326" s="153"/>
    </row>
    <row r="327" spans="1:38" ht="16.5" customHeight="1" x14ac:dyDescent="0.2">
      <c r="A327" s="153"/>
      <c r="B327" s="156"/>
      <c r="C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c r="AA327" s="153"/>
      <c r="AB327" s="153"/>
      <c r="AC327" s="153"/>
      <c r="AD327" s="153"/>
      <c r="AE327" s="153"/>
      <c r="AF327" s="153"/>
      <c r="AG327" s="153"/>
      <c r="AH327" s="153"/>
      <c r="AI327" s="153"/>
      <c r="AJ327" s="153"/>
      <c r="AK327" s="153"/>
      <c r="AL327" s="153"/>
    </row>
    <row r="328" spans="1:38" ht="16.5" customHeight="1" x14ac:dyDescent="0.2">
      <c r="A328" s="153"/>
      <c r="B328" s="156"/>
      <c r="C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c r="AA328" s="153"/>
      <c r="AB328" s="153"/>
      <c r="AC328" s="153"/>
      <c r="AD328" s="153"/>
      <c r="AE328" s="153"/>
      <c r="AF328" s="153"/>
      <c r="AG328" s="153"/>
      <c r="AH328" s="153"/>
      <c r="AI328" s="153"/>
      <c r="AJ328" s="153"/>
      <c r="AK328" s="153"/>
      <c r="AL328" s="153"/>
    </row>
    <row r="329" spans="1:38" ht="16.5" customHeight="1" x14ac:dyDescent="0.2">
      <c r="A329" s="153"/>
      <c r="B329" s="156"/>
      <c r="C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c r="AA329" s="153"/>
      <c r="AB329" s="153"/>
      <c r="AC329" s="153"/>
      <c r="AD329" s="153"/>
      <c r="AE329" s="153"/>
      <c r="AF329" s="153"/>
      <c r="AG329" s="153"/>
      <c r="AH329" s="153"/>
      <c r="AI329" s="153"/>
      <c r="AJ329" s="153"/>
      <c r="AK329" s="153"/>
      <c r="AL329" s="153"/>
    </row>
    <row r="330" spans="1:38" ht="16.5" customHeight="1" x14ac:dyDescent="0.2">
      <c r="A330" s="153"/>
      <c r="B330" s="156"/>
      <c r="C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c r="AA330" s="153"/>
      <c r="AB330" s="153"/>
      <c r="AC330" s="153"/>
      <c r="AD330" s="153"/>
      <c r="AE330" s="153"/>
      <c r="AF330" s="153"/>
      <c r="AG330" s="153"/>
      <c r="AH330" s="153"/>
      <c r="AI330" s="153"/>
      <c r="AJ330" s="153"/>
      <c r="AK330" s="153"/>
      <c r="AL330" s="153"/>
    </row>
    <row r="331" spans="1:38" ht="16.5" customHeight="1" x14ac:dyDescent="0.2">
      <c r="A331" s="153"/>
      <c r="B331" s="156"/>
      <c r="C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c r="AA331" s="153"/>
      <c r="AB331" s="153"/>
      <c r="AC331" s="153"/>
      <c r="AD331" s="153"/>
      <c r="AE331" s="153"/>
      <c r="AF331" s="153"/>
      <c r="AG331" s="153"/>
      <c r="AH331" s="153"/>
      <c r="AI331" s="153"/>
      <c r="AJ331" s="153"/>
      <c r="AK331" s="153"/>
      <c r="AL331" s="153"/>
    </row>
    <row r="332" spans="1:38" ht="16.5" customHeight="1" x14ac:dyDescent="0.2">
      <c r="A332" s="153"/>
      <c r="B332" s="156"/>
      <c r="C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c r="AA332" s="153"/>
      <c r="AB332" s="153"/>
      <c r="AC332" s="153"/>
      <c r="AD332" s="153"/>
      <c r="AE332" s="153"/>
      <c r="AF332" s="153"/>
      <c r="AG332" s="153"/>
      <c r="AH332" s="153"/>
      <c r="AI332" s="153"/>
      <c r="AJ332" s="153"/>
      <c r="AK332" s="153"/>
      <c r="AL332" s="153"/>
    </row>
    <row r="333" spans="1:38" ht="16.5" customHeight="1" x14ac:dyDescent="0.2">
      <c r="A333" s="153"/>
      <c r="B333" s="156"/>
      <c r="C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c r="AA333" s="153"/>
      <c r="AB333" s="153"/>
      <c r="AC333" s="153"/>
      <c r="AD333" s="153"/>
      <c r="AE333" s="153"/>
      <c r="AF333" s="153"/>
      <c r="AG333" s="153"/>
      <c r="AH333" s="153"/>
      <c r="AI333" s="153"/>
      <c r="AJ333" s="153"/>
      <c r="AK333" s="153"/>
      <c r="AL333" s="153"/>
    </row>
    <row r="334" spans="1:38" ht="16.5" customHeight="1" x14ac:dyDescent="0.2">
      <c r="A334" s="153"/>
      <c r="B334" s="156"/>
      <c r="C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c r="AA334" s="153"/>
      <c r="AB334" s="153"/>
      <c r="AC334" s="153"/>
      <c r="AD334" s="153"/>
      <c r="AE334" s="153"/>
      <c r="AF334" s="153"/>
      <c r="AG334" s="153"/>
      <c r="AH334" s="153"/>
      <c r="AI334" s="153"/>
      <c r="AJ334" s="153"/>
      <c r="AK334" s="153"/>
      <c r="AL334" s="153"/>
    </row>
    <row r="335" spans="1:38" ht="16.5" customHeight="1" x14ac:dyDescent="0.2">
      <c r="A335" s="153"/>
      <c r="B335" s="156"/>
      <c r="C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153"/>
      <c r="AD335" s="153"/>
      <c r="AE335" s="153"/>
      <c r="AF335" s="153"/>
      <c r="AG335" s="153"/>
      <c r="AH335" s="153"/>
      <c r="AI335" s="153"/>
      <c r="AJ335" s="153"/>
      <c r="AK335" s="153"/>
      <c r="AL335" s="153"/>
    </row>
    <row r="336" spans="1:38" ht="16.5" customHeight="1" x14ac:dyDescent="0.2">
      <c r="A336" s="153"/>
      <c r="B336" s="156"/>
      <c r="C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c r="AA336" s="153"/>
      <c r="AB336" s="153"/>
      <c r="AC336" s="153"/>
      <c r="AD336" s="153"/>
      <c r="AE336" s="153"/>
      <c r="AF336" s="153"/>
      <c r="AG336" s="153"/>
      <c r="AH336" s="153"/>
      <c r="AI336" s="153"/>
      <c r="AJ336" s="153"/>
      <c r="AK336" s="153"/>
      <c r="AL336" s="153"/>
    </row>
    <row r="337" spans="1:38" ht="16.5" customHeight="1" x14ac:dyDescent="0.2">
      <c r="A337" s="153"/>
      <c r="B337" s="156"/>
      <c r="C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c r="AA337" s="153"/>
      <c r="AB337" s="153"/>
      <c r="AC337" s="153"/>
      <c r="AD337" s="153"/>
      <c r="AE337" s="153"/>
      <c r="AF337" s="153"/>
      <c r="AG337" s="153"/>
      <c r="AH337" s="153"/>
      <c r="AI337" s="153"/>
      <c r="AJ337" s="153"/>
      <c r="AK337" s="153"/>
      <c r="AL337" s="153"/>
    </row>
    <row r="338" spans="1:38" ht="16.5" customHeight="1" x14ac:dyDescent="0.2">
      <c r="A338" s="153"/>
      <c r="B338" s="156"/>
      <c r="C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c r="AA338" s="153"/>
      <c r="AB338" s="153"/>
      <c r="AC338" s="153"/>
      <c r="AD338" s="153"/>
      <c r="AE338" s="153"/>
      <c r="AF338" s="153"/>
      <c r="AG338" s="153"/>
      <c r="AH338" s="153"/>
      <c r="AI338" s="153"/>
      <c r="AJ338" s="153"/>
      <c r="AK338" s="153"/>
      <c r="AL338" s="153"/>
    </row>
    <row r="339" spans="1:38" ht="16.5" customHeight="1" x14ac:dyDescent="0.2">
      <c r="A339" s="153"/>
      <c r="B339" s="156"/>
      <c r="C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c r="AA339" s="153"/>
      <c r="AB339" s="153"/>
      <c r="AC339" s="153"/>
      <c r="AD339" s="153"/>
      <c r="AE339" s="153"/>
      <c r="AF339" s="153"/>
      <c r="AG339" s="153"/>
      <c r="AH339" s="153"/>
      <c r="AI339" s="153"/>
      <c r="AJ339" s="153"/>
      <c r="AK339" s="153"/>
      <c r="AL339" s="153"/>
    </row>
    <row r="340" spans="1:38" ht="16.5" customHeight="1" x14ac:dyDescent="0.2">
      <c r="A340" s="153"/>
      <c r="B340" s="156"/>
      <c r="C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c r="AA340" s="153"/>
      <c r="AB340" s="153"/>
      <c r="AC340" s="153"/>
      <c r="AD340" s="153"/>
      <c r="AE340" s="153"/>
      <c r="AF340" s="153"/>
      <c r="AG340" s="153"/>
      <c r="AH340" s="153"/>
      <c r="AI340" s="153"/>
      <c r="AJ340" s="153"/>
      <c r="AK340" s="153"/>
      <c r="AL340" s="153"/>
    </row>
    <row r="341" spans="1:38" ht="16.5" customHeight="1" x14ac:dyDescent="0.2">
      <c r="A341" s="153"/>
      <c r="B341" s="156"/>
      <c r="C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c r="AA341" s="153"/>
      <c r="AB341" s="153"/>
      <c r="AC341" s="153"/>
      <c r="AD341" s="153"/>
      <c r="AE341" s="153"/>
      <c r="AF341" s="153"/>
      <c r="AG341" s="153"/>
      <c r="AH341" s="153"/>
      <c r="AI341" s="153"/>
      <c r="AJ341" s="153"/>
      <c r="AK341" s="153"/>
      <c r="AL341" s="153"/>
    </row>
    <row r="342" spans="1:38" ht="16.5" customHeight="1" x14ac:dyDescent="0.2">
      <c r="A342" s="153"/>
      <c r="B342" s="156"/>
      <c r="C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c r="AA342" s="153"/>
      <c r="AB342" s="153"/>
      <c r="AC342" s="153"/>
      <c r="AD342" s="153"/>
      <c r="AE342" s="153"/>
      <c r="AF342" s="153"/>
      <c r="AG342" s="153"/>
      <c r="AH342" s="153"/>
      <c r="AI342" s="153"/>
      <c r="AJ342" s="153"/>
      <c r="AK342" s="153"/>
      <c r="AL342" s="153"/>
    </row>
    <row r="343" spans="1:38" ht="16.5" customHeight="1" x14ac:dyDescent="0.2">
      <c r="A343" s="153"/>
      <c r="B343" s="156"/>
      <c r="C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c r="AA343" s="153"/>
      <c r="AB343" s="153"/>
      <c r="AC343" s="153"/>
      <c r="AD343" s="153"/>
      <c r="AE343" s="153"/>
      <c r="AF343" s="153"/>
      <c r="AG343" s="153"/>
      <c r="AH343" s="153"/>
      <c r="AI343" s="153"/>
      <c r="AJ343" s="153"/>
      <c r="AK343" s="153"/>
      <c r="AL343" s="153"/>
    </row>
    <row r="344" spans="1:38" ht="16.5" customHeight="1" x14ac:dyDescent="0.2">
      <c r="A344" s="153"/>
      <c r="B344" s="156"/>
      <c r="C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c r="AA344" s="153"/>
      <c r="AB344" s="153"/>
      <c r="AC344" s="153"/>
      <c r="AD344" s="153"/>
      <c r="AE344" s="153"/>
      <c r="AF344" s="153"/>
      <c r="AG344" s="153"/>
      <c r="AH344" s="153"/>
      <c r="AI344" s="153"/>
      <c r="AJ344" s="153"/>
      <c r="AK344" s="153"/>
      <c r="AL344" s="153"/>
    </row>
    <row r="345" spans="1:38" ht="16.5" customHeight="1" x14ac:dyDescent="0.2">
      <c r="A345" s="153"/>
      <c r="B345" s="156"/>
      <c r="C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c r="AA345" s="153"/>
      <c r="AB345" s="153"/>
      <c r="AC345" s="153"/>
      <c r="AD345" s="153"/>
      <c r="AE345" s="153"/>
      <c r="AF345" s="153"/>
      <c r="AG345" s="153"/>
      <c r="AH345" s="153"/>
      <c r="AI345" s="153"/>
      <c r="AJ345" s="153"/>
      <c r="AK345" s="153"/>
      <c r="AL345" s="153"/>
    </row>
    <row r="346" spans="1:38" ht="16.5" customHeight="1" x14ac:dyDescent="0.2">
      <c r="A346" s="153"/>
      <c r="B346" s="156"/>
      <c r="C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c r="AA346" s="153"/>
      <c r="AB346" s="153"/>
      <c r="AC346" s="153"/>
      <c r="AD346" s="153"/>
      <c r="AE346" s="153"/>
      <c r="AF346" s="153"/>
      <c r="AG346" s="153"/>
      <c r="AH346" s="153"/>
      <c r="AI346" s="153"/>
      <c r="AJ346" s="153"/>
      <c r="AK346" s="153"/>
      <c r="AL346" s="153"/>
    </row>
    <row r="347" spans="1:38" ht="16.5" customHeight="1" x14ac:dyDescent="0.2">
      <c r="A347" s="153"/>
      <c r="B347" s="156"/>
      <c r="C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c r="AA347" s="153"/>
      <c r="AB347" s="153"/>
      <c r="AC347" s="153"/>
      <c r="AD347" s="153"/>
      <c r="AE347" s="153"/>
      <c r="AF347" s="153"/>
      <c r="AG347" s="153"/>
      <c r="AH347" s="153"/>
      <c r="AI347" s="153"/>
      <c r="AJ347" s="153"/>
      <c r="AK347" s="153"/>
      <c r="AL347" s="153"/>
    </row>
    <row r="348" spans="1:38" ht="16.5" customHeight="1" x14ac:dyDescent="0.2">
      <c r="A348" s="153"/>
      <c r="B348" s="156"/>
      <c r="C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c r="AA348" s="153"/>
      <c r="AB348" s="153"/>
      <c r="AC348" s="153"/>
      <c r="AD348" s="153"/>
      <c r="AE348" s="153"/>
      <c r="AF348" s="153"/>
      <c r="AG348" s="153"/>
      <c r="AH348" s="153"/>
      <c r="AI348" s="153"/>
      <c r="AJ348" s="153"/>
      <c r="AK348" s="153"/>
      <c r="AL348" s="153"/>
    </row>
    <row r="349" spans="1:38" ht="16.5" customHeight="1" x14ac:dyDescent="0.2">
      <c r="A349" s="153"/>
      <c r="B349" s="156"/>
      <c r="C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c r="AA349" s="153"/>
      <c r="AB349" s="153"/>
      <c r="AC349" s="153"/>
      <c r="AD349" s="153"/>
      <c r="AE349" s="153"/>
      <c r="AF349" s="153"/>
      <c r="AG349" s="153"/>
      <c r="AH349" s="153"/>
      <c r="AI349" s="153"/>
      <c r="AJ349" s="153"/>
      <c r="AK349" s="153"/>
      <c r="AL349" s="153"/>
    </row>
    <row r="350" spans="1:38" ht="16.5" customHeight="1" x14ac:dyDescent="0.2">
      <c r="A350" s="153"/>
      <c r="B350" s="156"/>
      <c r="C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c r="AA350" s="153"/>
      <c r="AB350" s="153"/>
      <c r="AC350" s="153"/>
      <c r="AD350" s="153"/>
      <c r="AE350" s="153"/>
      <c r="AF350" s="153"/>
      <c r="AG350" s="153"/>
      <c r="AH350" s="153"/>
      <c r="AI350" s="153"/>
      <c r="AJ350" s="153"/>
      <c r="AK350" s="153"/>
      <c r="AL350" s="153"/>
    </row>
    <row r="351" spans="1:38" ht="16.5" customHeight="1" x14ac:dyDescent="0.2">
      <c r="A351" s="153"/>
      <c r="B351" s="156"/>
      <c r="C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c r="AA351" s="153"/>
      <c r="AB351" s="153"/>
      <c r="AC351" s="153"/>
      <c r="AD351" s="153"/>
      <c r="AE351" s="153"/>
      <c r="AF351" s="153"/>
      <c r="AG351" s="153"/>
      <c r="AH351" s="153"/>
      <c r="AI351" s="153"/>
      <c r="AJ351" s="153"/>
      <c r="AK351" s="153"/>
      <c r="AL351" s="153"/>
    </row>
    <row r="352" spans="1:38" ht="16.5" customHeight="1" x14ac:dyDescent="0.2">
      <c r="A352" s="153"/>
      <c r="B352" s="156"/>
      <c r="C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c r="AA352" s="153"/>
      <c r="AB352" s="153"/>
      <c r="AC352" s="153"/>
      <c r="AD352" s="153"/>
      <c r="AE352" s="153"/>
      <c r="AF352" s="153"/>
      <c r="AG352" s="153"/>
      <c r="AH352" s="153"/>
      <c r="AI352" s="153"/>
      <c r="AJ352" s="153"/>
      <c r="AK352" s="153"/>
      <c r="AL352" s="153"/>
    </row>
    <row r="353" spans="1:38" ht="16.5" customHeight="1" x14ac:dyDescent="0.2">
      <c r="A353" s="153"/>
      <c r="B353" s="156"/>
      <c r="C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c r="AA353" s="153"/>
      <c r="AB353" s="153"/>
      <c r="AC353" s="153"/>
      <c r="AD353" s="153"/>
      <c r="AE353" s="153"/>
      <c r="AF353" s="153"/>
      <c r="AG353" s="153"/>
      <c r="AH353" s="153"/>
      <c r="AI353" s="153"/>
      <c r="AJ353" s="153"/>
      <c r="AK353" s="153"/>
      <c r="AL353" s="153"/>
    </row>
    <row r="354" spans="1:38" ht="16.5" customHeight="1" x14ac:dyDescent="0.2">
      <c r="A354" s="153"/>
      <c r="B354" s="156"/>
      <c r="C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c r="AA354" s="153"/>
      <c r="AB354" s="153"/>
      <c r="AC354" s="153"/>
      <c r="AD354" s="153"/>
      <c r="AE354" s="153"/>
      <c r="AF354" s="153"/>
      <c r="AG354" s="153"/>
      <c r="AH354" s="153"/>
      <c r="AI354" s="153"/>
      <c r="AJ354" s="153"/>
      <c r="AK354" s="153"/>
      <c r="AL354" s="153"/>
    </row>
    <row r="355" spans="1:38" ht="16.5" customHeight="1" x14ac:dyDescent="0.2">
      <c r="A355" s="153"/>
      <c r="B355" s="156"/>
      <c r="C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c r="AA355" s="153"/>
      <c r="AB355" s="153"/>
      <c r="AC355" s="153"/>
      <c r="AD355" s="153"/>
      <c r="AE355" s="153"/>
      <c r="AF355" s="153"/>
      <c r="AG355" s="153"/>
      <c r="AH355" s="153"/>
      <c r="AI355" s="153"/>
      <c r="AJ355" s="153"/>
      <c r="AK355" s="153"/>
      <c r="AL355" s="153"/>
    </row>
    <row r="356" spans="1:38" ht="16.5" customHeight="1" x14ac:dyDescent="0.2">
      <c r="A356" s="153"/>
      <c r="B356" s="156"/>
      <c r="C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c r="AA356" s="153"/>
      <c r="AB356" s="153"/>
      <c r="AC356" s="153"/>
      <c r="AD356" s="153"/>
      <c r="AE356" s="153"/>
      <c r="AF356" s="153"/>
      <c r="AG356" s="153"/>
      <c r="AH356" s="153"/>
      <c r="AI356" s="153"/>
      <c r="AJ356" s="153"/>
      <c r="AK356" s="153"/>
      <c r="AL356" s="153"/>
    </row>
    <row r="357" spans="1:38" ht="16.5" customHeight="1" x14ac:dyDescent="0.2">
      <c r="A357" s="153"/>
      <c r="B357" s="156"/>
      <c r="C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c r="AA357" s="153"/>
      <c r="AB357" s="153"/>
      <c r="AC357" s="153"/>
      <c r="AD357" s="153"/>
      <c r="AE357" s="153"/>
      <c r="AF357" s="153"/>
      <c r="AG357" s="153"/>
      <c r="AH357" s="153"/>
      <c r="AI357" s="153"/>
      <c r="AJ357" s="153"/>
      <c r="AK357" s="153"/>
      <c r="AL357" s="153"/>
    </row>
    <row r="358" spans="1:38" ht="16.5" customHeight="1" x14ac:dyDescent="0.2">
      <c r="A358" s="153"/>
      <c r="B358" s="156"/>
      <c r="C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c r="AA358" s="153"/>
      <c r="AB358" s="153"/>
      <c r="AC358" s="153"/>
      <c r="AD358" s="153"/>
      <c r="AE358" s="153"/>
      <c r="AF358" s="153"/>
      <c r="AG358" s="153"/>
      <c r="AH358" s="153"/>
      <c r="AI358" s="153"/>
      <c r="AJ358" s="153"/>
      <c r="AK358" s="153"/>
      <c r="AL358" s="153"/>
    </row>
    <row r="359" spans="1:38" ht="16.5" customHeight="1" x14ac:dyDescent="0.2">
      <c r="A359" s="153"/>
      <c r="B359" s="156"/>
      <c r="C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c r="AA359" s="153"/>
      <c r="AB359" s="153"/>
      <c r="AC359" s="153"/>
      <c r="AD359" s="153"/>
      <c r="AE359" s="153"/>
      <c r="AF359" s="153"/>
      <c r="AG359" s="153"/>
      <c r="AH359" s="153"/>
      <c r="AI359" s="153"/>
      <c r="AJ359" s="153"/>
      <c r="AK359" s="153"/>
      <c r="AL359" s="153"/>
    </row>
    <row r="360" spans="1:38" ht="16.5" customHeight="1" x14ac:dyDescent="0.2">
      <c r="A360" s="153"/>
      <c r="B360" s="156"/>
      <c r="C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c r="AA360" s="153"/>
      <c r="AB360" s="153"/>
      <c r="AC360" s="153"/>
      <c r="AD360" s="153"/>
      <c r="AE360" s="153"/>
      <c r="AF360" s="153"/>
      <c r="AG360" s="153"/>
      <c r="AH360" s="153"/>
      <c r="AI360" s="153"/>
      <c r="AJ360" s="153"/>
      <c r="AK360" s="153"/>
      <c r="AL360" s="153"/>
    </row>
    <row r="361" spans="1:38" ht="16.5" customHeight="1" x14ac:dyDescent="0.2">
      <c r="A361" s="153"/>
      <c r="B361" s="156"/>
      <c r="C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c r="AA361" s="153"/>
      <c r="AB361" s="153"/>
      <c r="AC361" s="153"/>
      <c r="AD361" s="153"/>
      <c r="AE361" s="153"/>
      <c r="AF361" s="153"/>
      <c r="AG361" s="153"/>
      <c r="AH361" s="153"/>
      <c r="AI361" s="153"/>
      <c r="AJ361" s="153"/>
      <c r="AK361" s="153"/>
      <c r="AL361" s="153"/>
    </row>
    <row r="362" spans="1:38" ht="16.5" customHeight="1" x14ac:dyDescent="0.2">
      <c r="A362" s="153"/>
      <c r="B362" s="156"/>
      <c r="C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c r="AA362" s="153"/>
      <c r="AB362" s="153"/>
      <c r="AC362" s="153"/>
      <c r="AD362" s="153"/>
      <c r="AE362" s="153"/>
      <c r="AF362" s="153"/>
      <c r="AG362" s="153"/>
      <c r="AH362" s="153"/>
      <c r="AI362" s="153"/>
      <c r="AJ362" s="153"/>
      <c r="AK362" s="153"/>
      <c r="AL362" s="153"/>
    </row>
    <row r="363" spans="1:38" ht="16.5" customHeight="1" x14ac:dyDescent="0.2">
      <c r="A363" s="153"/>
      <c r="B363" s="156"/>
      <c r="C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c r="AA363" s="153"/>
      <c r="AB363" s="153"/>
      <c r="AC363" s="153"/>
      <c r="AD363" s="153"/>
      <c r="AE363" s="153"/>
      <c r="AF363" s="153"/>
      <c r="AG363" s="153"/>
      <c r="AH363" s="153"/>
      <c r="AI363" s="153"/>
      <c r="AJ363" s="153"/>
      <c r="AK363" s="153"/>
      <c r="AL363" s="153"/>
    </row>
    <row r="364" spans="1:38" ht="16.5" customHeight="1" x14ac:dyDescent="0.2">
      <c r="A364" s="153"/>
      <c r="B364" s="156"/>
      <c r="C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c r="AA364" s="153"/>
      <c r="AB364" s="153"/>
      <c r="AC364" s="153"/>
      <c r="AD364" s="153"/>
      <c r="AE364" s="153"/>
      <c r="AF364" s="153"/>
      <c r="AG364" s="153"/>
      <c r="AH364" s="153"/>
      <c r="AI364" s="153"/>
      <c r="AJ364" s="153"/>
      <c r="AK364" s="153"/>
      <c r="AL364" s="153"/>
    </row>
    <row r="365" spans="1:38" ht="16.5" customHeight="1" x14ac:dyDescent="0.2">
      <c r="A365" s="153"/>
      <c r="B365" s="156"/>
      <c r="C365" s="153"/>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c r="AA365" s="153"/>
      <c r="AB365" s="153"/>
      <c r="AC365" s="153"/>
      <c r="AD365" s="153"/>
      <c r="AE365" s="153"/>
      <c r="AF365" s="153"/>
      <c r="AG365" s="153"/>
      <c r="AH365" s="153"/>
      <c r="AI365" s="153"/>
      <c r="AJ365" s="153"/>
      <c r="AK365" s="153"/>
      <c r="AL365" s="153"/>
    </row>
    <row r="366" spans="1:38" ht="16.5" customHeight="1" x14ac:dyDescent="0.2">
      <c r="A366" s="153"/>
      <c r="B366" s="156"/>
      <c r="C366" s="153"/>
      <c r="E366" s="153"/>
      <c r="F366" s="153"/>
      <c r="G366" s="153"/>
      <c r="H366" s="153"/>
      <c r="I366" s="153"/>
      <c r="J366" s="153"/>
      <c r="K366" s="153"/>
      <c r="L366" s="153"/>
      <c r="M366" s="153"/>
      <c r="N366" s="153"/>
      <c r="O366" s="153"/>
      <c r="P366" s="153"/>
      <c r="Q366" s="153"/>
      <c r="R366" s="153"/>
      <c r="S366" s="153"/>
      <c r="T366" s="153"/>
      <c r="U366" s="153"/>
      <c r="V366" s="153"/>
      <c r="W366" s="153"/>
      <c r="X366" s="153"/>
      <c r="Y366" s="153"/>
      <c r="Z366" s="153"/>
      <c r="AA366" s="153"/>
      <c r="AB366" s="153"/>
      <c r="AC366" s="153"/>
      <c r="AD366" s="153"/>
      <c r="AE366" s="153"/>
      <c r="AF366" s="153"/>
      <c r="AG366" s="153"/>
      <c r="AH366" s="153"/>
      <c r="AI366" s="153"/>
      <c r="AJ366" s="153"/>
      <c r="AK366" s="153"/>
      <c r="AL366" s="153"/>
    </row>
    <row r="367" spans="1:38" ht="16.5" customHeight="1" x14ac:dyDescent="0.2">
      <c r="A367" s="153"/>
      <c r="B367" s="156"/>
      <c r="C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row>
    <row r="368" spans="1:38" ht="16.5" customHeight="1" x14ac:dyDescent="0.2">
      <c r="A368" s="153"/>
      <c r="B368" s="156"/>
      <c r="C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row>
    <row r="369" spans="1:38" ht="16.5" customHeight="1" x14ac:dyDescent="0.2">
      <c r="A369" s="153"/>
      <c r="B369" s="156"/>
      <c r="C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c r="AA369" s="153"/>
      <c r="AB369" s="153"/>
      <c r="AC369" s="153"/>
      <c r="AD369" s="153"/>
      <c r="AE369" s="153"/>
      <c r="AF369" s="153"/>
      <c r="AG369" s="153"/>
      <c r="AH369" s="153"/>
      <c r="AI369" s="153"/>
      <c r="AJ369" s="153"/>
      <c r="AK369" s="153"/>
      <c r="AL369" s="153"/>
    </row>
    <row r="370" spans="1:38" ht="16.5" customHeight="1" x14ac:dyDescent="0.2">
      <c r="A370" s="153"/>
      <c r="B370" s="156"/>
      <c r="C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c r="AA370" s="153"/>
      <c r="AB370" s="153"/>
      <c r="AC370" s="153"/>
      <c r="AD370" s="153"/>
      <c r="AE370" s="153"/>
      <c r="AF370" s="153"/>
      <c r="AG370" s="153"/>
      <c r="AH370" s="153"/>
      <c r="AI370" s="153"/>
      <c r="AJ370" s="153"/>
      <c r="AK370" s="153"/>
      <c r="AL370" s="153"/>
    </row>
    <row r="371" spans="1:38" ht="16.5" customHeight="1" x14ac:dyDescent="0.2">
      <c r="A371" s="153"/>
      <c r="B371" s="156"/>
      <c r="C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c r="AA371" s="153"/>
      <c r="AB371" s="153"/>
      <c r="AC371" s="153"/>
      <c r="AD371" s="153"/>
      <c r="AE371" s="153"/>
      <c r="AF371" s="153"/>
      <c r="AG371" s="153"/>
      <c r="AH371" s="153"/>
      <c r="AI371" s="153"/>
      <c r="AJ371" s="153"/>
      <c r="AK371" s="153"/>
      <c r="AL371" s="153"/>
    </row>
    <row r="372" spans="1:38" ht="16.5" customHeight="1" x14ac:dyDescent="0.2">
      <c r="A372" s="153"/>
      <c r="B372" s="156"/>
      <c r="C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c r="AA372" s="153"/>
      <c r="AB372" s="153"/>
      <c r="AC372" s="153"/>
      <c r="AD372" s="153"/>
      <c r="AE372" s="153"/>
      <c r="AF372" s="153"/>
      <c r="AG372" s="153"/>
      <c r="AH372" s="153"/>
      <c r="AI372" s="153"/>
      <c r="AJ372" s="153"/>
      <c r="AK372" s="153"/>
      <c r="AL372" s="153"/>
    </row>
    <row r="373" spans="1:38" ht="16.5" customHeight="1" x14ac:dyDescent="0.2">
      <c r="A373" s="153"/>
      <c r="B373" s="156"/>
      <c r="C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c r="AA373" s="153"/>
      <c r="AB373" s="153"/>
      <c r="AC373" s="153"/>
      <c r="AD373" s="153"/>
      <c r="AE373" s="153"/>
      <c r="AF373" s="153"/>
      <c r="AG373" s="153"/>
      <c r="AH373" s="153"/>
      <c r="AI373" s="153"/>
      <c r="AJ373" s="153"/>
      <c r="AK373" s="153"/>
      <c r="AL373" s="153"/>
    </row>
    <row r="374" spans="1:38" ht="16.5" customHeight="1" x14ac:dyDescent="0.2">
      <c r="A374" s="153"/>
      <c r="B374" s="156"/>
      <c r="C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c r="AA374" s="153"/>
      <c r="AB374" s="153"/>
      <c r="AC374" s="153"/>
      <c r="AD374" s="153"/>
      <c r="AE374" s="153"/>
      <c r="AF374" s="153"/>
      <c r="AG374" s="153"/>
      <c r="AH374" s="153"/>
      <c r="AI374" s="153"/>
      <c r="AJ374" s="153"/>
      <c r="AK374" s="153"/>
      <c r="AL374" s="153"/>
    </row>
    <row r="375" spans="1:38" ht="16.5" customHeight="1" x14ac:dyDescent="0.2">
      <c r="A375" s="153"/>
      <c r="B375" s="156"/>
      <c r="C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c r="AA375" s="153"/>
      <c r="AB375" s="153"/>
      <c r="AC375" s="153"/>
      <c r="AD375" s="153"/>
      <c r="AE375" s="153"/>
      <c r="AF375" s="153"/>
      <c r="AG375" s="153"/>
      <c r="AH375" s="153"/>
      <c r="AI375" s="153"/>
      <c r="AJ375" s="153"/>
      <c r="AK375" s="153"/>
      <c r="AL375" s="153"/>
    </row>
    <row r="376" spans="1:38" ht="16.5" customHeight="1" x14ac:dyDescent="0.2">
      <c r="A376" s="153"/>
      <c r="B376" s="156"/>
      <c r="C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c r="AA376" s="153"/>
      <c r="AB376" s="153"/>
      <c r="AC376" s="153"/>
      <c r="AD376" s="153"/>
      <c r="AE376" s="153"/>
      <c r="AF376" s="153"/>
      <c r="AG376" s="153"/>
      <c r="AH376" s="153"/>
      <c r="AI376" s="153"/>
      <c r="AJ376" s="153"/>
      <c r="AK376" s="153"/>
      <c r="AL376" s="153"/>
    </row>
    <row r="377" spans="1:38" ht="16.5" customHeight="1" x14ac:dyDescent="0.2">
      <c r="A377" s="153"/>
      <c r="B377" s="156"/>
      <c r="C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c r="AA377" s="153"/>
      <c r="AB377" s="153"/>
      <c r="AC377" s="153"/>
      <c r="AD377" s="153"/>
      <c r="AE377" s="153"/>
      <c r="AF377" s="153"/>
      <c r="AG377" s="153"/>
      <c r="AH377" s="153"/>
      <c r="AI377" s="153"/>
      <c r="AJ377" s="153"/>
      <c r="AK377" s="153"/>
      <c r="AL377" s="153"/>
    </row>
    <row r="378" spans="1:38" ht="16.5" customHeight="1" x14ac:dyDescent="0.2">
      <c r="A378" s="153"/>
      <c r="B378" s="156"/>
      <c r="C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c r="AA378" s="153"/>
      <c r="AB378" s="153"/>
      <c r="AC378" s="153"/>
      <c r="AD378" s="153"/>
      <c r="AE378" s="153"/>
      <c r="AF378" s="153"/>
      <c r="AG378" s="153"/>
      <c r="AH378" s="153"/>
      <c r="AI378" s="153"/>
      <c r="AJ378" s="153"/>
      <c r="AK378" s="153"/>
      <c r="AL378" s="153"/>
    </row>
    <row r="379" spans="1:38" ht="16.5" customHeight="1" x14ac:dyDescent="0.2">
      <c r="A379" s="153"/>
      <c r="B379" s="156"/>
      <c r="C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c r="AA379" s="153"/>
      <c r="AB379" s="153"/>
      <c r="AC379" s="153"/>
      <c r="AD379" s="153"/>
      <c r="AE379" s="153"/>
      <c r="AF379" s="153"/>
      <c r="AG379" s="153"/>
      <c r="AH379" s="153"/>
      <c r="AI379" s="153"/>
      <c r="AJ379" s="153"/>
      <c r="AK379" s="153"/>
      <c r="AL379" s="153"/>
    </row>
    <row r="380" spans="1:38" ht="16.5" customHeight="1" x14ac:dyDescent="0.2">
      <c r="A380" s="153"/>
      <c r="B380" s="156"/>
      <c r="C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c r="AA380" s="153"/>
      <c r="AB380" s="153"/>
      <c r="AC380" s="153"/>
      <c r="AD380" s="153"/>
      <c r="AE380" s="153"/>
      <c r="AF380" s="153"/>
      <c r="AG380" s="153"/>
      <c r="AH380" s="153"/>
      <c r="AI380" s="153"/>
      <c r="AJ380" s="153"/>
      <c r="AK380" s="153"/>
      <c r="AL380" s="153"/>
    </row>
    <row r="381" spans="1:38" ht="16.5" customHeight="1" x14ac:dyDescent="0.2">
      <c r="A381" s="153"/>
      <c r="B381" s="156"/>
      <c r="C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c r="AA381" s="153"/>
      <c r="AB381" s="153"/>
      <c r="AC381" s="153"/>
      <c r="AD381" s="153"/>
      <c r="AE381" s="153"/>
      <c r="AF381" s="153"/>
      <c r="AG381" s="153"/>
      <c r="AH381" s="153"/>
      <c r="AI381" s="153"/>
      <c r="AJ381" s="153"/>
      <c r="AK381" s="153"/>
      <c r="AL381" s="153"/>
    </row>
    <row r="382" spans="1:38" ht="16.5" customHeight="1" x14ac:dyDescent="0.2">
      <c r="A382" s="153"/>
      <c r="B382" s="156"/>
      <c r="C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c r="AA382" s="153"/>
      <c r="AB382" s="153"/>
      <c r="AC382" s="153"/>
      <c r="AD382" s="153"/>
      <c r="AE382" s="153"/>
      <c r="AF382" s="153"/>
      <c r="AG382" s="153"/>
      <c r="AH382" s="153"/>
      <c r="AI382" s="153"/>
      <c r="AJ382" s="153"/>
      <c r="AK382" s="153"/>
      <c r="AL382" s="153"/>
    </row>
    <row r="383" spans="1:38" ht="16.5" customHeight="1" x14ac:dyDescent="0.2">
      <c r="A383" s="153"/>
      <c r="B383" s="156"/>
      <c r="C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c r="AA383" s="153"/>
      <c r="AB383" s="153"/>
      <c r="AC383" s="153"/>
      <c r="AD383" s="153"/>
      <c r="AE383" s="153"/>
      <c r="AF383" s="153"/>
      <c r="AG383" s="153"/>
      <c r="AH383" s="153"/>
      <c r="AI383" s="153"/>
      <c r="AJ383" s="153"/>
      <c r="AK383" s="153"/>
      <c r="AL383" s="153"/>
    </row>
    <row r="384" spans="1:38" ht="16.5" customHeight="1" x14ac:dyDescent="0.2">
      <c r="A384" s="153"/>
      <c r="B384" s="156"/>
      <c r="C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c r="AA384" s="153"/>
      <c r="AB384" s="153"/>
      <c r="AC384" s="153"/>
      <c r="AD384" s="153"/>
      <c r="AE384" s="153"/>
      <c r="AF384" s="153"/>
      <c r="AG384" s="153"/>
      <c r="AH384" s="153"/>
      <c r="AI384" s="153"/>
      <c r="AJ384" s="153"/>
      <c r="AK384" s="153"/>
      <c r="AL384" s="153"/>
    </row>
    <row r="385" spans="1:38" ht="16.5" customHeight="1" x14ac:dyDescent="0.2">
      <c r="A385" s="153"/>
      <c r="B385" s="156"/>
      <c r="C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c r="AA385" s="153"/>
      <c r="AB385" s="153"/>
      <c r="AC385" s="153"/>
      <c r="AD385" s="153"/>
      <c r="AE385" s="153"/>
      <c r="AF385" s="153"/>
      <c r="AG385" s="153"/>
      <c r="AH385" s="153"/>
      <c r="AI385" s="153"/>
      <c r="AJ385" s="153"/>
      <c r="AK385" s="153"/>
      <c r="AL385" s="153"/>
    </row>
    <row r="386" spans="1:38" ht="16.5" customHeight="1" x14ac:dyDescent="0.2">
      <c r="A386" s="153"/>
      <c r="B386" s="156"/>
      <c r="C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c r="AA386" s="153"/>
      <c r="AB386" s="153"/>
      <c r="AC386" s="153"/>
      <c r="AD386" s="153"/>
      <c r="AE386" s="153"/>
      <c r="AF386" s="153"/>
      <c r="AG386" s="153"/>
      <c r="AH386" s="153"/>
      <c r="AI386" s="153"/>
      <c r="AJ386" s="153"/>
      <c r="AK386" s="153"/>
      <c r="AL386" s="153"/>
    </row>
    <row r="387" spans="1:38" ht="16.5" customHeight="1" x14ac:dyDescent="0.2">
      <c r="A387" s="153"/>
      <c r="B387" s="156"/>
      <c r="C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c r="AA387" s="153"/>
      <c r="AB387" s="153"/>
      <c r="AC387" s="153"/>
      <c r="AD387" s="153"/>
      <c r="AE387" s="153"/>
      <c r="AF387" s="153"/>
      <c r="AG387" s="153"/>
      <c r="AH387" s="153"/>
      <c r="AI387" s="153"/>
      <c r="AJ387" s="153"/>
      <c r="AK387" s="153"/>
      <c r="AL387" s="153"/>
    </row>
    <row r="388" spans="1:38" ht="16.5" customHeight="1" x14ac:dyDescent="0.2">
      <c r="A388" s="153"/>
      <c r="B388" s="156"/>
      <c r="C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c r="AA388" s="153"/>
      <c r="AB388" s="153"/>
      <c r="AC388" s="153"/>
      <c r="AD388" s="153"/>
      <c r="AE388" s="153"/>
      <c r="AF388" s="153"/>
      <c r="AG388" s="153"/>
      <c r="AH388" s="153"/>
      <c r="AI388" s="153"/>
      <c r="AJ388" s="153"/>
      <c r="AK388" s="153"/>
      <c r="AL388" s="153"/>
    </row>
    <row r="389" spans="1:38" ht="16.5" customHeight="1" x14ac:dyDescent="0.2">
      <c r="A389" s="153"/>
      <c r="B389" s="156"/>
      <c r="C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c r="AA389" s="153"/>
      <c r="AB389" s="153"/>
      <c r="AC389" s="153"/>
      <c r="AD389" s="153"/>
      <c r="AE389" s="153"/>
      <c r="AF389" s="153"/>
      <c r="AG389" s="153"/>
      <c r="AH389" s="153"/>
      <c r="AI389" s="153"/>
      <c r="AJ389" s="153"/>
      <c r="AK389" s="153"/>
      <c r="AL389" s="153"/>
    </row>
    <row r="390" spans="1:38" ht="16.5" customHeight="1" x14ac:dyDescent="0.2">
      <c r="A390" s="153"/>
      <c r="B390" s="156"/>
      <c r="C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c r="AA390" s="153"/>
      <c r="AB390" s="153"/>
      <c r="AC390" s="153"/>
      <c r="AD390" s="153"/>
      <c r="AE390" s="153"/>
      <c r="AF390" s="153"/>
      <c r="AG390" s="153"/>
      <c r="AH390" s="153"/>
      <c r="AI390" s="153"/>
      <c r="AJ390" s="153"/>
      <c r="AK390" s="153"/>
      <c r="AL390" s="153"/>
    </row>
    <row r="391" spans="1:38" ht="16.5" customHeight="1" x14ac:dyDescent="0.2">
      <c r="A391" s="153"/>
      <c r="B391" s="156"/>
      <c r="C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c r="AA391" s="153"/>
      <c r="AB391" s="153"/>
      <c r="AC391" s="153"/>
      <c r="AD391" s="153"/>
      <c r="AE391" s="153"/>
      <c r="AF391" s="153"/>
      <c r="AG391" s="153"/>
      <c r="AH391" s="153"/>
      <c r="AI391" s="153"/>
      <c r="AJ391" s="153"/>
      <c r="AK391" s="153"/>
      <c r="AL391" s="153"/>
    </row>
    <row r="392" spans="1:38" ht="16.5" customHeight="1" x14ac:dyDescent="0.2">
      <c r="A392" s="153"/>
      <c r="B392" s="156"/>
      <c r="C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c r="AA392" s="153"/>
      <c r="AB392" s="153"/>
      <c r="AC392" s="153"/>
      <c r="AD392" s="153"/>
      <c r="AE392" s="153"/>
      <c r="AF392" s="153"/>
      <c r="AG392" s="153"/>
      <c r="AH392" s="153"/>
      <c r="AI392" s="153"/>
      <c r="AJ392" s="153"/>
      <c r="AK392" s="153"/>
      <c r="AL392" s="153"/>
    </row>
    <row r="393" spans="1:38" ht="16.5" customHeight="1" x14ac:dyDescent="0.2">
      <c r="A393" s="153"/>
      <c r="B393" s="156"/>
      <c r="C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c r="AA393" s="153"/>
      <c r="AB393" s="153"/>
      <c r="AC393" s="153"/>
      <c r="AD393" s="153"/>
      <c r="AE393" s="153"/>
      <c r="AF393" s="153"/>
      <c r="AG393" s="153"/>
      <c r="AH393" s="153"/>
      <c r="AI393" s="153"/>
      <c r="AJ393" s="153"/>
      <c r="AK393" s="153"/>
      <c r="AL393" s="153"/>
    </row>
    <row r="394" spans="1:38" ht="16.5" customHeight="1" x14ac:dyDescent="0.2">
      <c r="A394" s="153"/>
      <c r="B394" s="156"/>
      <c r="C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c r="AA394" s="153"/>
      <c r="AB394" s="153"/>
      <c r="AC394" s="153"/>
      <c r="AD394" s="153"/>
      <c r="AE394" s="153"/>
      <c r="AF394" s="153"/>
      <c r="AG394" s="153"/>
      <c r="AH394" s="153"/>
      <c r="AI394" s="153"/>
      <c r="AJ394" s="153"/>
      <c r="AK394" s="153"/>
      <c r="AL394" s="153"/>
    </row>
    <row r="395" spans="1:38" ht="16.5" customHeight="1" x14ac:dyDescent="0.2">
      <c r="A395" s="153"/>
      <c r="B395" s="156"/>
      <c r="C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c r="AA395" s="153"/>
      <c r="AB395" s="153"/>
      <c r="AC395" s="153"/>
      <c r="AD395" s="153"/>
      <c r="AE395" s="153"/>
      <c r="AF395" s="153"/>
      <c r="AG395" s="153"/>
      <c r="AH395" s="153"/>
      <c r="AI395" s="153"/>
      <c r="AJ395" s="153"/>
      <c r="AK395" s="153"/>
      <c r="AL395" s="153"/>
    </row>
    <row r="396" spans="1:38" ht="16.5" customHeight="1" x14ac:dyDescent="0.2">
      <c r="A396" s="153"/>
      <c r="B396" s="156"/>
      <c r="C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c r="AA396" s="153"/>
      <c r="AB396" s="153"/>
      <c r="AC396" s="153"/>
      <c r="AD396" s="153"/>
      <c r="AE396" s="153"/>
      <c r="AF396" s="153"/>
      <c r="AG396" s="153"/>
      <c r="AH396" s="153"/>
      <c r="AI396" s="153"/>
      <c r="AJ396" s="153"/>
      <c r="AK396" s="153"/>
      <c r="AL396" s="153"/>
    </row>
    <row r="397" spans="1:38" ht="16.5" customHeight="1" x14ac:dyDescent="0.2">
      <c r="A397" s="153"/>
      <c r="B397" s="156"/>
      <c r="C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c r="AA397" s="153"/>
      <c r="AB397" s="153"/>
      <c r="AC397" s="153"/>
      <c r="AD397" s="153"/>
      <c r="AE397" s="153"/>
      <c r="AF397" s="153"/>
      <c r="AG397" s="153"/>
      <c r="AH397" s="153"/>
      <c r="AI397" s="153"/>
      <c r="AJ397" s="153"/>
      <c r="AK397" s="153"/>
      <c r="AL397" s="153"/>
    </row>
    <row r="398" spans="1:38" ht="16.5" customHeight="1" x14ac:dyDescent="0.2">
      <c r="A398" s="153"/>
      <c r="B398" s="156"/>
      <c r="C398" s="153"/>
      <c r="E398" s="153"/>
      <c r="F398" s="153"/>
      <c r="G398" s="153"/>
      <c r="H398" s="153"/>
      <c r="I398" s="153"/>
      <c r="J398" s="153"/>
      <c r="K398" s="153"/>
      <c r="L398" s="153"/>
      <c r="M398" s="153"/>
      <c r="N398" s="153"/>
      <c r="O398" s="153"/>
      <c r="P398" s="153"/>
      <c r="Q398" s="153"/>
      <c r="R398" s="153"/>
      <c r="S398" s="153"/>
      <c r="T398" s="153"/>
      <c r="U398" s="153"/>
      <c r="V398" s="153"/>
      <c r="W398" s="153"/>
      <c r="X398" s="153"/>
      <c r="Y398" s="153"/>
      <c r="Z398" s="153"/>
      <c r="AA398" s="153"/>
      <c r="AB398" s="153"/>
      <c r="AC398" s="153"/>
      <c r="AD398" s="153"/>
      <c r="AE398" s="153"/>
      <c r="AF398" s="153"/>
      <c r="AG398" s="153"/>
      <c r="AH398" s="153"/>
      <c r="AI398" s="153"/>
      <c r="AJ398" s="153"/>
      <c r="AK398" s="153"/>
      <c r="AL398" s="153"/>
    </row>
    <row r="399" spans="1:38" ht="16.5" customHeight="1" x14ac:dyDescent="0.2">
      <c r="A399" s="153"/>
      <c r="B399" s="156"/>
      <c r="C399" s="153"/>
      <c r="E399" s="153"/>
      <c r="F399" s="153"/>
      <c r="G399" s="153"/>
      <c r="H399" s="153"/>
      <c r="I399" s="153"/>
      <c r="J399" s="153"/>
      <c r="K399" s="153"/>
      <c r="L399" s="153"/>
      <c r="M399" s="153"/>
      <c r="N399" s="153"/>
      <c r="O399" s="153"/>
      <c r="P399" s="153"/>
      <c r="Q399" s="153"/>
      <c r="R399" s="153"/>
      <c r="S399" s="153"/>
      <c r="T399" s="153"/>
      <c r="U399" s="153"/>
      <c r="V399" s="153"/>
      <c r="W399" s="153"/>
      <c r="X399" s="153"/>
      <c r="Y399" s="153"/>
      <c r="Z399" s="153"/>
      <c r="AA399" s="153"/>
      <c r="AB399" s="153"/>
      <c r="AC399" s="153"/>
      <c r="AD399" s="153"/>
      <c r="AE399" s="153"/>
      <c r="AF399" s="153"/>
      <c r="AG399" s="153"/>
      <c r="AH399" s="153"/>
      <c r="AI399" s="153"/>
      <c r="AJ399" s="153"/>
      <c r="AK399" s="153"/>
      <c r="AL399" s="153"/>
    </row>
    <row r="400" spans="1:38" ht="16.5" customHeight="1" x14ac:dyDescent="0.2">
      <c r="A400" s="153"/>
      <c r="B400" s="156"/>
      <c r="C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c r="AA400" s="153"/>
      <c r="AB400" s="153"/>
      <c r="AC400" s="153"/>
      <c r="AD400" s="153"/>
      <c r="AE400" s="153"/>
      <c r="AF400" s="153"/>
      <c r="AG400" s="153"/>
      <c r="AH400" s="153"/>
      <c r="AI400" s="153"/>
      <c r="AJ400" s="153"/>
      <c r="AK400" s="153"/>
      <c r="AL400" s="153"/>
    </row>
    <row r="401" spans="1:38" ht="16.5" customHeight="1" x14ac:dyDescent="0.2">
      <c r="A401" s="153"/>
      <c r="B401" s="156"/>
      <c r="C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c r="AA401" s="153"/>
      <c r="AB401" s="153"/>
      <c r="AC401" s="153"/>
      <c r="AD401" s="153"/>
      <c r="AE401" s="153"/>
      <c r="AF401" s="153"/>
      <c r="AG401" s="153"/>
      <c r="AH401" s="153"/>
      <c r="AI401" s="153"/>
      <c r="AJ401" s="153"/>
      <c r="AK401" s="153"/>
      <c r="AL401" s="153"/>
    </row>
    <row r="402" spans="1:38" ht="16.5" customHeight="1" x14ac:dyDescent="0.2">
      <c r="A402" s="153"/>
      <c r="B402" s="156"/>
      <c r="C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c r="AA402" s="153"/>
      <c r="AB402" s="153"/>
      <c r="AC402" s="153"/>
      <c r="AD402" s="153"/>
      <c r="AE402" s="153"/>
      <c r="AF402" s="153"/>
      <c r="AG402" s="153"/>
      <c r="AH402" s="153"/>
      <c r="AI402" s="153"/>
      <c r="AJ402" s="153"/>
      <c r="AK402" s="153"/>
      <c r="AL402" s="153"/>
    </row>
    <row r="403" spans="1:38" ht="16.5" customHeight="1" x14ac:dyDescent="0.2">
      <c r="A403" s="153"/>
      <c r="B403" s="156"/>
      <c r="C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c r="AA403" s="153"/>
      <c r="AB403" s="153"/>
      <c r="AC403" s="153"/>
      <c r="AD403" s="153"/>
      <c r="AE403" s="153"/>
      <c r="AF403" s="153"/>
      <c r="AG403" s="153"/>
      <c r="AH403" s="153"/>
      <c r="AI403" s="153"/>
      <c r="AJ403" s="153"/>
      <c r="AK403" s="153"/>
      <c r="AL403" s="153"/>
    </row>
    <row r="404" spans="1:38" ht="16.5" customHeight="1" x14ac:dyDescent="0.2">
      <c r="A404" s="153"/>
      <c r="B404" s="156"/>
      <c r="C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c r="AA404" s="153"/>
      <c r="AB404" s="153"/>
      <c r="AC404" s="153"/>
      <c r="AD404" s="153"/>
      <c r="AE404" s="153"/>
      <c r="AF404" s="153"/>
      <c r="AG404" s="153"/>
      <c r="AH404" s="153"/>
      <c r="AI404" s="153"/>
      <c r="AJ404" s="153"/>
      <c r="AK404" s="153"/>
      <c r="AL404" s="153"/>
    </row>
    <row r="405" spans="1:38" ht="16.5" customHeight="1" x14ac:dyDescent="0.2">
      <c r="A405" s="153"/>
      <c r="B405" s="156"/>
      <c r="C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c r="AA405" s="153"/>
      <c r="AB405" s="153"/>
      <c r="AC405" s="153"/>
      <c r="AD405" s="153"/>
      <c r="AE405" s="153"/>
      <c r="AF405" s="153"/>
      <c r="AG405" s="153"/>
      <c r="AH405" s="153"/>
      <c r="AI405" s="153"/>
      <c r="AJ405" s="153"/>
      <c r="AK405" s="153"/>
      <c r="AL405" s="153"/>
    </row>
    <row r="406" spans="1:38" ht="16.5" customHeight="1" x14ac:dyDescent="0.2">
      <c r="A406" s="153"/>
      <c r="B406" s="156"/>
      <c r="C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c r="AA406" s="153"/>
      <c r="AB406" s="153"/>
      <c r="AC406" s="153"/>
      <c r="AD406" s="153"/>
      <c r="AE406" s="153"/>
      <c r="AF406" s="153"/>
      <c r="AG406" s="153"/>
      <c r="AH406" s="153"/>
      <c r="AI406" s="153"/>
      <c r="AJ406" s="153"/>
      <c r="AK406" s="153"/>
      <c r="AL406" s="153"/>
    </row>
    <row r="407" spans="1:38" ht="16.5" customHeight="1" x14ac:dyDescent="0.2">
      <c r="A407" s="153"/>
      <c r="B407" s="156"/>
      <c r="C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c r="AA407" s="153"/>
      <c r="AB407" s="153"/>
      <c r="AC407" s="153"/>
      <c r="AD407" s="153"/>
      <c r="AE407" s="153"/>
      <c r="AF407" s="153"/>
      <c r="AG407" s="153"/>
      <c r="AH407" s="153"/>
      <c r="AI407" s="153"/>
      <c r="AJ407" s="153"/>
      <c r="AK407" s="153"/>
      <c r="AL407" s="153"/>
    </row>
    <row r="408" spans="1:38" ht="16.5" customHeight="1" x14ac:dyDescent="0.2">
      <c r="A408" s="153"/>
      <c r="B408" s="156"/>
      <c r="C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c r="AA408" s="153"/>
      <c r="AB408" s="153"/>
      <c r="AC408" s="153"/>
      <c r="AD408" s="153"/>
      <c r="AE408" s="153"/>
      <c r="AF408" s="153"/>
      <c r="AG408" s="153"/>
      <c r="AH408" s="153"/>
      <c r="AI408" s="153"/>
      <c r="AJ408" s="153"/>
      <c r="AK408" s="153"/>
      <c r="AL408" s="153"/>
    </row>
    <row r="409" spans="1:38" ht="16.5" customHeight="1" x14ac:dyDescent="0.2">
      <c r="A409" s="153"/>
      <c r="B409" s="156"/>
      <c r="C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c r="AA409" s="153"/>
      <c r="AB409" s="153"/>
      <c r="AC409" s="153"/>
      <c r="AD409" s="153"/>
      <c r="AE409" s="153"/>
      <c r="AF409" s="153"/>
      <c r="AG409" s="153"/>
      <c r="AH409" s="153"/>
      <c r="AI409" s="153"/>
      <c r="AJ409" s="153"/>
      <c r="AK409" s="153"/>
      <c r="AL409" s="153"/>
    </row>
    <row r="410" spans="1:38" ht="16.5" customHeight="1" x14ac:dyDescent="0.2">
      <c r="A410" s="153"/>
      <c r="B410" s="156"/>
      <c r="C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c r="AA410" s="153"/>
      <c r="AB410" s="153"/>
      <c r="AC410" s="153"/>
      <c r="AD410" s="153"/>
      <c r="AE410" s="153"/>
      <c r="AF410" s="153"/>
      <c r="AG410" s="153"/>
      <c r="AH410" s="153"/>
      <c r="AI410" s="153"/>
      <c r="AJ410" s="153"/>
      <c r="AK410" s="153"/>
      <c r="AL410" s="153"/>
    </row>
    <row r="411" spans="1:38" ht="16.5" customHeight="1" x14ac:dyDescent="0.2">
      <c r="A411" s="153"/>
      <c r="B411" s="156"/>
      <c r="C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c r="AA411" s="153"/>
      <c r="AB411" s="153"/>
      <c r="AC411" s="153"/>
      <c r="AD411" s="153"/>
      <c r="AE411" s="153"/>
      <c r="AF411" s="153"/>
      <c r="AG411" s="153"/>
      <c r="AH411" s="153"/>
      <c r="AI411" s="153"/>
      <c r="AJ411" s="153"/>
      <c r="AK411" s="153"/>
      <c r="AL411" s="153"/>
    </row>
    <row r="412" spans="1:38" ht="16.5" customHeight="1" x14ac:dyDescent="0.2">
      <c r="A412" s="153"/>
      <c r="B412" s="156"/>
      <c r="C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c r="AA412" s="153"/>
      <c r="AB412" s="153"/>
      <c r="AC412" s="153"/>
      <c r="AD412" s="153"/>
      <c r="AE412" s="153"/>
      <c r="AF412" s="153"/>
      <c r="AG412" s="153"/>
      <c r="AH412" s="153"/>
      <c r="AI412" s="153"/>
      <c r="AJ412" s="153"/>
      <c r="AK412" s="153"/>
      <c r="AL412" s="153"/>
    </row>
    <row r="413" spans="1:38" ht="16.5" customHeight="1" x14ac:dyDescent="0.2">
      <c r="A413" s="153"/>
      <c r="B413" s="156"/>
      <c r="C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c r="AA413" s="153"/>
      <c r="AB413" s="153"/>
      <c r="AC413" s="153"/>
      <c r="AD413" s="153"/>
      <c r="AE413" s="153"/>
      <c r="AF413" s="153"/>
      <c r="AG413" s="153"/>
      <c r="AH413" s="153"/>
      <c r="AI413" s="153"/>
      <c r="AJ413" s="153"/>
      <c r="AK413" s="153"/>
      <c r="AL413" s="153"/>
    </row>
    <row r="414" spans="1:38" ht="16.5" customHeight="1" x14ac:dyDescent="0.2">
      <c r="A414" s="153"/>
      <c r="B414" s="156"/>
      <c r="C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c r="AA414" s="153"/>
      <c r="AB414" s="153"/>
      <c r="AC414" s="153"/>
      <c r="AD414" s="153"/>
      <c r="AE414" s="153"/>
      <c r="AF414" s="153"/>
      <c r="AG414" s="153"/>
      <c r="AH414" s="153"/>
      <c r="AI414" s="153"/>
      <c r="AJ414" s="153"/>
      <c r="AK414" s="153"/>
      <c r="AL414" s="153"/>
    </row>
    <row r="415" spans="1:38" ht="16.5" customHeight="1" x14ac:dyDescent="0.2">
      <c r="A415" s="153"/>
      <c r="B415" s="156"/>
      <c r="C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c r="AA415" s="153"/>
      <c r="AB415" s="153"/>
      <c r="AC415" s="153"/>
      <c r="AD415" s="153"/>
      <c r="AE415" s="153"/>
      <c r="AF415" s="153"/>
      <c r="AG415" s="153"/>
      <c r="AH415" s="153"/>
      <c r="AI415" s="153"/>
      <c r="AJ415" s="153"/>
      <c r="AK415" s="153"/>
      <c r="AL415" s="153"/>
    </row>
    <row r="416" spans="1:38" ht="16.5" customHeight="1" x14ac:dyDescent="0.2">
      <c r="A416" s="153"/>
      <c r="B416" s="156"/>
      <c r="C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c r="AA416" s="153"/>
      <c r="AB416" s="153"/>
      <c r="AC416" s="153"/>
      <c r="AD416" s="153"/>
      <c r="AE416" s="153"/>
      <c r="AF416" s="153"/>
      <c r="AG416" s="153"/>
      <c r="AH416" s="153"/>
      <c r="AI416" s="153"/>
      <c r="AJ416" s="153"/>
      <c r="AK416" s="153"/>
      <c r="AL416" s="153"/>
    </row>
    <row r="417" spans="1:38" ht="16.5" customHeight="1" x14ac:dyDescent="0.2">
      <c r="A417" s="153"/>
      <c r="B417" s="156"/>
      <c r="C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c r="AA417" s="153"/>
      <c r="AB417" s="153"/>
      <c r="AC417" s="153"/>
      <c r="AD417" s="153"/>
      <c r="AE417" s="153"/>
      <c r="AF417" s="153"/>
      <c r="AG417" s="153"/>
      <c r="AH417" s="153"/>
      <c r="AI417" s="153"/>
      <c r="AJ417" s="153"/>
      <c r="AK417" s="153"/>
      <c r="AL417" s="153"/>
    </row>
    <row r="418" spans="1:38" ht="16.5" customHeight="1" x14ac:dyDescent="0.2">
      <c r="A418" s="153"/>
      <c r="B418" s="156"/>
      <c r="C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c r="AA418" s="153"/>
      <c r="AB418" s="153"/>
      <c r="AC418" s="153"/>
      <c r="AD418" s="153"/>
      <c r="AE418" s="153"/>
      <c r="AF418" s="153"/>
      <c r="AG418" s="153"/>
      <c r="AH418" s="153"/>
      <c r="AI418" s="153"/>
      <c r="AJ418" s="153"/>
      <c r="AK418" s="153"/>
      <c r="AL418" s="153"/>
    </row>
    <row r="419" spans="1:38" ht="16.5" customHeight="1" x14ac:dyDescent="0.2">
      <c r="A419" s="153"/>
      <c r="B419" s="156"/>
      <c r="C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c r="AA419" s="153"/>
      <c r="AB419" s="153"/>
      <c r="AC419" s="153"/>
      <c r="AD419" s="153"/>
      <c r="AE419" s="153"/>
      <c r="AF419" s="153"/>
      <c r="AG419" s="153"/>
      <c r="AH419" s="153"/>
      <c r="AI419" s="153"/>
      <c r="AJ419" s="153"/>
      <c r="AK419" s="153"/>
      <c r="AL419" s="153"/>
    </row>
    <row r="420" spans="1:38" ht="16.5" customHeight="1" x14ac:dyDescent="0.2">
      <c r="A420" s="153"/>
      <c r="B420" s="156"/>
      <c r="C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c r="AA420" s="153"/>
      <c r="AB420" s="153"/>
      <c r="AC420" s="153"/>
      <c r="AD420" s="153"/>
      <c r="AE420" s="153"/>
      <c r="AF420" s="153"/>
      <c r="AG420" s="153"/>
      <c r="AH420" s="153"/>
      <c r="AI420" s="153"/>
      <c r="AJ420" s="153"/>
      <c r="AK420" s="153"/>
      <c r="AL420" s="153"/>
    </row>
    <row r="421" spans="1:38" ht="16.5" customHeight="1" x14ac:dyDescent="0.2">
      <c r="A421" s="153"/>
      <c r="B421" s="156"/>
      <c r="C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c r="AA421" s="153"/>
      <c r="AB421" s="153"/>
      <c r="AC421" s="153"/>
      <c r="AD421" s="153"/>
      <c r="AE421" s="153"/>
      <c r="AF421" s="153"/>
      <c r="AG421" s="153"/>
      <c r="AH421" s="153"/>
      <c r="AI421" s="153"/>
      <c r="AJ421" s="153"/>
      <c r="AK421" s="153"/>
      <c r="AL421" s="153"/>
    </row>
    <row r="422" spans="1:38" ht="16.5" customHeight="1" x14ac:dyDescent="0.2">
      <c r="A422" s="153"/>
      <c r="B422" s="156"/>
      <c r="C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c r="AA422" s="153"/>
      <c r="AB422" s="153"/>
      <c r="AC422" s="153"/>
      <c r="AD422" s="153"/>
      <c r="AE422" s="153"/>
      <c r="AF422" s="153"/>
      <c r="AG422" s="153"/>
      <c r="AH422" s="153"/>
      <c r="AI422" s="153"/>
      <c r="AJ422" s="153"/>
      <c r="AK422" s="153"/>
      <c r="AL422" s="153"/>
    </row>
    <row r="423" spans="1:38" ht="16.5" customHeight="1" x14ac:dyDescent="0.2">
      <c r="A423" s="153"/>
      <c r="B423" s="156"/>
      <c r="C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c r="AA423" s="153"/>
      <c r="AB423" s="153"/>
      <c r="AC423" s="153"/>
      <c r="AD423" s="153"/>
      <c r="AE423" s="153"/>
      <c r="AF423" s="153"/>
      <c r="AG423" s="153"/>
      <c r="AH423" s="153"/>
      <c r="AI423" s="153"/>
      <c r="AJ423" s="153"/>
      <c r="AK423" s="153"/>
      <c r="AL423" s="153"/>
    </row>
    <row r="424" spans="1:38" ht="16.5" customHeight="1" x14ac:dyDescent="0.2">
      <c r="A424" s="153"/>
      <c r="B424" s="156"/>
      <c r="C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c r="AA424" s="153"/>
      <c r="AB424" s="153"/>
      <c r="AC424" s="153"/>
      <c r="AD424" s="153"/>
      <c r="AE424" s="153"/>
      <c r="AF424" s="153"/>
      <c r="AG424" s="153"/>
      <c r="AH424" s="153"/>
      <c r="AI424" s="153"/>
      <c r="AJ424" s="153"/>
      <c r="AK424" s="153"/>
      <c r="AL424" s="153"/>
    </row>
    <row r="425" spans="1:38" ht="16.5" customHeight="1" x14ac:dyDescent="0.2">
      <c r="A425" s="153"/>
      <c r="B425" s="156"/>
      <c r="C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c r="AA425" s="153"/>
      <c r="AB425" s="153"/>
      <c r="AC425" s="153"/>
      <c r="AD425" s="153"/>
      <c r="AE425" s="153"/>
      <c r="AF425" s="153"/>
      <c r="AG425" s="153"/>
      <c r="AH425" s="153"/>
      <c r="AI425" s="153"/>
      <c r="AJ425" s="153"/>
      <c r="AK425" s="153"/>
      <c r="AL425" s="153"/>
    </row>
    <row r="426" spans="1:38" ht="16.5" customHeight="1" x14ac:dyDescent="0.2">
      <c r="A426" s="153"/>
      <c r="B426" s="156"/>
      <c r="C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c r="AA426" s="153"/>
      <c r="AB426" s="153"/>
      <c r="AC426" s="153"/>
      <c r="AD426" s="153"/>
      <c r="AE426" s="153"/>
      <c r="AF426" s="153"/>
      <c r="AG426" s="153"/>
      <c r="AH426" s="153"/>
      <c r="AI426" s="153"/>
      <c r="AJ426" s="153"/>
      <c r="AK426" s="153"/>
      <c r="AL426" s="153"/>
    </row>
    <row r="427" spans="1:38" ht="16.5" customHeight="1" x14ac:dyDescent="0.2">
      <c r="A427" s="153"/>
      <c r="B427" s="156"/>
      <c r="C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row>
    <row r="428" spans="1:38" ht="16.5" customHeight="1" x14ac:dyDescent="0.2">
      <c r="A428" s="153"/>
      <c r="B428" s="156"/>
      <c r="C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row>
    <row r="429" spans="1:38" ht="16.5" customHeight="1" x14ac:dyDescent="0.2">
      <c r="A429" s="153"/>
      <c r="B429" s="156"/>
      <c r="C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row>
    <row r="430" spans="1:38" ht="16.5" customHeight="1" x14ac:dyDescent="0.2">
      <c r="A430" s="153"/>
      <c r="B430" s="156"/>
      <c r="C430" s="153"/>
      <c r="E430" s="153"/>
      <c r="F430" s="153"/>
      <c r="G430" s="153"/>
      <c r="H430" s="153"/>
      <c r="I430" s="153"/>
      <c r="J430" s="153"/>
      <c r="K430" s="153"/>
      <c r="L430" s="153"/>
      <c r="M430" s="153"/>
      <c r="N430" s="153"/>
      <c r="O430" s="153"/>
      <c r="P430" s="153"/>
      <c r="Q430" s="153"/>
      <c r="R430" s="153"/>
      <c r="S430" s="153"/>
      <c r="T430" s="153"/>
      <c r="U430" s="153"/>
      <c r="V430" s="153"/>
      <c r="W430" s="153"/>
      <c r="X430" s="153"/>
      <c r="Y430" s="153"/>
      <c r="Z430" s="153"/>
      <c r="AA430" s="153"/>
      <c r="AB430" s="153"/>
      <c r="AC430" s="153"/>
      <c r="AD430" s="153"/>
      <c r="AE430" s="153"/>
      <c r="AF430" s="153"/>
      <c r="AG430" s="153"/>
      <c r="AH430" s="153"/>
      <c r="AI430" s="153"/>
      <c r="AJ430" s="153"/>
      <c r="AK430" s="153"/>
      <c r="AL430" s="153"/>
    </row>
    <row r="431" spans="1:38" ht="16.5" customHeight="1" x14ac:dyDescent="0.2">
      <c r="A431" s="153"/>
      <c r="B431" s="156"/>
      <c r="C431" s="153"/>
      <c r="E431" s="153"/>
      <c r="F431" s="153"/>
      <c r="G431" s="153"/>
      <c r="H431" s="153"/>
      <c r="I431" s="153"/>
      <c r="J431" s="153"/>
      <c r="K431" s="153"/>
      <c r="L431" s="153"/>
      <c r="M431" s="153"/>
      <c r="N431" s="153"/>
      <c r="O431" s="153"/>
      <c r="P431" s="153"/>
      <c r="Q431" s="153"/>
      <c r="R431" s="153"/>
      <c r="S431" s="153"/>
      <c r="T431" s="153"/>
      <c r="U431" s="153"/>
      <c r="V431" s="153"/>
      <c r="W431" s="153"/>
      <c r="X431" s="153"/>
      <c r="Y431" s="153"/>
      <c r="Z431" s="153"/>
      <c r="AA431" s="153"/>
      <c r="AB431" s="153"/>
      <c r="AC431" s="153"/>
      <c r="AD431" s="153"/>
      <c r="AE431" s="153"/>
      <c r="AF431" s="153"/>
      <c r="AG431" s="153"/>
      <c r="AH431" s="153"/>
      <c r="AI431" s="153"/>
      <c r="AJ431" s="153"/>
      <c r="AK431" s="153"/>
      <c r="AL431" s="153"/>
    </row>
    <row r="432" spans="1:38" ht="16.5" customHeight="1" x14ac:dyDescent="0.2">
      <c r="A432" s="153"/>
      <c r="B432" s="156"/>
      <c r="C432" s="153"/>
      <c r="E432" s="153"/>
      <c r="F432" s="153"/>
      <c r="G432" s="153"/>
      <c r="H432" s="153"/>
      <c r="I432" s="153"/>
      <c r="J432" s="153"/>
      <c r="K432" s="153"/>
      <c r="L432" s="153"/>
      <c r="M432" s="153"/>
      <c r="N432" s="153"/>
      <c r="O432" s="153"/>
      <c r="P432" s="153"/>
      <c r="Q432" s="153"/>
      <c r="R432" s="153"/>
      <c r="S432" s="153"/>
      <c r="T432" s="153"/>
      <c r="U432" s="153"/>
      <c r="V432" s="153"/>
      <c r="W432" s="153"/>
      <c r="X432" s="153"/>
      <c r="Y432" s="153"/>
      <c r="Z432" s="153"/>
      <c r="AA432" s="153"/>
      <c r="AB432" s="153"/>
      <c r="AC432" s="153"/>
      <c r="AD432" s="153"/>
      <c r="AE432" s="153"/>
      <c r="AF432" s="153"/>
      <c r="AG432" s="153"/>
      <c r="AH432" s="153"/>
      <c r="AI432" s="153"/>
      <c r="AJ432" s="153"/>
      <c r="AK432" s="153"/>
      <c r="AL432" s="153"/>
    </row>
    <row r="433" spans="1:38" ht="16.5" customHeight="1" x14ac:dyDescent="0.2">
      <c r="A433" s="153"/>
      <c r="B433" s="156"/>
      <c r="C433" s="153"/>
      <c r="E433" s="153"/>
      <c r="F433" s="153"/>
      <c r="G433" s="153"/>
      <c r="H433" s="153"/>
      <c r="I433" s="153"/>
      <c r="J433" s="153"/>
      <c r="K433" s="153"/>
      <c r="L433" s="153"/>
      <c r="M433" s="153"/>
      <c r="N433" s="153"/>
      <c r="O433" s="153"/>
      <c r="P433" s="153"/>
      <c r="Q433" s="153"/>
      <c r="R433" s="153"/>
      <c r="S433" s="153"/>
      <c r="T433" s="153"/>
      <c r="U433" s="153"/>
      <c r="V433" s="153"/>
      <c r="W433" s="153"/>
      <c r="X433" s="153"/>
      <c r="Y433" s="153"/>
      <c r="Z433" s="153"/>
      <c r="AA433" s="153"/>
      <c r="AB433" s="153"/>
      <c r="AC433" s="153"/>
      <c r="AD433" s="153"/>
      <c r="AE433" s="153"/>
      <c r="AF433" s="153"/>
      <c r="AG433" s="153"/>
      <c r="AH433" s="153"/>
      <c r="AI433" s="153"/>
      <c r="AJ433" s="153"/>
      <c r="AK433" s="153"/>
      <c r="AL433" s="153"/>
    </row>
    <row r="434" spans="1:38" ht="16.5" customHeight="1" x14ac:dyDescent="0.2">
      <c r="A434" s="153"/>
      <c r="B434" s="156"/>
      <c r="C434" s="153"/>
      <c r="E434" s="153"/>
      <c r="F434" s="153"/>
      <c r="G434" s="153"/>
      <c r="H434" s="153"/>
      <c r="I434" s="153"/>
      <c r="J434" s="153"/>
      <c r="K434" s="153"/>
      <c r="L434" s="153"/>
      <c r="M434" s="153"/>
      <c r="N434" s="153"/>
      <c r="O434" s="153"/>
      <c r="P434" s="153"/>
      <c r="Q434" s="153"/>
      <c r="R434" s="153"/>
      <c r="S434" s="153"/>
      <c r="T434" s="153"/>
      <c r="U434" s="153"/>
      <c r="V434" s="153"/>
      <c r="W434" s="153"/>
      <c r="X434" s="153"/>
      <c r="Y434" s="153"/>
      <c r="Z434" s="153"/>
      <c r="AA434" s="153"/>
      <c r="AB434" s="153"/>
      <c r="AC434" s="153"/>
      <c r="AD434" s="153"/>
      <c r="AE434" s="153"/>
      <c r="AF434" s="153"/>
      <c r="AG434" s="153"/>
      <c r="AH434" s="153"/>
      <c r="AI434" s="153"/>
      <c r="AJ434" s="153"/>
      <c r="AK434" s="153"/>
      <c r="AL434" s="153"/>
    </row>
    <row r="435" spans="1:38" ht="16.5" customHeight="1" x14ac:dyDescent="0.2">
      <c r="A435" s="153"/>
      <c r="B435" s="156"/>
      <c r="C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c r="AA435" s="153"/>
      <c r="AB435" s="153"/>
      <c r="AC435" s="153"/>
      <c r="AD435" s="153"/>
      <c r="AE435" s="153"/>
      <c r="AF435" s="153"/>
      <c r="AG435" s="153"/>
      <c r="AH435" s="153"/>
      <c r="AI435" s="153"/>
      <c r="AJ435" s="153"/>
      <c r="AK435" s="153"/>
      <c r="AL435" s="153"/>
    </row>
    <row r="436" spans="1:38" ht="16.5" customHeight="1" x14ac:dyDescent="0.2">
      <c r="A436" s="153"/>
      <c r="B436" s="156"/>
      <c r="C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c r="AA436" s="153"/>
      <c r="AB436" s="153"/>
      <c r="AC436" s="153"/>
      <c r="AD436" s="153"/>
      <c r="AE436" s="153"/>
      <c r="AF436" s="153"/>
      <c r="AG436" s="153"/>
      <c r="AH436" s="153"/>
      <c r="AI436" s="153"/>
      <c r="AJ436" s="153"/>
      <c r="AK436" s="153"/>
      <c r="AL436" s="153"/>
    </row>
    <row r="437" spans="1:38" ht="16.5" customHeight="1" x14ac:dyDescent="0.2">
      <c r="A437" s="153"/>
      <c r="B437" s="156"/>
      <c r="C437" s="153"/>
      <c r="E437" s="153"/>
      <c r="F437" s="153"/>
      <c r="G437" s="153"/>
      <c r="H437" s="153"/>
      <c r="I437" s="153"/>
      <c r="J437" s="153"/>
      <c r="K437" s="153"/>
      <c r="L437" s="153"/>
      <c r="M437" s="153"/>
      <c r="N437" s="153"/>
      <c r="O437" s="153"/>
      <c r="P437" s="153"/>
      <c r="Q437" s="153"/>
      <c r="R437" s="153"/>
      <c r="S437" s="153"/>
      <c r="T437" s="153"/>
      <c r="U437" s="153"/>
      <c r="V437" s="153"/>
      <c r="W437" s="153"/>
      <c r="X437" s="153"/>
      <c r="Y437" s="153"/>
      <c r="Z437" s="153"/>
      <c r="AA437" s="153"/>
      <c r="AB437" s="153"/>
      <c r="AC437" s="153"/>
      <c r="AD437" s="153"/>
      <c r="AE437" s="153"/>
      <c r="AF437" s="153"/>
      <c r="AG437" s="153"/>
      <c r="AH437" s="153"/>
      <c r="AI437" s="153"/>
      <c r="AJ437" s="153"/>
      <c r="AK437" s="153"/>
      <c r="AL437" s="153"/>
    </row>
    <row r="438" spans="1:38" ht="16.5" customHeight="1" x14ac:dyDescent="0.2">
      <c r="A438" s="153"/>
      <c r="B438" s="156"/>
      <c r="C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c r="AA438" s="153"/>
      <c r="AB438" s="153"/>
      <c r="AC438" s="153"/>
      <c r="AD438" s="153"/>
      <c r="AE438" s="153"/>
      <c r="AF438" s="153"/>
      <c r="AG438" s="153"/>
      <c r="AH438" s="153"/>
      <c r="AI438" s="153"/>
      <c r="AJ438" s="153"/>
      <c r="AK438" s="153"/>
      <c r="AL438" s="153"/>
    </row>
    <row r="439" spans="1:38" ht="16.5" customHeight="1" x14ac:dyDescent="0.2">
      <c r="A439" s="153"/>
      <c r="B439" s="156"/>
      <c r="C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c r="AA439" s="153"/>
      <c r="AB439" s="153"/>
      <c r="AC439" s="153"/>
      <c r="AD439" s="153"/>
      <c r="AE439" s="153"/>
      <c r="AF439" s="153"/>
      <c r="AG439" s="153"/>
      <c r="AH439" s="153"/>
      <c r="AI439" s="153"/>
      <c r="AJ439" s="153"/>
      <c r="AK439" s="153"/>
      <c r="AL439" s="153"/>
    </row>
    <row r="440" spans="1:38" ht="16.5" customHeight="1" x14ac:dyDescent="0.2">
      <c r="A440" s="153"/>
      <c r="B440" s="156"/>
      <c r="C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c r="AA440" s="153"/>
      <c r="AB440" s="153"/>
      <c r="AC440" s="153"/>
      <c r="AD440" s="153"/>
      <c r="AE440" s="153"/>
      <c r="AF440" s="153"/>
      <c r="AG440" s="153"/>
      <c r="AH440" s="153"/>
      <c r="AI440" s="153"/>
      <c r="AJ440" s="153"/>
      <c r="AK440" s="153"/>
      <c r="AL440" s="153"/>
    </row>
    <row r="441" spans="1:38" ht="16.5" customHeight="1" x14ac:dyDescent="0.2">
      <c r="A441" s="153"/>
      <c r="B441" s="156"/>
      <c r="C441" s="153"/>
      <c r="E441" s="153"/>
      <c r="F441" s="153"/>
      <c r="G441" s="153"/>
      <c r="H441" s="153"/>
      <c r="I441" s="153"/>
      <c r="J441" s="153"/>
      <c r="K441" s="153"/>
      <c r="L441" s="153"/>
      <c r="M441" s="153"/>
      <c r="N441" s="153"/>
      <c r="O441" s="153"/>
      <c r="P441" s="153"/>
      <c r="Q441" s="153"/>
      <c r="R441" s="153"/>
      <c r="S441" s="153"/>
      <c r="T441" s="153"/>
      <c r="U441" s="153"/>
      <c r="V441" s="153"/>
      <c r="W441" s="153"/>
      <c r="X441" s="153"/>
      <c r="Y441" s="153"/>
      <c r="Z441" s="153"/>
      <c r="AA441" s="153"/>
      <c r="AB441" s="153"/>
      <c r="AC441" s="153"/>
      <c r="AD441" s="153"/>
      <c r="AE441" s="153"/>
      <c r="AF441" s="153"/>
      <c r="AG441" s="153"/>
      <c r="AH441" s="153"/>
      <c r="AI441" s="153"/>
      <c r="AJ441" s="153"/>
      <c r="AK441" s="153"/>
      <c r="AL441" s="153"/>
    </row>
    <row r="442" spans="1:38" ht="16.5" customHeight="1" x14ac:dyDescent="0.2">
      <c r="A442" s="153"/>
      <c r="B442" s="156"/>
      <c r="C442" s="153"/>
      <c r="E442" s="153"/>
      <c r="F442" s="153"/>
      <c r="G442" s="153"/>
      <c r="H442" s="153"/>
      <c r="I442" s="153"/>
      <c r="J442" s="153"/>
      <c r="K442" s="153"/>
      <c r="L442" s="153"/>
      <c r="M442" s="153"/>
      <c r="N442" s="153"/>
      <c r="O442" s="153"/>
      <c r="P442" s="153"/>
      <c r="Q442" s="153"/>
      <c r="R442" s="153"/>
      <c r="S442" s="153"/>
      <c r="T442" s="153"/>
      <c r="U442" s="153"/>
      <c r="V442" s="153"/>
      <c r="W442" s="153"/>
      <c r="X442" s="153"/>
      <c r="Y442" s="153"/>
      <c r="Z442" s="153"/>
      <c r="AA442" s="153"/>
      <c r="AB442" s="153"/>
      <c r="AC442" s="153"/>
      <c r="AD442" s="153"/>
      <c r="AE442" s="153"/>
      <c r="AF442" s="153"/>
      <c r="AG442" s="153"/>
      <c r="AH442" s="153"/>
      <c r="AI442" s="153"/>
      <c r="AJ442" s="153"/>
      <c r="AK442" s="153"/>
      <c r="AL442" s="153"/>
    </row>
    <row r="443" spans="1:38" ht="16.5" customHeight="1" x14ac:dyDescent="0.2">
      <c r="A443" s="153"/>
      <c r="B443" s="156"/>
      <c r="C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c r="AA443" s="153"/>
      <c r="AB443" s="153"/>
      <c r="AC443" s="153"/>
      <c r="AD443" s="153"/>
      <c r="AE443" s="153"/>
      <c r="AF443" s="153"/>
      <c r="AG443" s="153"/>
      <c r="AH443" s="153"/>
      <c r="AI443" s="153"/>
      <c r="AJ443" s="153"/>
      <c r="AK443" s="153"/>
      <c r="AL443" s="153"/>
    </row>
    <row r="444" spans="1:38" ht="16.5" customHeight="1" x14ac:dyDescent="0.2">
      <c r="A444" s="153"/>
      <c r="B444" s="156"/>
      <c r="C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c r="AA444" s="153"/>
      <c r="AB444" s="153"/>
      <c r="AC444" s="153"/>
      <c r="AD444" s="153"/>
      <c r="AE444" s="153"/>
      <c r="AF444" s="153"/>
      <c r="AG444" s="153"/>
      <c r="AH444" s="153"/>
      <c r="AI444" s="153"/>
      <c r="AJ444" s="153"/>
      <c r="AK444" s="153"/>
      <c r="AL444" s="153"/>
    </row>
    <row r="445" spans="1:38" ht="16.5" customHeight="1" x14ac:dyDescent="0.2">
      <c r="A445" s="153"/>
      <c r="B445" s="156"/>
      <c r="C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c r="AA445" s="153"/>
      <c r="AB445" s="153"/>
      <c r="AC445" s="153"/>
      <c r="AD445" s="153"/>
      <c r="AE445" s="153"/>
      <c r="AF445" s="153"/>
      <c r="AG445" s="153"/>
      <c r="AH445" s="153"/>
      <c r="AI445" s="153"/>
      <c r="AJ445" s="153"/>
      <c r="AK445" s="153"/>
      <c r="AL445" s="153"/>
    </row>
    <row r="446" spans="1:38" ht="16.5" customHeight="1" x14ac:dyDescent="0.2">
      <c r="A446" s="153"/>
      <c r="B446" s="156"/>
      <c r="C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c r="AA446" s="153"/>
      <c r="AB446" s="153"/>
      <c r="AC446" s="153"/>
      <c r="AD446" s="153"/>
      <c r="AE446" s="153"/>
      <c r="AF446" s="153"/>
      <c r="AG446" s="153"/>
      <c r="AH446" s="153"/>
      <c r="AI446" s="153"/>
      <c r="AJ446" s="153"/>
      <c r="AK446" s="153"/>
      <c r="AL446" s="153"/>
    </row>
    <row r="447" spans="1:38" ht="16.5" customHeight="1" x14ac:dyDescent="0.2">
      <c r="A447" s="153"/>
      <c r="B447" s="156"/>
      <c r="C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c r="AA447" s="153"/>
      <c r="AB447" s="153"/>
      <c r="AC447" s="153"/>
      <c r="AD447" s="153"/>
      <c r="AE447" s="153"/>
      <c r="AF447" s="153"/>
      <c r="AG447" s="153"/>
      <c r="AH447" s="153"/>
      <c r="AI447" s="153"/>
      <c r="AJ447" s="153"/>
      <c r="AK447" s="153"/>
      <c r="AL447" s="153"/>
    </row>
    <row r="448" spans="1:38" ht="16.5" customHeight="1" x14ac:dyDescent="0.2">
      <c r="A448" s="153"/>
      <c r="B448" s="156"/>
      <c r="C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c r="AA448" s="153"/>
      <c r="AB448" s="153"/>
      <c r="AC448" s="153"/>
      <c r="AD448" s="153"/>
      <c r="AE448" s="153"/>
      <c r="AF448" s="153"/>
      <c r="AG448" s="153"/>
      <c r="AH448" s="153"/>
      <c r="AI448" s="153"/>
      <c r="AJ448" s="153"/>
      <c r="AK448" s="153"/>
      <c r="AL448" s="153"/>
    </row>
    <row r="449" spans="1:38" ht="16.5" customHeight="1" x14ac:dyDescent="0.2">
      <c r="A449" s="153"/>
      <c r="B449" s="156"/>
      <c r="C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c r="AA449" s="153"/>
      <c r="AB449" s="153"/>
      <c r="AC449" s="153"/>
      <c r="AD449" s="153"/>
      <c r="AE449" s="153"/>
      <c r="AF449" s="153"/>
      <c r="AG449" s="153"/>
      <c r="AH449" s="153"/>
      <c r="AI449" s="153"/>
      <c r="AJ449" s="153"/>
      <c r="AK449" s="153"/>
      <c r="AL449" s="153"/>
    </row>
    <row r="450" spans="1:38" ht="16.5" customHeight="1" x14ac:dyDescent="0.2">
      <c r="A450" s="153"/>
      <c r="B450" s="156"/>
      <c r="C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c r="AA450" s="153"/>
      <c r="AB450" s="153"/>
      <c r="AC450" s="153"/>
      <c r="AD450" s="153"/>
      <c r="AE450" s="153"/>
      <c r="AF450" s="153"/>
      <c r="AG450" s="153"/>
      <c r="AH450" s="153"/>
      <c r="AI450" s="153"/>
      <c r="AJ450" s="153"/>
      <c r="AK450" s="153"/>
      <c r="AL450" s="153"/>
    </row>
    <row r="451" spans="1:38" ht="16.5" customHeight="1" x14ac:dyDescent="0.2">
      <c r="A451" s="153"/>
      <c r="B451" s="156"/>
      <c r="C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c r="AA451" s="153"/>
      <c r="AB451" s="153"/>
      <c r="AC451" s="153"/>
      <c r="AD451" s="153"/>
      <c r="AE451" s="153"/>
      <c r="AF451" s="153"/>
      <c r="AG451" s="153"/>
      <c r="AH451" s="153"/>
      <c r="AI451" s="153"/>
      <c r="AJ451" s="153"/>
      <c r="AK451" s="153"/>
      <c r="AL451" s="153"/>
    </row>
    <row r="452" spans="1:38" ht="16.5" customHeight="1" x14ac:dyDescent="0.2">
      <c r="A452" s="153"/>
      <c r="B452" s="156"/>
      <c r="C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c r="AA452" s="153"/>
      <c r="AB452" s="153"/>
      <c r="AC452" s="153"/>
      <c r="AD452" s="153"/>
      <c r="AE452" s="153"/>
      <c r="AF452" s="153"/>
      <c r="AG452" s="153"/>
      <c r="AH452" s="153"/>
      <c r="AI452" s="153"/>
      <c r="AJ452" s="153"/>
      <c r="AK452" s="153"/>
      <c r="AL452" s="153"/>
    </row>
    <row r="453" spans="1:38" ht="16.5" customHeight="1" x14ac:dyDescent="0.2">
      <c r="A453" s="153"/>
      <c r="B453" s="156"/>
      <c r="C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c r="AA453" s="153"/>
      <c r="AB453" s="153"/>
      <c r="AC453" s="153"/>
      <c r="AD453" s="153"/>
      <c r="AE453" s="153"/>
      <c r="AF453" s="153"/>
      <c r="AG453" s="153"/>
      <c r="AH453" s="153"/>
      <c r="AI453" s="153"/>
      <c r="AJ453" s="153"/>
      <c r="AK453" s="153"/>
      <c r="AL453" s="153"/>
    </row>
    <row r="454" spans="1:38" ht="16.5" customHeight="1" x14ac:dyDescent="0.2">
      <c r="A454" s="153"/>
      <c r="B454" s="156"/>
      <c r="C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c r="AA454" s="153"/>
      <c r="AB454" s="153"/>
      <c r="AC454" s="153"/>
      <c r="AD454" s="153"/>
      <c r="AE454" s="153"/>
      <c r="AF454" s="153"/>
      <c r="AG454" s="153"/>
      <c r="AH454" s="153"/>
      <c r="AI454" s="153"/>
      <c r="AJ454" s="153"/>
      <c r="AK454" s="153"/>
      <c r="AL454" s="153"/>
    </row>
    <row r="455" spans="1:38" ht="16.5" customHeight="1" x14ac:dyDescent="0.2">
      <c r="A455" s="153"/>
      <c r="B455" s="156"/>
      <c r="C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c r="AA455" s="153"/>
      <c r="AB455" s="153"/>
      <c r="AC455" s="153"/>
      <c r="AD455" s="153"/>
      <c r="AE455" s="153"/>
      <c r="AF455" s="153"/>
      <c r="AG455" s="153"/>
      <c r="AH455" s="153"/>
      <c r="AI455" s="153"/>
      <c r="AJ455" s="153"/>
      <c r="AK455" s="153"/>
      <c r="AL455" s="153"/>
    </row>
    <row r="456" spans="1:38" ht="16.5" customHeight="1" x14ac:dyDescent="0.2">
      <c r="A456" s="153"/>
      <c r="B456" s="156"/>
      <c r="C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c r="AA456" s="153"/>
      <c r="AB456" s="153"/>
      <c r="AC456" s="153"/>
      <c r="AD456" s="153"/>
      <c r="AE456" s="153"/>
      <c r="AF456" s="153"/>
      <c r="AG456" s="153"/>
      <c r="AH456" s="153"/>
      <c r="AI456" s="153"/>
      <c r="AJ456" s="153"/>
      <c r="AK456" s="153"/>
      <c r="AL456" s="153"/>
    </row>
    <row r="457" spans="1:38" ht="16.5" customHeight="1" x14ac:dyDescent="0.2">
      <c r="A457" s="153"/>
      <c r="B457" s="156"/>
      <c r="C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c r="AA457" s="153"/>
      <c r="AB457" s="153"/>
      <c r="AC457" s="153"/>
      <c r="AD457" s="153"/>
      <c r="AE457" s="153"/>
      <c r="AF457" s="153"/>
      <c r="AG457" s="153"/>
      <c r="AH457" s="153"/>
      <c r="AI457" s="153"/>
      <c r="AJ457" s="153"/>
      <c r="AK457" s="153"/>
      <c r="AL457" s="153"/>
    </row>
    <row r="458" spans="1:38" ht="16.5" customHeight="1" x14ac:dyDescent="0.2">
      <c r="A458" s="153"/>
      <c r="B458" s="156"/>
      <c r="C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c r="AA458" s="153"/>
      <c r="AB458" s="153"/>
      <c r="AC458" s="153"/>
      <c r="AD458" s="153"/>
      <c r="AE458" s="153"/>
      <c r="AF458" s="153"/>
      <c r="AG458" s="153"/>
      <c r="AH458" s="153"/>
      <c r="AI458" s="153"/>
      <c r="AJ458" s="153"/>
      <c r="AK458" s="153"/>
      <c r="AL458" s="153"/>
    </row>
    <row r="459" spans="1:38" ht="16.5" customHeight="1" x14ac:dyDescent="0.2">
      <c r="A459" s="153"/>
      <c r="B459" s="156"/>
      <c r="C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c r="AA459" s="153"/>
      <c r="AB459" s="153"/>
      <c r="AC459" s="153"/>
      <c r="AD459" s="153"/>
      <c r="AE459" s="153"/>
      <c r="AF459" s="153"/>
      <c r="AG459" s="153"/>
      <c r="AH459" s="153"/>
      <c r="AI459" s="153"/>
      <c r="AJ459" s="153"/>
      <c r="AK459" s="153"/>
      <c r="AL459" s="153"/>
    </row>
    <row r="460" spans="1:38" ht="16.5" customHeight="1" x14ac:dyDescent="0.2">
      <c r="A460" s="153"/>
      <c r="B460" s="156"/>
      <c r="C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c r="AA460" s="153"/>
      <c r="AB460" s="153"/>
      <c r="AC460" s="153"/>
      <c r="AD460" s="153"/>
      <c r="AE460" s="153"/>
      <c r="AF460" s="153"/>
      <c r="AG460" s="153"/>
      <c r="AH460" s="153"/>
      <c r="AI460" s="153"/>
      <c r="AJ460" s="153"/>
      <c r="AK460" s="153"/>
      <c r="AL460" s="153"/>
    </row>
    <row r="461" spans="1:38" ht="16.5" customHeight="1" x14ac:dyDescent="0.2">
      <c r="A461" s="153"/>
      <c r="B461" s="156"/>
      <c r="C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c r="AA461" s="153"/>
      <c r="AB461" s="153"/>
      <c r="AC461" s="153"/>
      <c r="AD461" s="153"/>
      <c r="AE461" s="153"/>
      <c r="AF461" s="153"/>
      <c r="AG461" s="153"/>
      <c r="AH461" s="153"/>
      <c r="AI461" s="153"/>
      <c r="AJ461" s="153"/>
      <c r="AK461" s="153"/>
      <c r="AL461" s="153"/>
    </row>
    <row r="462" spans="1:38" ht="16.5" customHeight="1" x14ac:dyDescent="0.2">
      <c r="A462" s="153"/>
      <c r="B462" s="156"/>
      <c r="C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c r="AA462" s="153"/>
      <c r="AB462" s="153"/>
      <c r="AC462" s="153"/>
      <c r="AD462" s="153"/>
      <c r="AE462" s="153"/>
      <c r="AF462" s="153"/>
      <c r="AG462" s="153"/>
      <c r="AH462" s="153"/>
      <c r="AI462" s="153"/>
      <c r="AJ462" s="153"/>
      <c r="AK462" s="153"/>
      <c r="AL462" s="153"/>
    </row>
    <row r="463" spans="1:38" ht="16.5" customHeight="1" x14ac:dyDescent="0.2">
      <c r="A463" s="153"/>
      <c r="B463" s="156"/>
      <c r="C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3"/>
      <c r="Z463" s="153"/>
      <c r="AA463" s="153"/>
      <c r="AB463" s="153"/>
      <c r="AC463" s="153"/>
      <c r="AD463" s="153"/>
      <c r="AE463" s="153"/>
      <c r="AF463" s="153"/>
      <c r="AG463" s="153"/>
      <c r="AH463" s="153"/>
      <c r="AI463" s="153"/>
      <c r="AJ463" s="153"/>
      <c r="AK463" s="153"/>
      <c r="AL463" s="153"/>
    </row>
    <row r="464" spans="1:38" ht="16.5" customHeight="1" x14ac:dyDescent="0.2">
      <c r="A464" s="153"/>
      <c r="B464" s="156"/>
      <c r="C464" s="153"/>
      <c r="E464" s="153"/>
      <c r="F464" s="153"/>
      <c r="G464" s="153"/>
      <c r="H464" s="153"/>
      <c r="I464" s="153"/>
      <c r="J464" s="153"/>
      <c r="K464" s="153"/>
      <c r="L464" s="153"/>
      <c r="M464" s="153"/>
      <c r="N464" s="153"/>
      <c r="O464" s="153"/>
      <c r="P464" s="153"/>
      <c r="Q464" s="153"/>
      <c r="R464" s="153"/>
      <c r="S464" s="153"/>
      <c r="T464" s="153"/>
      <c r="U464" s="153"/>
      <c r="V464" s="153"/>
      <c r="W464" s="153"/>
      <c r="X464" s="153"/>
      <c r="Y464" s="153"/>
      <c r="Z464" s="153"/>
      <c r="AA464" s="153"/>
      <c r="AB464" s="153"/>
      <c r="AC464" s="153"/>
      <c r="AD464" s="153"/>
      <c r="AE464" s="153"/>
      <c r="AF464" s="153"/>
      <c r="AG464" s="153"/>
      <c r="AH464" s="153"/>
      <c r="AI464" s="153"/>
      <c r="AJ464" s="153"/>
      <c r="AK464" s="153"/>
      <c r="AL464" s="153"/>
    </row>
    <row r="465" spans="1:38" ht="16.5" customHeight="1" x14ac:dyDescent="0.2">
      <c r="A465" s="153"/>
      <c r="B465" s="156"/>
      <c r="C465" s="153"/>
      <c r="E465" s="153"/>
      <c r="F465" s="153"/>
      <c r="G465" s="153"/>
      <c r="H465" s="153"/>
      <c r="I465" s="153"/>
      <c r="J465" s="153"/>
      <c r="K465" s="153"/>
      <c r="L465" s="153"/>
      <c r="M465" s="153"/>
      <c r="N465" s="153"/>
      <c r="O465" s="153"/>
      <c r="P465" s="153"/>
      <c r="Q465" s="153"/>
      <c r="R465" s="153"/>
      <c r="S465" s="153"/>
      <c r="T465" s="153"/>
      <c r="U465" s="153"/>
      <c r="V465" s="153"/>
      <c r="W465" s="153"/>
      <c r="X465" s="153"/>
      <c r="Y465" s="153"/>
      <c r="Z465" s="153"/>
      <c r="AA465" s="153"/>
      <c r="AB465" s="153"/>
      <c r="AC465" s="153"/>
      <c r="AD465" s="153"/>
      <c r="AE465" s="153"/>
      <c r="AF465" s="153"/>
      <c r="AG465" s="153"/>
      <c r="AH465" s="153"/>
      <c r="AI465" s="153"/>
      <c r="AJ465" s="153"/>
      <c r="AK465" s="153"/>
      <c r="AL465" s="153"/>
    </row>
    <row r="466" spans="1:38" ht="16.5" customHeight="1" x14ac:dyDescent="0.2">
      <c r="A466" s="153"/>
      <c r="B466" s="156"/>
      <c r="C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3"/>
      <c r="Z466" s="153"/>
      <c r="AA466" s="153"/>
      <c r="AB466" s="153"/>
      <c r="AC466" s="153"/>
      <c r="AD466" s="153"/>
      <c r="AE466" s="153"/>
      <c r="AF466" s="153"/>
      <c r="AG466" s="153"/>
      <c r="AH466" s="153"/>
      <c r="AI466" s="153"/>
      <c r="AJ466" s="153"/>
      <c r="AK466" s="153"/>
      <c r="AL466" s="153"/>
    </row>
    <row r="467" spans="1:38" ht="16.5" customHeight="1" x14ac:dyDescent="0.2">
      <c r="A467" s="153"/>
      <c r="B467" s="156"/>
      <c r="C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3"/>
      <c r="Z467" s="153"/>
      <c r="AA467" s="153"/>
      <c r="AB467" s="153"/>
      <c r="AC467" s="153"/>
      <c r="AD467" s="153"/>
      <c r="AE467" s="153"/>
      <c r="AF467" s="153"/>
      <c r="AG467" s="153"/>
      <c r="AH467" s="153"/>
      <c r="AI467" s="153"/>
      <c r="AJ467" s="153"/>
      <c r="AK467" s="153"/>
      <c r="AL467" s="153"/>
    </row>
    <row r="468" spans="1:38" ht="16.5" customHeight="1" x14ac:dyDescent="0.2">
      <c r="A468" s="153"/>
      <c r="B468" s="156"/>
      <c r="C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c r="AA468" s="153"/>
      <c r="AB468" s="153"/>
      <c r="AC468" s="153"/>
      <c r="AD468" s="153"/>
      <c r="AE468" s="153"/>
      <c r="AF468" s="153"/>
      <c r="AG468" s="153"/>
      <c r="AH468" s="153"/>
      <c r="AI468" s="153"/>
      <c r="AJ468" s="153"/>
      <c r="AK468" s="153"/>
      <c r="AL468" s="153"/>
    </row>
    <row r="469" spans="1:38" ht="16.5" customHeight="1" x14ac:dyDescent="0.2">
      <c r="A469" s="153"/>
      <c r="B469" s="156"/>
      <c r="C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c r="AA469" s="153"/>
      <c r="AB469" s="153"/>
      <c r="AC469" s="153"/>
      <c r="AD469" s="153"/>
      <c r="AE469" s="153"/>
      <c r="AF469" s="153"/>
      <c r="AG469" s="153"/>
      <c r="AH469" s="153"/>
      <c r="AI469" s="153"/>
      <c r="AJ469" s="153"/>
      <c r="AK469" s="153"/>
      <c r="AL469" s="153"/>
    </row>
    <row r="470" spans="1:38" ht="16.5" customHeight="1" x14ac:dyDescent="0.2">
      <c r="A470" s="153"/>
      <c r="B470" s="156"/>
      <c r="C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c r="AA470" s="153"/>
      <c r="AB470" s="153"/>
      <c r="AC470" s="153"/>
      <c r="AD470" s="153"/>
      <c r="AE470" s="153"/>
      <c r="AF470" s="153"/>
      <c r="AG470" s="153"/>
      <c r="AH470" s="153"/>
      <c r="AI470" s="153"/>
      <c r="AJ470" s="153"/>
      <c r="AK470" s="153"/>
      <c r="AL470" s="153"/>
    </row>
    <row r="471" spans="1:38" ht="16.5" customHeight="1" x14ac:dyDescent="0.2">
      <c r="A471" s="153"/>
      <c r="B471" s="156"/>
      <c r="C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c r="AA471" s="153"/>
      <c r="AB471" s="153"/>
      <c r="AC471" s="153"/>
      <c r="AD471" s="153"/>
      <c r="AE471" s="153"/>
      <c r="AF471" s="153"/>
      <c r="AG471" s="153"/>
      <c r="AH471" s="153"/>
      <c r="AI471" s="153"/>
      <c r="AJ471" s="153"/>
      <c r="AK471" s="153"/>
      <c r="AL471" s="153"/>
    </row>
    <row r="472" spans="1:38" ht="16.5" customHeight="1" x14ac:dyDescent="0.2">
      <c r="A472" s="153"/>
      <c r="B472" s="156"/>
      <c r="C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c r="AA472" s="153"/>
      <c r="AB472" s="153"/>
      <c r="AC472" s="153"/>
      <c r="AD472" s="153"/>
      <c r="AE472" s="153"/>
      <c r="AF472" s="153"/>
      <c r="AG472" s="153"/>
      <c r="AH472" s="153"/>
      <c r="AI472" s="153"/>
      <c r="AJ472" s="153"/>
      <c r="AK472" s="153"/>
      <c r="AL472" s="153"/>
    </row>
    <row r="473" spans="1:38" ht="16.5" customHeight="1" x14ac:dyDescent="0.2">
      <c r="A473" s="153"/>
      <c r="B473" s="156"/>
      <c r="C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c r="AA473" s="153"/>
      <c r="AB473" s="153"/>
      <c r="AC473" s="153"/>
      <c r="AD473" s="153"/>
      <c r="AE473" s="153"/>
      <c r="AF473" s="153"/>
      <c r="AG473" s="153"/>
      <c r="AH473" s="153"/>
      <c r="AI473" s="153"/>
      <c r="AJ473" s="153"/>
      <c r="AK473" s="153"/>
      <c r="AL473" s="153"/>
    </row>
    <row r="474" spans="1:38" ht="16.5" customHeight="1" x14ac:dyDescent="0.2">
      <c r="A474" s="153"/>
      <c r="B474" s="156"/>
      <c r="C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c r="AA474" s="153"/>
      <c r="AB474" s="153"/>
      <c r="AC474" s="153"/>
      <c r="AD474" s="153"/>
      <c r="AE474" s="153"/>
      <c r="AF474" s="153"/>
      <c r="AG474" s="153"/>
      <c r="AH474" s="153"/>
      <c r="AI474" s="153"/>
      <c r="AJ474" s="153"/>
      <c r="AK474" s="153"/>
      <c r="AL474" s="153"/>
    </row>
    <row r="475" spans="1:38" ht="16.5" customHeight="1" x14ac:dyDescent="0.2">
      <c r="A475" s="153"/>
      <c r="B475" s="156"/>
      <c r="C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c r="AA475" s="153"/>
      <c r="AB475" s="153"/>
      <c r="AC475" s="153"/>
      <c r="AD475" s="153"/>
      <c r="AE475" s="153"/>
      <c r="AF475" s="153"/>
      <c r="AG475" s="153"/>
      <c r="AH475" s="153"/>
      <c r="AI475" s="153"/>
      <c r="AJ475" s="153"/>
      <c r="AK475" s="153"/>
      <c r="AL475" s="153"/>
    </row>
    <row r="476" spans="1:38" ht="16.5" customHeight="1" x14ac:dyDescent="0.2">
      <c r="A476" s="153"/>
      <c r="B476" s="156"/>
      <c r="C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c r="AA476" s="153"/>
      <c r="AB476" s="153"/>
      <c r="AC476" s="153"/>
      <c r="AD476" s="153"/>
      <c r="AE476" s="153"/>
      <c r="AF476" s="153"/>
      <c r="AG476" s="153"/>
      <c r="AH476" s="153"/>
      <c r="AI476" s="153"/>
      <c r="AJ476" s="153"/>
      <c r="AK476" s="153"/>
      <c r="AL476" s="153"/>
    </row>
    <row r="477" spans="1:38" ht="16.5" customHeight="1" x14ac:dyDescent="0.2">
      <c r="A477" s="153"/>
      <c r="B477" s="156"/>
      <c r="C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c r="AA477" s="153"/>
      <c r="AB477" s="153"/>
      <c r="AC477" s="153"/>
      <c r="AD477" s="153"/>
      <c r="AE477" s="153"/>
      <c r="AF477" s="153"/>
      <c r="AG477" s="153"/>
      <c r="AH477" s="153"/>
      <c r="AI477" s="153"/>
      <c r="AJ477" s="153"/>
      <c r="AK477" s="153"/>
      <c r="AL477" s="153"/>
    </row>
    <row r="478" spans="1:38" ht="16.5" customHeight="1" x14ac:dyDescent="0.2">
      <c r="A478" s="153"/>
      <c r="B478" s="156"/>
      <c r="C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c r="AA478" s="153"/>
      <c r="AB478" s="153"/>
      <c r="AC478" s="153"/>
      <c r="AD478" s="153"/>
      <c r="AE478" s="153"/>
      <c r="AF478" s="153"/>
      <c r="AG478" s="153"/>
      <c r="AH478" s="153"/>
      <c r="AI478" s="153"/>
      <c r="AJ478" s="153"/>
      <c r="AK478" s="153"/>
      <c r="AL478" s="153"/>
    </row>
    <row r="479" spans="1:38" ht="16.5" customHeight="1" x14ac:dyDescent="0.2">
      <c r="A479" s="153"/>
      <c r="B479" s="156"/>
      <c r="C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C479" s="153"/>
      <c r="AD479" s="153"/>
      <c r="AE479" s="153"/>
      <c r="AF479" s="153"/>
      <c r="AG479" s="153"/>
      <c r="AH479" s="153"/>
      <c r="AI479" s="153"/>
      <c r="AJ479" s="153"/>
      <c r="AK479" s="153"/>
      <c r="AL479" s="153"/>
    </row>
    <row r="480" spans="1:38" ht="16.5" customHeight="1" x14ac:dyDescent="0.2">
      <c r="A480" s="153"/>
      <c r="B480" s="156"/>
      <c r="C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C480" s="153"/>
      <c r="AD480" s="153"/>
      <c r="AE480" s="153"/>
      <c r="AF480" s="153"/>
      <c r="AG480" s="153"/>
      <c r="AH480" s="153"/>
      <c r="AI480" s="153"/>
      <c r="AJ480" s="153"/>
      <c r="AK480" s="153"/>
      <c r="AL480" s="153"/>
    </row>
    <row r="481" spans="1:38" ht="16.5" customHeight="1" x14ac:dyDescent="0.2">
      <c r="A481" s="153"/>
      <c r="B481" s="156"/>
      <c r="C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row>
    <row r="482" spans="1:38" ht="16.5" customHeight="1" x14ac:dyDescent="0.2">
      <c r="A482" s="153"/>
      <c r="B482" s="156"/>
      <c r="C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153"/>
    </row>
    <row r="483" spans="1:38" ht="16.5" customHeight="1" x14ac:dyDescent="0.2">
      <c r="A483" s="153"/>
      <c r="B483" s="156"/>
      <c r="C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row>
    <row r="484" spans="1:38" ht="16.5" customHeight="1" x14ac:dyDescent="0.2">
      <c r="A484" s="153"/>
      <c r="B484" s="156"/>
      <c r="C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C484" s="153"/>
      <c r="AD484" s="153"/>
      <c r="AE484" s="153"/>
      <c r="AF484" s="153"/>
      <c r="AG484" s="153"/>
      <c r="AH484" s="153"/>
      <c r="AI484" s="153"/>
      <c r="AJ484" s="153"/>
      <c r="AK484" s="153"/>
      <c r="AL484" s="153"/>
    </row>
    <row r="485" spans="1:38" ht="16.5" customHeight="1" x14ac:dyDescent="0.2">
      <c r="A485" s="153"/>
      <c r="B485" s="156"/>
      <c r="C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c r="AA485" s="153"/>
      <c r="AB485" s="153"/>
      <c r="AC485" s="153"/>
      <c r="AD485" s="153"/>
      <c r="AE485" s="153"/>
      <c r="AF485" s="153"/>
      <c r="AG485" s="153"/>
      <c r="AH485" s="153"/>
      <c r="AI485" s="153"/>
      <c r="AJ485" s="153"/>
      <c r="AK485" s="153"/>
      <c r="AL485" s="153"/>
    </row>
    <row r="486" spans="1:38" ht="16.5" customHeight="1" x14ac:dyDescent="0.2">
      <c r="A486" s="153"/>
      <c r="B486" s="156"/>
      <c r="C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c r="AA486" s="153"/>
      <c r="AB486" s="153"/>
      <c r="AC486" s="153"/>
      <c r="AD486" s="153"/>
      <c r="AE486" s="153"/>
      <c r="AF486" s="153"/>
      <c r="AG486" s="153"/>
      <c r="AH486" s="153"/>
      <c r="AI486" s="153"/>
      <c r="AJ486" s="153"/>
      <c r="AK486" s="153"/>
      <c r="AL486" s="153"/>
    </row>
    <row r="487" spans="1:38" ht="16.5" customHeight="1" x14ac:dyDescent="0.2">
      <c r="A487" s="153"/>
      <c r="B487" s="156"/>
      <c r="C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c r="AA487" s="153"/>
      <c r="AB487" s="153"/>
      <c r="AC487" s="153"/>
      <c r="AD487" s="153"/>
      <c r="AE487" s="153"/>
      <c r="AF487" s="153"/>
      <c r="AG487" s="153"/>
      <c r="AH487" s="153"/>
      <c r="AI487" s="153"/>
      <c r="AJ487" s="153"/>
      <c r="AK487" s="153"/>
      <c r="AL487" s="153"/>
    </row>
    <row r="488" spans="1:38" ht="16.5" customHeight="1" x14ac:dyDescent="0.2">
      <c r="A488" s="153"/>
      <c r="B488" s="156"/>
      <c r="C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c r="AA488" s="153"/>
      <c r="AB488" s="153"/>
      <c r="AC488" s="153"/>
      <c r="AD488" s="153"/>
      <c r="AE488" s="153"/>
      <c r="AF488" s="153"/>
      <c r="AG488" s="153"/>
      <c r="AH488" s="153"/>
      <c r="AI488" s="153"/>
      <c r="AJ488" s="153"/>
      <c r="AK488" s="153"/>
      <c r="AL488" s="153"/>
    </row>
    <row r="489" spans="1:38" ht="16.5" customHeight="1" x14ac:dyDescent="0.2">
      <c r="A489" s="153"/>
      <c r="B489" s="156"/>
      <c r="C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c r="AA489" s="153"/>
      <c r="AB489" s="153"/>
      <c r="AC489" s="153"/>
      <c r="AD489" s="153"/>
      <c r="AE489" s="153"/>
      <c r="AF489" s="153"/>
      <c r="AG489" s="153"/>
      <c r="AH489" s="153"/>
      <c r="AI489" s="153"/>
      <c r="AJ489" s="153"/>
      <c r="AK489" s="153"/>
      <c r="AL489" s="153"/>
    </row>
    <row r="490" spans="1:38" ht="16.5" customHeight="1" x14ac:dyDescent="0.2">
      <c r="A490" s="153"/>
      <c r="B490" s="156"/>
      <c r="C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c r="AA490" s="153"/>
      <c r="AB490" s="153"/>
      <c r="AC490" s="153"/>
      <c r="AD490" s="153"/>
      <c r="AE490" s="153"/>
      <c r="AF490" s="153"/>
      <c r="AG490" s="153"/>
      <c r="AH490" s="153"/>
      <c r="AI490" s="153"/>
      <c r="AJ490" s="153"/>
      <c r="AK490" s="153"/>
      <c r="AL490" s="153"/>
    </row>
    <row r="491" spans="1:38" ht="16.5" customHeight="1" x14ac:dyDescent="0.2">
      <c r="A491" s="153"/>
      <c r="B491" s="156"/>
      <c r="C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c r="AA491" s="153"/>
      <c r="AB491" s="153"/>
      <c r="AC491" s="153"/>
      <c r="AD491" s="153"/>
      <c r="AE491" s="153"/>
      <c r="AF491" s="153"/>
      <c r="AG491" s="153"/>
      <c r="AH491" s="153"/>
      <c r="AI491" s="153"/>
      <c r="AJ491" s="153"/>
      <c r="AK491" s="153"/>
      <c r="AL491" s="153"/>
    </row>
    <row r="492" spans="1:38" ht="16.5" customHeight="1" x14ac:dyDescent="0.2">
      <c r="A492" s="153"/>
      <c r="B492" s="156"/>
      <c r="C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c r="AA492" s="153"/>
      <c r="AB492" s="153"/>
      <c r="AC492" s="153"/>
      <c r="AD492" s="153"/>
      <c r="AE492" s="153"/>
      <c r="AF492" s="153"/>
      <c r="AG492" s="153"/>
      <c r="AH492" s="153"/>
      <c r="AI492" s="153"/>
      <c r="AJ492" s="153"/>
      <c r="AK492" s="153"/>
      <c r="AL492" s="153"/>
    </row>
    <row r="493" spans="1:38" ht="16.5" customHeight="1" x14ac:dyDescent="0.2">
      <c r="A493" s="153"/>
      <c r="B493" s="156"/>
      <c r="C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c r="AA493" s="153"/>
      <c r="AB493" s="153"/>
      <c r="AC493" s="153"/>
      <c r="AD493" s="153"/>
      <c r="AE493" s="153"/>
      <c r="AF493" s="153"/>
      <c r="AG493" s="153"/>
      <c r="AH493" s="153"/>
      <c r="AI493" s="153"/>
      <c r="AJ493" s="153"/>
      <c r="AK493" s="153"/>
      <c r="AL493" s="153"/>
    </row>
    <row r="494" spans="1:38" ht="16.5" customHeight="1" x14ac:dyDescent="0.2">
      <c r="A494" s="153"/>
      <c r="B494" s="156"/>
      <c r="C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c r="AA494" s="153"/>
      <c r="AB494" s="153"/>
      <c r="AC494" s="153"/>
      <c r="AD494" s="153"/>
      <c r="AE494" s="153"/>
      <c r="AF494" s="153"/>
      <c r="AG494" s="153"/>
      <c r="AH494" s="153"/>
      <c r="AI494" s="153"/>
      <c r="AJ494" s="153"/>
      <c r="AK494" s="153"/>
      <c r="AL494" s="153"/>
    </row>
    <row r="495" spans="1:38" ht="16.5" customHeight="1" x14ac:dyDescent="0.2">
      <c r="A495" s="153"/>
      <c r="B495" s="156"/>
      <c r="C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c r="AA495" s="153"/>
      <c r="AB495" s="153"/>
      <c r="AC495" s="153"/>
      <c r="AD495" s="153"/>
      <c r="AE495" s="153"/>
      <c r="AF495" s="153"/>
      <c r="AG495" s="153"/>
      <c r="AH495" s="153"/>
      <c r="AI495" s="153"/>
      <c r="AJ495" s="153"/>
      <c r="AK495" s="153"/>
      <c r="AL495" s="153"/>
    </row>
    <row r="496" spans="1:38" ht="16.5" customHeight="1" x14ac:dyDescent="0.2">
      <c r="A496" s="153"/>
      <c r="B496" s="156"/>
      <c r="C496" s="153"/>
      <c r="E496" s="153"/>
      <c r="F496" s="153"/>
      <c r="G496" s="153"/>
      <c r="H496" s="153"/>
      <c r="I496" s="153"/>
      <c r="J496" s="153"/>
      <c r="K496" s="153"/>
      <c r="L496" s="153"/>
      <c r="M496" s="153"/>
      <c r="N496" s="153"/>
      <c r="O496" s="153"/>
      <c r="P496" s="153"/>
      <c r="Q496" s="153"/>
      <c r="R496" s="153"/>
      <c r="S496" s="153"/>
      <c r="T496" s="153"/>
      <c r="U496" s="153"/>
      <c r="V496" s="153"/>
      <c r="W496" s="153"/>
      <c r="X496" s="153"/>
      <c r="Y496" s="153"/>
      <c r="Z496" s="153"/>
      <c r="AA496" s="153"/>
      <c r="AB496" s="153"/>
      <c r="AC496" s="153"/>
      <c r="AD496" s="153"/>
      <c r="AE496" s="153"/>
      <c r="AF496" s="153"/>
      <c r="AG496" s="153"/>
      <c r="AH496" s="153"/>
      <c r="AI496" s="153"/>
      <c r="AJ496" s="153"/>
      <c r="AK496" s="153"/>
      <c r="AL496" s="153"/>
    </row>
    <row r="497" spans="1:38" ht="16.5" customHeight="1" x14ac:dyDescent="0.2">
      <c r="A497" s="153"/>
      <c r="B497" s="156"/>
      <c r="C497" s="153"/>
      <c r="E497" s="153"/>
      <c r="F497" s="153"/>
      <c r="G497" s="153"/>
      <c r="H497" s="153"/>
      <c r="I497" s="153"/>
      <c r="J497" s="153"/>
      <c r="K497" s="153"/>
      <c r="L497" s="153"/>
      <c r="M497" s="153"/>
      <c r="N497" s="153"/>
      <c r="O497" s="153"/>
      <c r="P497" s="153"/>
      <c r="Q497" s="153"/>
      <c r="R497" s="153"/>
      <c r="S497" s="153"/>
      <c r="T497" s="153"/>
      <c r="U497" s="153"/>
      <c r="V497" s="153"/>
      <c r="W497" s="153"/>
      <c r="X497" s="153"/>
      <c r="Y497" s="153"/>
      <c r="Z497" s="153"/>
      <c r="AA497" s="153"/>
      <c r="AB497" s="153"/>
      <c r="AC497" s="153"/>
      <c r="AD497" s="153"/>
      <c r="AE497" s="153"/>
      <c r="AF497" s="153"/>
      <c r="AG497" s="153"/>
      <c r="AH497" s="153"/>
      <c r="AI497" s="153"/>
      <c r="AJ497" s="153"/>
      <c r="AK497" s="153"/>
      <c r="AL497" s="153"/>
    </row>
    <row r="498" spans="1:38" ht="16.5" customHeight="1" x14ac:dyDescent="0.2">
      <c r="A498" s="153"/>
      <c r="B498" s="156"/>
      <c r="C498" s="153"/>
      <c r="E498" s="153"/>
      <c r="F498" s="153"/>
      <c r="G498" s="153"/>
      <c r="H498" s="153"/>
      <c r="I498" s="153"/>
      <c r="J498" s="153"/>
      <c r="K498" s="153"/>
      <c r="L498" s="153"/>
      <c r="M498" s="153"/>
      <c r="N498" s="153"/>
      <c r="O498" s="153"/>
      <c r="P498" s="153"/>
      <c r="Q498" s="153"/>
      <c r="R498" s="153"/>
      <c r="S498" s="153"/>
      <c r="T498" s="153"/>
      <c r="U498" s="153"/>
      <c r="V498" s="153"/>
      <c r="W498" s="153"/>
      <c r="X498" s="153"/>
      <c r="Y498" s="153"/>
      <c r="Z498" s="153"/>
      <c r="AA498" s="153"/>
      <c r="AB498" s="153"/>
      <c r="AC498" s="153"/>
      <c r="AD498" s="153"/>
      <c r="AE498" s="153"/>
      <c r="AF498" s="153"/>
      <c r="AG498" s="153"/>
      <c r="AH498" s="153"/>
      <c r="AI498" s="153"/>
      <c r="AJ498" s="153"/>
      <c r="AK498" s="153"/>
      <c r="AL498" s="153"/>
    </row>
    <row r="499" spans="1:38" ht="16.5" customHeight="1" x14ac:dyDescent="0.2">
      <c r="A499" s="153"/>
      <c r="B499" s="156"/>
      <c r="C499" s="153"/>
      <c r="E499" s="153"/>
      <c r="F499" s="153"/>
      <c r="G499" s="153"/>
      <c r="H499" s="153"/>
      <c r="I499" s="153"/>
      <c r="J499" s="153"/>
      <c r="K499" s="153"/>
      <c r="L499" s="153"/>
      <c r="M499" s="153"/>
      <c r="N499" s="153"/>
      <c r="O499" s="153"/>
      <c r="P499" s="153"/>
      <c r="Q499" s="153"/>
      <c r="R499" s="153"/>
      <c r="S499" s="153"/>
      <c r="T499" s="153"/>
      <c r="U499" s="153"/>
      <c r="V499" s="153"/>
      <c r="W499" s="153"/>
      <c r="X499" s="153"/>
      <c r="Y499" s="153"/>
      <c r="Z499" s="153"/>
      <c r="AA499" s="153"/>
      <c r="AB499" s="153"/>
      <c r="AC499" s="153"/>
      <c r="AD499" s="153"/>
      <c r="AE499" s="153"/>
      <c r="AF499" s="153"/>
      <c r="AG499" s="153"/>
      <c r="AH499" s="153"/>
      <c r="AI499" s="153"/>
      <c r="AJ499" s="153"/>
      <c r="AK499" s="153"/>
      <c r="AL499" s="153"/>
    </row>
    <row r="500" spans="1:38" ht="16.5" customHeight="1" x14ac:dyDescent="0.2">
      <c r="A500" s="153"/>
      <c r="B500" s="156"/>
      <c r="C500" s="153"/>
      <c r="E500" s="153"/>
      <c r="F500" s="153"/>
      <c r="G500" s="153"/>
      <c r="H500" s="153"/>
      <c r="I500" s="153"/>
      <c r="J500" s="153"/>
      <c r="K500" s="153"/>
      <c r="L500" s="153"/>
      <c r="M500" s="153"/>
      <c r="N500" s="153"/>
      <c r="O500" s="153"/>
      <c r="P500" s="153"/>
      <c r="Q500" s="153"/>
      <c r="R500" s="153"/>
      <c r="S500" s="153"/>
      <c r="T500" s="153"/>
      <c r="U500" s="153"/>
      <c r="V500" s="153"/>
      <c r="W500" s="153"/>
      <c r="X500" s="153"/>
      <c r="Y500" s="153"/>
      <c r="Z500" s="153"/>
      <c r="AA500" s="153"/>
      <c r="AB500" s="153"/>
      <c r="AC500" s="153"/>
      <c r="AD500" s="153"/>
      <c r="AE500" s="153"/>
      <c r="AF500" s="153"/>
      <c r="AG500" s="153"/>
      <c r="AH500" s="153"/>
      <c r="AI500" s="153"/>
      <c r="AJ500" s="153"/>
      <c r="AK500" s="153"/>
      <c r="AL500" s="153"/>
    </row>
    <row r="501" spans="1:38" ht="16.5" customHeight="1" x14ac:dyDescent="0.2">
      <c r="A501" s="153"/>
      <c r="B501" s="156"/>
      <c r="C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3"/>
      <c r="Z501" s="153"/>
      <c r="AA501" s="153"/>
      <c r="AB501" s="153"/>
      <c r="AC501" s="153"/>
      <c r="AD501" s="153"/>
      <c r="AE501" s="153"/>
      <c r="AF501" s="153"/>
      <c r="AG501" s="153"/>
      <c r="AH501" s="153"/>
      <c r="AI501" s="153"/>
      <c r="AJ501" s="153"/>
      <c r="AK501" s="153"/>
      <c r="AL501" s="153"/>
    </row>
    <row r="502" spans="1:38" ht="16.5" customHeight="1" x14ac:dyDescent="0.2">
      <c r="A502" s="153"/>
      <c r="B502" s="156"/>
      <c r="C502" s="153"/>
      <c r="E502" s="153"/>
      <c r="F502" s="153"/>
      <c r="G502" s="153"/>
      <c r="H502" s="153"/>
      <c r="I502" s="153"/>
      <c r="J502" s="153"/>
      <c r="K502" s="153"/>
      <c r="L502" s="153"/>
      <c r="M502" s="153"/>
      <c r="N502" s="153"/>
      <c r="O502" s="153"/>
      <c r="P502" s="153"/>
      <c r="Q502" s="153"/>
      <c r="R502" s="153"/>
      <c r="S502" s="153"/>
      <c r="T502" s="153"/>
      <c r="U502" s="153"/>
      <c r="V502" s="153"/>
      <c r="W502" s="153"/>
      <c r="X502" s="153"/>
      <c r="Y502" s="153"/>
      <c r="Z502" s="153"/>
      <c r="AA502" s="153"/>
      <c r="AB502" s="153"/>
      <c r="AC502" s="153"/>
      <c r="AD502" s="153"/>
      <c r="AE502" s="153"/>
      <c r="AF502" s="153"/>
      <c r="AG502" s="153"/>
      <c r="AH502" s="153"/>
      <c r="AI502" s="153"/>
      <c r="AJ502" s="153"/>
      <c r="AK502" s="153"/>
      <c r="AL502" s="153"/>
    </row>
    <row r="503" spans="1:38" ht="16.5" customHeight="1" x14ac:dyDescent="0.2">
      <c r="A503" s="153"/>
      <c r="B503" s="156"/>
      <c r="C503" s="153"/>
      <c r="E503" s="153"/>
      <c r="F503" s="153"/>
      <c r="G503" s="153"/>
      <c r="H503" s="153"/>
      <c r="I503" s="153"/>
      <c r="J503" s="153"/>
      <c r="K503" s="153"/>
      <c r="L503" s="153"/>
      <c r="M503" s="153"/>
      <c r="N503" s="153"/>
      <c r="O503" s="153"/>
      <c r="P503" s="153"/>
      <c r="Q503" s="153"/>
      <c r="R503" s="153"/>
      <c r="S503" s="153"/>
      <c r="T503" s="153"/>
      <c r="U503" s="153"/>
      <c r="V503" s="153"/>
      <c r="W503" s="153"/>
      <c r="X503" s="153"/>
      <c r="Y503" s="153"/>
      <c r="Z503" s="153"/>
      <c r="AA503" s="153"/>
      <c r="AB503" s="153"/>
      <c r="AC503" s="153"/>
      <c r="AD503" s="153"/>
      <c r="AE503" s="153"/>
      <c r="AF503" s="153"/>
      <c r="AG503" s="153"/>
      <c r="AH503" s="153"/>
      <c r="AI503" s="153"/>
      <c r="AJ503" s="153"/>
      <c r="AK503" s="153"/>
      <c r="AL503" s="153"/>
    </row>
    <row r="504" spans="1:38" ht="16.5" customHeight="1" x14ac:dyDescent="0.2">
      <c r="A504" s="153"/>
      <c r="B504" s="156"/>
      <c r="C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3"/>
      <c r="Z504" s="153"/>
      <c r="AA504" s="153"/>
      <c r="AB504" s="153"/>
      <c r="AC504" s="153"/>
      <c r="AD504" s="153"/>
      <c r="AE504" s="153"/>
      <c r="AF504" s="153"/>
      <c r="AG504" s="153"/>
      <c r="AH504" s="153"/>
      <c r="AI504" s="153"/>
      <c r="AJ504" s="153"/>
      <c r="AK504" s="153"/>
      <c r="AL504" s="153"/>
    </row>
    <row r="505" spans="1:38" ht="16.5" customHeight="1" x14ac:dyDescent="0.2">
      <c r="A505" s="153"/>
      <c r="B505" s="156"/>
      <c r="C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3"/>
      <c r="Z505" s="153"/>
      <c r="AA505" s="153"/>
      <c r="AB505" s="153"/>
      <c r="AC505" s="153"/>
      <c r="AD505" s="153"/>
      <c r="AE505" s="153"/>
      <c r="AF505" s="153"/>
      <c r="AG505" s="153"/>
      <c r="AH505" s="153"/>
      <c r="AI505" s="153"/>
      <c r="AJ505" s="153"/>
      <c r="AK505" s="153"/>
      <c r="AL505" s="153"/>
    </row>
    <row r="506" spans="1:38" ht="16.5" customHeight="1" x14ac:dyDescent="0.2">
      <c r="A506" s="153"/>
      <c r="B506" s="156"/>
      <c r="C506" s="153"/>
      <c r="E506" s="153"/>
      <c r="F506" s="153"/>
      <c r="G506" s="153"/>
      <c r="H506" s="153"/>
      <c r="I506" s="153"/>
      <c r="J506" s="153"/>
      <c r="K506" s="153"/>
      <c r="L506" s="153"/>
      <c r="M506" s="153"/>
      <c r="N506" s="153"/>
      <c r="O506" s="153"/>
      <c r="P506" s="153"/>
      <c r="Q506" s="153"/>
      <c r="R506" s="153"/>
      <c r="S506" s="153"/>
      <c r="T506" s="153"/>
      <c r="U506" s="153"/>
      <c r="V506" s="153"/>
      <c r="W506" s="153"/>
      <c r="X506" s="153"/>
      <c r="Y506" s="153"/>
      <c r="Z506" s="153"/>
      <c r="AA506" s="153"/>
      <c r="AB506" s="153"/>
      <c r="AC506" s="153"/>
      <c r="AD506" s="153"/>
      <c r="AE506" s="153"/>
      <c r="AF506" s="153"/>
      <c r="AG506" s="153"/>
      <c r="AH506" s="153"/>
      <c r="AI506" s="153"/>
      <c r="AJ506" s="153"/>
      <c r="AK506" s="153"/>
      <c r="AL506" s="153"/>
    </row>
    <row r="507" spans="1:38" ht="16.5" customHeight="1" x14ac:dyDescent="0.2">
      <c r="A507" s="153"/>
      <c r="B507" s="156"/>
      <c r="C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3"/>
      <c r="Z507" s="153"/>
      <c r="AA507" s="153"/>
      <c r="AB507" s="153"/>
      <c r="AC507" s="153"/>
      <c r="AD507" s="153"/>
      <c r="AE507" s="153"/>
      <c r="AF507" s="153"/>
      <c r="AG507" s="153"/>
      <c r="AH507" s="153"/>
      <c r="AI507" s="153"/>
      <c r="AJ507" s="153"/>
      <c r="AK507" s="153"/>
      <c r="AL507" s="153"/>
    </row>
    <row r="508" spans="1:38" ht="16.5" customHeight="1" x14ac:dyDescent="0.2">
      <c r="A508" s="153"/>
      <c r="B508" s="156"/>
      <c r="C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3"/>
      <c r="Z508" s="153"/>
      <c r="AA508" s="153"/>
      <c r="AB508" s="153"/>
      <c r="AC508" s="153"/>
      <c r="AD508" s="153"/>
      <c r="AE508" s="153"/>
      <c r="AF508" s="153"/>
      <c r="AG508" s="153"/>
      <c r="AH508" s="153"/>
      <c r="AI508" s="153"/>
      <c r="AJ508" s="153"/>
      <c r="AK508" s="153"/>
      <c r="AL508" s="153"/>
    </row>
    <row r="509" spans="1:38" ht="16.5" customHeight="1" x14ac:dyDescent="0.2">
      <c r="A509" s="153"/>
      <c r="B509" s="156"/>
      <c r="C509" s="153"/>
      <c r="E509" s="153"/>
      <c r="F509" s="153"/>
      <c r="G509" s="153"/>
      <c r="H509" s="153"/>
      <c r="I509" s="153"/>
      <c r="J509" s="153"/>
      <c r="K509" s="153"/>
      <c r="L509" s="153"/>
      <c r="M509" s="153"/>
      <c r="N509" s="153"/>
      <c r="O509" s="153"/>
      <c r="P509" s="153"/>
      <c r="Q509" s="153"/>
      <c r="R509" s="153"/>
      <c r="S509" s="153"/>
      <c r="T509" s="153"/>
      <c r="U509" s="153"/>
      <c r="V509" s="153"/>
      <c r="W509" s="153"/>
      <c r="X509" s="153"/>
      <c r="Y509" s="153"/>
      <c r="Z509" s="153"/>
      <c r="AA509" s="153"/>
      <c r="AB509" s="153"/>
      <c r="AC509" s="153"/>
      <c r="AD509" s="153"/>
      <c r="AE509" s="153"/>
      <c r="AF509" s="153"/>
      <c r="AG509" s="153"/>
      <c r="AH509" s="153"/>
      <c r="AI509" s="153"/>
      <c r="AJ509" s="153"/>
      <c r="AK509" s="153"/>
      <c r="AL509" s="153"/>
    </row>
    <row r="510" spans="1:38" ht="16.5" customHeight="1" x14ac:dyDescent="0.2">
      <c r="A510" s="153"/>
      <c r="B510" s="156"/>
      <c r="C510" s="153"/>
      <c r="E510" s="153"/>
      <c r="F510" s="153"/>
      <c r="G510" s="153"/>
      <c r="H510" s="153"/>
      <c r="I510" s="153"/>
      <c r="J510" s="153"/>
      <c r="K510" s="153"/>
      <c r="L510" s="153"/>
      <c r="M510" s="153"/>
      <c r="N510" s="153"/>
      <c r="O510" s="153"/>
      <c r="P510" s="153"/>
      <c r="Q510" s="153"/>
      <c r="R510" s="153"/>
      <c r="S510" s="153"/>
      <c r="T510" s="153"/>
      <c r="U510" s="153"/>
      <c r="V510" s="153"/>
      <c r="W510" s="153"/>
      <c r="X510" s="153"/>
      <c r="Y510" s="153"/>
      <c r="Z510" s="153"/>
      <c r="AA510" s="153"/>
      <c r="AB510" s="153"/>
      <c r="AC510" s="153"/>
      <c r="AD510" s="153"/>
      <c r="AE510" s="153"/>
      <c r="AF510" s="153"/>
      <c r="AG510" s="153"/>
      <c r="AH510" s="153"/>
      <c r="AI510" s="153"/>
      <c r="AJ510" s="153"/>
      <c r="AK510" s="153"/>
      <c r="AL510" s="153"/>
    </row>
    <row r="511" spans="1:38" ht="16.5" customHeight="1" x14ac:dyDescent="0.2">
      <c r="A511" s="153"/>
      <c r="B511" s="156"/>
      <c r="C511" s="153"/>
      <c r="E511" s="153"/>
      <c r="F511" s="153"/>
      <c r="G511" s="153"/>
      <c r="H511" s="153"/>
      <c r="I511" s="153"/>
      <c r="J511" s="153"/>
      <c r="K511" s="153"/>
      <c r="L511" s="153"/>
      <c r="M511" s="153"/>
      <c r="N511" s="153"/>
      <c r="O511" s="153"/>
      <c r="P511" s="153"/>
      <c r="Q511" s="153"/>
      <c r="R511" s="153"/>
      <c r="S511" s="153"/>
      <c r="T511" s="153"/>
      <c r="U511" s="153"/>
      <c r="V511" s="153"/>
      <c r="W511" s="153"/>
      <c r="X511" s="153"/>
      <c r="Y511" s="153"/>
      <c r="Z511" s="153"/>
      <c r="AA511" s="153"/>
      <c r="AB511" s="153"/>
      <c r="AC511" s="153"/>
      <c r="AD511" s="153"/>
      <c r="AE511" s="153"/>
      <c r="AF511" s="153"/>
      <c r="AG511" s="153"/>
      <c r="AH511" s="153"/>
      <c r="AI511" s="153"/>
      <c r="AJ511" s="153"/>
      <c r="AK511" s="153"/>
      <c r="AL511" s="153"/>
    </row>
    <row r="512" spans="1:38" ht="16.5" customHeight="1" x14ac:dyDescent="0.2">
      <c r="A512" s="153"/>
      <c r="B512" s="156"/>
      <c r="C512" s="153"/>
      <c r="E512" s="153"/>
      <c r="F512" s="153"/>
      <c r="G512" s="153"/>
      <c r="H512" s="153"/>
      <c r="I512" s="153"/>
      <c r="J512" s="153"/>
      <c r="K512" s="153"/>
      <c r="L512" s="153"/>
      <c r="M512" s="153"/>
      <c r="N512" s="153"/>
      <c r="O512" s="153"/>
      <c r="P512" s="153"/>
      <c r="Q512" s="153"/>
      <c r="R512" s="153"/>
      <c r="S512" s="153"/>
      <c r="T512" s="153"/>
      <c r="U512" s="153"/>
      <c r="V512" s="153"/>
      <c r="W512" s="153"/>
      <c r="X512" s="153"/>
      <c r="Y512" s="153"/>
      <c r="Z512" s="153"/>
      <c r="AA512" s="153"/>
      <c r="AB512" s="153"/>
      <c r="AC512" s="153"/>
      <c r="AD512" s="153"/>
      <c r="AE512" s="153"/>
      <c r="AF512" s="153"/>
      <c r="AG512" s="153"/>
      <c r="AH512" s="153"/>
      <c r="AI512" s="153"/>
      <c r="AJ512" s="153"/>
      <c r="AK512" s="153"/>
      <c r="AL512" s="153"/>
    </row>
    <row r="513" spans="1:38" ht="16.5" customHeight="1" x14ac:dyDescent="0.2">
      <c r="A513" s="153"/>
      <c r="B513" s="156"/>
      <c r="C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3"/>
      <c r="Z513" s="153"/>
      <c r="AA513" s="153"/>
      <c r="AB513" s="153"/>
      <c r="AC513" s="153"/>
      <c r="AD513" s="153"/>
      <c r="AE513" s="153"/>
      <c r="AF513" s="153"/>
      <c r="AG513" s="153"/>
      <c r="AH513" s="153"/>
      <c r="AI513" s="153"/>
      <c r="AJ513" s="153"/>
      <c r="AK513" s="153"/>
      <c r="AL513" s="153"/>
    </row>
    <row r="514" spans="1:38" ht="16.5" customHeight="1" x14ac:dyDescent="0.2">
      <c r="A514" s="153"/>
      <c r="B514" s="156"/>
      <c r="C514" s="153"/>
      <c r="E514" s="153"/>
      <c r="F514" s="153"/>
      <c r="G514" s="153"/>
      <c r="H514" s="153"/>
      <c r="I514" s="153"/>
      <c r="J514" s="153"/>
      <c r="K514" s="153"/>
      <c r="L514" s="153"/>
      <c r="M514" s="153"/>
      <c r="N514" s="153"/>
      <c r="O514" s="153"/>
      <c r="P514" s="153"/>
      <c r="Q514" s="153"/>
      <c r="R514" s="153"/>
      <c r="S514" s="153"/>
      <c r="T514" s="153"/>
      <c r="U514" s="153"/>
      <c r="V514" s="153"/>
      <c r="W514" s="153"/>
      <c r="X514" s="153"/>
      <c r="Y514" s="153"/>
      <c r="Z514" s="153"/>
      <c r="AA514" s="153"/>
      <c r="AB514" s="153"/>
      <c r="AC514" s="153"/>
      <c r="AD514" s="153"/>
      <c r="AE514" s="153"/>
      <c r="AF514" s="153"/>
      <c r="AG514" s="153"/>
      <c r="AH514" s="153"/>
      <c r="AI514" s="153"/>
      <c r="AJ514" s="153"/>
      <c r="AK514" s="153"/>
      <c r="AL514" s="153"/>
    </row>
    <row r="515" spans="1:38" ht="16.5" customHeight="1" x14ac:dyDescent="0.2">
      <c r="A515" s="153"/>
      <c r="B515" s="156"/>
      <c r="C515" s="153"/>
      <c r="E515" s="153"/>
      <c r="F515" s="153"/>
      <c r="G515" s="153"/>
      <c r="H515" s="153"/>
      <c r="I515" s="153"/>
      <c r="J515" s="153"/>
      <c r="K515" s="153"/>
      <c r="L515" s="153"/>
      <c r="M515" s="153"/>
      <c r="N515" s="153"/>
      <c r="O515" s="153"/>
      <c r="P515" s="153"/>
      <c r="Q515" s="153"/>
      <c r="R515" s="153"/>
      <c r="S515" s="153"/>
      <c r="T515" s="153"/>
      <c r="U515" s="153"/>
      <c r="V515" s="153"/>
      <c r="W515" s="153"/>
      <c r="X515" s="153"/>
      <c r="Y515" s="153"/>
      <c r="Z515" s="153"/>
      <c r="AA515" s="153"/>
      <c r="AB515" s="153"/>
      <c r="AC515" s="153"/>
      <c r="AD515" s="153"/>
      <c r="AE515" s="153"/>
      <c r="AF515" s="153"/>
      <c r="AG515" s="153"/>
      <c r="AH515" s="153"/>
      <c r="AI515" s="153"/>
      <c r="AJ515" s="153"/>
      <c r="AK515" s="153"/>
      <c r="AL515" s="153"/>
    </row>
    <row r="516" spans="1:38" ht="16.5" customHeight="1" x14ac:dyDescent="0.2">
      <c r="A516" s="153"/>
      <c r="B516" s="156"/>
      <c r="C516" s="153"/>
      <c r="E516" s="153"/>
      <c r="F516" s="153"/>
      <c r="G516" s="153"/>
      <c r="H516" s="153"/>
      <c r="I516" s="153"/>
      <c r="J516" s="153"/>
      <c r="K516" s="153"/>
      <c r="L516" s="153"/>
      <c r="M516" s="153"/>
      <c r="N516" s="153"/>
      <c r="O516" s="153"/>
      <c r="P516" s="153"/>
      <c r="Q516" s="153"/>
      <c r="R516" s="153"/>
      <c r="S516" s="153"/>
      <c r="T516" s="153"/>
      <c r="U516" s="153"/>
      <c r="V516" s="153"/>
      <c r="W516" s="153"/>
      <c r="X516" s="153"/>
      <c r="Y516" s="153"/>
      <c r="Z516" s="153"/>
      <c r="AA516" s="153"/>
      <c r="AB516" s="153"/>
      <c r="AC516" s="153"/>
      <c r="AD516" s="153"/>
      <c r="AE516" s="153"/>
      <c r="AF516" s="153"/>
      <c r="AG516" s="153"/>
      <c r="AH516" s="153"/>
      <c r="AI516" s="153"/>
      <c r="AJ516" s="153"/>
      <c r="AK516" s="153"/>
      <c r="AL516" s="153"/>
    </row>
    <row r="517" spans="1:38" ht="16.5" customHeight="1" x14ac:dyDescent="0.2">
      <c r="A517" s="153"/>
      <c r="B517" s="156"/>
      <c r="C517" s="153"/>
      <c r="E517" s="153"/>
      <c r="F517" s="153"/>
      <c r="G517" s="153"/>
      <c r="H517" s="153"/>
      <c r="I517" s="153"/>
      <c r="J517" s="153"/>
      <c r="K517" s="153"/>
      <c r="L517" s="153"/>
      <c r="M517" s="153"/>
      <c r="N517" s="153"/>
      <c r="O517" s="153"/>
      <c r="P517" s="153"/>
      <c r="Q517" s="153"/>
      <c r="R517" s="153"/>
      <c r="S517" s="153"/>
      <c r="T517" s="153"/>
      <c r="U517" s="153"/>
      <c r="V517" s="153"/>
      <c r="W517" s="153"/>
      <c r="X517" s="153"/>
      <c r="Y517" s="153"/>
      <c r="Z517" s="153"/>
      <c r="AA517" s="153"/>
      <c r="AB517" s="153"/>
      <c r="AC517" s="153"/>
      <c r="AD517" s="153"/>
      <c r="AE517" s="153"/>
      <c r="AF517" s="153"/>
      <c r="AG517" s="153"/>
      <c r="AH517" s="153"/>
      <c r="AI517" s="153"/>
      <c r="AJ517" s="153"/>
      <c r="AK517" s="153"/>
      <c r="AL517" s="153"/>
    </row>
    <row r="518" spans="1:38" ht="16.5" customHeight="1" x14ac:dyDescent="0.2">
      <c r="A518" s="153"/>
      <c r="B518" s="156"/>
      <c r="C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3"/>
      <c r="Z518" s="153"/>
      <c r="AA518" s="153"/>
      <c r="AB518" s="153"/>
      <c r="AC518" s="153"/>
      <c r="AD518" s="153"/>
      <c r="AE518" s="153"/>
      <c r="AF518" s="153"/>
      <c r="AG518" s="153"/>
      <c r="AH518" s="153"/>
      <c r="AI518" s="153"/>
      <c r="AJ518" s="153"/>
      <c r="AK518" s="153"/>
      <c r="AL518" s="153"/>
    </row>
    <row r="519" spans="1:38" ht="16.5" customHeight="1" x14ac:dyDescent="0.2">
      <c r="A519" s="153"/>
      <c r="B519" s="156"/>
      <c r="C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3"/>
      <c r="Z519" s="153"/>
      <c r="AA519" s="153"/>
      <c r="AB519" s="153"/>
      <c r="AC519" s="153"/>
      <c r="AD519" s="153"/>
      <c r="AE519" s="153"/>
      <c r="AF519" s="153"/>
      <c r="AG519" s="153"/>
      <c r="AH519" s="153"/>
      <c r="AI519" s="153"/>
      <c r="AJ519" s="153"/>
      <c r="AK519" s="153"/>
      <c r="AL519" s="153"/>
    </row>
    <row r="520" spans="1:38" ht="16.5" customHeight="1" x14ac:dyDescent="0.2">
      <c r="A520" s="153"/>
      <c r="B520" s="156"/>
      <c r="C520" s="153"/>
      <c r="E520" s="153"/>
      <c r="F520" s="153"/>
      <c r="G520" s="153"/>
      <c r="H520" s="153"/>
      <c r="I520" s="153"/>
      <c r="J520" s="153"/>
      <c r="K520" s="153"/>
      <c r="L520" s="153"/>
      <c r="M520" s="153"/>
      <c r="N520" s="153"/>
      <c r="O520" s="153"/>
      <c r="P520" s="153"/>
      <c r="Q520" s="153"/>
      <c r="R520" s="153"/>
      <c r="S520" s="153"/>
      <c r="T520" s="153"/>
      <c r="U520" s="153"/>
      <c r="V520" s="153"/>
      <c r="W520" s="153"/>
      <c r="X520" s="153"/>
      <c r="Y520" s="153"/>
      <c r="Z520" s="153"/>
      <c r="AA520" s="153"/>
      <c r="AB520" s="153"/>
      <c r="AC520" s="153"/>
      <c r="AD520" s="153"/>
      <c r="AE520" s="153"/>
      <c r="AF520" s="153"/>
      <c r="AG520" s="153"/>
      <c r="AH520" s="153"/>
      <c r="AI520" s="153"/>
      <c r="AJ520" s="153"/>
      <c r="AK520" s="153"/>
      <c r="AL520" s="153"/>
    </row>
    <row r="521" spans="1:38" ht="16.5" customHeight="1" x14ac:dyDescent="0.2">
      <c r="A521" s="153"/>
      <c r="B521" s="156"/>
      <c r="C521" s="153"/>
      <c r="E521" s="153"/>
      <c r="F521" s="153"/>
      <c r="G521" s="153"/>
      <c r="H521" s="153"/>
      <c r="I521" s="153"/>
      <c r="J521" s="153"/>
      <c r="K521" s="153"/>
      <c r="L521" s="153"/>
      <c r="M521" s="153"/>
      <c r="N521" s="153"/>
      <c r="O521" s="153"/>
      <c r="P521" s="153"/>
      <c r="Q521" s="153"/>
      <c r="R521" s="153"/>
      <c r="S521" s="153"/>
      <c r="T521" s="153"/>
      <c r="U521" s="153"/>
      <c r="V521" s="153"/>
      <c r="W521" s="153"/>
      <c r="X521" s="153"/>
      <c r="Y521" s="153"/>
      <c r="Z521" s="153"/>
      <c r="AA521" s="153"/>
      <c r="AB521" s="153"/>
      <c r="AC521" s="153"/>
      <c r="AD521" s="153"/>
      <c r="AE521" s="153"/>
      <c r="AF521" s="153"/>
      <c r="AG521" s="153"/>
      <c r="AH521" s="153"/>
      <c r="AI521" s="153"/>
      <c r="AJ521" s="153"/>
      <c r="AK521" s="153"/>
      <c r="AL521" s="153"/>
    </row>
    <row r="522" spans="1:38" ht="16.5" customHeight="1" x14ac:dyDescent="0.2">
      <c r="A522" s="153"/>
      <c r="B522" s="156"/>
      <c r="C522" s="153"/>
      <c r="E522" s="153"/>
      <c r="F522" s="153"/>
      <c r="G522" s="153"/>
      <c r="H522" s="153"/>
      <c r="I522" s="153"/>
      <c r="J522" s="153"/>
      <c r="K522" s="153"/>
      <c r="L522" s="153"/>
      <c r="M522" s="153"/>
      <c r="N522" s="153"/>
      <c r="O522" s="153"/>
      <c r="P522" s="153"/>
      <c r="Q522" s="153"/>
      <c r="R522" s="153"/>
      <c r="S522" s="153"/>
      <c r="T522" s="153"/>
      <c r="U522" s="153"/>
      <c r="V522" s="153"/>
      <c r="W522" s="153"/>
      <c r="X522" s="153"/>
      <c r="Y522" s="153"/>
      <c r="Z522" s="153"/>
      <c r="AA522" s="153"/>
      <c r="AB522" s="153"/>
      <c r="AC522" s="153"/>
      <c r="AD522" s="153"/>
      <c r="AE522" s="153"/>
      <c r="AF522" s="153"/>
      <c r="AG522" s="153"/>
      <c r="AH522" s="153"/>
      <c r="AI522" s="153"/>
      <c r="AJ522" s="153"/>
      <c r="AK522" s="153"/>
      <c r="AL522" s="153"/>
    </row>
    <row r="523" spans="1:38" ht="16.5" customHeight="1" x14ac:dyDescent="0.2">
      <c r="A523" s="153"/>
      <c r="B523" s="156"/>
      <c r="C523" s="153"/>
      <c r="E523" s="153"/>
      <c r="F523" s="153"/>
      <c r="G523" s="153"/>
      <c r="H523" s="153"/>
      <c r="I523" s="153"/>
      <c r="J523" s="153"/>
      <c r="K523" s="153"/>
      <c r="L523" s="153"/>
      <c r="M523" s="153"/>
      <c r="N523" s="153"/>
      <c r="O523" s="153"/>
      <c r="P523" s="153"/>
      <c r="Q523" s="153"/>
      <c r="R523" s="153"/>
      <c r="S523" s="153"/>
      <c r="T523" s="153"/>
      <c r="U523" s="153"/>
      <c r="V523" s="153"/>
      <c r="W523" s="153"/>
      <c r="X523" s="153"/>
      <c r="Y523" s="153"/>
      <c r="Z523" s="153"/>
      <c r="AA523" s="153"/>
      <c r="AB523" s="153"/>
      <c r="AC523" s="153"/>
      <c r="AD523" s="153"/>
      <c r="AE523" s="153"/>
      <c r="AF523" s="153"/>
      <c r="AG523" s="153"/>
      <c r="AH523" s="153"/>
      <c r="AI523" s="153"/>
      <c r="AJ523" s="153"/>
      <c r="AK523" s="153"/>
      <c r="AL523" s="153"/>
    </row>
    <row r="524" spans="1:38" ht="16.5" customHeight="1" x14ac:dyDescent="0.2">
      <c r="A524" s="153"/>
      <c r="B524" s="156"/>
      <c r="C524" s="153"/>
      <c r="E524" s="153"/>
      <c r="F524" s="153"/>
      <c r="G524" s="153"/>
      <c r="H524" s="153"/>
      <c r="I524" s="153"/>
      <c r="J524" s="153"/>
      <c r="K524" s="153"/>
      <c r="L524" s="153"/>
      <c r="M524" s="153"/>
      <c r="N524" s="153"/>
      <c r="O524" s="153"/>
      <c r="P524" s="153"/>
      <c r="Q524" s="153"/>
      <c r="R524" s="153"/>
      <c r="S524" s="153"/>
      <c r="T524" s="153"/>
      <c r="U524" s="153"/>
      <c r="V524" s="153"/>
      <c r="W524" s="153"/>
      <c r="X524" s="153"/>
      <c r="Y524" s="153"/>
      <c r="Z524" s="153"/>
      <c r="AA524" s="153"/>
      <c r="AB524" s="153"/>
      <c r="AC524" s="153"/>
      <c r="AD524" s="153"/>
      <c r="AE524" s="153"/>
      <c r="AF524" s="153"/>
      <c r="AG524" s="153"/>
      <c r="AH524" s="153"/>
      <c r="AI524" s="153"/>
      <c r="AJ524" s="153"/>
      <c r="AK524" s="153"/>
      <c r="AL524" s="153"/>
    </row>
    <row r="525" spans="1:38" ht="16.5" customHeight="1" x14ac:dyDescent="0.2">
      <c r="A525" s="153"/>
      <c r="B525" s="156"/>
      <c r="C525" s="153"/>
      <c r="E525" s="153"/>
      <c r="F525" s="153"/>
      <c r="G525" s="153"/>
      <c r="H525" s="153"/>
      <c r="I525" s="153"/>
      <c r="J525" s="153"/>
      <c r="K525" s="153"/>
      <c r="L525" s="153"/>
      <c r="M525" s="153"/>
      <c r="N525" s="153"/>
      <c r="O525" s="153"/>
      <c r="P525" s="153"/>
      <c r="Q525" s="153"/>
      <c r="R525" s="153"/>
      <c r="S525" s="153"/>
      <c r="T525" s="153"/>
      <c r="U525" s="153"/>
      <c r="V525" s="153"/>
      <c r="W525" s="153"/>
      <c r="X525" s="153"/>
      <c r="Y525" s="153"/>
      <c r="Z525" s="153"/>
      <c r="AA525" s="153"/>
      <c r="AB525" s="153"/>
      <c r="AC525" s="153"/>
      <c r="AD525" s="153"/>
      <c r="AE525" s="153"/>
      <c r="AF525" s="153"/>
      <c r="AG525" s="153"/>
      <c r="AH525" s="153"/>
      <c r="AI525" s="153"/>
      <c r="AJ525" s="153"/>
      <c r="AK525" s="153"/>
      <c r="AL525" s="153"/>
    </row>
    <row r="526" spans="1:38" ht="16.5" customHeight="1" x14ac:dyDescent="0.2">
      <c r="A526" s="153"/>
      <c r="B526" s="156"/>
      <c r="C526" s="153"/>
      <c r="E526" s="153"/>
      <c r="F526" s="153"/>
      <c r="G526" s="153"/>
      <c r="H526" s="153"/>
      <c r="I526" s="153"/>
      <c r="J526" s="153"/>
      <c r="K526" s="153"/>
      <c r="L526" s="153"/>
      <c r="M526" s="153"/>
      <c r="N526" s="153"/>
      <c r="O526" s="153"/>
      <c r="P526" s="153"/>
      <c r="Q526" s="153"/>
      <c r="R526" s="153"/>
      <c r="S526" s="153"/>
      <c r="T526" s="153"/>
      <c r="U526" s="153"/>
      <c r="V526" s="153"/>
      <c r="W526" s="153"/>
      <c r="X526" s="153"/>
      <c r="Y526" s="153"/>
      <c r="Z526" s="153"/>
      <c r="AA526" s="153"/>
      <c r="AB526" s="153"/>
      <c r="AC526" s="153"/>
      <c r="AD526" s="153"/>
      <c r="AE526" s="153"/>
      <c r="AF526" s="153"/>
      <c r="AG526" s="153"/>
      <c r="AH526" s="153"/>
      <c r="AI526" s="153"/>
      <c r="AJ526" s="153"/>
      <c r="AK526" s="153"/>
      <c r="AL526" s="153"/>
    </row>
    <row r="527" spans="1:38" ht="16.5" customHeight="1" x14ac:dyDescent="0.2">
      <c r="A527" s="153"/>
      <c r="B527" s="156"/>
      <c r="C527" s="153"/>
      <c r="E527" s="153"/>
      <c r="F527" s="153"/>
      <c r="G527" s="153"/>
      <c r="H527" s="153"/>
      <c r="I527" s="153"/>
      <c r="J527" s="153"/>
      <c r="K527" s="153"/>
      <c r="L527" s="153"/>
      <c r="M527" s="153"/>
      <c r="N527" s="153"/>
      <c r="O527" s="153"/>
      <c r="P527" s="153"/>
      <c r="Q527" s="153"/>
      <c r="R527" s="153"/>
      <c r="S527" s="153"/>
      <c r="T527" s="153"/>
      <c r="U527" s="153"/>
      <c r="V527" s="153"/>
      <c r="W527" s="153"/>
      <c r="X527" s="153"/>
      <c r="Y527" s="153"/>
      <c r="Z527" s="153"/>
      <c r="AA527" s="153"/>
      <c r="AB527" s="153"/>
      <c r="AC527" s="153"/>
      <c r="AD527" s="153"/>
      <c r="AE527" s="153"/>
      <c r="AF527" s="153"/>
      <c r="AG527" s="153"/>
      <c r="AH527" s="153"/>
      <c r="AI527" s="153"/>
      <c r="AJ527" s="153"/>
      <c r="AK527" s="153"/>
      <c r="AL527" s="153"/>
    </row>
    <row r="528" spans="1:38" ht="16.5" customHeight="1" x14ac:dyDescent="0.2">
      <c r="A528" s="153"/>
      <c r="B528" s="156"/>
      <c r="C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3"/>
      <c r="Z528" s="153"/>
      <c r="AA528" s="153"/>
      <c r="AB528" s="153"/>
      <c r="AC528" s="153"/>
      <c r="AD528" s="153"/>
      <c r="AE528" s="153"/>
      <c r="AF528" s="153"/>
      <c r="AG528" s="153"/>
      <c r="AH528" s="153"/>
      <c r="AI528" s="153"/>
      <c r="AJ528" s="153"/>
      <c r="AK528" s="153"/>
      <c r="AL528" s="153"/>
    </row>
    <row r="529" spans="1:38" ht="16.5" customHeight="1" x14ac:dyDescent="0.2">
      <c r="A529" s="153"/>
      <c r="B529" s="156"/>
      <c r="C529" s="153"/>
      <c r="E529" s="153"/>
      <c r="F529" s="153"/>
      <c r="G529" s="153"/>
      <c r="H529" s="153"/>
      <c r="I529" s="153"/>
      <c r="J529" s="153"/>
      <c r="K529" s="153"/>
      <c r="L529" s="153"/>
      <c r="M529" s="153"/>
      <c r="N529" s="153"/>
      <c r="O529" s="153"/>
      <c r="P529" s="153"/>
      <c r="Q529" s="153"/>
      <c r="R529" s="153"/>
      <c r="S529" s="153"/>
      <c r="T529" s="153"/>
      <c r="U529" s="153"/>
      <c r="V529" s="153"/>
      <c r="W529" s="153"/>
      <c r="X529" s="153"/>
      <c r="Y529" s="153"/>
      <c r="Z529" s="153"/>
      <c r="AA529" s="153"/>
      <c r="AB529" s="153"/>
      <c r="AC529" s="153"/>
      <c r="AD529" s="153"/>
      <c r="AE529" s="153"/>
      <c r="AF529" s="153"/>
      <c r="AG529" s="153"/>
      <c r="AH529" s="153"/>
      <c r="AI529" s="153"/>
      <c r="AJ529" s="153"/>
      <c r="AK529" s="153"/>
      <c r="AL529" s="153"/>
    </row>
    <row r="530" spans="1:38" ht="16.5" customHeight="1" x14ac:dyDescent="0.2">
      <c r="A530" s="153"/>
      <c r="B530" s="156"/>
      <c r="C530" s="153"/>
      <c r="E530" s="153"/>
      <c r="F530" s="153"/>
      <c r="G530" s="153"/>
      <c r="H530" s="153"/>
      <c r="I530" s="153"/>
      <c r="J530" s="153"/>
      <c r="K530" s="153"/>
      <c r="L530" s="153"/>
      <c r="M530" s="153"/>
      <c r="N530" s="153"/>
      <c r="O530" s="153"/>
      <c r="P530" s="153"/>
      <c r="Q530" s="153"/>
      <c r="R530" s="153"/>
      <c r="S530" s="153"/>
      <c r="T530" s="153"/>
      <c r="U530" s="153"/>
      <c r="V530" s="153"/>
      <c r="W530" s="153"/>
      <c r="X530" s="153"/>
      <c r="Y530" s="153"/>
      <c r="Z530" s="153"/>
      <c r="AA530" s="153"/>
      <c r="AB530" s="153"/>
      <c r="AC530" s="153"/>
      <c r="AD530" s="153"/>
      <c r="AE530" s="153"/>
      <c r="AF530" s="153"/>
      <c r="AG530" s="153"/>
      <c r="AH530" s="153"/>
      <c r="AI530" s="153"/>
      <c r="AJ530" s="153"/>
      <c r="AK530" s="153"/>
      <c r="AL530" s="153"/>
    </row>
    <row r="531" spans="1:38" ht="16.5" customHeight="1" x14ac:dyDescent="0.2">
      <c r="A531" s="153"/>
      <c r="B531" s="156"/>
      <c r="C531" s="153"/>
      <c r="E531" s="153"/>
      <c r="F531" s="153"/>
      <c r="G531" s="153"/>
      <c r="H531" s="153"/>
      <c r="I531" s="153"/>
      <c r="J531" s="153"/>
      <c r="K531" s="153"/>
      <c r="L531" s="153"/>
      <c r="M531" s="153"/>
      <c r="N531" s="153"/>
      <c r="O531" s="153"/>
      <c r="P531" s="153"/>
      <c r="Q531" s="153"/>
      <c r="R531" s="153"/>
      <c r="S531" s="153"/>
      <c r="T531" s="153"/>
      <c r="U531" s="153"/>
      <c r="V531" s="153"/>
      <c r="W531" s="153"/>
      <c r="X531" s="153"/>
      <c r="Y531" s="153"/>
      <c r="Z531" s="153"/>
      <c r="AA531" s="153"/>
      <c r="AB531" s="153"/>
      <c r="AC531" s="153"/>
      <c r="AD531" s="153"/>
      <c r="AE531" s="153"/>
      <c r="AF531" s="153"/>
      <c r="AG531" s="153"/>
      <c r="AH531" s="153"/>
      <c r="AI531" s="153"/>
      <c r="AJ531" s="153"/>
      <c r="AK531" s="153"/>
      <c r="AL531" s="153"/>
    </row>
    <row r="532" spans="1:38" ht="16.5" customHeight="1" x14ac:dyDescent="0.2">
      <c r="A532" s="153"/>
      <c r="B532" s="156"/>
      <c r="C532" s="153"/>
      <c r="E532" s="153"/>
      <c r="F532" s="153"/>
      <c r="G532" s="153"/>
      <c r="H532" s="153"/>
      <c r="I532" s="153"/>
      <c r="J532" s="153"/>
      <c r="K532" s="153"/>
      <c r="L532" s="153"/>
      <c r="M532" s="153"/>
      <c r="N532" s="153"/>
      <c r="O532" s="153"/>
      <c r="P532" s="153"/>
      <c r="Q532" s="153"/>
      <c r="R532" s="153"/>
      <c r="S532" s="153"/>
      <c r="T532" s="153"/>
      <c r="U532" s="153"/>
      <c r="V532" s="153"/>
      <c r="W532" s="153"/>
      <c r="X532" s="153"/>
      <c r="Y532" s="153"/>
      <c r="Z532" s="153"/>
      <c r="AA532" s="153"/>
      <c r="AB532" s="153"/>
      <c r="AC532" s="153"/>
      <c r="AD532" s="153"/>
      <c r="AE532" s="153"/>
      <c r="AF532" s="153"/>
      <c r="AG532" s="153"/>
      <c r="AH532" s="153"/>
      <c r="AI532" s="153"/>
      <c r="AJ532" s="153"/>
      <c r="AK532" s="153"/>
      <c r="AL532" s="153"/>
    </row>
    <row r="533" spans="1:38" ht="16.5" customHeight="1" x14ac:dyDescent="0.2">
      <c r="A533" s="153"/>
      <c r="B533" s="156"/>
      <c r="C533" s="153"/>
      <c r="E533" s="153"/>
      <c r="F533" s="153"/>
      <c r="G533" s="153"/>
      <c r="H533" s="153"/>
      <c r="I533" s="153"/>
      <c r="J533" s="153"/>
      <c r="K533" s="153"/>
      <c r="L533" s="153"/>
      <c r="M533" s="153"/>
      <c r="N533" s="153"/>
      <c r="O533" s="153"/>
      <c r="P533" s="153"/>
      <c r="Q533" s="153"/>
      <c r="R533" s="153"/>
      <c r="S533" s="153"/>
      <c r="T533" s="153"/>
      <c r="U533" s="153"/>
      <c r="V533" s="153"/>
      <c r="W533" s="153"/>
      <c r="X533" s="153"/>
      <c r="Y533" s="153"/>
      <c r="Z533" s="153"/>
      <c r="AA533" s="153"/>
      <c r="AB533" s="153"/>
      <c r="AC533" s="153"/>
      <c r="AD533" s="153"/>
      <c r="AE533" s="153"/>
      <c r="AF533" s="153"/>
      <c r="AG533" s="153"/>
      <c r="AH533" s="153"/>
      <c r="AI533" s="153"/>
      <c r="AJ533" s="153"/>
      <c r="AK533" s="153"/>
      <c r="AL533" s="153"/>
    </row>
    <row r="534" spans="1:38" ht="16.5" customHeight="1" x14ac:dyDescent="0.2">
      <c r="A534" s="153"/>
      <c r="B534" s="156"/>
      <c r="C534" s="153"/>
      <c r="E534" s="153"/>
      <c r="F534" s="153"/>
      <c r="G534" s="153"/>
      <c r="H534" s="153"/>
      <c r="I534" s="153"/>
      <c r="J534" s="153"/>
      <c r="K534" s="153"/>
      <c r="L534" s="153"/>
      <c r="M534" s="153"/>
      <c r="N534" s="153"/>
      <c r="O534" s="153"/>
      <c r="P534" s="153"/>
      <c r="Q534" s="153"/>
      <c r="R534" s="153"/>
      <c r="S534" s="153"/>
      <c r="T534" s="153"/>
      <c r="U534" s="153"/>
      <c r="V534" s="153"/>
      <c r="W534" s="153"/>
      <c r="X534" s="153"/>
      <c r="Y534" s="153"/>
      <c r="Z534" s="153"/>
      <c r="AA534" s="153"/>
      <c r="AB534" s="153"/>
      <c r="AC534" s="153"/>
      <c r="AD534" s="153"/>
      <c r="AE534" s="153"/>
      <c r="AF534" s="153"/>
      <c r="AG534" s="153"/>
      <c r="AH534" s="153"/>
      <c r="AI534" s="153"/>
      <c r="AJ534" s="153"/>
      <c r="AK534" s="153"/>
      <c r="AL534" s="153"/>
    </row>
    <row r="535" spans="1:38" ht="16.5" customHeight="1" x14ac:dyDescent="0.2">
      <c r="A535" s="153"/>
      <c r="B535" s="156"/>
      <c r="C535" s="153"/>
      <c r="E535" s="153"/>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row>
    <row r="536" spans="1:38" ht="16.5" customHeight="1" x14ac:dyDescent="0.2">
      <c r="A536" s="153"/>
      <c r="B536" s="156"/>
      <c r="C536" s="153"/>
      <c r="E536" s="153"/>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row>
    <row r="537" spans="1:38" ht="16.5" customHeight="1" x14ac:dyDescent="0.2">
      <c r="A537" s="153"/>
      <c r="B537" s="156"/>
      <c r="C537" s="153"/>
      <c r="E537" s="153"/>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row>
    <row r="538" spans="1:38" ht="16.5" customHeight="1" x14ac:dyDescent="0.2">
      <c r="A538" s="153"/>
      <c r="B538" s="156"/>
      <c r="C538" s="153"/>
      <c r="E538" s="153"/>
      <c r="F538" s="153"/>
      <c r="G538" s="153"/>
      <c r="H538" s="153"/>
      <c r="I538" s="153"/>
      <c r="J538" s="153"/>
      <c r="K538" s="153"/>
      <c r="L538" s="153"/>
      <c r="M538" s="153"/>
      <c r="N538" s="153"/>
      <c r="O538" s="153"/>
      <c r="P538" s="153"/>
      <c r="Q538" s="153"/>
      <c r="R538" s="153"/>
      <c r="S538" s="153"/>
      <c r="T538" s="153"/>
      <c r="U538" s="153"/>
      <c r="V538" s="153"/>
      <c r="W538" s="153"/>
      <c r="X538" s="153"/>
      <c r="Y538" s="153"/>
      <c r="Z538" s="153"/>
      <c r="AA538" s="153"/>
      <c r="AB538" s="153"/>
      <c r="AC538" s="153"/>
      <c r="AD538" s="153"/>
      <c r="AE538" s="153"/>
      <c r="AF538" s="153"/>
      <c r="AG538" s="153"/>
      <c r="AH538" s="153"/>
      <c r="AI538" s="153"/>
      <c r="AJ538" s="153"/>
      <c r="AK538" s="153"/>
      <c r="AL538" s="153"/>
    </row>
    <row r="539" spans="1:38" ht="16.5" customHeight="1" x14ac:dyDescent="0.2">
      <c r="A539" s="153"/>
      <c r="B539" s="156"/>
      <c r="C539" s="153"/>
      <c r="E539" s="153"/>
      <c r="F539" s="153"/>
      <c r="G539" s="153"/>
      <c r="H539" s="153"/>
      <c r="I539" s="153"/>
      <c r="J539" s="153"/>
      <c r="K539" s="153"/>
      <c r="L539" s="153"/>
      <c r="M539" s="153"/>
      <c r="N539" s="153"/>
      <c r="O539" s="153"/>
      <c r="P539" s="153"/>
      <c r="Q539" s="153"/>
      <c r="R539" s="153"/>
      <c r="S539" s="153"/>
      <c r="T539" s="153"/>
      <c r="U539" s="153"/>
      <c r="V539" s="153"/>
      <c r="W539" s="153"/>
      <c r="X539" s="153"/>
      <c r="Y539" s="153"/>
      <c r="Z539" s="153"/>
      <c r="AA539" s="153"/>
      <c r="AB539" s="153"/>
      <c r="AC539" s="153"/>
      <c r="AD539" s="153"/>
      <c r="AE539" s="153"/>
      <c r="AF539" s="153"/>
      <c r="AG539" s="153"/>
      <c r="AH539" s="153"/>
      <c r="AI539" s="153"/>
      <c r="AJ539" s="153"/>
      <c r="AK539" s="153"/>
      <c r="AL539" s="153"/>
    </row>
    <row r="540" spans="1:38" ht="16.5" customHeight="1" x14ac:dyDescent="0.2">
      <c r="A540" s="153"/>
      <c r="B540" s="156"/>
      <c r="C540" s="153"/>
      <c r="E540" s="153"/>
      <c r="F540" s="153"/>
      <c r="G540" s="153"/>
      <c r="H540" s="153"/>
      <c r="I540" s="153"/>
      <c r="J540" s="153"/>
      <c r="K540" s="153"/>
      <c r="L540" s="153"/>
      <c r="M540" s="153"/>
      <c r="N540" s="153"/>
      <c r="O540" s="153"/>
      <c r="P540" s="153"/>
      <c r="Q540" s="153"/>
      <c r="R540" s="153"/>
      <c r="S540" s="153"/>
      <c r="T540" s="153"/>
      <c r="U540" s="153"/>
      <c r="V540" s="153"/>
      <c r="W540" s="153"/>
      <c r="X540" s="153"/>
      <c r="Y540" s="153"/>
      <c r="Z540" s="153"/>
      <c r="AA540" s="153"/>
      <c r="AB540" s="153"/>
      <c r="AC540" s="153"/>
      <c r="AD540" s="153"/>
      <c r="AE540" s="153"/>
      <c r="AF540" s="153"/>
      <c r="AG540" s="153"/>
      <c r="AH540" s="153"/>
      <c r="AI540" s="153"/>
      <c r="AJ540" s="153"/>
      <c r="AK540" s="153"/>
      <c r="AL540" s="153"/>
    </row>
    <row r="541" spans="1:38" ht="16.5" customHeight="1" x14ac:dyDescent="0.2">
      <c r="A541" s="153"/>
      <c r="B541" s="156"/>
      <c r="C541" s="153"/>
      <c r="E541" s="153"/>
      <c r="F541" s="153"/>
      <c r="G541" s="153"/>
      <c r="H541" s="153"/>
      <c r="I541" s="153"/>
      <c r="J541" s="153"/>
      <c r="K541" s="153"/>
      <c r="L541" s="153"/>
      <c r="M541" s="153"/>
      <c r="N541" s="153"/>
      <c r="O541" s="153"/>
      <c r="P541" s="153"/>
      <c r="Q541" s="153"/>
      <c r="R541" s="153"/>
      <c r="S541" s="153"/>
      <c r="T541" s="153"/>
      <c r="U541" s="153"/>
      <c r="V541" s="153"/>
      <c r="W541" s="153"/>
      <c r="X541" s="153"/>
      <c r="Y541" s="153"/>
      <c r="Z541" s="153"/>
      <c r="AA541" s="153"/>
      <c r="AB541" s="153"/>
      <c r="AC541" s="153"/>
      <c r="AD541" s="153"/>
      <c r="AE541" s="153"/>
      <c r="AF541" s="153"/>
      <c r="AG541" s="153"/>
      <c r="AH541" s="153"/>
      <c r="AI541" s="153"/>
      <c r="AJ541" s="153"/>
      <c r="AK541" s="153"/>
      <c r="AL541" s="153"/>
    </row>
    <row r="542" spans="1:38" ht="16.5" customHeight="1" x14ac:dyDescent="0.2">
      <c r="A542" s="153"/>
      <c r="B542" s="156"/>
      <c r="C542" s="153"/>
      <c r="E542" s="153"/>
      <c r="F542" s="153"/>
      <c r="G542" s="153"/>
      <c r="H542" s="153"/>
      <c r="I542" s="153"/>
      <c r="J542" s="153"/>
      <c r="K542" s="153"/>
      <c r="L542" s="153"/>
      <c r="M542" s="153"/>
      <c r="N542" s="153"/>
      <c r="O542" s="153"/>
      <c r="P542" s="153"/>
      <c r="Q542" s="153"/>
      <c r="R542" s="153"/>
      <c r="S542" s="153"/>
      <c r="T542" s="153"/>
      <c r="U542" s="153"/>
      <c r="V542" s="153"/>
      <c r="W542" s="153"/>
      <c r="X542" s="153"/>
      <c r="Y542" s="153"/>
      <c r="Z542" s="153"/>
      <c r="AA542" s="153"/>
      <c r="AB542" s="153"/>
      <c r="AC542" s="153"/>
      <c r="AD542" s="153"/>
      <c r="AE542" s="153"/>
      <c r="AF542" s="153"/>
      <c r="AG542" s="153"/>
      <c r="AH542" s="153"/>
      <c r="AI542" s="153"/>
      <c r="AJ542" s="153"/>
      <c r="AK542" s="153"/>
      <c r="AL542" s="153"/>
    </row>
    <row r="543" spans="1:38" ht="16.5" customHeight="1" x14ac:dyDescent="0.2">
      <c r="A543" s="153"/>
      <c r="B543" s="156"/>
      <c r="C543" s="153"/>
      <c r="E543" s="153"/>
      <c r="F543" s="153"/>
      <c r="G543" s="153"/>
      <c r="H543" s="153"/>
      <c r="I543" s="153"/>
      <c r="J543" s="153"/>
      <c r="K543" s="153"/>
      <c r="L543" s="153"/>
      <c r="M543" s="153"/>
      <c r="N543" s="153"/>
      <c r="O543" s="153"/>
      <c r="P543" s="153"/>
      <c r="Q543" s="153"/>
      <c r="R543" s="153"/>
      <c r="S543" s="153"/>
      <c r="T543" s="153"/>
      <c r="U543" s="153"/>
      <c r="V543" s="153"/>
      <c r="W543" s="153"/>
      <c r="X543" s="153"/>
      <c r="Y543" s="153"/>
      <c r="Z543" s="153"/>
      <c r="AA543" s="153"/>
      <c r="AB543" s="153"/>
      <c r="AC543" s="153"/>
      <c r="AD543" s="153"/>
      <c r="AE543" s="153"/>
      <c r="AF543" s="153"/>
      <c r="AG543" s="153"/>
      <c r="AH543" s="153"/>
      <c r="AI543" s="153"/>
      <c r="AJ543" s="153"/>
      <c r="AK543" s="153"/>
      <c r="AL543" s="153"/>
    </row>
    <row r="544" spans="1:38" ht="16.5" customHeight="1" x14ac:dyDescent="0.2">
      <c r="A544" s="153"/>
      <c r="B544" s="156"/>
      <c r="C544" s="153"/>
      <c r="E544" s="153"/>
      <c r="F544" s="153"/>
      <c r="G544" s="153"/>
      <c r="H544" s="153"/>
      <c r="I544" s="153"/>
      <c r="J544" s="153"/>
      <c r="K544" s="153"/>
      <c r="L544" s="153"/>
      <c r="M544" s="153"/>
      <c r="N544" s="153"/>
      <c r="O544" s="153"/>
      <c r="P544" s="153"/>
      <c r="Q544" s="153"/>
      <c r="R544" s="153"/>
      <c r="S544" s="153"/>
      <c r="T544" s="153"/>
      <c r="U544" s="153"/>
      <c r="V544" s="153"/>
      <c r="W544" s="153"/>
      <c r="X544" s="153"/>
      <c r="Y544" s="153"/>
      <c r="Z544" s="153"/>
      <c r="AA544" s="153"/>
      <c r="AB544" s="153"/>
      <c r="AC544" s="153"/>
      <c r="AD544" s="153"/>
      <c r="AE544" s="153"/>
      <c r="AF544" s="153"/>
      <c r="AG544" s="153"/>
      <c r="AH544" s="153"/>
      <c r="AI544" s="153"/>
      <c r="AJ544" s="153"/>
      <c r="AK544" s="153"/>
      <c r="AL544" s="153"/>
    </row>
    <row r="545" spans="1:38" ht="16.5" customHeight="1" x14ac:dyDescent="0.2">
      <c r="A545" s="153"/>
      <c r="B545" s="156"/>
      <c r="C545" s="153"/>
      <c r="E545" s="153"/>
      <c r="F545" s="153"/>
      <c r="G545" s="153"/>
      <c r="H545" s="153"/>
      <c r="I545" s="153"/>
      <c r="J545" s="153"/>
      <c r="K545" s="153"/>
      <c r="L545" s="153"/>
      <c r="M545" s="153"/>
      <c r="N545" s="153"/>
      <c r="O545" s="153"/>
      <c r="P545" s="153"/>
      <c r="Q545" s="153"/>
      <c r="R545" s="153"/>
      <c r="S545" s="153"/>
      <c r="T545" s="153"/>
      <c r="U545" s="153"/>
      <c r="V545" s="153"/>
      <c r="W545" s="153"/>
      <c r="X545" s="153"/>
      <c r="Y545" s="153"/>
      <c r="Z545" s="153"/>
      <c r="AA545" s="153"/>
      <c r="AB545" s="153"/>
      <c r="AC545" s="153"/>
      <c r="AD545" s="153"/>
      <c r="AE545" s="153"/>
      <c r="AF545" s="153"/>
      <c r="AG545" s="153"/>
      <c r="AH545" s="153"/>
      <c r="AI545" s="153"/>
      <c r="AJ545" s="153"/>
      <c r="AK545" s="153"/>
      <c r="AL545" s="153"/>
    </row>
    <row r="546" spans="1:38" ht="16.5" customHeight="1" x14ac:dyDescent="0.2">
      <c r="A546" s="153"/>
      <c r="B546" s="156"/>
      <c r="C546" s="153"/>
      <c r="E546" s="153"/>
      <c r="F546" s="153"/>
      <c r="G546" s="153"/>
      <c r="H546" s="153"/>
      <c r="I546" s="153"/>
      <c r="J546" s="153"/>
      <c r="K546" s="153"/>
      <c r="L546" s="153"/>
      <c r="M546" s="153"/>
      <c r="N546" s="153"/>
      <c r="O546" s="153"/>
      <c r="P546" s="153"/>
      <c r="Q546" s="153"/>
      <c r="R546" s="153"/>
      <c r="S546" s="153"/>
      <c r="T546" s="153"/>
      <c r="U546" s="153"/>
      <c r="V546" s="153"/>
      <c r="W546" s="153"/>
      <c r="X546" s="153"/>
      <c r="Y546" s="153"/>
      <c r="Z546" s="153"/>
      <c r="AA546" s="153"/>
      <c r="AB546" s="153"/>
      <c r="AC546" s="153"/>
      <c r="AD546" s="153"/>
      <c r="AE546" s="153"/>
      <c r="AF546" s="153"/>
      <c r="AG546" s="153"/>
      <c r="AH546" s="153"/>
      <c r="AI546" s="153"/>
      <c r="AJ546" s="153"/>
      <c r="AK546" s="153"/>
      <c r="AL546" s="153"/>
    </row>
    <row r="547" spans="1:38" ht="16.5" customHeight="1" x14ac:dyDescent="0.2">
      <c r="A547" s="153"/>
      <c r="B547" s="156"/>
      <c r="C547" s="153"/>
      <c r="E547" s="153"/>
      <c r="F547" s="153"/>
      <c r="G547" s="153"/>
      <c r="H547" s="153"/>
      <c r="I547" s="153"/>
      <c r="J547" s="153"/>
      <c r="K547" s="153"/>
      <c r="L547" s="153"/>
      <c r="M547" s="153"/>
      <c r="N547" s="153"/>
      <c r="O547" s="153"/>
      <c r="P547" s="153"/>
      <c r="Q547" s="153"/>
      <c r="R547" s="153"/>
      <c r="S547" s="153"/>
      <c r="T547" s="153"/>
      <c r="U547" s="153"/>
      <c r="V547" s="153"/>
      <c r="W547" s="153"/>
      <c r="X547" s="153"/>
      <c r="Y547" s="153"/>
      <c r="Z547" s="153"/>
      <c r="AA547" s="153"/>
      <c r="AB547" s="153"/>
      <c r="AC547" s="153"/>
      <c r="AD547" s="153"/>
      <c r="AE547" s="153"/>
      <c r="AF547" s="153"/>
      <c r="AG547" s="153"/>
      <c r="AH547" s="153"/>
      <c r="AI547" s="153"/>
      <c r="AJ547" s="153"/>
      <c r="AK547" s="153"/>
      <c r="AL547" s="153"/>
    </row>
    <row r="548" spans="1:38" ht="16.5" customHeight="1" x14ac:dyDescent="0.2">
      <c r="A548" s="153"/>
      <c r="B548" s="156"/>
      <c r="C548" s="153"/>
      <c r="E548" s="153"/>
      <c r="F548" s="153"/>
      <c r="G548" s="153"/>
      <c r="H548" s="153"/>
      <c r="I548" s="153"/>
      <c r="J548" s="153"/>
      <c r="K548" s="153"/>
      <c r="L548" s="153"/>
      <c r="M548" s="153"/>
      <c r="N548" s="153"/>
      <c r="O548" s="153"/>
      <c r="P548" s="153"/>
      <c r="Q548" s="153"/>
      <c r="R548" s="153"/>
      <c r="S548" s="153"/>
      <c r="T548" s="153"/>
      <c r="U548" s="153"/>
      <c r="V548" s="153"/>
      <c r="W548" s="153"/>
      <c r="X548" s="153"/>
      <c r="Y548" s="153"/>
      <c r="Z548" s="153"/>
      <c r="AA548" s="153"/>
      <c r="AB548" s="153"/>
      <c r="AC548" s="153"/>
      <c r="AD548" s="153"/>
      <c r="AE548" s="153"/>
      <c r="AF548" s="153"/>
      <c r="AG548" s="153"/>
      <c r="AH548" s="153"/>
      <c r="AI548" s="153"/>
      <c r="AJ548" s="153"/>
      <c r="AK548" s="153"/>
      <c r="AL548" s="153"/>
    </row>
    <row r="549" spans="1:38" ht="16.5" customHeight="1" x14ac:dyDescent="0.2">
      <c r="A549" s="153"/>
      <c r="B549" s="156"/>
      <c r="C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c r="AA549" s="153"/>
      <c r="AB549" s="153"/>
      <c r="AC549" s="153"/>
      <c r="AD549" s="153"/>
      <c r="AE549" s="153"/>
      <c r="AF549" s="153"/>
      <c r="AG549" s="153"/>
      <c r="AH549" s="153"/>
      <c r="AI549" s="153"/>
      <c r="AJ549" s="153"/>
      <c r="AK549" s="153"/>
      <c r="AL549" s="153"/>
    </row>
    <row r="550" spans="1:38" ht="16.5" customHeight="1" x14ac:dyDescent="0.2">
      <c r="A550" s="153"/>
      <c r="B550" s="156"/>
      <c r="C550" s="153"/>
      <c r="E550" s="153"/>
      <c r="F550" s="153"/>
      <c r="G550" s="153"/>
      <c r="H550" s="153"/>
      <c r="I550" s="153"/>
      <c r="J550" s="153"/>
      <c r="K550" s="153"/>
      <c r="L550" s="153"/>
      <c r="M550" s="153"/>
      <c r="N550" s="153"/>
      <c r="O550" s="153"/>
      <c r="P550" s="153"/>
      <c r="Q550" s="153"/>
      <c r="R550" s="153"/>
      <c r="S550" s="153"/>
      <c r="T550" s="153"/>
      <c r="U550" s="153"/>
      <c r="V550" s="153"/>
      <c r="W550" s="153"/>
      <c r="X550" s="153"/>
      <c r="Y550" s="153"/>
      <c r="Z550" s="153"/>
      <c r="AA550" s="153"/>
      <c r="AB550" s="153"/>
      <c r="AC550" s="153"/>
      <c r="AD550" s="153"/>
      <c r="AE550" s="153"/>
      <c r="AF550" s="153"/>
      <c r="AG550" s="153"/>
      <c r="AH550" s="153"/>
      <c r="AI550" s="153"/>
      <c r="AJ550" s="153"/>
      <c r="AK550" s="153"/>
      <c r="AL550" s="153"/>
    </row>
    <row r="551" spans="1:38" ht="16.5" customHeight="1" x14ac:dyDescent="0.2">
      <c r="A551" s="153"/>
      <c r="B551" s="156"/>
      <c r="C551" s="153"/>
      <c r="E551" s="153"/>
      <c r="F551" s="153"/>
      <c r="G551" s="153"/>
      <c r="H551" s="153"/>
      <c r="I551" s="153"/>
      <c r="J551" s="153"/>
      <c r="K551" s="153"/>
      <c r="L551" s="153"/>
      <c r="M551" s="153"/>
      <c r="N551" s="153"/>
      <c r="O551" s="153"/>
      <c r="P551" s="153"/>
      <c r="Q551" s="153"/>
      <c r="R551" s="153"/>
      <c r="S551" s="153"/>
      <c r="T551" s="153"/>
      <c r="U551" s="153"/>
      <c r="V551" s="153"/>
      <c r="W551" s="153"/>
      <c r="X551" s="153"/>
      <c r="Y551" s="153"/>
      <c r="Z551" s="153"/>
      <c r="AA551" s="153"/>
      <c r="AB551" s="153"/>
      <c r="AC551" s="153"/>
      <c r="AD551" s="153"/>
      <c r="AE551" s="153"/>
      <c r="AF551" s="153"/>
      <c r="AG551" s="153"/>
      <c r="AH551" s="153"/>
      <c r="AI551" s="153"/>
      <c r="AJ551" s="153"/>
      <c r="AK551" s="153"/>
      <c r="AL551" s="153"/>
    </row>
    <row r="552" spans="1:38" ht="16.5" customHeight="1" x14ac:dyDescent="0.2">
      <c r="A552" s="153"/>
      <c r="B552" s="156"/>
      <c r="C552" s="153"/>
      <c r="E552" s="153"/>
      <c r="F552" s="153"/>
      <c r="G552" s="153"/>
      <c r="H552" s="153"/>
      <c r="I552" s="153"/>
      <c r="J552" s="153"/>
      <c r="K552" s="153"/>
      <c r="L552" s="153"/>
      <c r="M552" s="153"/>
      <c r="N552" s="153"/>
      <c r="O552" s="153"/>
      <c r="P552" s="153"/>
      <c r="Q552" s="153"/>
      <c r="R552" s="153"/>
      <c r="S552" s="153"/>
      <c r="T552" s="153"/>
      <c r="U552" s="153"/>
      <c r="V552" s="153"/>
      <c r="W552" s="153"/>
      <c r="X552" s="153"/>
      <c r="Y552" s="153"/>
      <c r="Z552" s="153"/>
      <c r="AA552" s="153"/>
      <c r="AB552" s="153"/>
      <c r="AC552" s="153"/>
      <c r="AD552" s="153"/>
      <c r="AE552" s="153"/>
      <c r="AF552" s="153"/>
      <c r="AG552" s="153"/>
      <c r="AH552" s="153"/>
      <c r="AI552" s="153"/>
      <c r="AJ552" s="153"/>
      <c r="AK552" s="153"/>
      <c r="AL552" s="153"/>
    </row>
    <row r="553" spans="1:38" ht="16.5" customHeight="1" x14ac:dyDescent="0.2">
      <c r="A553" s="153"/>
      <c r="B553" s="156"/>
      <c r="C553" s="153"/>
      <c r="E553" s="153"/>
      <c r="F553" s="153"/>
      <c r="G553" s="153"/>
      <c r="H553" s="153"/>
      <c r="I553" s="153"/>
      <c r="J553" s="153"/>
      <c r="K553" s="153"/>
      <c r="L553" s="153"/>
      <c r="M553" s="153"/>
      <c r="N553" s="153"/>
      <c r="O553" s="153"/>
      <c r="P553" s="153"/>
      <c r="Q553" s="153"/>
      <c r="R553" s="153"/>
      <c r="S553" s="153"/>
      <c r="T553" s="153"/>
      <c r="U553" s="153"/>
      <c r="V553" s="153"/>
      <c r="W553" s="153"/>
      <c r="X553" s="153"/>
      <c r="Y553" s="153"/>
      <c r="Z553" s="153"/>
      <c r="AA553" s="153"/>
      <c r="AB553" s="153"/>
      <c r="AC553" s="153"/>
      <c r="AD553" s="153"/>
      <c r="AE553" s="153"/>
      <c r="AF553" s="153"/>
      <c r="AG553" s="153"/>
      <c r="AH553" s="153"/>
      <c r="AI553" s="153"/>
      <c r="AJ553" s="153"/>
      <c r="AK553" s="153"/>
      <c r="AL553" s="153"/>
    </row>
    <row r="554" spans="1:38" ht="16.5" customHeight="1" x14ac:dyDescent="0.2">
      <c r="A554" s="153"/>
      <c r="B554" s="156"/>
      <c r="C554" s="153"/>
      <c r="E554" s="153"/>
      <c r="F554" s="153"/>
      <c r="G554" s="153"/>
      <c r="H554" s="153"/>
      <c r="I554" s="153"/>
      <c r="J554" s="153"/>
      <c r="K554" s="153"/>
      <c r="L554" s="153"/>
      <c r="M554" s="153"/>
      <c r="N554" s="153"/>
      <c r="O554" s="153"/>
      <c r="P554" s="153"/>
      <c r="Q554" s="153"/>
      <c r="R554" s="153"/>
      <c r="S554" s="153"/>
      <c r="T554" s="153"/>
      <c r="U554" s="153"/>
      <c r="V554" s="153"/>
      <c r="W554" s="153"/>
      <c r="X554" s="153"/>
      <c r="Y554" s="153"/>
      <c r="Z554" s="153"/>
      <c r="AA554" s="153"/>
      <c r="AB554" s="153"/>
      <c r="AC554" s="153"/>
      <c r="AD554" s="153"/>
      <c r="AE554" s="153"/>
      <c r="AF554" s="153"/>
      <c r="AG554" s="153"/>
      <c r="AH554" s="153"/>
      <c r="AI554" s="153"/>
      <c r="AJ554" s="153"/>
      <c r="AK554" s="153"/>
      <c r="AL554" s="153"/>
    </row>
    <row r="555" spans="1:38" ht="16.5" customHeight="1" x14ac:dyDescent="0.2">
      <c r="A555" s="153"/>
      <c r="B555" s="156"/>
      <c r="C555" s="153"/>
      <c r="E555" s="153"/>
      <c r="F555" s="153"/>
      <c r="G555" s="153"/>
      <c r="H555" s="153"/>
      <c r="I555" s="153"/>
      <c r="J555" s="153"/>
      <c r="K555" s="153"/>
      <c r="L555" s="153"/>
      <c r="M555" s="153"/>
      <c r="N555" s="153"/>
      <c r="O555" s="153"/>
      <c r="P555" s="153"/>
      <c r="Q555" s="153"/>
      <c r="R555" s="153"/>
      <c r="S555" s="153"/>
      <c r="T555" s="153"/>
      <c r="U555" s="153"/>
      <c r="V555" s="153"/>
      <c r="W555" s="153"/>
      <c r="X555" s="153"/>
      <c r="Y555" s="153"/>
      <c r="Z555" s="153"/>
      <c r="AA555" s="153"/>
      <c r="AB555" s="153"/>
      <c r="AC555" s="153"/>
      <c r="AD555" s="153"/>
      <c r="AE555" s="153"/>
      <c r="AF555" s="153"/>
      <c r="AG555" s="153"/>
      <c r="AH555" s="153"/>
      <c r="AI555" s="153"/>
      <c r="AJ555" s="153"/>
      <c r="AK555" s="153"/>
      <c r="AL555" s="153"/>
    </row>
    <row r="556" spans="1:38" ht="16.5" customHeight="1" x14ac:dyDescent="0.2">
      <c r="A556" s="153"/>
      <c r="B556" s="156"/>
      <c r="C556" s="153"/>
      <c r="E556" s="153"/>
      <c r="F556" s="153"/>
      <c r="G556" s="153"/>
      <c r="H556" s="153"/>
      <c r="I556" s="153"/>
      <c r="J556" s="153"/>
      <c r="K556" s="153"/>
      <c r="L556" s="153"/>
      <c r="M556" s="153"/>
      <c r="N556" s="153"/>
      <c r="O556" s="153"/>
      <c r="P556" s="153"/>
      <c r="Q556" s="153"/>
      <c r="R556" s="153"/>
      <c r="S556" s="153"/>
      <c r="T556" s="153"/>
      <c r="U556" s="153"/>
      <c r="V556" s="153"/>
      <c r="W556" s="153"/>
      <c r="X556" s="153"/>
      <c r="Y556" s="153"/>
      <c r="Z556" s="153"/>
      <c r="AA556" s="153"/>
      <c r="AB556" s="153"/>
      <c r="AC556" s="153"/>
      <c r="AD556" s="153"/>
      <c r="AE556" s="153"/>
      <c r="AF556" s="153"/>
      <c r="AG556" s="153"/>
      <c r="AH556" s="153"/>
      <c r="AI556" s="153"/>
      <c r="AJ556" s="153"/>
      <c r="AK556" s="153"/>
      <c r="AL556" s="153"/>
    </row>
    <row r="557" spans="1:38" ht="16.5" customHeight="1" x14ac:dyDescent="0.2">
      <c r="A557" s="153"/>
      <c r="B557" s="156"/>
      <c r="C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3"/>
      <c r="Z557" s="153"/>
      <c r="AA557" s="153"/>
      <c r="AB557" s="153"/>
      <c r="AC557" s="153"/>
      <c r="AD557" s="153"/>
      <c r="AE557" s="153"/>
      <c r="AF557" s="153"/>
      <c r="AG557" s="153"/>
      <c r="AH557" s="153"/>
      <c r="AI557" s="153"/>
      <c r="AJ557" s="153"/>
      <c r="AK557" s="153"/>
      <c r="AL557" s="153"/>
    </row>
    <row r="558" spans="1:38" ht="16.5" customHeight="1" x14ac:dyDescent="0.2">
      <c r="A558" s="153"/>
      <c r="B558" s="156"/>
      <c r="C558" s="153"/>
      <c r="E558" s="153"/>
      <c r="F558" s="153"/>
      <c r="G558" s="153"/>
      <c r="H558" s="153"/>
      <c r="I558" s="153"/>
      <c r="J558" s="153"/>
      <c r="K558" s="153"/>
      <c r="L558" s="153"/>
      <c r="M558" s="153"/>
      <c r="N558" s="153"/>
      <c r="O558" s="153"/>
      <c r="P558" s="153"/>
      <c r="Q558" s="153"/>
      <c r="R558" s="153"/>
      <c r="S558" s="153"/>
      <c r="T558" s="153"/>
      <c r="U558" s="153"/>
      <c r="V558" s="153"/>
      <c r="W558" s="153"/>
      <c r="X558" s="153"/>
      <c r="Y558" s="153"/>
      <c r="Z558" s="153"/>
      <c r="AA558" s="153"/>
      <c r="AB558" s="153"/>
      <c r="AC558" s="153"/>
      <c r="AD558" s="153"/>
      <c r="AE558" s="153"/>
      <c r="AF558" s="153"/>
      <c r="AG558" s="153"/>
      <c r="AH558" s="153"/>
      <c r="AI558" s="153"/>
      <c r="AJ558" s="153"/>
      <c r="AK558" s="153"/>
      <c r="AL558" s="153"/>
    </row>
    <row r="559" spans="1:38" ht="16.5" customHeight="1" x14ac:dyDescent="0.2">
      <c r="A559" s="153"/>
      <c r="B559" s="156"/>
      <c r="C559" s="153"/>
      <c r="E559" s="153"/>
      <c r="F559" s="153"/>
      <c r="G559" s="153"/>
      <c r="H559" s="153"/>
      <c r="I559" s="153"/>
      <c r="J559" s="153"/>
      <c r="K559" s="153"/>
      <c r="L559" s="153"/>
      <c r="M559" s="153"/>
      <c r="N559" s="153"/>
      <c r="O559" s="153"/>
      <c r="P559" s="153"/>
      <c r="Q559" s="153"/>
      <c r="R559" s="153"/>
      <c r="S559" s="153"/>
      <c r="T559" s="153"/>
      <c r="U559" s="153"/>
      <c r="V559" s="153"/>
      <c r="W559" s="153"/>
      <c r="X559" s="153"/>
      <c r="Y559" s="153"/>
      <c r="Z559" s="153"/>
      <c r="AA559" s="153"/>
      <c r="AB559" s="153"/>
      <c r="AC559" s="153"/>
      <c r="AD559" s="153"/>
      <c r="AE559" s="153"/>
      <c r="AF559" s="153"/>
      <c r="AG559" s="153"/>
      <c r="AH559" s="153"/>
      <c r="AI559" s="153"/>
      <c r="AJ559" s="153"/>
      <c r="AK559" s="153"/>
      <c r="AL559" s="153"/>
    </row>
    <row r="560" spans="1:38" ht="16.5" customHeight="1" x14ac:dyDescent="0.2">
      <c r="A560" s="153"/>
      <c r="B560" s="156"/>
      <c r="C560" s="153"/>
      <c r="E560" s="153"/>
      <c r="F560" s="153"/>
      <c r="G560" s="153"/>
      <c r="H560" s="153"/>
      <c r="I560" s="153"/>
      <c r="J560" s="153"/>
      <c r="K560" s="153"/>
      <c r="L560" s="153"/>
      <c r="M560" s="153"/>
      <c r="N560" s="153"/>
      <c r="O560" s="153"/>
      <c r="P560" s="153"/>
      <c r="Q560" s="153"/>
      <c r="R560" s="153"/>
      <c r="S560" s="153"/>
      <c r="T560" s="153"/>
      <c r="U560" s="153"/>
      <c r="V560" s="153"/>
      <c r="W560" s="153"/>
      <c r="X560" s="153"/>
      <c r="Y560" s="153"/>
      <c r="Z560" s="153"/>
      <c r="AA560" s="153"/>
      <c r="AB560" s="153"/>
      <c r="AC560" s="153"/>
      <c r="AD560" s="153"/>
      <c r="AE560" s="153"/>
      <c r="AF560" s="153"/>
      <c r="AG560" s="153"/>
      <c r="AH560" s="153"/>
      <c r="AI560" s="153"/>
      <c r="AJ560" s="153"/>
      <c r="AK560" s="153"/>
      <c r="AL560" s="153"/>
    </row>
    <row r="561" spans="1:38" ht="16.5" customHeight="1" x14ac:dyDescent="0.2">
      <c r="A561" s="153"/>
      <c r="B561" s="156"/>
      <c r="C561" s="153"/>
      <c r="E561" s="153"/>
      <c r="F561" s="153"/>
      <c r="G561" s="153"/>
      <c r="H561" s="153"/>
      <c r="I561" s="153"/>
      <c r="J561" s="153"/>
      <c r="K561" s="153"/>
      <c r="L561" s="153"/>
      <c r="M561" s="153"/>
      <c r="N561" s="153"/>
      <c r="O561" s="153"/>
      <c r="P561" s="153"/>
      <c r="Q561" s="153"/>
      <c r="R561" s="153"/>
      <c r="S561" s="153"/>
      <c r="T561" s="153"/>
      <c r="U561" s="153"/>
      <c r="V561" s="153"/>
      <c r="W561" s="153"/>
      <c r="X561" s="153"/>
      <c r="Y561" s="153"/>
      <c r="Z561" s="153"/>
      <c r="AA561" s="153"/>
      <c r="AB561" s="153"/>
      <c r="AC561" s="153"/>
      <c r="AD561" s="153"/>
      <c r="AE561" s="153"/>
      <c r="AF561" s="153"/>
      <c r="AG561" s="153"/>
      <c r="AH561" s="153"/>
      <c r="AI561" s="153"/>
      <c r="AJ561" s="153"/>
      <c r="AK561" s="153"/>
      <c r="AL561" s="153"/>
    </row>
    <row r="562" spans="1:38" ht="16.5" customHeight="1" x14ac:dyDescent="0.2">
      <c r="A562" s="153"/>
      <c r="B562" s="156"/>
      <c r="C562" s="153"/>
      <c r="E562" s="153"/>
      <c r="F562" s="153"/>
      <c r="G562" s="153"/>
      <c r="H562" s="153"/>
      <c r="I562" s="153"/>
      <c r="J562" s="153"/>
      <c r="K562" s="153"/>
      <c r="L562" s="153"/>
      <c r="M562" s="153"/>
      <c r="N562" s="153"/>
      <c r="O562" s="153"/>
      <c r="P562" s="153"/>
      <c r="Q562" s="153"/>
      <c r="R562" s="153"/>
      <c r="S562" s="153"/>
      <c r="T562" s="153"/>
      <c r="U562" s="153"/>
      <c r="V562" s="153"/>
      <c r="W562" s="153"/>
      <c r="X562" s="153"/>
      <c r="Y562" s="153"/>
      <c r="Z562" s="153"/>
      <c r="AA562" s="153"/>
      <c r="AB562" s="153"/>
      <c r="AC562" s="153"/>
      <c r="AD562" s="153"/>
      <c r="AE562" s="153"/>
      <c r="AF562" s="153"/>
      <c r="AG562" s="153"/>
      <c r="AH562" s="153"/>
      <c r="AI562" s="153"/>
      <c r="AJ562" s="153"/>
      <c r="AK562" s="153"/>
      <c r="AL562" s="153"/>
    </row>
    <row r="563" spans="1:38" ht="16.5" customHeight="1" x14ac:dyDescent="0.2">
      <c r="A563" s="153"/>
      <c r="B563" s="156"/>
      <c r="C563" s="153"/>
      <c r="E563" s="153"/>
      <c r="F563" s="153"/>
      <c r="G563" s="153"/>
      <c r="H563" s="153"/>
      <c r="I563" s="153"/>
      <c r="J563" s="153"/>
      <c r="K563" s="153"/>
      <c r="L563" s="153"/>
      <c r="M563" s="153"/>
      <c r="N563" s="153"/>
      <c r="O563" s="153"/>
      <c r="P563" s="153"/>
      <c r="Q563" s="153"/>
      <c r="R563" s="153"/>
      <c r="S563" s="153"/>
      <c r="T563" s="153"/>
      <c r="U563" s="153"/>
      <c r="V563" s="153"/>
      <c r="W563" s="153"/>
      <c r="X563" s="153"/>
      <c r="Y563" s="153"/>
      <c r="Z563" s="153"/>
      <c r="AA563" s="153"/>
      <c r="AB563" s="153"/>
      <c r="AC563" s="153"/>
      <c r="AD563" s="153"/>
      <c r="AE563" s="153"/>
      <c r="AF563" s="153"/>
      <c r="AG563" s="153"/>
      <c r="AH563" s="153"/>
      <c r="AI563" s="153"/>
      <c r="AJ563" s="153"/>
      <c r="AK563" s="153"/>
      <c r="AL563" s="153"/>
    </row>
    <row r="564" spans="1:38" ht="16.5" customHeight="1" x14ac:dyDescent="0.2">
      <c r="A564" s="153"/>
      <c r="B564" s="156"/>
      <c r="C564" s="153"/>
      <c r="E564" s="153"/>
      <c r="F564" s="153"/>
      <c r="G564" s="153"/>
      <c r="H564" s="153"/>
      <c r="I564" s="153"/>
      <c r="J564" s="153"/>
      <c r="K564" s="153"/>
      <c r="L564" s="153"/>
      <c r="M564" s="153"/>
      <c r="N564" s="153"/>
      <c r="O564" s="153"/>
      <c r="P564" s="153"/>
      <c r="Q564" s="153"/>
      <c r="R564" s="153"/>
      <c r="S564" s="153"/>
      <c r="T564" s="153"/>
      <c r="U564" s="153"/>
      <c r="V564" s="153"/>
      <c r="W564" s="153"/>
      <c r="X564" s="153"/>
      <c r="Y564" s="153"/>
      <c r="Z564" s="153"/>
      <c r="AA564" s="153"/>
      <c r="AB564" s="153"/>
      <c r="AC564" s="153"/>
      <c r="AD564" s="153"/>
      <c r="AE564" s="153"/>
      <c r="AF564" s="153"/>
      <c r="AG564" s="153"/>
      <c r="AH564" s="153"/>
      <c r="AI564" s="153"/>
      <c r="AJ564" s="153"/>
      <c r="AK564" s="153"/>
      <c r="AL564" s="153"/>
    </row>
    <row r="565" spans="1:38" ht="16.5" customHeight="1" x14ac:dyDescent="0.2">
      <c r="A565" s="153"/>
      <c r="B565" s="156"/>
      <c r="C565" s="153"/>
      <c r="E565" s="153"/>
      <c r="F565" s="153"/>
      <c r="G565" s="153"/>
      <c r="H565" s="153"/>
      <c r="I565" s="153"/>
      <c r="J565" s="153"/>
      <c r="K565" s="153"/>
      <c r="L565" s="153"/>
      <c r="M565" s="153"/>
      <c r="N565" s="153"/>
      <c r="O565" s="153"/>
      <c r="P565" s="153"/>
      <c r="Q565" s="153"/>
      <c r="R565" s="153"/>
      <c r="S565" s="153"/>
      <c r="T565" s="153"/>
      <c r="U565" s="153"/>
      <c r="V565" s="153"/>
      <c r="W565" s="153"/>
      <c r="X565" s="153"/>
      <c r="Y565" s="153"/>
      <c r="Z565" s="153"/>
      <c r="AA565" s="153"/>
      <c r="AB565" s="153"/>
      <c r="AC565" s="153"/>
      <c r="AD565" s="153"/>
      <c r="AE565" s="153"/>
      <c r="AF565" s="153"/>
      <c r="AG565" s="153"/>
      <c r="AH565" s="153"/>
      <c r="AI565" s="153"/>
      <c r="AJ565" s="153"/>
      <c r="AK565" s="153"/>
      <c r="AL565" s="153"/>
    </row>
    <row r="566" spans="1:38" ht="16.5" customHeight="1" x14ac:dyDescent="0.2">
      <c r="A566" s="153"/>
      <c r="B566" s="156"/>
      <c r="C566" s="153"/>
      <c r="E566" s="153"/>
      <c r="F566" s="153"/>
      <c r="G566" s="153"/>
      <c r="H566" s="153"/>
      <c r="I566" s="153"/>
      <c r="J566" s="153"/>
      <c r="K566" s="153"/>
      <c r="L566" s="153"/>
      <c r="M566" s="153"/>
      <c r="N566" s="153"/>
      <c r="O566" s="153"/>
      <c r="P566" s="153"/>
      <c r="Q566" s="153"/>
      <c r="R566" s="153"/>
      <c r="S566" s="153"/>
      <c r="T566" s="153"/>
      <c r="U566" s="153"/>
      <c r="V566" s="153"/>
      <c r="W566" s="153"/>
      <c r="X566" s="153"/>
      <c r="Y566" s="153"/>
      <c r="Z566" s="153"/>
      <c r="AA566" s="153"/>
      <c r="AB566" s="153"/>
      <c r="AC566" s="153"/>
      <c r="AD566" s="153"/>
      <c r="AE566" s="153"/>
      <c r="AF566" s="153"/>
      <c r="AG566" s="153"/>
      <c r="AH566" s="153"/>
      <c r="AI566" s="153"/>
      <c r="AJ566" s="153"/>
      <c r="AK566" s="153"/>
      <c r="AL566" s="153"/>
    </row>
    <row r="567" spans="1:38" ht="16.5" customHeight="1" x14ac:dyDescent="0.2">
      <c r="A567" s="153"/>
      <c r="B567" s="156"/>
      <c r="C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c r="AA567" s="153"/>
      <c r="AB567" s="153"/>
      <c r="AC567" s="153"/>
      <c r="AD567" s="153"/>
      <c r="AE567" s="153"/>
      <c r="AF567" s="153"/>
      <c r="AG567" s="153"/>
      <c r="AH567" s="153"/>
      <c r="AI567" s="153"/>
      <c r="AJ567" s="153"/>
      <c r="AK567" s="153"/>
      <c r="AL567" s="153"/>
    </row>
    <row r="568" spans="1:38" ht="16.5" customHeight="1" x14ac:dyDescent="0.2">
      <c r="A568" s="153"/>
      <c r="B568" s="156"/>
      <c r="C568" s="153"/>
      <c r="E568" s="153"/>
      <c r="F568" s="153"/>
      <c r="G568" s="153"/>
      <c r="H568" s="153"/>
      <c r="I568" s="153"/>
      <c r="J568" s="153"/>
      <c r="K568" s="153"/>
      <c r="L568" s="153"/>
      <c r="M568" s="153"/>
      <c r="N568" s="153"/>
      <c r="O568" s="153"/>
      <c r="P568" s="153"/>
      <c r="Q568" s="153"/>
      <c r="R568" s="153"/>
      <c r="S568" s="153"/>
      <c r="T568" s="153"/>
      <c r="U568" s="153"/>
      <c r="V568" s="153"/>
      <c r="W568" s="153"/>
      <c r="X568" s="153"/>
      <c r="Y568" s="153"/>
      <c r="Z568" s="153"/>
      <c r="AA568" s="153"/>
      <c r="AB568" s="153"/>
      <c r="AC568" s="153"/>
      <c r="AD568" s="153"/>
      <c r="AE568" s="153"/>
      <c r="AF568" s="153"/>
      <c r="AG568" s="153"/>
      <c r="AH568" s="153"/>
      <c r="AI568" s="153"/>
      <c r="AJ568" s="153"/>
      <c r="AK568" s="153"/>
      <c r="AL568" s="153"/>
    </row>
    <row r="569" spans="1:38" ht="16.5" customHeight="1" x14ac:dyDescent="0.2">
      <c r="A569" s="153"/>
      <c r="B569" s="156"/>
      <c r="C569" s="153"/>
      <c r="E569" s="153"/>
      <c r="F569" s="153"/>
      <c r="G569" s="153"/>
      <c r="H569" s="153"/>
      <c r="I569" s="153"/>
      <c r="J569" s="153"/>
      <c r="K569" s="153"/>
      <c r="L569" s="153"/>
      <c r="M569" s="153"/>
      <c r="N569" s="153"/>
      <c r="O569" s="153"/>
      <c r="P569" s="153"/>
      <c r="Q569" s="153"/>
      <c r="R569" s="153"/>
      <c r="S569" s="153"/>
      <c r="T569" s="153"/>
      <c r="U569" s="153"/>
      <c r="V569" s="153"/>
      <c r="W569" s="153"/>
      <c r="X569" s="153"/>
      <c r="Y569" s="153"/>
      <c r="Z569" s="153"/>
      <c r="AA569" s="153"/>
      <c r="AB569" s="153"/>
      <c r="AC569" s="153"/>
      <c r="AD569" s="153"/>
      <c r="AE569" s="153"/>
      <c r="AF569" s="153"/>
      <c r="AG569" s="153"/>
      <c r="AH569" s="153"/>
      <c r="AI569" s="153"/>
      <c r="AJ569" s="153"/>
      <c r="AK569" s="153"/>
      <c r="AL569" s="153"/>
    </row>
    <row r="570" spans="1:38" ht="16.5" customHeight="1" x14ac:dyDescent="0.2">
      <c r="A570" s="153"/>
      <c r="B570" s="156"/>
      <c r="C570" s="153"/>
      <c r="E570" s="153"/>
      <c r="F570" s="153"/>
      <c r="G570" s="153"/>
      <c r="H570" s="153"/>
      <c r="I570" s="153"/>
      <c r="J570" s="153"/>
      <c r="K570" s="153"/>
      <c r="L570" s="153"/>
      <c r="M570" s="153"/>
      <c r="N570" s="153"/>
      <c r="O570" s="153"/>
      <c r="P570" s="153"/>
      <c r="Q570" s="153"/>
      <c r="R570" s="153"/>
      <c r="S570" s="153"/>
      <c r="T570" s="153"/>
      <c r="U570" s="153"/>
      <c r="V570" s="153"/>
      <c r="W570" s="153"/>
      <c r="X570" s="153"/>
      <c r="Y570" s="153"/>
      <c r="Z570" s="153"/>
      <c r="AA570" s="153"/>
      <c r="AB570" s="153"/>
      <c r="AC570" s="153"/>
      <c r="AD570" s="153"/>
      <c r="AE570" s="153"/>
      <c r="AF570" s="153"/>
      <c r="AG570" s="153"/>
      <c r="AH570" s="153"/>
      <c r="AI570" s="153"/>
      <c r="AJ570" s="153"/>
      <c r="AK570" s="153"/>
      <c r="AL570" s="153"/>
    </row>
    <row r="571" spans="1:38" ht="16.5" customHeight="1" x14ac:dyDescent="0.2">
      <c r="A571" s="153"/>
      <c r="B571" s="156"/>
      <c r="C571" s="153"/>
      <c r="E571" s="153"/>
      <c r="F571" s="153"/>
      <c r="G571" s="153"/>
      <c r="H571" s="153"/>
      <c r="I571" s="153"/>
      <c r="J571" s="153"/>
      <c r="K571" s="153"/>
      <c r="L571" s="153"/>
      <c r="M571" s="153"/>
      <c r="N571" s="153"/>
      <c r="O571" s="153"/>
      <c r="P571" s="153"/>
      <c r="Q571" s="153"/>
      <c r="R571" s="153"/>
      <c r="S571" s="153"/>
      <c r="T571" s="153"/>
      <c r="U571" s="153"/>
      <c r="V571" s="153"/>
      <c r="W571" s="153"/>
      <c r="X571" s="153"/>
      <c r="Y571" s="153"/>
      <c r="Z571" s="153"/>
      <c r="AA571" s="153"/>
      <c r="AB571" s="153"/>
      <c r="AC571" s="153"/>
      <c r="AD571" s="153"/>
      <c r="AE571" s="153"/>
      <c r="AF571" s="153"/>
      <c r="AG571" s="153"/>
      <c r="AH571" s="153"/>
      <c r="AI571" s="153"/>
      <c r="AJ571" s="153"/>
      <c r="AK571" s="153"/>
      <c r="AL571" s="153"/>
    </row>
    <row r="572" spans="1:38" ht="16.5" customHeight="1" x14ac:dyDescent="0.2">
      <c r="A572" s="153"/>
      <c r="B572" s="156"/>
      <c r="C572" s="153"/>
      <c r="E572" s="153"/>
      <c r="F572" s="153"/>
      <c r="G572" s="153"/>
      <c r="H572" s="153"/>
      <c r="I572" s="153"/>
      <c r="J572" s="153"/>
      <c r="K572" s="153"/>
      <c r="L572" s="153"/>
      <c r="M572" s="153"/>
      <c r="N572" s="153"/>
      <c r="O572" s="153"/>
      <c r="P572" s="153"/>
      <c r="Q572" s="153"/>
      <c r="R572" s="153"/>
      <c r="S572" s="153"/>
      <c r="T572" s="153"/>
      <c r="U572" s="153"/>
      <c r="V572" s="153"/>
      <c r="W572" s="153"/>
      <c r="X572" s="153"/>
      <c r="Y572" s="153"/>
      <c r="Z572" s="153"/>
      <c r="AA572" s="153"/>
      <c r="AB572" s="153"/>
      <c r="AC572" s="153"/>
      <c r="AD572" s="153"/>
      <c r="AE572" s="153"/>
      <c r="AF572" s="153"/>
      <c r="AG572" s="153"/>
      <c r="AH572" s="153"/>
      <c r="AI572" s="153"/>
      <c r="AJ572" s="153"/>
      <c r="AK572" s="153"/>
      <c r="AL572" s="153"/>
    </row>
    <row r="573" spans="1:38" ht="16.5" customHeight="1" x14ac:dyDescent="0.2">
      <c r="A573" s="153"/>
      <c r="B573" s="156"/>
      <c r="C573" s="153"/>
      <c r="E573" s="153"/>
      <c r="F573" s="153"/>
      <c r="G573" s="153"/>
      <c r="H573" s="153"/>
      <c r="I573" s="153"/>
      <c r="J573" s="153"/>
      <c r="K573" s="153"/>
      <c r="L573" s="153"/>
      <c r="M573" s="153"/>
      <c r="N573" s="153"/>
      <c r="O573" s="153"/>
      <c r="P573" s="153"/>
      <c r="Q573" s="153"/>
      <c r="R573" s="153"/>
      <c r="S573" s="153"/>
      <c r="T573" s="153"/>
      <c r="U573" s="153"/>
      <c r="V573" s="153"/>
      <c r="W573" s="153"/>
      <c r="X573" s="153"/>
      <c r="Y573" s="153"/>
      <c r="Z573" s="153"/>
      <c r="AA573" s="153"/>
      <c r="AB573" s="153"/>
      <c r="AC573" s="153"/>
      <c r="AD573" s="153"/>
      <c r="AE573" s="153"/>
      <c r="AF573" s="153"/>
      <c r="AG573" s="153"/>
      <c r="AH573" s="153"/>
      <c r="AI573" s="153"/>
      <c r="AJ573" s="153"/>
      <c r="AK573" s="153"/>
      <c r="AL573" s="153"/>
    </row>
    <row r="574" spans="1:38" ht="16.5" customHeight="1" x14ac:dyDescent="0.2">
      <c r="A574" s="153"/>
      <c r="B574" s="156"/>
      <c r="C574" s="153"/>
      <c r="E574" s="153"/>
      <c r="F574" s="153"/>
      <c r="G574" s="153"/>
      <c r="H574" s="153"/>
      <c r="I574" s="153"/>
      <c r="J574" s="153"/>
      <c r="K574" s="153"/>
      <c r="L574" s="153"/>
      <c r="M574" s="153"/>
      <c r="N574" s="153"/>
      <c r="O574" s="153"/>
      <c r="P574" s="153"/>
      <c r="Q574" s="153"/>
      <c r="R574" s="153"/>
      <c r="S574" s="153"/>
      <c r="T574" s="153"/>
      <c r="U574" s="153"/>
      <c r="V574" s="153"/>
      <c r="W574" s="153"/>
      <c r="X574" s="153"/>
      <c r="Y574" s="153"/>
      <c r="Z574" s="153"/>
      <c r="AA574" s="153"/>
      <c r="AB574" s="153"/>
      <c r="AC574" s="153"/>
      <c r="AD574" s="153"/>
      <c r="AE574" s="153"/>
      <c r="AF574" s="153"/>
      <c r="AG574" s="153"/>
      <c r="AH574" s="153"/>
      <c r="AI574" s="153"/>
      <c r="AJ574" s="153"/>
      <c r="AK574" s="153"/>
      <c r="AL574" s="153"/>
    </row>
    <row r="575" spans="1:38" ht="16.5" customHeight="1" x14ac:dyDescent="0.2">
      <c r="A575" s="153"/>
      <c r="B575" s="156"/>
      <c r="C575" s="153"/>
      <c r="E575" s="153"/>
      <c r="F575" s="153"/>
      <c r="G575" s="153"/>
      <c r="H575" s="153"/>
      <c r="I575" s="153"/>
      <c r="J575" s="153"/>
      <c r="K575" s="153"/>
      <c r="L575" s="153"/>
      <c r="M575" s="153"/>
      <c r="N575" s="153"/>
      <c r="O575" s="153"/>
      <c r="P575" s="153"/>
      <c r="Q575" s="153"/>
      <c r="R575" s="153"/>
      <c r="S575" s="153"/>
      <c r="T575" s="153"/>
      <c r="U575" s="153"/>
      <c r="V575" s="153"/>
      <c r="W575" s="153"/>
      <c r="X575" s="153"/>
      <c r="Y575" s="153"/>
      <c r="Z575" s="153"/>
      <c r="AA575" s="153"/>
      <c r="AB575" s="153"/>
      <c r="AC575" s="153"/>
      <c r="AD575" s="153"/>
      <c r="AE575" s="153"/>
      <c r="AF575" s="153"/>
      <c r="AG575" s="153"/>
      <c r="AH575" s="153"/>
      <c r="AI575" s="153"/>
      <c r="AJ575" s="153"/>
      <c r="AK575" s="153"/>
      <c r="AL575" s="153"/>
    </row>
    <row r="576" spans="1:38" ht="16.5" customHeight="1" x14ac:dyDescent="0.2">
      <c r="A576" s="153"/>
      <c r="B576" s="156"/>
      <c r="C576" s="153"/>
      <c r="E576" s="153"/>
      <c r="F576" s="153"/>
      <c r="G576" s="153"/>
      <c r="H576" s="153"/>
      <c r="I576" s="153"/>
      <c r="J576" s="153"/>
      <c r="K576" s="153"/>
      <c r="L576" s="153"/>
      <c r="M576" s="153"/>
      <c r="N576" s="153"/>
      <c r="O576" s="153"/>
      <c r="P576" s="153"/>
      <c r="Q576" s="153"/>
      <c r="R576" s="153"/>
      <c r="S576" s="153"/>
      <c r="T576" s="153"/>
      <c r="U576" s="153"/>
      <c r="V576" s="153"/>
      <c r="W576" s="153"/>
      <c r="X576" s="153"/>
      <c r="Y576" s="153"/>
      <c r="Z576" s="153"/>
      <c r="AA576" s="153"/>
      <c r="AB576" s="153"/>
      <c r="AC576" s="153"/>
      <c r="AD576" s="153"/>
      <c r="AE576" s="153"/>
      <c r="AF576" s="153"/>
      <c r="AG576" s="153"/>
      <c r="AH576" s="153"/>
      <c r="AI576" s="153"/>
      <c r="AJ576" s="153"/>
      <c r="AK576" s="153"/>
      <c r="AL576" s="153"/>
    </row>
    <row r="577" spans="1:38" ht="16.5" customHeight="1" x14ac:dyDescent="0.2">
      <c r="A577" s="153"/>
      <c r="B577" s="156"/>
      <c r="C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3"/>
      <c r="Z577" s="153"/>
      <c r="AA577" s="153"/>
      <c r="AB577" s="153"/>
      <c r="AC577" s="153"/>
      <c r="AD577" s="153"/>
      <c r="AE577" s="153"/>
      <c r="AF577" s="153"/>
      <c r="AG577" s="153"/>
      <c r="AH577" s="153"/>
      <c r="AI577" s="153"/>
      <c r="AJ577" s="153"/>
      <c r="AK577" s="153"/>
      <c r="AL577" s="153"/>
    </row>
    <row r="578" spans="1:38" ht="16.5" customHeight="1" x14ac:dyDescent="0.2">
      <c r="A578" s="153"/>
      <c r="B578" s="156"/>
      <c r="C578" s="153"/>
      <c r="E578" s="153"/>
      <c r="F578" s="153"/>
      <c r="G578" s="153"/>
      <c r="H578" s="153"/>
      <c r="I578" s="153"/>
      <c r="J578" s="153"/>
      <c r="K578" s="153"/>
      <c r="L578" s="153"/>
      <c r="M578" s="153"/>
      <c r="N578" s="153"/>
      <c r="O578" s="153"/>
      <c r="P578" s="153"/>
      <c r="Q578" s="153"/>
      <c r="R578" s="153"/>
      <c r="S578" s="153"/>
      <c r="T578" s="153"/>
      <c r="U578" s="153"/>
      <c r="V578" s="153"/>
      <c r="W578" s="153"/>
      <c r="X578" s="153"/>
      <c r="Y578" s="153"/>
      <c r="Z578" s="153"/>
      <c r="AA578" s="153"/>
      <c r="AB578" s="153"/>
      <c r="AC578" s="153"/>
      <c r="AD578" s="153"/>
      <c r="AE578" s="153"/>
      <c r="AF578" s="153"/>
      <c r="AG578" s="153"/>
      <c r="AH578" s="153"/>
      <c r="AI578" s="153"/>
      <c r="AJ578" s="153"/>
      <c r="AK578" s="153"/>
      <c r="AL578" s="153"/>
    </row>
    <row r="579" spans="1:38" ht="16.5" customHeight="1" x14ac:dyDescent="0.2">
      <c r="A579" s="153"/>
      <c r="B579" s="156"/>
      <c r="C579" s="153"/>
      <c r="E579" s="153"/>
      <c r="F579" s="153"/>
      <c r="G579" s="153"/>
      <c r="H579" s="153"/>
      <c r="I579" s="153"/>
      <c r="J579" s="153"/>
      <c r="K579" s="153"/>
      <c r="L579" s="153"/>
      <c r="M579" s="153"/>
      <c r="N579" s="153"/>
      <c r="O579" s="153"/>
      <c r="P579" s="153"/>
      <c r="Q579" s="153"/>
      <c r="R579" s="153"/>
      <c r="S579" s="153"/>
      <c r="T579" s="153"/>
      <c r="U579" s="153"/>
      <c r="V579" s="153"/>
      <c r="W579" s="153"/>
      <c r="X579" s="153"/>
      <c r="Y579" s="153"/>
      <c r="Z579" s="153"/>
      <c r="AA579" s="153"/>
      <c r="AB579" s="153"/>
      <c r="AC579" s="153"/>
      <c r="AD579" s="153"/>
      <c r="AE579" s="153"/>
      <c r="AF579" s="153"/>
      <c r="AG579" s="153"/>
      <c r="AH579" s="153"/>
      <c r="AI579" s="153"/>
      <c r="AJ579" s="153"/>
      <c r="AK579" s="153"/>
      <c r="AL579" s="153"/>
    </row>
    <row r="580" spans="1:38" ht="16.5" customHeight="1" x14ac:dyDescent="0.2">
      <c r="A580" s="153"/>
      <c r="B580" s="156"/>
      <c r="C580" s="153"/>
      <c r="E580" s="153"/>
      <c r="F580" s="153"/>
      <c r="G580" s="153"/>
      <c r="H580" s="153"/>
      <c r="I580" s="153"/>
      <c r="J580" s="153"/>
      <c r="K580" s="153"/>
      <c r="L580" s="153"/>
      <c r="M580" s="153"/>
      <c r="N580" s="153"/>
      <c r="O580" s="153"/>
      <c r="P580" s="153"/>
      <c r="Q580" s="153"/>
      <c r="R580" s="153"/>
      <c r="S580" s="153"/>
      <c r="T580" s="153"/>
      <c r="U580" s="153"/>
      <c r="V580" s="153"/>
      <c r="W580" s="153"/>
      <c r="X580" s="153"/>
      <c r="Y580" s="153"/>
      <c r="Z580" s="153"/>
      <c r="AA580" s="153"/>
      <c r="AB580" s="153"/>
      <c r="AC580" s="153"/>
      <c r="AD580" s="153"/>
      <c r="AE580" s="153"/>
      <c r="AF580" s="153"/>
      <c r="AG580" s="153"/>
      <c r="AH580" s="153"/>
      <c r="AI580" s="153"/>
      <c r="AJ580" s="153"/>
      <c r="AK580" s="153"/>
      <c r="AL580" s="153"/>
    </row>
    <row r="581" spans="1:38" ht="16.5" customHeight="1" x14ac:dyDescent="0.2">
      <c r="A581" s="153"/>
      <c r="B581" s="156"/>
      <c r="C581" s="153"/>
      <c r="E581" s="153"/>
      <c r="F581" s="153"/>
      <c r="G581" s="153"/>
      <c r="H581" s="153"/>
      <c r="I581" s="153"/>
      <c r="J581" s="153"/>
      <c r="K581" s="153"/>
      <c r="L581" s="153"/>
      <c r="M581" s="153"/>
      <c r="N581" s="153"/>
      <c r="O581" s="153"/>
      <c r="P581" s="153"/>
      <c r="Q581" s="153"/>
      <c r="R581" s="153"/>
      <c r="S581" s="153"/>
      <c r="T581" s="153"/>
      <c r="U581" s="153"/>
      <c r="V581" s="153"/>
      <c r="W581" s="153"/>
      <c r="X581" s="153"/>
      <c r="Y581" s="153"/>
      <c r="Z581" s="153"/>
      <c r="AA581" s="153"/>
      <c r="AB581" s="153"/>
      <c r="AC581" s="153"/>
      <c r="AD581" s="153"/>
      <c r="AE581" s="153"/>
      <c r="AF581" s="153"/>
      <c r="AG581" s="153"/>
      <c r="AH581" s="153"/>
      <c r="AI581" s="153"/>
      <c r="AJ581" s="153"/>
      <c r="AK581" s="153"/>
      <c r="AL581" s="153"/>
    </row>
    <row r="582" spans="1:38" ht="16.5" customHeight="1" x14ac:dyDescent="0.2">
      <c r="A582" s="153"/>
      <c r="B582" s="156"/>
      <c r="C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3"/>
      <c r="Z582" s="153"/>
      <c r="AA582" s="153"/>
      <c r="AB582" s="153"/>
      <c r="AC582" s="153"/>
      <c r="AD582" s="153"/>
      <c r="AE582" s="153"/>
      <c r="AF582" s="153"/>
      <c r="AG582" s="153"/>
      <c r="AH582" s="153"/>
      <c r="AI582" s="153"/>
      <c r="AJ582" s="153"/>
      <c r="AK582" s="153"/>
      <c r="AL582" s="153"/>
    </row>
    <row r="583" spans="1:38" ht="16.5" customHeight="1" x14ac:dyDescent="0.2">
      <c r="A583" s="153"/>
      <c r="B583" s="156"/>
      <c r="C583" s="153"/>
      <c r="E583" s="153"/>
      <c r="F583" s="153"/>
      <c r="G583" s="153"/>
      <c r="H583" s="153"/>
      <c r="I583" s="153"/>
      <c r="J583" s="153"/>
      <c r="K583" s="153"/>
      <c r="L583" s="153"/>
      <c r="M583" s="153"/>
      <c r="N583" s="153"/>
      <c r="O583" s="153"/>
      <c r="P583" s="153"/>
      <c r="Q583" s="153"/>
      <c r="R583" s="153"/>
      <c r="S583" s="153"/>
      <c r="T583" s="153"/>
      <c r="U583" s="153"/>
      <c r="V583" s="153"/>
      <c r="W583" s="153"/>
      <c r="X583" s="153"/>
      <c r="Y583" s="153"/>
      <c r="Z583" s="153"/>
      <c r="AA583" s="153"/>
      <c r="AB583" s="153"/>
      <c r="AC583" s="153"/>
      <c r="AD583" s="153"/>
      <c r="AE583" s="153"/>
      <c r="AF583" s="153"/>
      <c r="AG583" s="153"/>
      <c r="AH583" s="153"/>
      <c r="AI583" s="153"/>
      <c r="AJ583" s="153"/>
      <c r="AK583" s="153"/>
      <c r="AL583" s="153"/>
    </row>
    <row r="584" spans="1:38" ht="16.5" customHeight="1" x14ac:dyDescent="0.2">
      <c r="A584" s="153"/>
      <c r="B584" s="156"/>
      <c r="C584" s="153"/>
      <c r="E584" s="153"/>
      <c r="F584" s="153"/>
      <c r="G584" s="153"/>
      <c r="H584" s="153"/>
      <c r="I584" s="153"/>
      <c r="J584" s="153"/>
      <c r="K584" s="153"/>
      <c r="L584" s="153"/>
      <c r="M584" s="153"/>
      <c r="N584" s="153"/>
      <c r="O584" s="153"/>
      <c r="P584" s="153"/>
      <c r="Q584" s="153"/>
      <c r="R584" s="153"/>
      <c r="S584" s="153"/>
      <c r="T584" s="153"/>
      <c r="U584" s="153"/>
      <c r="V584" s="153"/>
      <c r="W584" s="153"/>
      <c r="X584" s="153"/>
      <c r="Y584" s="153"/>
      <c r="Z584" s="153"/>
      <c r="AA584" s="153"/>
      <c r="AB584" s="153"/>
      <c r="AC584" s="153"/>
      <c r="AD584" s="153"/>
      <c r="AE584" s="153"/>
      <c r="AF584" s="153"/>
      <c r="AG584" s="153"/>
      <c r="AH584" s="153"/>
      <c r="AI584" s="153"/>
      <c r="AJ584" s="153"/>
      <c r="AK584" s="153"/>
      <c r="AL584" s="153"/>
    </row>
    <row r="585" spans="1:38" ht="16.5" customHeight="1" x14ac:dyDescent="0.2">
      <c r="A585" s="153"/>
      <c r="B585" s="156"/>
      <c r="C585" s="153"/>
      <c r="E585" s="153"/>
      <c r="F585" s="153"/>
      <c r="G585" s="153"/>
      <c r="H585" s="153"/>
      <c r="I585" s="153"/>
      <c r="J585" s="153"/>
      <c r="K585" s="153"/>
      <c r="L585" s="153"/>
      <c r="M585" s="153"/>
      <c r="N585" s="153"/>
      <c r="O585" s="153"/>
      <c r="P585" s="153"/>
      <c r="Q585" s="153"/>
      <c r="R585" s="153"/>
      <c r="S585" s="153"/>
      <c r="T585" s="153"/>
      <c r="U585" s="153"/>
      <c r="V585" s="153"/>
      <c r="W585" s="153"/>
      <c r="X585" s="153"/>
      <c r="Y585" s="153"/>
      <c r="Z585" s="153"/>
      <c r="AA585" s="153"/>
      <c r="AB585" s="153"/>
      <c r="AC585" s="153"/>
      <c r="AD585" s="153"/>
      <c r="AE585" s="153"/>
      <c r="AF585" s="153"/>
      <c r="AG585" s="153"/>
      <c r="AH585" s="153"/>
      <c r="AI585" s="153"/>
      <c r="AJ585" s="153"/>
      <c r="AK585" s="153"/>
      <c r="AL585" s="153"/>
    </row>
    <row r="586" spans="1:38" ht="16.5" customHeight="1" x14ac:dyDescent="0.2">
      <c r="A586" s="153"/>
      <c r="B586" s="156"/>
      <c r="C586" s="153"/>
      <c r="E586" s="153"/>
      <c r="F586" s="153"/>
      <c r="G586" s="153"/>
      <c r="H586" s="153"/>
      <c r="I586" s="153"/>
      <c r="J586" s="153"/>
      <c r="K586" s="153"/>
      <c r="L586" s="153"/>
      <c r="M586" s="153"/>
      <c r="N586" s="153"/>
      <c r="O586" s="153"/>
      <c r="P586" s="153"/>
      <c r="Q586" s="153"/>
      <c r="R586" s="153"/>
      <c r="S586" s="153"/>
      <c r="T586" s="153"/>
      <c r="U586" s="153"/>
      <c r="V586" s="153"/>
      <c r="W586" s="153"/>
      <c r="X586" s="153"/>
      <c r="Y586" s="153"/>
      <c r="Z586" s="153"/>
      <c r="AA586" s="153"/>
      <c r="AB586" s="153"/>
      <c r="AC586" s="153"/>
      <c r="AD586" s="153"/>
      <c r="AE586" s="153"/>
      <c r="AF586" s="153"/>
      <c r="AG586" s="153"/>
      <c r="AH586" s="153"/>
      <c r="AI586" s="153"/>
      <c r="AJ586" s="153"/>
      <c r="AK586" s="153"/>
      <c r="AL586" s="153"/>
    </row>
    <row r="587" spans="1:38" ht="16.5" customHeight="1" x14ac:dyDescent="0.2">
      <c r="A587" s="153"/>
      <c r="B587" s="156"/>
      <c r="C587" s="153"/>
      <c r="E587" s="153"/>
      <c r="F587" s="153"/>
      <c r="G587" s="153"/>
      <c r="H587" s="153"/>
      <c r="I587" s="153"/>
      <c r="J587" s="153"/>
      <c r="K587" s="153"/>
      <c r="L587" s="153"/>
      <c r="M587" s="153"/>
      <c r="N587" s="153"/>
      <c r="O587" s="153"/>
      <c r="P587" s="153"/>
      <c r="Q587" s="153"/>
      <c r="R587" s="153"/>
      <c r="S587" s="153"/>
      <c r="T587" s="153"/>
      <c r="U587" s="153"/>
      <c r="V587" s="153"/>
      <c r="W587" s="153"/>
      <c r="X587" s="153"/>
      <c r="Y587" s="153"/>
      <c r="Z587" s="153"/>
      <c r="AA587" s="153"/>
      <c r="AB587" s="153"/>
      <c r="AC587" s="153"/>
      <c r="AD587" s="153"/>
      <c r="AE587" s="153"/>
      <c r="AF587" s="153"/>
      <c r="AG587" s="153"/>
      <c r="AH587" s="153"/>
      <c r="AI587" s="153"/>
      <c r="AJ587" s="153"/>
      <c r="AK587" s="153"/>
      <c r="AL587" s="153"/>
    </row>
    <row r="588" spans="1:38" ht="16.5" customHeight="1" x14ac:dyDescent="0.2">
      <c r="A588" s="153"/>
      <c r="B588" s="156"/>
      <c r="C588" s="153"/>
      <c r="E588" s="153"/>
      <c r="F588" s="153"/>
      <c r="G588" s="153"/>
      <c r="H588" s="153"/>
      <c r="I588" s="153"/>
      <c r="J588" s="153"/>
      <c r="K588" s="153"/>
      <c r="L588" s="153"/>
      <c r="M588" s="153"/>
      <c r="N588" s="153"/>
      <c r="O588" s="153"/>
      <c r="P588" s="153"/>
      <c r="Q588" s="153"/>
      <c r="R588" s="153"/>
      <c r="S588" s="153"/>
      <c r="T588" s="153"/>
      <c r="U588" s="153"/>
      <c r="V588" s="153"/>
      <c r="W588" s="153"/>
      <c r="X588" s="153"/>
      <c r="Y588" s="153"/>
      <c r="Z588" s="153"/>
      <c r="AA588" s="153"/>
      <c r="AB588" s="153"/>
      <c r="AC588" s="153"/>
      <c r="AD588" s="153"/>
      <c r="AE588" s="153"/>
      <c r="AF588" s="153"/>
      <c r="AG588" s="153"/>
      <c r="AH588" s="153"/>
      <c r="AI588" s="153"/>
      <c r="AJ588" s="153"/>
      <c r="AK588" s="153"/>
      <c r="AL588" s="153"/>
    </row>
    <row r="589" spans="1:38" ht="16.5" customHeight="1" x14ac:dyDescent="0.2">
      <c r="A589" s="153"/>
      <c r="B589" s="156"/>
      <c r="C589" s="153"/>
      <c r="E589" s="153"/>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row>
    <row r="590" spans="1:38" ht="16.5" customHeight="1" x14ac:dyDescent="0.2">
      <c r="A590" s="153"/>
      <c r="B590" s="156"/>
      <c r="C590" s="153"/>
      <c r="E590" s="153"/>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row>
    <row r="591" spans="1:38" ht="16.5" customHeight="1" x14ac:dyDescent="0.2">
      <c r="A591" s="153"/>
      <c r="B591" s="156"/>
      <c r="C591" s="153"/>
      <c r="E591" s="153"/>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row>
    <row r="592" spans="1:38" ht="16.5" customHeight="1" x14ac:dyDescent="0.2">
      <c r="A592" s="153"/>
      <c r="B592" s="156"/>
      <c r="C592" s="153"/>
      <c r="E592" s="153"/>
      <c r="F592" s="153"/>
      <c r="G592" s="153"/>
      <c r="H592" s="153"/>
      <c r="I592" s="153"/>
      <c r="J592" s="153"/>
      <c r="K592" s="153"/>
      <c r="L592" s="153"/>
      <c r="M592" s="153"/>
      <c r="N592" s="153"/>
      <c r="O592" s="153"/>
      <c r="P592" s="153"/>
      <c r="Q592" s="153"/>
      <c r="R592" s="153"/>
      <c r="S592" s="153"/>
      <c r="T592" s="153"/>
      <c r="U592" s="153"/>
      <c r="V592" s="153"/>
      <c r="W592" s="153"/>
      <c r="X592" s="153"/>
      <c r="Y592" s="153"/>
      <c r="Z592" s="153"/>
      <c r="AA592" s="153"/>
      <c r="AB592" s="153"/>
      <c r="AC592" s="153"/>
      <c r="AD592" s="153"/>
      <c r="AE592" s="153"/>
      <c r="AF592" s="153"/>
      <c r="AG592" s="153"/>
      <c r="AH592" s="153"/>
      <c r="AI592" s="153"/>
      <c r="AJ592" s="153"/>
      <c r="AK592" s="153"/>
      <c r="AL592" s="153"/>
    </row>
    <row r="593" spans="1:38" ht="16.5" customHeight="1" x14ac:dyDescent="0.2">
      <c r="A593" s="153"/>
      <c r="B593" s="156"/>
      <c r="C593" s="153"/>
      <c r="E593" s="153"/>
      <c r="F593" s="153"/>
      <c r="G593" s="153"/>
      <c r="H593" s="153"/>
      <c r="I593" s="153"/>
      <c r="J593" s="153"/>
      <c r="K593" s="153"/>
      <c r="L593" s="153"/>
      <c r="M593" s="153"/>
      <c r="N593" s="153"/>
      <c r="O593" s="153"/>
      <c r="P593" s="153"/>
      <c r="Q593" s="153"/>
      <c r="R593" s="153"/>
      <c r="S593" s="153"/>
      <c r="T593" s="153"/>
      <c r="U593" s="153"/>
      <c r="V593" s="153"/>
      <c r="W593" s="153"/>
      <c r="X593" s="153"/>
      <c r="Y593" s="153"/>
      <c r="Z593" s="153"/>
      <c r="AA593" s="153"/>
      <c r="AB593" s="153"/>
      <c r="AC593" s="153"/>
      <c r="AD593" s="153"/>
      <c r="AE593" s="153"/>
      <c r="AF593" s="153"/>
      <c r="AG593" s="153"/>
      <c r="AH593" s="153"/>
      <c r="AI593" s="153"/>
      <c r="AJ593" s="153"/>
      <c r="AK593" s="153"/>
      <c r="AL593" s="153"/>
    </row>
    <row r="594" spans="1:38" ht="16.5" customHeight="1" x14ac:dyDescent="0.2">
      <c r="A594" s="153"/>
      <c r="B594" s="156"/>
      <c r="C594" s="153"/>
      <c r="E594" s="153"/>
      <c r="F594" s="153"/>
      <c r="G594" s="153"/>
      <c r="H594" s="153"/>
      <c r="I594" s="153"/>
      <c r="J594" s="153"/>
      <c r="K594" s="153"/>
      <c r="L594" s="153"/>
      <c r="M594" s="153"/>
      <c r="N594" s="153"/>
      <c r="O594" s="153"/>
      <c r="P594" s="153"/>
      <c r="Q594" s="153"/>
      <c r="R594" s="153"/>
      <c r="S594" s="153"/>
      <c r="T594" s="153"/>
      <c r="U594" s="153"/>
      <c r="V594" s="153"/>
      <c r="W594" s="153"/>
      <c r="X594" s="153"/>
      <c r="Y594" s="153"/>
      <c r="Z594" s="153"/>
      <c r="AA594" s="153"/>
      <c r="AB594" s="153"/>
      <c r="AC594" s="153"/>
      <c r="AD594" s="153"/>
      <c r="AE594" s="153"/>
      <c r="AF594" s="153"/>
      <c r="AG594" s="153"/>
      <c r="AH594" s="153"/>
      <c r="AI594" s="153"/>
      <c r="AJ594" s="153"/>
      <c r="AK594" s="153"/>
      <c r="AL594" s="153"/>
    </row>
    <row r="595" spans="1:38" ht="16.5" customHeight="1" x14ac:dyDescent="0.2">
      <c r="A595" s="153"/>
      <c r="B595" s="156"/>
      <c r="C595" s="153"/>
      <c r="E595" s="153"/>
      <c r="F595" s="153"/>
      <c r="G595" s="153"/>
      <c r="H595" s="153"/>
      <c r="I595" s="153"/>
      <c r="J595" s="153"/>
      <c r="K595" s="153"/>
      <c r="L595" s="153"/>
      <c r="M595" s="153"/>
      <c r="N595" s="153"/>
      <c r="O595" s="153"/>
      <c r="P595" s="153"/>
      <c r="Q595" s="153"/>
      <c r="R595" s="153"/>
      <c r="S595" s="153"/>
      <c r="T595" s="153"/>
      <c r="U595" s="153"/>
      <c r="V595" s="153"/>
      <c r="W595" s="153"/>
      <c r="X595" s="153"/>
      <c r="Y595" s="153"/>
      <c r="Z595" s="153"/>
      <c r="AA595" s="153"/>
      <c r="AB595" s="153"/>
      <c r="AC595" s="153"/>
      <c r="AD595" s="153"/>
      <c r="AE595" s="153"/>
      <c r="AF595" s="153"/>
      <c r="AG595" s="153"/>
      <c r="AH595" s="153"/>
      <c r="AI595" s="153"/>
      <c r="AJ595" s="153"/>
      <c r="AK595" s="153"/>
      <c r="AL595" s="153"/>
    </row>
    <row r="596" spans="1:38" ht="16.5" customHeight="1" x14ac:dyDescent="0.2">
      <c r="A596" s="153"/>
      <c r="B596" s="156"/>
      <c r="C596" s="153"/>
      <c r="E596" s="153"/>
      <c r="F596" s="153"/>
      <c r="G596" s="153"/>
      <c r="H596" s="153"/>
      <c r="I596" s="153"/>
      <c r="J596" s="153"/>
      <c r="K596" s="153"/>
      <c r="L596" s="153"/>
      <c r="M596" s="153"/>
      <c r="N596" s="153"/>
      <c r="O596" s="153"/>
      <c r="P596" s="153"/>
      <c r="Q596" s="153"/>
      <c r="R596" s="153"/>
      <c r="S596" s="153"/>
      <c r="T596" s="153"/>
      <c r="U596" s="153"/>
      <c r="V596" s="153"/>
      <c r="W596" s="153"/>
      <c r="X596" s="153"/>
      <c r="Y596" s="153"/>
      <c r="Z596" s="153"/>
      <c r="AA596" s="153"/>
      <c r="AB596" s="153"/>
      <c r="AC596" s="153"/>
      <c r="AD596" s="153"/>
      <c r="AE596" s="153"/>
      <c r="AF596" s="153"/>
      <c r="AG596" s="153"/>
      <c r="AH596" s="153"/>
      <c r="AI596" s="153"/>
      <c r="AJ596" s="153"/>
      <c r="AK596" s="153"/>
      <c r="AL596" s="153"/>
    </row>
    <row r="597" spans="1:38" ht="16.5" customHeight="1" x14ac:dyDescent="0.2">
      <c r="A597" s="153"/>
      <c r="B597" s="156"/>
      <c r="C597" s="153"/>
      <c r="E597" s="153"/>
      <c r="F597" s="153"/>
      <c r="G597" s="153"/>
      <c r="H597" s="153"/>
      <c r="I597" s="153"/>
      <c r="J597" s="153"/>
      <c r="K597" s="153"/>
      <c r="L597" s="153"/>
      <c r="M597" s="153"/>
      <c r="N597" s="153"/>
      <c r="O597" s="153"/>
      <c r="P597" s="153"/>
      <c r="Q597" s="153"/>
      <c r="R597" s="153"/>
      <c r="S597" s="153"/>
      <c r="T597" s="153"/>
      <c r="U597" s="153"/>
      <c r="V597" s="153"/>
      <c r="W597" s="153"/>
      <c r="X597" s="153"/>
      <c r="Y597" s="153"/>
      <c r="Z597" s="153"/>
      <c r="AA597" s="153"/>
      <c r="AB597" s="153"/>
      <c r="AC597" s="153"/>
      <c r="AD597" s="153"/>
      <c r="AE597" s="153"/>
      <c r="AF597" s="153"/>
      <c r="AG597" s="153"/>
      <c r="AH597" s="153"/>
      <c r="AI597" s="153"/>
      <c r="AJ597" s="153"/>
      <c r="AK597" s="153"/>
      <c r="AL597" s="153"/>
    </row>
    <row r="598" spans="1:38" ht="16.5" customHeight="1" x14ac:dyDescent="0.2">
      <c r="A598" s="153"/>
      <c r="B598" s="156"/>
      <c r="C598" s="153"/>
      <c r="E598" s="153"/>
      <c r="F598" s="153"/>
      <c r="G598" s="153"/>
      <c r="H598" s="153"/>
      <c r="I598" s="153"/>
      <c r="J598" s="153"/>
      <c r="K598" s="153"/>
      <c r="L598" s="153"/>
      <c r="M598" s="153"/>
      <c r="N598" s="153"/>
      <c r="O598" s="153"/>
      <c r="P598" s="153"/>
      <c r="Q598" s="153"/>
      <c r="R598" s="153"/>
      <c r="S598" s="153"/>
      <c r="T598" s="153"/>
      <c r="U598" s="153"/>
      <c r="V598" s="153"/>
      <c r="W598" s="153"/>
      <c r="X598" s="153"/>
      <c r="Y598" s="153"/>
      <c r="Z598" s="153"/>
      <c r="AA598" s="153"/>
      <c r="AB598" s="153"/>
      <c r="AC598" s="153"/>
      <c r="AD598" s="153"/>
      <c r="AE598" s="153"/>
      <c r="AF598" s="153"/>
      <c r="AG598" s="153"/>
      <c r="AH598" s="153"/>
      <c r="AI598" s="153"/>
      <c r="AJ598" s="153"/>
      <c r="AK598" s="153"/>
      <c r="AL598" s="153"/>
    </row>
    <row r="599" spans="1:38" ht="16.5" customHeight="1" x14ac:dyDescent="0.2">
      <c r="A599" s="153"/>
      <c r="B599" s="156"/>
      <c r="C599" s="153"/>
      <c r="E599" s="153"/>
      <c r="F599" s="153"/>
      <c r="G599" s="153"/>
      <c r="H599" s="153"/>
      <c r="I599" s="153"/>
      <c r="J599" s="153"/>
      <c r="K599" s="153"/>
      <c r="L599" s="153"/>
      <c r="M599" s="153"/>
      <c r="N599" s="153"/>
      <c r="O599" s="153"/>
      <c r="P599" s="153"/>
      <c r="Q599" s="153"/>
      <c r="R599" s="153"/>
      <c r="S599" s="153"/>
      <c r="T599" s="153"/>
      <c r="U599" s="153"/>
      <c r="V599" s="153"/>
      <c r="W599" s="153"/>
      <c r="X599" s="153"/>
      <c r="Y599" s="153"/>
      <c r="Z599" s="153"/>
      <c r="AA599" s="153"/>
      <c r="AB599" s="153"/>
      <c r="AC599" s="153"/>
      <c r="AD599" s="153"/>
      <c r="AE599" s="153"/>
      <c r="AF599" s="153"/>
      <c r="AG599" s="153"/>
      <c r="AH599" s="153"/>
      <c r="AI599" s="153"/>
      <c r="AJ599" s="153"/>
      <c r="AK599" s="153"/>
      <c r="AL599" s="153"/>
    </row>
    <row r="600" spans="1:38" ht="16.5" customHeight="1" x14ac:dyDescent="0.2">
      <c r="A600" s="153"/>
      <c r="B600" s="156"/>
      <c r="C600" s="153"/>
      <c r="E600" s="153"/>
      <c r="F600" s="153"/>
      <c r="G600" s="153"/>
      <c r="H600" s="153"/>
      <c r="I600" s="153"/>
      <c r="J600" s="153"/>
      <c r="K600" s="153"/>
      <c r="L600" s="153"/>
      <c r="M600" s="153"/>
      <c r="N600" s="153"/>
      <c r="O600" s="153"/>
      <c r="P600" s="153"/>
      <c r="Q600" s="153"/>
      <c r="R600" s="153"/>
      <c r="S600" s="153"/>
      <c r="T600" s="153"/>
      <c r="U600" s="153"/>
      <c r="V600" s="153"/>
      <c r="W600" s="153"/>
      <c r="X600" s="153"/>
      <c r="Y600" s="153"/>
      <c r="Z600" s="153"/>
      <c r="AA600" s="153"/>
      <c r="AB600" s="153"/>
      <c r="AC600" s="153"/>
      <c r="AD600" s="153"/>
      <c r="AE600" s="153"/>
      <c r="AF600" s="153"/>
      <c r="AG600" s="153"/>
      <c r="AH600" s="153"/>
      <c r="AI600" s="153"/>
      <c r="AJ600" s="153"/>
      <c r="AK600" s="153"/>
      <c r="AL600" s="153"/>
    </row>
    <row r="601" spans="1:38" ht="16.5" customHeight="1" x14ac:dyDescent="0.2">
      <c r="A601" s="153"/>
      <c r="B601" s="156"/>
      <c r="C601" s="153"/>
      <c r="E601" s="153"/>
      <c r="F601" s="153"/>
      <c r="G601" s="153"/>
      <c r="H601" s="153"/>
      <c r="I601" s="153"/>
      <c r="J601" s="153"/>
      <c r="K601" s="153"/>
      <c r="L601" s="153"/>
      <c r="M601" s="153"/>
      <c r="N601" s="153"/>
      <c r="O601" s="153"/>
      <c r="P601" s="153"/>
      <c r="Q601" s="153"/>
      <c r="R601" s="153"/>
      <c r="S601" s="153"/>
      <c r="T601" s="153"/>
      <c r="U601" s="153"/>
      <c r="V601" s="153"/>
      <c r="W601" s="153"/>
      <c r="X601" s="153"/>
      <c r="Y601" s="153"/>
      <c r="Z601" s="153"/>
      <c r="AA601" s="153"/>
      <c r="AB601" s="153"/>
      <c r="AC601" s="153"/>
      <c r="AD601" s="153"/>
      <c r="AE601" s="153"/>
      <c r="AF601" s="153"/>
      <c r="AG601" s="153"/>
      <c r="AH601" s="153"/>
      <c r="AI601" s="153"/>
      <c r="AJ601" s="153"/>
      <c r="AK601" s="153"/>
      <c r="AL601" s="153"/>
    </row>
    <row r="602" spans="1:38" ht="16.5" customHeight="1" x14ac:dyDescent="0.2">
      <c r="A602" s="153"/>
      <c r="B602" s="156"/>
      <c r="C602" s="153"/>
      <c r="E602" s="153"/>
      <c r="F602" s="153"/>
      <c r="G602" s="153"/>
      <c r="H602" s="153"/>
      <c r="I602" s="153"/>
      <c r="J602" s="153"/>
      <c r="K602" s="153"/>
      <c r="L602" s="153"/>
      <c r="M602" s="153"/>
      <c r="N602" s="153"/>
      <c r="O602" s="153"/>
      <c r="P602" s="153"/>
      <c r="Q602" s="153"/>
      <c r="R602" s="153"/>
      <c r="S602" s="153"/>
      <c r="T602" s="153"/>
      <c r="U602" s="153"/>
      <c r="V602" s="153"/>
      <c r="W602" s="153"/>
      <c r="X602" s="153"/>
      <c r="Y602" s="153"/>
      <c r="Z602" s="153"/>
      <c r="AA602" s="153"/>
      <c r="AB602" s="153"/>
      <c r="AC602" s="153"/>
      <c r="AD602" s="153"/>
      <c r="AE602" s="153"/>
      <c r="AF602" s="153"/>
      <c r="AG602" s="153"/>
      <c r="AH602" s="153"/>
      <c r="AI602" s="153"/>
      <c r="AJ602" s="153"/>
      <c r="AK602" s="153"/>
      <c r="AL602" s="153"/>
    </row>
    <row r="603" spans="1:38" ht="16.5" customHeight="1" x14ac:dyDescent="0.2">
      <c r="A603" s="153"/>
      <c r="B603" s="156"/>
      <c r="C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c r="AA603" s="153"/>
      <c r="AB603" s="153"/>
      <c r="AC603" s="153"/>
      <c r="AD603" s="153"/>
      <c r="AE603" s="153"/>
      <c r="AF603" s="153"/>
      <c r="AG603" s="153"/>
      <c r="AH603" s="153"/>
      <c r="AI603" s="153"/>
      <c r="AJ603" s="153"/>
      <c r="AK603" s="153"/>
      <c r="AL603" s="153"/>
    </row>
    <row r="604" spans="1:38" ht="16.5" customHeight="1" x14ac:dyDescent="0.2">
      <c r="A604" s="153"/>
      <c r="B604" s="156"/>
      <c r="C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c r="AA604" s="153"/>
      <c r="AB604" s="153"/>
      <c r="AC604" s="153"/>
      <c r="AD604" s="153"/>
      <c r="AE604" s="153"/>
      <c r="AF604" s="153"/>
      <c r="AG604" s="153"/>
      <c r="AH604" s="153"/>
      <c r="AI604" s="153"/>
      <c r="AJ604" s="153"/>
      <c r="AK604" s="153"/>
      <c r="AL604" s="153"/>
    </row>
    <row r="605" spans="1:38" ht="16.5" customHeight="1" x14ac:dyDescent="0.2">
      <c r="A605" s="153"/>
      <c r="B605" s="156"/>
      <c r="C605" s="153"/>
      <c r="E605" s="153"/>
      <c r="F605" s="153"/>
      <c r="G605" s="153"/>
      <c r="H605" s="153"/>
      <c r="I605" s="153"/>
      <c r="J605" s="153"/>
      <c r="K605" s="153"/>
      <c r="L605" s="153"/>
      <c r="M605" s="153"/>
      <c r="N605" s="153"/>
      <c r="O605" s="153"/>
      <c r="P605" s="153"/>
      <c r="Q605" s="153"/>
      <c r="R605" s="153"/>
      <c r="S605" s="153"/>
      <c r="T605" s="153"/>
      <c r="U605" s="153"/>
      <c r="V605" s="153"/>
      <c r="W605" s="153"/>
      <c r="X605" s="153"/>
      <c r="Y605" s="153"/>
      <c r="Z605" s="153"/>
      <c r="AA605" s="153"/>
      <c r="AB605" s="153"/>
      <c r="AC605" s="153"/>
      <c r="AD605" s="153"/>
      <c r="AE605" s="153"/>
      <c r="AF605" s="153"/>
      <c r="AG605" s="153"/>
      <c r="AH605" s="153"/>
      <c r="AI605" s="153"/>
      <c r="AJ605" s="153"/>
      <c r="AK605" s="153"/>
      <c r="AL605" s="153"/>
    </row>
    <row r="606" spans="1:38" ht="16.5" customHeight="1" x14ac:dyDescent="0.2">
      <c r="A606" s="153"/>
      <c r="B606" s="156"/>
      <c r="C606" s="153"/>
      <c r="E606" s="153"/>
      <c r="F606" s="153"/>
      <c r="G606" s="153"/>
      <c r="H606" s="153"/>
      <c r="I606" s="153"/>
      <c r="J606" s="153"/>
      <c r="K606" s="153"/>
      <c r="L606" s="153"/>
      <c r="M606" s="153"/>
      <c r="N606" s="153"/>
      <c r="O606" s="153"/>
      <c r="P606" s="153"/>
      <c r="Q606" s="153"/>
      <c r="R606" s="153"/>
      <c r="S606" s="153"/>
      <c r="T606" s="153"/>
      <c r="U606" s="153"/>
      <c r="V606" s="153"/>
      <c r="W606" s="153"/>
      <c r="X606" s="153"/>
      <c r="Y606" s="153"/>
      <c r="Z606" s="153"/>
      <c r="AA606" s="153"/>
      <c r="AB606" s="153"/>
      <c r="AC606" s="153"/>
      <c r="AD606" s="153"/>
      <c r="AE606" s="153"/>
      <c r="AF606" s="153"/>
      <c r="AG606" s="153"/>
      <c r="AH606" s="153"/>
      <c r="AI606" s="153"/>
      <c r="AJ606" s="153"/>
      <c r="AK606" s="153"/>
      <c r="AL606" s="153"/>
    </row>
    <row r="607" spans="1:38" ht="16.5" customHeight="1" x14ac:dyDescent="0.2">
      <c r="A607" s="153"/>
      <c r="B607" s="156"/>
      <c r="C607" s="153"/>
      <c r="E607" s="153"/>
      <c r="F607" s="153"/>
      <c r="G607" s="153"/>
      <c r="H607" s="153"/>
      <c r="I607" s="153"/>
      <c r="J607" s="153"/>
      <c r="K607" s="153"/>
      <c r="L607" s="153"/>
      <c r="M607" s="153"/>
      <c r="N607" s="153"/>
      <c r="O607" s="153"/>
      <c r="P607" s="153"/>
      <c r="Q607" s="153"/>
      <c r="R607" s="153"/>
      <c r="S607" s="153"/>
      <c r="T607" s="153"/>
      <c r="U607" s="153"/>
      <c r="V607" s="153"/>
      <c r="W607" s="153"/>
      <c r="X607" s="153"/>
      <c r="Y607" s="153"/>
      <c r="Z607" s="153"/>
      <c r="AA607" s="153"/>
      <c r="AB607" s="153"/>
      <c r="AC607" s="153"/>
      <c r="AD607" s="153"/>
      <c r="AE607" s="153"/>
      <c r="AF607" s="153"/>
      <c r="AG607" s="153"/>
      <c r="AH607" s="153"/>
      <c r="AI607" s="153"/>
      <c r="AJ607" s="153"/>
      <c r="AK607" s="153"/>
      <c r="AL607" s="153"/>
    </row>
    <row r="608" spans="1:38" ht="16.5" customHeight="1" x14ac:dyDescent="0.2">
      <c r="A608" s="153"/>
      <c r="B608" s="156"/>
      <c r="C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3"/>
      <c r="Z608" s="153"/>
      <c r="AA608" s="153"/>
      <c r="AB608" s="153"/>
      <c r="AC608" s="153"/>
      <c r="AD608" s="153"/>
      <c r="AE608" s="153"/>
      <c r="AF608" s="153"/>
      <c r="AG608" s="153"/>
      <c r="AH608" s="153"/>
      <c r="AI608" s="153"/>
      <c r="AJ608" s="153"/>
      <c r="AK608" s="153"/>
      <c r="AL608" s="153"/>
    </row>
    <row r="609" spans="1:38" ht="16.5" customHeight="1" x14ac:dyDescent="0.2">
      <c r="A609" s="153"/>
      <c r="B609" s="156"/>
      <c r="C609" s="153"/>
      <c r="E609" s="153"/>
      <c r="F609" s="153"/>
      <c r="G609" s="153"/>
      <c r="H609" s="153"/>
      <c r="I609" s="153"/>
      <c r="J609" s="153"/>
      <c r="K609" s="153"/>
      <c r="L609" s="153"/>
      <c r="M609" s="153"/>
      <c r="N609" s="153"/>
      <c r="O609" s="153"/>
      <c r="P609" s="153"/>
      <c r="Q609" s="153"/>
      <c r="R609" s="153"/>
      <c r="S609" s="153"/>
      <c r="T609" s="153"/>
      <c r="U609" s="153"/>
      <c r="V609" s="153"/>
      <c r="W609" s="153"/>
      <c r="X609" s="153"/>
      <c r="Y609" s="153"/>
      <c r="Z609" s="153"/>
      <c r="AA609" s="153"/>
      <c r="AB609" s="153"/>
      <c r="AC609" s="153"/>
      <c r="AD609" s="153"/>
      <c r="AE609" s="153"/>
      <c r="AF609" s="153"/>
      <c r="AG609" s="153"/>
      <c r="AH609" s="153"/>
      <c r="AI609" s="153"/>
      <c r="AJ609" s="153"/>
      <c r="AK609" s="153"/>
      <c r="AL609" s="153"/>
    </row>
    <row r="610" spans="1:38" ht="16.5" customHeight="1" x14ac:dyDescent="0.2">
      <c r="A610" s="153"/>
      <c r="B610" s="156"/>
      <c r="C610" s="153"/>
      <c r="E610" s="153"/>
      <c r="F610" s="153"/>
      <c r="G610" s="153"/>
      <c r="H610" s="153"/>
      <c r="I610" s="153"/>
      <c r="J610" s="153"/>
      <c r="K610" s="153"/>
      <c r="L610" s="153"/>
      <c r="M610" s="153"/>
      <c r="N610" s="153"/>
      <c r="O610" s="153"/>
      <c r="P610" s="153"/>
      <c r="Q610" s="153"/>
      <c r="R610" s="153"/>
      <c r="S610" s="153"/>
      <c r="T610" s="153"/>
      <c r="U610" s="153"/>
      <c r="V610" s="153"/>
      <c r="W610" s="153"/>
      <c r="X610" s="153"/>
      <c r="Y610" s="153"/>
      <c r="Z610" s="153"/>
      <c r="AA610" s="153"/>
      <c r="AB610" s="153"/>
      <c r="AC610" s="153"/>
      <c r="AD610" s="153"/>
      <c r="AE610" s="153"/>
      <c r="AF610" s="153"/>
      <c r="AG610" s="153"/>
      <c r="AH610" s="153"/>
      <c r="AI610" s="153"/>
      <c r="AJ610" s="153"/>
      <c r="AK610" s="153"/>
      <c r="AL610" s="153"/>
    </row>
    <row r="611" spans="1:38" ht="16.5" customHeight="1" x14ac:dyDescent="0.2">
      <c r="A611" s="153"/>
      <c r="B611" s="156"/>
      <c r="C611" s="153"/>
      <c r="E611" s="153"/>
      <c r="F611" s="153"/>
      <c r="G611" s="153"/>
      <c r="H611" s="153"/>
      <c r="I611" s="153"/>
      <c r="J611" s="153"/>
      <c r="K611" s="153"/>
      <c r="L611" s="153"/>
      <c r="M611" s="153"/>
      <c r="N611" s="153"/>
      <c r="O611" s="153"/>
      <c r="P611" s="153"/>
      <c r="Q611" s="153"/>
      <c r="R611" s="153"/>
      <c r="S611" s="153"/>
      <c r="T611" s="153"/>
      <c r="U611" s="153"/>
      <c r="V611" s="153"/>
      <c r="W611" s="153"/>
      <c r="X611" s="153"/>
      <c r="Y611" s="153"/>
      <c r="Z611" s="153"/>
      <c r="AA611" s="153"/>
      <c r="AB611" s="153"/>
      <c r="AC611" s="153"/>
      <c r="AD611" s="153"/>
      <c r="AE611" s="153"/>
      <c r="AF611" s="153"/>
      <c r="AG611" s="153"/>
      <c r="AH611" s="153"/>
      <c r="AI611" s="153"/>
      <c r="AJ611" s="153"/>
      <c r="AK611" s="153"/>
      <c r="AL611" s="153"/>
    </row>
    <row r="612" spans="1:38" ht="16.5" customHeight="1" x14ac:dyDescent="0.2">
      <c r="A612" s="153"/>
      <c r="B612" s="156"/>
      <c r="C612" s="153"/>
      <c r="E612" s="153"/>
      <c r="F612" s="153"/>
      <c r="G612" s="153"/>
      <c r="H612" s="153"/>
      <c r="I612" s="153"/>
      <c r="J612" s="153"/>
      <c r="K612" s="153"/>
      <c r="L612" s="153"/>
      <c r="M612" s="153"/>
      <c r="N612" s="153"/>
      <c r="O612" s="153"/>
      <c r="P612" s="153"/>
      <c r="Q612" s="153"/>
      <c r="R612" s="153"/>
      <c r="S612" s="153"/>
      <c r="T612" s="153"/>
      <c r="U612" s="153"/>
      <c r="V612" s="153"/>
      <c r="W612" s="153"/>
      <c r="X612" s="153"/>
      <c r="Y612" s="153"/>
      <c r="Z612" s="153"/>
      <c r="AA612" s="153"/>
      <c r="AB612" s="153"/>
      <c r="AC612" s="153"/>
      <c r="AD612" s="153"/>
      <c r="AE612" s="153"/>
      <c r="AF612" s="153"/>
      <c r="AG612" s="153"/>
      <c r="AH612" s="153"/>
      <c r="AI612" s="153"/>
      <c r="AJ612" s="153"/>
      <c r="AK612" s="153"/>
      <c r="AL612" s="153"/>
    </row>
    <row r="613" spans="1:38" ht="16.5" customHeight="1" x14ac:dyDescent="0.2">
      <c r="A613" s="153"/>
      <c r="B613" s="156"/>
      <c r="C613" s="153"/>
      <c r="E613" s="153"/>
      <c r="F613" s="153"/>
      <c r="G613" s="153"/>
      <c r="H613" s="153"/>
      <c r="I613" s="153"/>
      <c r="J613" s="153"/>
      <c r="K613" s="153"/>
      <c r="L613" s="153"/>
      <c r="M613" s="153"/>
      <c r="N613" s="153"/>
      <c r="O613" s="153"/>
      <c r="P613" s="153"/>
      <c r="Q613" s="153"/>
      <c r="R613" s="153"/>
      <c r="S613" s="153"/>
      <c r="T613" s="153"/>
      <c r="U613" s="153"/>
      <c r="V613" s="153"/>
      <c r="W613" s="153"/>
      <c r="X613" s="153"/>
      <c r="Y613" s="153"/>
      <c r="Z613" s="153"/>
      <c r="AA613" s="153"/>
      <c r="AB613" s="153"/>
      <c r="AC613" s="153"/>
      <c r="AD613" s="153"/>
      <c r="AE613" s="153"/>
      <c r="AF613" s="153"/>
      <c r="AG613" s="153"/>
      <c r="AH613" s="153"/>
      <c r="AI613" s="153"/>
      <c r="AJ613" s="153"/>
      <c r="AK613" s="153"/>
      <c r="AL613" s="153"/>
    </row>
    <row r="614" spans="1:38" ht="16.5" customHeight="1" x14ac:dyDescent="0.2">
      <c r="A614" s="153"/>
      <c r="B614" s="156"/>
      <c r="C614" s="153"/>
      <c r="E614" s="153"/>
      <c r="F614" s="153"/>
      <c r="G614" s="153"/>
      <c r="H614" s="153"/>
      <c r="I614" s="153"/>
      <c r="J614" s="153"/>
      <c r="K614" s="153"/>
      <c r="L614" s="153"/>
      <c r="M614" s="153"/>
      <c r="N614" s="153"/>
      <c r="O614" s="153"/>
      <c r="P614" s="153"/>
      <c r="Q614" s="153"/>
      <c r="R614" s="153"/>
      <c r="S614" s="153"/>
      <c r="T614" s="153"/>
      <c r="U614" s="153"/>
      <c r="V614" s="153"/>
      <c r="W614" s="153"/>
      <c r="X614" s="153"/>
      <c r="Y614" s="153"/>
      <c r="Z614" s="153"/>
      <c r="AA614" s="153"/>
      <c r="AB614" s="153"/>
      <c r="AC614" s="153"/>
      <c r="AD614" s="153"/>
      <c r="AE614" s="153"/>
      <c r="AF614" s="153"/>
      <c r="AG614" s="153"/>
      <c r="AH614" s="153"/>
      <c r="AI614" s="153"/>
      <c r="AJ614" s="153"/>
      <c r="AK614" s="153"/>
      <c r="AL614" s="153"/>
    </row>
    <row r="615" spans="1:38" ht="16.5" customHeight="1" x14ac:dyDescent="0.2">
      <c r="A615" s="153"/>
      <c r="B615" s="156"/>
      <c r="C615" s="153"/>
      <c r="E615" s="153"/>
      <c r="F615" s="153"/>
      <c r="G615" s="153"/>
      <c r="H615" s="153"/>
      <c r="I615" s="153"/>
      <c r="J615" s="153"/>
      <c r="K615" s="153"/>
      <c r="L615" s="153"/>
      <c r="M615" s="153"/>
      <c r="N615" s="153"/>
      <c r="O615" s="153"/>
      <c r="P615" s="153"/>
      <c r="Q615" s="153"/>
      <c r="R615" s="153"/>
      <c r="S615" s="153"/>
      <c r="T615" s="153"/>
      <c r="U615" s="153"/>
      <c r="V615" s="153"/>
      <c r="W615" s="153"/>
      <c r="X615" s="153"/>
      <c r="Y615" s="153"/>
      <c r="Z615" s="153"/>
      <c r="AA615" s="153"/>
      <c r="AB615" s="153"/>
      <c r="AC615" s="153"/>
      <c r="AD615" s="153"/>
      <c r="AE615" s="153"/>
      <c r="AF615" s="153"/>
      <c r="AG615" s="153"/>
      <c r="AH615" s="153"/>
      <c r="AI615" s="153"/>
      <c r="AJ615" s="153"/>
      <c r="AK615" s="153"/>
      <c r="AL615" s="153"/>
    </row>
    <row r="616" spans="1:38" ht="16.5" customHeight="1" x14ac:dyDescent="0.2">
      <c r="A616" s="153"/>
      <c r="B616" s="156"/>
      <c r="C616" s="153"/>
      <c r="E616" s="153"/>
      <c r="F616" s="153"/>
      <c r="G616" s="153"/>
      <c r="H616" s="153"/>
      <c r="I616" s="153"/>
      <c r="J616" s="153"/>
      <c r="K616" s="153"/>
      <c r="L616" s="153"/>
      <c r="M616" s="153"/>
      <c r="N616" s="153"/>
      <c r="O616" s="153"/>
      <c r="P616" s="153"/>
      <c r="Q616" s="153"/>
      <c r="R616" s="153"/>
      <c r="S616" s="153"/>
      <c r="T616" s="153"/>
      <c r="U616" s="153"/>
      <c r="V616" s="153"/>
      <c r="W616" s="153"/>
      <c r="X616" s="153"/>
      <c r="Y616" s="153"/>
      <c r="Z616" s="153"/>
      <c r="AA616" s="153"/>
      <c r="AB616" s="153"/>
      <c r="AC616" s="153"/>
      <c r="AD616" s="153"/>
      <c r="AE616" s="153"/>
      <c r="AF616" s="153"/>
      <c r="AG616" s="153"/>
      <c r="AH616" s="153"/>
      <c r="AI616" s="153"/>
      <c r="AJ616" s="153"/>
      <c r="AK616" s="153"/>
      <c r="AL616" s="153"/>
    </row>
    <row r="617" spans="1:38" ht="16.5" customHeight="1" x14ac:dyDescent="0.2">
      <c r="A617" s="153"/>
      <c r="B617" s="156"/>
      <c r="C617" s="153"/>
      <c r="E617" s="153"/>
      <c r="F617" s="153"/>
      <c r="G617" s="153"/>
      <c r="H617" s="153"/>
      <c r="I617" s="153"/>
      <c r="J617" s="153"/>
      <c r="K617" s="153"/>
      <c r="L617" s="153"/>
      <c r="M617" s="153"/>
      <c r="N617" s="153"/>
      <c r="O617" s="153"/>
      <c r="P617" s="153"/>
      <c r="Q617" s="153"/>
      <c r="R617" s="153"/>
      <c r="S617" s="153"/>
      <c r="T617" s="153"/>
      <c r="U617" s="153"/>
      <c r="V617" s="153"/>
      <c r="W617" s="153"/>
      <c r="X617" s="153"/>
      <c r="Y617" s="153"/>
      <c r="Z617" s="153"/>
      <c r="AA617" s="153"/>
      <c r="AB617" s="153"/>
      <c r="AC617" s="153"/>
      <c r="AD617" s="153"/>
      <c r="AE617" s="153"/>
      <c r="AF617" s="153"/>
      <c r="AG617" s="153"/>
      <c r="AH617" s="153"/>
      <c r="AI617" s="153"/>
      <c r="AJ617" s="153"/>
      <c r="AK617" s="153"/>
      <c r="AL617" s="153"/>
    </row>
    <row r="618" spans="1:38" ht="16.5" customHeight="1" x14ac:dyDescent="0.2">
      <c r="A618" s="153"/>
      <c r="B618" s="156"/>
      <c r="C618" s="153"/>
      <c r="E618" s="153"/>
      <c r="F618" s="153"/>
      <c r="G618" s="153"/>
      <c r="H618" s="153"/>
      <c r="I618" s="153"/>
      <c r="J618" s="153"/>
      <c r="K618" s="153"/>
      <c r="L618" s="153"/>
      <c r="M618" s="153"/>
      <c r="N618" s="153"/>
      <c r="O618" s="153"/>
      <c r="P618" s="153"/>
      <c r="Q618" s="153"/>
      <c r="R618" s="153"/>
      <c r="S618" s="153"/>
      <c r="T618" s="153"/>
      <c r="U618" s="153"/>
      <c r="V618" s="153"/>
      <c r="W618" s="153"/>
      <c r="X618" s="153"/>
      <c r="Y618" s="153"/>
      <c r="Z618" s="153"/>
      <c r="AA618" s="153"/>
      <c r="AB618" s="153"/>
      <c r="AC618" s="153"/>
      <c r="AD618" s="153"/>
      <c r="AE618" s="153"/>
      <c r="AF618" s="153"/>
      <c r="AG618" s="153"/>
      <c r="AH618" s="153"/>
      <c r="AI618" s="153"/>
      <c r="AJ618" s="153"/>
      <c r="AK618" s="153"/>
      <c r="AL618" s="153"/>
    </row>
    <row r="619" spans="1:38" ht="16.5" customHeight="1" x14ac:dyDescent="0.2">
      <c r="A619" s="153"/>
      <c r="B619" s="156"/>
      <c r="C619" s="153"/>
      <c r="E619" s="153"/>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153"/>
      <c r="AK619" s="153"/>
      <c r="AL619" s="153"/>
    </row>
    <row r="620" spans="1:38" ht="16.5" customHeight="1" x14ac:dyDescent="0.2">
      <c r="A620" s="153"/>
      <c r="B620" s="156"/>
      <c r="C620" s="153"/>
      <c r="E620" s="153"/>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153"/>
      <c r="AK620" s="153"/>
      <c r="AL620" s="153"/>
    </row>
    <row r="621" spans="1:38" ht="16.5" customHeight="1" x14ac:dyDescent="0.2">
      <c r="A621" s="153"/>
      <c r="B621" s="156"/>
      <c r="C621" s="153"/>
      <c r="E621" s="153"/>
      <c r="F621" s="153"/>
      <c r="G621" s="153"/>
      <c r="H621" s="153"/>
      <c r="I621" s="153"/>
      <c r="J621" s="153"/>
      <c r="K621" s="153"/>
      <c r="L621" s="153"/>
      <c r="M621" s="153"/>
      <c r="N621" s="153"/>
      <c r="O621" s="153"/>
      <c r="P621" s="153"/>
      <c r="Q621" s="153"/>
      <c r="R621" s="153"/>
      <c r="S621" s="153"/>
      <c r="T621" s="153"/>
      <c r="U621" s="153"/>
      <c r="V621" s="153"/>
      <c r="W621" s="153"/>
      <c r="X621" s="153"/>
      <c r="Y621" s="153"/>
      <c r="Z621" s="153"/>
      <c r="AA621" s="153"/>
      <c r="AB621" s="153"/>
      <c r="AC621" s="153"/>
      <c r="AD621" s="153"/>
      <c r="AE621" s="153"/>
      <c r="AF621" s="153"/>
      <c r="AG621" s="153"/>
      <c r="AH621" s="153"/>
      <c r="AI621" s="153"/>
      <c r="AJ621" s="153"/>
      <c r="AK621" s="153"/>
      <c r="AL621" s="153"/>
    </row>
    <row r="622" spans="1:38" ht="16.5" customHeight="1" x14ac:dyDescent="0.2">
      <c r="A622" s="153"/>
      <c r="B622" s="156"/>
      <c r="C622" s="153"/>
      <c r="E622" s="153"/>
      <c r="F622" s="153"/>
      <c r="G622" s="153"/>
      <c r="H622" s="153"/>
      <c r="I622" s="153"/>
      <c r="J622" s="153"/>
      <c r="K622" s="153"/>
      <c r="L622" s="153"/>
      <c r="M622" s="153"/>
      <c r="N622" s="153"/>
      <c r="O622" s="153"/>
      <c r="P622" s="153"/>
      <c r="Q622" s="153"/>
      <c r="R622" s="153"/>
      <c r="S622" s="153"/>
      <c r="T622" s="153"/>
      <c r="U622" s="153"/>
      <c r="V622" s="153"/>
      <c r="W622" s="153"/>
      <c r="X622" s="153"/>
      <c r="Y622" s="153"/>
      <c r="Z622" s="153"/>
      <c r="AA622" s="153"/>
      <c r="AB622" s="153"/>
      <c r="AC622" s="153"/>
      <c r="AD622" s="153"/>
      <c r="AE622" s="153"/>
      <c r="AF622" s="153"/>
      <c r="AG622" s="153"/>
      <c r="AH622" s="153"/>
      <c r="AI622" s="153"/>
      <c r="AJ622" s="153"/>
      <c r="AK622" s="153"/>
      <c r="AL622" s="153"/>
    </row>
    <row r="623" spans="1:38" ht="16.5" customHeight="1" x14ac:dyDescent="0.2">
      <c r="A623" s="153"/>
      <c r="B623" s="156"/>
      <c r="C623" s="153"/>
      <c r="E623" s="153"/>
      <c r="F623" s="153"/>
      <c r="G623" s="153"/>
      <c r="H623" s="153"/>
      <c r="I623" s="153"/>
      <c r="J623" s="153"/>
      <c r="K623" s="153"/>
      <c r="L623" s="153"/>
      <c r="M623" s="153"/>
      <c r="N623" s="153"/>
      <c r="O623" s="153"/>
      <c r="P623" s="153"/>
      <c r="Q623" s="153"/>
      <c r="R623" s="153"/>
      <c r="S623" s="153"/>
      <c r="T623" s="153"/>
      <c r="U623" s="153"/>
      <c r="V623" s="153"/>
      <c r="W623" s="153"/>
      <c r="X623" s="153"/>
      <c r="Y623" s="153"/>
      <c r="Z623" s="153"/>
      <c r="AA623" s="153"/>
      <c r="AB623" s="153"/>
      <c r="AC623" s="153"/>
      <c r="AD623" s="153"/>
      <c r="AE623" s="153"/>
      <c r="AF623" s="153"/>
      <c r="AG623" s="153"/>
      <c r="AH623" s="153"/>
      <c r="AI623" s="153"/>
      <c r="AJ623" s="153"/>
      <c r="AK623" s="153"/>
      <c r="AL623" s="153"/>
    </row>
    <row r="624" spans="1:38" ht="16.5" customHeight="1" x14ac:dyDescent="0.2">
      <c r="A624" s="153"/>
      <c r="B624" s="156"/>
      <c r="C624" s="153"/>
      <c r="E624" s="153"/>
      <c r="F624" s="153"/>
      <c r="G624" s="153"/>
      <c r="H624" s="153"/>
      <c r="I624" s="153"/>
      <c r="J624" s="153"/>
      <c r="K624" s="153"/>
      <c r="L624" s="153"/>
      <c r="M624" s="153"/>
      <c r="N624" s="153"/>
      <c r="O624" s="153"/>
      <c r="P624" s="153"/>
      <c r="Q624" s="153"/>
      <c r="R624" s="153"/>
      <c r="S624" s="153"/>
      <c r="T624" s="153"/>
      <c r="U624" s="153"/>
      <c r="V624" s="153"/>
      <c r="W624" s="153"/>
      <c r="X624" s="153"/>
      <c r="Y624" s="153"/>
      <c r="Z624" s="153"/>
      <c r="AA624" s="153"/>
      <c r="AB624" s="153"/>
      <c r="AC624" s="153"/>
      <c r="AD624" s="153"/>
      <c r="AE624" s="153"/>
      <c r="AF624" s="153"/>
      <c r="AG624" s="153"/>
      <c r="AH624" s="153"/>
      <c r="AI624" s="153"/>
      <c r="AJ624" s="153"/>
      <c r="AK624" s="153"/>
      <c r="AL624" s="153"/>
    </row>
    <row r="625" spans="1:38" ht="16.5" customHeight="1" x14ac:dyDescent="0.2">
      <c r="A625" s="153"/>
      <c r="B625" s="156"/>
      <c r="C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3"/>
      <c r="Z625" s="153"/>
      <c r="AA625" s="153"/>
      <c r="AB625" s="153"/>
      <c r="AC625" s="153"/>
      <c r="AD625" s="153"/>
      <c r="AE625" s="153"/>
      <c r="AF625" s="153"/>
      <c r="AG625" s="153"/>
      <c r="AH625" s="153"/>
      <c r="AI625" s="153"/>
      <c r="AJ625" s="153"/>
      <c r="AK625" s="153"/>
      <c r="AL625" s="153"/>
    </row>
    <row r="626" spans="1:38" ht="16.5" customHeight="1" x14ac:dyDescent="0.2">
      <c r="A626" s="153"/>
      <c r="B626" s="156"/>
      <c r="C626" s="153"/>
      <c r="E626" s="153"/>
      <c r="F626" s="153"/>
      <c r="G626" s="153"/>
      <c r="H626" s="153"/>
      <c r="I626" s="153"/>
      <c r="J626" s="153"/>
      <c r="K626" s="153"/>
      <c r="L626" s="153"/>
      <c r="M626" s="153"/>
      <c r="N626" s="153"/>
      <c r="O626" s="153"/>
      <c r="P626" s="153"/>
      <c r="Q626" s="153"/>
      <c r="R626" s="153"/>
      <c r="S626" s="153"/>
      <c r="T626" s="153"/>
      <c r="U626" s="153"/>
      <c r="V626" s="153"/>
      <c r="W626" s="153"/>
      <c r="X626" s="153"/>
      <c r="Y626" s="153"/>
      <c r="Z626" s="153"/>
      <c r="AA626" s="153"/>
      <c r="AB626" s="153"/>
      <c r="AC626" s="153"/>
      <c r="AD626" s="153"/>
      <c r="AE626" s="153"/>
      <c r="AF626" s="153"/>
      <c r="AG626" s="153"/>
      <c r="AH626" s="153"/>
      <c r="AI626" s="153"/>
      <c r="AJ626" s="153"/>
      <c r="AK626" s="153"/>
      <c r="AL626" s="153"/>
    </row>
    <row r="627" spans="1:38" ht="16.5" customHeight="1" x14ac:dyDescent="0.2">
      <c r="A627" s="153"/>
      <c r="B627" s="156"/>
      <c r="C627" s="153"/>
      <c r="E627" s="153"/>
      <c r="F627" s="153"/>
      <c r="G627" s="153"/>
      <c r="H627" s="153"/>
      <c r="I627" s="153"/>
      <c r="J627" s="153"/>
      <c r="K627" s="153"/>
      <c r="L627" s="153"/>
      <c r="M627" s="153"/>
      <c r="N627" s="153"/>
      <c r="O627" s="153"/>
      <c r="P627" s="153"/>
      <c r="Q627" s="153"/>
      <c r="R627" s="153"/>
      <c r="S627" s="153"/>
      <c r="T627" s="153"/>
      <c r="U627" s="153"/>
      <c r="V627" s="153"/>
      <c r="W627" s="153"/>
      <c r="X627" s="153"/>
      <c r="Y627" s="153"/>
      <c r="Z627" s="153"/>
      <c r="AA627" s="153"/>
      <c r="AB627" s="153"/>
      <c r="AC627" s="153"/>
      <c r="AD627" s="153"/>
      <c r="AE627" s="153"/>
      <c r="AF627" s="153"/>
      <c r="AG627" s="153"/>
      <c r="AH627" s="153"/>
      <c r="AI627" s="153"/>
      <c r="AJ627" s="153"/>
      <c r="AK627" s="153"/>
      <c r="AL627" s="153"/>
    </row>
    <row r="628" spans="1:38" ht="16.5" customHeight="1" x14ac:dyDescent="0.2">
      <c r="A628" s="153"/>
      <c r="B628" s="156"/>
      <c r="C628" s="153"/>
      <c r="E628" s="153"/>
      <c r="F628" s="153"/>
      <c r="G628" s="153"/>
      <c r="H628" s="153"/>
      <c r="I628" s="153"/>
      <c r="J628" s="153"/>
      <c r="K628" s="153"/>
      <c r="L628" s="153"/>
      <c r="M628" s="153"/>
      <c r="N628" s="153"/>
      <c r="O628" s="153"/>
      <c r="P628" s="153"/>
      <c r="Q628" s="153"/>
      <c r="R628" s="153"/>
      <c r="S628" s="153"/>
      <c r="T628" s="153"/>
      <c r="U628" s="153"/>
      <c r="V628" s="153"/>
      <c r="W628" s="153"/>
      <c r="X628" s="153"/>
      <c r="Y628" s="153"/>
      <c r="Z628" s="153"/>
      <c r="AA628" s="153"/>
      <c r="AB628" s="153"/>
      <c r="AC628" s="153"/>
      <c r="AD628" s="153"/>
      <c r="AE628" s="153"/>
      <c r="AF628" s="153"/>
      <c r="AG628" s="153"/>
      <c r="AH628" s="153"/>
      <c r="AI628" s="153"/>
      <c r="AJ628" s="153"/>
      <c r="AK628" s="153"/>
      <c r="AL628" s="153"/>
    </row>
    <row r="629" spans="1:38" ht="16.5" customHeight="1" x14ac:dyDescent="0.2">
      <c r="A629" s="153"/>
      <c r="B629" s="156"/>
      <c r="C629" s="153"/>
      <c r="E629" s="153"/>
      <c r="F629" s="153"/>
      <c r="G629" s="153"/>
      <c r="H629" s="153"/>
      <c r="I629" s="153"/>
      <c r="J629" s="153"/>
      <c r="K629" s="153"/>
      <c r="L629" s="153"/>
      <c r="M629" s="153"/>
      <c r="N629" s="153"/>
      <c r="O629" s="153"/>
      <c r="P629" s="153"/>
      <c r="Q629" s="153"/>
      <c r="R629" s="153"/>
      <c r="S629" s="153"/>
      <c r="T629" s="153"/>
      <c r="U629" s="153"/>
      <c r="V629" s="153"/>
      <c r="W629" s="153"/>
      <c r="X629" s="153"/>
      <c r="Y629" s="153"/>
      <c r="Z629" s="153"/>
      <c r="AA629" s="153"/>
      <c r="AB629" s="153"/>
      <c r="AC629" s="153"/>
      <c r="AD629" s="153"/>
      <c r="AE629" s="153"/>
      <c r="AF629" s="153"/>
      <c r="AG629" s="153"/>
      <c r="AH629" s="153"/>
      <c r="AI629" s="153"/>
      <c r="AJ629" s="153"/>
      <c r="AK629" s="153"/>
      <c r="AL629" s="153"/>
    </row>
    <row r="630" spans="1:38" ht="16.5" customHeight="1" x14ac:dyDescent="0.2">
      <c r="A630" s="153"/>
      <c r="B630" s="156"/>
      <c r="C630" s="153"/>
      <c r="E630" s="153"/>
      <c r="F630" s="153"/>
      <c r="G630" s="153"/>
      <c r="H630" s="153"/>
      <c r="I630" s="153"/>
      <c r="J630" s="153"/>
      <c r="K630" s="153"/>
      <c r="L630" s="153"/>
      <c r="M630" s="153"/>
      <c r="N630" s="153"/>
      <c r="O630" s="153"/>
      <c r="P630" s="153"/>
      <c r="Q630" s="153"/>
      <c r="R630" s="153"/>
      <c r="S630" s="153"/>
      <c r="T630" s="153"/>
      <c r="U630" s="153"/>
      <c r="V630" s="153"/>
      <c r="W630" s="153"/>
      <c r="X630" s="153"/>
      <c r="Y630" s="153"/>
      <c r="Z630" s="153"/>
      <c r="AA630" s="153"/>
      <c r="AB630" s="153"/>
      <c r="AC630" s="153"/>
      <c r="AD630" s="153"/>
      <c r="AE630" s="153"/>
      <c r="AF630" s="153"/>
      <c r="AG630" s="153"/>
      <c r="AH630" s="153"/>
      <c r="AI630" s="153"/>
      <c r="AJ630" s="153"/>
      <c r="AK630" s="153"/>
      <c r="AL630" s="153"/>
    </row>
    <row r="631" spans="1:38" ht="16.5" customHeight="1" x14ac:dyDescent="0.2">
      <c r="A631" s="153"/>
      <c r="B631" s="156"/>
      <c r="C631" s="153"/>
      <c r="E631" s="153"/>
      <c r="F631" s="153"/>
      <c r="G631" s="153"/>
      <c r="H631" s="153"/>
      <c r="I631" s="153"/>
      <c r="J631" s="153"/>
      <c r="K631" s="153"/>
      <c r="L631" s="153"/>
      <c r="M631" s="153"/>
      <c r="N631" s="153"/>
      <c r="O631" s="153"/>
      <c r="P631" s="153"/>
      <c r="Q631" s="153"/>
      <c r="R631" s="153"/>
      <c r="S631" s="153"/>
      <c r="T631" s="153"/>
      <c r="U631" s="153"/>
      <c r="V631" s="153"/>
      <c r="W631" s="153"/>
      <c r="X631" s="153"/>
      <c r="Y631" s="153"/>
      <c r="Z631" s="153"/>
      <c r="AA631" s="153"/>
      <c r="AB631" s="153"/>
      <c r="AC631" s="153"/>
      <c r="AD631" s="153"/>
      <c r="AE631" s="153"/>
      <c r="AF631" s="153"/>
      <c r="AG631" s="153"/>
      <c r="AH631" s="153"/>
      <c r="AI631" s="153"/>
      <c r="AJ631" s="153"/>
      <c r="AK631" s="153"/>
      <c r="AL631" s="153"/>
    </row>
    <row r="632" spans="1:38" ht="16.5" customHeight="1" x14ac:dyDescent="0.2">
      <c r="A632" s="153"/>
      <c r="B632" s="156"/>
      <c r="C632" s="153"/>
      <c r="E632" s="153"/>
      <c r="F632" s="153"/>
      <c r="G632" s="153"/>
      <c r="H632" s="153"/>
      <c r="I632" s="153"/>
      <c r="J632" s="153"/>
      <c r="K632" s="153"/>
      <c r="L632" s="153"/>
      <c r="M632" s="153"/>
      <c r="N632" s="153"/>
      <c r="O632" s="153"/>
      <c r="P632" s="153"/>
      <c r="Q632" s="153"/>
      <c r="R632" s="153"/>
      <c r="S632" s="153"/>
      <c r="T632" s="153"/>
      <c r="U632" s="153"/>
      <c r="V632" s="153"/>
      <c r="W632" s="153"/>
      <c r="X632" s="153"/>
      <c r="Y632" s="153"/>
      <c r="Z632" s="153"/>
      <c r="AA632" s="153"/>
      <c r="AB632" s="153"/>
      <c r="AC632" s="153"/>
      <c r="AD632" s="153"/>
      <c r="AE632" s="153"/>
      <c r="AF632" s="153"/>
      <c r="AG632" s="153"/>
      <c r="AH632" s="153"/>
      <c r="AI632" s="153"/>
      <c r="AJ632" s="153"/>
      <c r="AK632" s="153"/>
      <c r="AL632" s="153"/>
    </row>
    <row r="633" spans="1:38" ht="16.5" customHeight="1" x14ac:dyDescent="0.2">
      <c r="A633" s="153"/>
      <c r="B633" s="156"/>
      <c r="C633" s="153"/>
      <c r="E633" s="153"/>
      <c r="F633" s="153"/>
      <c r="G633" s="153"/>
      <c r="H633" s="153"/>
      <c r="I633" s="153"/>
      <c r="J633" s="153"/>
      <c r="K633" s="153"/>
      <c r="L633" s="153"/>
      <c r="M633" s="153"/>
      <c r="N633" s="153"/>
      <c r="O633" s="153"/>
      <c r="P633" s="153"/>
      <c r="Q633" s="153"/>
      <c r="R633" s="153"/>
      <c r="S633" s="153"/>
      <c r="T633" s="153"/>
      <c r="U633" s="153"/>
      <c r="V633" s="153"/>
      <c r="W633" s="153"/>
      <c r="X633" s="153"/>
      <c r="Y633" s="153"/>
      <c r="Z633" s="153"/>
      <c r="AA633" s="153"/>
      <c r="AB633" s="153"/>
      <c r="AC633" s="153"/>
      <c r="AD633" s="153"/>
      <c r="AE633" s="153"/>
      <c r="AF633" s="153"/>
      <c r="AG633" s="153"/>
      <c r="AH633" s="153"/>
      <c r="AI633" s="153"/>
      <c r="AJ633" s="153"/>
      <c r="AK633" s="153"/>
      <c r="AL633" s="153"/>
    </row>
    <row r="634" spans="1:38" ht="16.5" customHeight="1" x14ac:dyDescent="0.2">
      <c r="A634" s="153"/>
      <c r="B634" s="156"/>
      <c r="C634" s="153"/>
      <c r="E634" s="153"/>
      <c r="F634" s="153"/>
      <c r="G634" s="153"/>
      <c r="H634" s="153"/>
      <c r="I634" s="153"/>
      <c r="J634" s="153"/>
      <c r="K634" s="153"/>
      <c r="L634" s="153"/>
      <c r="M634" s="153"/>
      <c r="N634" s="153"/>
      <c r="O634" s="153"/>
      <c r="P634" s="153"/>
      <c r="Q634" s="153"/>
      <c r="R634" s="153"/>
      <c r="S634" s="153"/>
      <c r="T634" s="153"/>
      <c r="U634" s="153"/>
      <c r="V634" s="153"/>
      <c r="W634" s="153"/>
      <c r="X634" s="153"/>
      <c r="Y634" s="153"/>
      <c r="Z634" s="153"/>
      <c r="AA634" s="153"/>
      <c r="AB634" s="153"/>
      <c r="AC634" s="153"/>
      <c r="AD634" s="153"/>
      <c r="AE634" s="153"/>
      <c r="AF634" s="153"/>
      <c r="AG634" s="153"/>
      <c r="AH634" s="153"/>
      <c r="AI634" s="153"/>
      <c r="AJ634" s="153"/>
      <c r="AK634" s="153"/>
      <c r="AL634" s="153"/>
    </row>
    <row r="635" spans="1:38" ht="16.5" customHeight="1" x14ac:dyDescent="0.2">
      <c r="A635" s="153"/>
      <c r="B635" s="156"/>
      <c r="C635" s="153"/>
      <c r="E635" s="153"/>
      <c r="F635" s="153"/>
      <c r="G635" s="153"/>
      <c r="H635" s="153"/>
      <c r="I635" s="153"/>
      <c r="J635" s="153"/>
      <c r="K635" s="153"/>
      <c r="L635" s="153"/>
      <c r="M635" s="153"/>
      <c r="N635" s="153"/>
      <c r="O635" s="153"/>
      <c r="P635" s="153"/>
      <c r="Q635" s="153"/>
      <c r="R635" s="153"/>
      <c r="S635" s="153"/>
      <c r="T635" s="153"/>
      <c r="U635" s="153"/>
      <c r="V635" s="153"/>
      <c r="W635" s="153"/>
      <c r="X635" s="153"/>
      <c r="Y635" s="153"/>
      <c r="Z635" s="153"/>
      <c r="AA635" s="153"/>
      <c r="AB635" s="153"/>
      <c r="AC635" s="153"/>
      <c r="AD635" s="153"/>
      <c r="AE635" s="153"/>
      <c r="AF635" s="153"/>
      <c r="AG635" s="153"/>
      <c r="AH635" s="153"/>
      <c r="AI635" s="153"/>
      <c r="AJ635" s="153"/>
      <c r="AK635" s="153"/>
      <c r="AL635" s="153"/>
    </row>
    <row r="636" spans="1:38" ht="16.5" customHeight="1" x14ac:dyDescent="0.2">
      <c r="A636" s="153"/>
      <c r="B636" s="156"/>
      <c r="C636" s="153"/>
      <c r="E636" s="153"/>
      <c r="F636" s="153"/>
      <c r="G636" s="153"/>
      <c r="H636" s="153"/>
      <c r="I636" s="153"/>
      <c r="J636" s="153"/>
      <c r="K636" s="153"/>
      <c r="L636" s="153"/>
      <c r="M636" s="153"/>
      <c r="N636" s="153"/>
      <c r="O636" s="153"/>
      <c r="P636" s="153"/>
      <c r="Q636" s="153"/>
      <c r="R636" s="153"/>
      <c r="S636" s="153"/>
      <c r="T636" s="153"/>
      <c r="U636" s="153"/>
      <c r="V636" s="153"/>
      <c r="W636" s="153"/>
      <c r="X636" s="153"/>
      <c r="Y636" s="153"/>
      <c r="Z636" s="153"/>
      <c r="AA636" s="153"/>
      <c r="AB636" s="153"/>
      <c r="AC636" s="153"/>
      <c r="AD636" s="153"/>
      <c r="AE636" s="153"/>
      <c r="AF636" s="153"/>
      <c r="AG636" s="153"/>
      <c r="AH636" s="153"/>
      <c r="AI636" s="153"/>
      <c r="AJ636" s="153"/>
      <c r="AK636" s="153"/>
      <c r="AL636" s="153"/>
    </row>
    <row r="637" spans="1:38" ht="16.5" customHeight="1" x14ac:dyDescent="0.2">
      <c r="A637" s="153"/>
      <c r="B637" s="156"/>
      <c r="C637" s="153"/>
      <c r="E637" s="153"/>
      <c r="F637" s="153"/>
      <c r="G637" s="153"/>
      <c r="H637" s="153"/>
      <c r="I637" s="153"/>
      <c r="J637" s="153"/>
      <c r="K637" s="153"/>
      <c r="L637" s="153"/>
      <c r="M637" s="153"/>
      <c r="N637" s="153"/>
      <c r="O637" s="153"/>
      <c r="P637" s="153"/>
      <c r="Q637" s="153"/>
      <c r="R637" s="153"/>
      <c r="S637" s="153"/>
      <c r="T637" s="153"/>
      <c r="U637" s="153"/>
      <c r="V637" s="153"/>
      <c r="W637" s="153"/>
      <c r="X637" s="153"/>
      <c r="Y637" s="153"/>
      <c r="Z637" s="153"/>
      <c r="AA637" s="153"/>
      <c r="AB637" s="153"/>
      <c r="AC637" s="153"/>
      <c r="AD637" s="153"/>
      <c r="AE637" s="153"/>
      <c r="AF637" s="153"/>
      <c r="AG637" s="153"/>
      <c r="AH637" s="153"/>
      <c r="AI637" s="153"/>
      <c r="AJ637" s="153"/>
      <c r="AK637" s="153"/>
      <c r="AL637" s="153"/>
    </row>
    <row r="638" spans="1:38" ht="16.5" customHeight="1" x14ac:dyDescent="0.2">
      <c r="A638" s="153"/>
      <c r="B638" s="156"/>
      <c r="C638" s="153"/>
      <c r="E638" s="153"/>
      <c r="F638" s="153"/>
      <c r="G638" s="153"/>
      <c r="H638" s="153"/>
      <c r="I638" s="153"/>
      <c r="J638" s="153"/>
      <c r="K638" s="153"/>
      <c r="L638" s="153"/>
      <c r="M638" s="153"/>
      <c r="N638" s="153"/>
      <c r="O638" s="153"/>
      <c r="P638" s="153"/>
      <c r="Q638" s="153"/>
      <c r="R638" s="153"/>
      <c r="S638" s="153"/>
      <c r="T638" s="153"/>
      <c r="U638" s="153"/>
      <c r="V638" s="153"/>
      <c r="W638" s="153"/>
      <c r="X638" s="153"/>
      <c r="Y638" s="153"/>
      <c r="Z638" s="153"/>
      <c r="AA638" s="153"/>
      <c r="AB638" s="153"/>
      <c r="AC638" s="153"/>
      <c r="AD638" s="153"/>
      <c r="AE638" s="153"/>
      <c r="AF638" s="153"/>
      <c r="AG638" s="153"/>
      <c r="AH638" s="153"/>
      <c r="AI638" s="153"/>
      <c r="AJ638" s="153"/>
      <c r="AK638" s="153"/>
      <c r="AL638" s="153"/>
    </row>
    <row r="639" spans="1:38" ht="16.5" customHeight="1" x14ac:dyDescent="0.2">
      <c r="A639" s="153"/>
      <c r="B639" s="156"/>
      <c r="C639" s="153"/>
      <c r="E639" s="153"/>
      <c r="F639" s="153"/>
      <c r="G639" s="153"/>
      <c r="H639" s="153"/>
      <c r="I639" s="153"/>
      <c r="J639" s="153"/>
      <c r="K639" s="153"/>
      <c r="L639" s="153"/>
      <c r="M639" s="153"/>
      <c r="N639" s="153"/>
      <c r="O639" s="153"/>
      <c r="P639" s="153"/>
      <c r="Q639" s="153"/>
      <c r="R639" s="153"/>
      <c r="S639" s="153"/>
      <c r="T639" s="153"/>
      <c r="U639" s="153"/>
      <c r="V639" s="153"/>
      <c r="W639" s="153"/>
      <c r="X639" s="153"/>
      <c r="Y639" s="153"/>
      <c r="Z639" s="153"/>
      <c r="AA639" s="153"/>
      <c r="AB639" s="153"/>
      <c r="AC639" s="153"/>
      <c r="AD639" s="153"/>
      <c r="AE639" s="153"/>
      <c r="AF639" s="153"/>
      <c r="AG639" s="153"/>
      <c r="AH639" s="153"/>
      <c r="AI639" s="153"/>
      <c r="AJ639" s="153"/>
      <c r="AK639" s="153"/>
      <c r="AL639" s="153"/>
    </row>
    <row r="640" spans="1:38" ht="16.5" customHeight="1" x14ac:dyDescent="0.2">
      <c r="A640" s="153"/>
      <c r="B640" s="156"/>
      <c r="C640" s="153"/>
      <c r="E640" s="153"/>
      <c r="F640" s="153"/>
      <c r="G640" s="153"/>
      <c r="H640" s="153"/>
      <c r="I640" s="153"/>
      <c r="J640" s="153"/>
      <c r="K640" s="153"/>
      <c r="L640" s="153"/>
      <c r="M640" s="153"/>
      <c r="N640" s="153"/>
      <c r="O640" s="153"/>
      <c r="P640" s="153"/>
      <c r="Q640" s="153"/>
      <c r="R640" s="153"/>
      <c r="S640" s="153"/>
      <c r="T640" s="153"/>
      <c r="U640" s="153"/>
      <c r="V640" s="153"/>
      <c r="W640" s="153"/>
      <c r="X640" s="153"/>
      <c r="Y640" s="153"/>
      <c r="Z640" s="153"/>
      <c r="AA640" s="153"/>
      <c r="AB640" s="153"/>
      <c r="AC640" s="153"/>
      <c r="AD640" s="153"/>
      <c r="AE640" s="153"/>
      <c r="AF640" s="153"/>
      <c r="AG640" s="153"/>
      <c r="AH640" s="153"/>
      <c r="AI640" s="153"/>
      <c r="AJ640" s="153"/>
      <c r="AK640" s="153"/>
      <c r="AL640" s="153"/>
    </row>
    <row r="641" spans="1:38" ht="16.5" customHeight="1" x14ac:dyDescent="0.2">
      <c r="A641" s="153"/>
      <c r="B641" s="156"/>
      <c r="C641" s="153"/>
      <c r="E641" s="153"/>
      <c r="F641" s="153"/>
      <c r="G641" s="153"/>
      <c r="H641" s="153"/>
      <c r="I641" s="153"/>
      <c r="J641" s="153"/>
      <c r="K641" s="153"/>
      <c r="L641" s="153"/>
      <c r="M641" s="153"/>
      <c r="N641" s="153"/>
      <c r="O641" s="153"/>
      <c r="P641" s="153"/>
      <c r="Q641" s="153"/>
      <c r="R641" s="153"/>
      <c r="S641" s="153"/>
      <c r="T641" s="153"/>
      <c r="U641" s="153"/>
      <c r="V641" s="153"/>
      <c r="W641" s="153"/>
      <c r="X641" s="153"/>
      <c r="Y641" s="153"/>
      <c r="Z641" s="153"/>
      <c r="AA641" s="153"/>
      <c r="AB641" s="153"/>
      <c r="AC641" s="153"/>
      <c r="AD641" s="153"/>
      <c r="AE641" s="153"/>
      <c r="AF641" s="153"/>
      <c r="AG641" s="153"/>
      <c r="AH641" s="153"/>
      <c r="AI641" s="153"/>
      <c r="AJ641" s="153"/>
      <c r="AK641" s="153"/>
      <c r="AL641" s="153"/>
    </row>
    <row r="642" spans="1:38" ht="16.5" customHeight="1" x14ac:dyDescent="0.2">
      <c r="A642" s="153"/>
      <c r="B642" s="156"/>
      <c r="C642" s="153"/>
      <c r="E642" s="153"/>
      <c r="F642" s="153"/>
      <c r="G642" s="153"/>
      <c r="H642" s="153"/>
      <c r="I642" s="153"/>
      <c r="J642" s="153"/>
      <c r="K642" s="153"/>
      <c r="L642" s="153"/>
      <c r="M642" s="153"/>
      <c r="N642" s="153"/>
      <c r="O642" s="153"/>
      <c r="P642" s="153"/>
      <c r="Q642" s="153"/>
      <c r="R642" s="153"/>
      <c r="S642" s="153"/>
      <c r="T642" s="153"/>
      <c r="U642" s="153"/>
      <c r="V642" s="153"/>
      <c r="W642" s="153"/>
      <c r="X642" s="153"/>
      <c r="Y642" s="153"/>
      <c r="Z642" s="153"/>
      <c r="AA642" s="153"/>
      <c r="AB642" s="153"/>
      <c r="AC642" s="153"/>
      <c r="AD642" s="153"/>
      <c r="AE642" s="153"/>
      <c r="AF642" s="153"/>
      <c r="AG642" s="153"/>
      <c r="AH642" s="153"/>
      <c r="AI642" s="153"/>
      <c r="AJ642" s="153"/>
      <c r="AK642" s="153"/>
      <c r="AL642" s="153"/>
    </row>
    <row r="643" spans="1:38" ht="16.5" customHeight="1" x14ac:dyDescent="0.2">
      <c r="A643" s="153"/>
      <c r="B643" s="156"/>
      <c r="C643" s="153"/>
      <c r="E643" s="153"/>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row>
    <row r="644" spans="1:38" ht="16.5" customHeight="1" x14ac:dyDescent="0.2">
      <c r="A644" s="153"/>
      <c r="B644" s="156"/>
      <c r="C644" s="153"/>
      <c r="E644" s="153"/>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row>
    <row r="645" spans="1:38" ht="16.5" customHeight="1" x14ac:dyDescent="0.2">
      <c r="A645" s="153"/>
      <c r="B645" s="156"/>
      <c r="C645" s="153"/>
      <c r="E645" s="153"/>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row>
    <row r="646" spans="1:38" ht="16.5" customHeight="1" x14ac:dyDescent="0.2">
      <c r="A646" s="153"/>
      <c r="B646" s="156"/>
      <c r="C646" s="153"/>
      <c r="E646" s="153"/>
      <c r="F646" s="153"/>
      <c r="G646" s="153"/>
      <c r="H646" s="153"/>
      <c r="I646" s="153"/>
      <c r="J646" s="153"/>
      <c r="K646" s="153"/>
      <c r="L646" s="153"/>
      <c r="M646" s="153"/>
      <c r="N646" s="153"/>
      <c r="O646" s="153"/>
      <c r="P646" s="153"/>
      <c r="Q646" s="153"/>
      <c r="R646" s="153"/>
      <c r="S646" s="153"/>
      <c r="T646" s="153"/>
      <c r="U646" s="153"/>
      <c r="V646" s="153"/>
      <c r="W646" s="153"/>
      <c r="X646" s="153"/>
      <c r="Y646" s="153"/>
      <c r="Z646" s="153"/>
      <c r="AA646" s="153"/>
      <c r="AB646" s="153"/>
      <c r="AC646" s="153"/>
      <c r="AD646" s="153"/>
      <c r="AE646" s="153"/>
      <c r="AF646" s="153"/>
      <c r="AG646" s="153"/>
      <c r="AH646" s="153"/>
      <c r="AI646" s="153"/>
      <c r="AJ646" s="153"/>
      <c r="AK646" s="153"/>
      <c r="AL646" s="153"/>
    </row>
    <row r="647" spans="1:38" ht="16.5" customHeight="1" x14ac:dyDescent="0.2">
      <c r="A647" s="153"/>
      <c r="B647" s="156"/>
      <c r="C647" s="153"/>
      <c r="E647" s="153"/>
      <c r="F647" s="153"/>
      <c r="G647" s="153"/>
      <c r="H647" s="153"/>
      <c r="I647" s="153"/>
      <c r="J647" s="153"/>
      <c r="K647" s="153"/>
      <c r="L647" s="153"/>
      <c r="M647" s="153"/>
      <c r="N647" s="153"/>
      <c r="O647" s="153"/>
      <c r="P647" s="153"/>
      <c r="Q647" s="153"/>
      <c r="R647" s="153"/>
      <c r="S647" s="153"/>
      <c r="T647" s="153"/>
      <c r="U647" s="153"/>
      <c r="V647" s="153"/>
      <c r="W647" s="153"/>
      <c r="X647" s="153"/>
      <c r="Y647" s="153"/>
      <c r="Z647" s="153"/>
      <c r="AA647" s="153"/>
      <c r="AB647" s="153"/>
      <c r="AC647" s="153"/>
      <c r="AD647" s="153"/>
      <c r="AE647" s="153"/>
      <c r="AF647" s="153"/>
      <c r="AG647" s="153"/>
      <c r="AH647" s="153"/>
      <c r="AI647" s="153"/>
      <c r="AJ647" s="153"/>
      <c r="AK647" s="153"/>
      <c r="AL647" s="153"/>
    </row>
    <row r="648" spans="1:38" ht="16.5" customHeight="1" x14ac:dyDescent="0.2">
      <c r="A648" s="153"/>
      <c r="B648" s="156"/>
      <c r="C648" s="153"/>
      <c r="E648" s="153"/>
      <c r="F648" s="153"/>
      <c r="G648" s="153"/>
      <c r="H648" s="153"/>
      <c r="I648" s="153"/>
      <c r="J648" s="153"/>
      <c r="K648" s="153"/>
      <c r="L648" s="153"/>
      <c r="M648" s="153"/>
      <c r="N648" s="153"/>
      <c r="O648" s="153"/>
      <c r="P648" s="153"/>
      <c r="Q648" s="153"/>
      <c r="R648" s="153"/>
      <c r="S648" s="153"/>
      <c r="T648" s="153"/>
      <c r="U648" s="153"/>
      <c r="V648" s="153"/>
      <c r="W648" s="153"/>
      <c r="X648" s="153"/>
      <c r="Y648" s="153"/>
      <c r="Z648" s="153"/>
      <c r="AA648" s="153"/>
      <c r="AB648" s="153"/>
      <c r="AC648" s="153"/>
      <c r="AD648" s="153"/>
      <c r="AE648" s="153"/>
      <c r="AF648" s="153"/>
      <c r="AG648" s="153"/>
      <c r="AH648" s="153"/>
      <c r="AI648" s="153"/>
      <c r="AJ648" s="153"/>
      <c r="AK648" s="153"/>
      <c r="AL648" s="153"/>
    </row>
    <row r="649" spans="1:38" ht="16.5" customHeight="1" x14ac:dyDescent="0.2">
      <c r="A649" s="153"/>
      <c r="B649" s="156"/>
      <c r="C649" s="153"/>
      <c r="E649" s="153"/>
      <c r="F649" s="153"/>
      <c r="G649" s="153"/>
      <c r="H649" s="153"/>
      <c r="I649" s="153"/>
      <c r="J649" s="153"/>
      <c r="K649" s="153"/>
      <c r="L649" s="153"/>
      <c r="M649" s="153"/>
      <c r="N649" s="153"/>
      <c r="O649" s="153"/>
      <c r="P649" s="153"/>
      <c r="Q649" s="153"/>
      <c r="R649" s="153"/>
      <c r="S649" s="153"/>
      <c r="T649" s="153"/>
      <c r="U649" s="153"/>
      <c r="V649" s="153"/>
      <c r="W649" s="153"/>
      <c r="X649" s="153"/>
      <c r="Y649" s="153"/>
      <c r="Z649" s="153"/>
      <c r="AA649" s="153"/>
      <c r="AB649" s="153"/>
      <c r="AC649" s="153"/>
      <c r="AD649" s="153"/>
      <c r="AE649" s="153"/>
      <c r="AF649" s="153"/>
      <c r="AG649" s="153"/>
      <c r="AH649" s="153"/>
      <c r="AI649" s="153"/>
      <c r="AJ649" s="153"/>
      <c r="AK649" s="153"/>
      <c r="AL649" s="153"/>
    </row>
    <row r="650" spans="1:38" ht="16.5" customHeight="1" x14ac:dyDescent="0.2">
      <c r="A650" s="153"/>
      <c r="B650" s="156"/>
      <c r="C650" s="153"/>
      <c r="E650" s="153"/>
      <c r="F650" s="153"/>
      <c r="G650" s="153"/>
      <c r="H650" s="153"/>
      <c r="I650" s="153"/>
      <c r="J650" s="153"/>
      <c r="K650" s="153"/>
      <c r="L650" s="153"/>
      <c r="M650" s="153"/>
      <c r="N650" s="153"/>
      <c r="O650" s="153"/>
      <c r="P650" s="153"/>
      <c r="Q650" s="153"/>
      <c r="R650" s="153"/>
      <c r="S650" s="153"/>
      <c r="T650" s="153"/>
      <c r="U650" s="153"/>
      <c r="V650" s="153"/>
      <c r="W650" s="153"/>
      <c r="X650" s="153"/>
      <c r="Y650" s="153"/>
      <c r="Z650" s="153"/>
      <c r="AA650" s="153"/>
      <c r="AB650" s="153"/>
      <c r="AC650" s="153"/>
      <c r="AD650" s="153"/>
      <c r="AE650" s="153"/>
      <c r="AF650" s="153"/>
      <c r="AG650" s="153"/>
      <c r="AH650" s="153"/>
      <c r="AI650" s="153"/>
      <c r="AJ650" s="153"/>
      <c r="AK650" s="153"/>
      <c r="AL650" s="153"/>
    </row>
    <row r="651" spans="1:38" ht="16.5" customHeight="1" x14ac:dyDescent="0.2">
      <c r="A651" s="153"/>
      <c r="B651" s="156"/>
      <c r="C651" s="153"/>
      <c r="E651" s="153"/>
      <c r="F651" s="153"/>
      <c r="G651" s="153"/>
      <c r="H651" s="153"/>
      <c r="I651" s="153"/>
      <c r="J651" s="153"/>
      <c r="K651" s="153"/>
      <c r="L651" s="153"/>
      <c r="M651" s="153"/>
      <c r="N651" s="153"/>
      <c r="O651" s="153"/>
      <c r="P651" s="153"/>
      <c r="Q651" s="153"/>
      <c r="R651" s="153"/>
      <c r="S651" s="153"/>
      <c r="T651" s="153"/>
      <c r="U651" s="153"/>
      <c r="V651" s="153"/>
      <c r="W651" s="153"/>
      <c r="X651" s="153"/>
      <c r="Y651" s="153"/>
      <c r="Z651" s="153"/>
      <c r="AA651" s="153"/>
      <c r="AB651" s="153"/>
      <c r="AC651" s="153"/>
      <c r="AD651" s="153"/>
      <c r="AE651" s="153"/>
      <c r="AF651" s="153"/>
      <c r="AG651" s="153"/>
      <c r="AH651" s="153"/>
      <c r="AI651" s="153"/>
      <c r="AJ651" s="153"/>
      <c r="AK651" s="153"/>
      <c r="AL651" s="153"/>
    </row>
    <row r="652" spans="1:38" ht="16.5" customHeight="1" x14ac:dyDescent="0.2">
      <c r="A652" s="153"/>
      <c r="B652" s="156"/>
      <c r="C652" s="153"/>
      <c r="E652" s="153"/>
      <c r="F652" s="153"/>
      <c r="G652" s="153"/>
      <c r="H652" s="153"/>
      <c r="I652" s="153"/>
      <c r="J652" s="153"/>
      <c r="K652" s="153"/>
      <c r="L652" s="153"/>
      <c r="M652" s="153"/>
      <c r="N652" s="153"/>
      <c r="O652" s="153"/>
      <c r="P652" s="153"/>
      <c r="Q652" s="153"/>
      <c r="R652" s="153"/>
      <c r="S652" s="153"/>
      <c r="T652" s="153"/>
      <c r="U652" s="153"/>
      <c r="V652" s="153"/>
      <c r="W652" s="153"/>
      <c r="X652" s="153"/>
      <c r="Y652" s="153"/>
      <c r="Z652" s="153"/>
      <c r="AA652" s="153"/>
      <c r="AB652" s="153"/>
      <c r="AC652" s="153"/>
      <c r="AD652" s="153"/>
      <c r="AE652" s="153"/>
      <c r="AF652" s="153"/>
      <c r="AG652" s="153"/>
      <c r="AH652" s="153"/>
      <c r="AI652" s="153"/>
      <c r="AJ652" s="153"/>
      <c r="AK652" s="153"/>
      <c r="AL652" s="153"/>
    </row>
    <row r="653" spans="1:38" ht="16.5" customHeight="1" x14ac:dyDescent="0.2">
      <c r="A653" s="153"/>
      <c r="B653" s="156"/>
      <c r="C653" s="153"/>
      <c r="E653" s="153"/>
      <c r="F653" s="153"/>
      <c r="G653" s="153"/>
      <c r="H653" s="153"/>
      <c r="I653" s="153"/>
      <c r="J653" s="153"/>
      <c r="K653" s="153"/>
      <c r="L653" s="153"/>
      <c r="M653" s="153"/>
      <c r="N653" s="153"/>
      <c r="O653" s="153"/>
      <c r="P653" s="153"/>
      <c r="Q653" s="153"/>
      <c r="R653" s="153"/>
      <c r="S653" s="153"/>
      <c r="T653" s="153"/>
      <c r="U653" s="153"/>
      <c r="V653" s="153"/>
      <c r="W653" s="153"/>
      <c r="X653" s="153"/>
      <c r="Y653" s="153"/>
      <c r="Z653" s="153"/>
      <c r="AA653" s="153"/>
      <c r="AB653" s="153"/>
      <c r="AC653" s="153"/>
      <c r="AD653" s="153"/>
      <c r="AE653" s="153"/>
      <c r="AF653" s="153"/>
      <c r="AG653" s="153"/>
      <c r="AH653" s="153"/>
      <c r="AI653" s="153"/>
      <c r="AJ653" s="153"/>
      <c r="AK653" s="153"/>
      <c r="AL653" s="153"/>
    </row>
    <row r="654" spans="1:38" ht="16.5" customHeight="1" x14ac:dyDescent="0.2">
      <c r="A654" s="153"/>
      <c r="B654" s="156"/>
      <c r="C654" s="153"/>
      <c r="E654" s="153"/>
      <c r="F654" s="153"/>
      <c r="G654" s="153"/>
      <c r="H654" s="153"/>
      <c r="I654" s="153"/>
      <c r="J654" s="153"/>
      <c r="K654" s="153"/>
      <c r="L654" s="153"/>
      <c r="M654" s="153"/>
      <c r="N654" s="153"/>
      <c r="O654" s="153"/>
      <c r="P654" s="153"/>
      <c r="Q654" s="153"/>
      <c r="R654" s="153"/>
      <c r="S654" s="153"/>
      <c r="T654" s="153"/>
      <c r="U654" s="153"/>
      <c r="V654" s="153"/>
      <c r="W654" s="153"/>
      <c r="X654" s="153"/>
      <c r="Y654" s="153"/>
      <c r="Z654" s="153"/>
      <c r="AA654" s="153"/>
      <c r="AB654" s="153"/>
      <c r="AC654" s="153"/>
      <c r="AD654" s="153"/>
      <c r="AE654" s="153"/>
      <c r="AF654" s="153"/>
      <c r="AG654" s="153"/>
      <c r="AH654" s="153"/>
      <c r="AI654" s="153"/>
      <c r="AJ654" s="153"/>
      <c r="AK654" s="153"/>
      <c r="AL654" s="153"/>
    </row>
    <row r="655" spans="1:38" ht="16.5" customHeight="1" x14ac:dyDescent="0.2">
      <c r="A655" s="153"/>
      <c r="B655" s="156"/>
      <c r="C655" s="153"/>
      <c r="E655" s="153"/>
      <c r="F655" s="153"/>
      <c r="G655" s="153"/>
      <c r="H655" s="153"/>
      <c r="I655" s="153"/>
      <c r="J655" s="153"/>
      <c r="K655" s="153"/>
      <c r="L655" s="153"/>
      <c r="M655" s="153"/>
      <c r="N655" s="153"/>
      <c r="O655" s="153"/>
      <c r="P655" s="153"/>
      <c r="Q655" s="153"/>
      <c r="R655" s="153"/>
      <c r="S655" s="153"/>
      <c r="T655" s="153"/>
      <c r="U655" s="153"/>
      <c r="V655" s="153"/>
      <c r="W655" s="153"/>
      <c r="X655" s="153"/>
      <c r="Y655" s="153"/>
      <c r="Z655" s="153"/>
      <c r="AA655" s="153"/>
      <c r="AB655" s="153"/>
      <c r="AC655" s="153"/>
      <c r="AD655" s="153"/>
      <c r="AE655" s="153"/>
      <c r="AF655" s="153"/>
      <c r="AG655" s="153"/>
      <c r="AH655" s="153"/>
      <c r="AI655" s="153"/>
      <c r="AJ655" s="153"/>
      <c r="AK655" s="153"/>
      <c r="AL655" s="153"/>
    </row>
    <row r="656" spans="1:38" ht="16.5" customHeight="1" x14ac:dyDescent="0.2">
      <c r="A656" s="153"/>
      <c r="B656" s="156"/>
      <c r="C656" s="153"/>
      <c r="E656" s="153"/>
      <c r="F656" s="153"/>
      <c r="G656" s="153"/>
      <c r="H656" s="153"/>
      <c r="I656" s="153"/>
      <c r="J656" s="153"/>
      <c r="K656" s="153"/>
      <c r="L656" s="153"/>
      <c r="M656" s="153"/>
      <c r="N656" s="153"/>
      <c r="O656" s="153"/>
      <c r="P656" s="153"/>
      <c r="Q656" s="153"/>
      <c r="R656" s="153"/>
      <c r="S656" s="153"/>
      <c r="T656" s="153"/>
      <c r="U656" s="153"/>
      <c r="V656" s="153"/>
      <c r="W656" s="153"/>
      <c r="X656" s="153"/>
      <c r="Y656" s="153"/>
      <c r="Z656" s="153"/>
      <c r="AA656" s="153"/>
      <c r="AB656" s="153"/>
      <c r="AC656" s="153"/>
      <c r="AD656" s="153"/>
      <c r="AE656" s="153"/>
      <c r="AF656" s="153"/>
      <c r="AG656" s="153"/>
      <c r="AH656" s="153"/>
      <c r="AI656" s="153"/>
      <c r="AJ656" s="153"/>
      <c r="AK656" s="153"/>
      <c r="AL656" s="153"/>
    </row>
    <row r="657" spans="1:38" ht="16.5" customHeight="1" x14ac:dyDescent="0.2">
      <c r="A657" s="153"/>
      <c r="B657" s="156"/>
      <c r="C657" s="153"/>
      <c r="E657" s="153"/>
      <c r="F657" s="153"/>
      <c r="G657" s="153"/>
      <c r="H657" s="153"/>
      <c r="I657" s="153"/>
      <c r="J657" s="153"/>
      <c r="K657" s="153"/>
      <c r="L657" s="153"/>
      <c r="M657" s="153"/>
      <c r="N657" s="153"/>
      <c r="O657" s="153"/>
      <c r="P657" s="153"/>
      <c r="Q657" s="153"/>
      <c r="R657" s="153"/>
      <c r="S657" s="153"/>
      <c r="T657" s="153"/>
      <c r="U657" s="153"/>
      <c r="V657" s="153"/>
      <c r="W657" s="153"/>
      <c r="X657" s="153"/>
      <c r="Y657" s="153"/>
      <c r="Z657" s="153"/>
      <c r="AA657" s="153"/>
      <c r="AB657" s="153"/>
      <c r="AC657" s="153"/>
      <c r="AD657" s="153"/>
      <c r="AE657" s="153"/>
      <c r="AF657" s="153"/>
      <c r="AG657" s="153"/>
      <c r="AH657" s="153"/>
      <c r="AI657" s="153"/>
      <c r="AJ657" s="153"/>
      <c r="AK657" s="153"/>
      <c r="AL657" s="153"/>
    </row>
    <row r="658" spans="1:38" ht="16.5" customHeight="1" x14ac:dyDescent="0.2">
      <c r="A658" s="153"/>
      <c r="B658" s="156"/>
      <c r="C658" s="153"/>
      <c r="E658" s="153"/>
      <c r="F658" s="153"/>
      <c r="G658" s="153"/>
      <c r="H658" s="153"/>
      <c r="I658" s="153"/>
      <c r="J658" s="153"/>
      <c r="K658" s="153"/>
      <c r="L658" s="153"/>
      <c r="M658" s="153"/>
      <c r="N658" s="153"/>
      <c r="O658" s="153"/>
      <c r="P658" s="153"/>
      <c r="Q658" s="153"/>
      <c r="R658" s="153"/>
      <c r="S658" s="153"/>
      <c r="T658" s="153"/>
      <c r="U658" s="153"/>
      <c r="V658" s="153"/>
      <c r="W658" s="153"/>
      <c r="X658" s="153"/>
      <c r="Y658" s="153"/>
      <c r="Z658" s="153"/>
      <c r="AA658" s="153"/>
      <c r="AB658" s="153"/>
      <c r="AC658" s="153"/>
      <c r="AD658" s="153"/>
      <c r="AE658" s="153"/>
      <c r="AF658" s="153"/>
      <c r="AG658" s="153"/>
      <c r="AH658" s="153"/>
      <c r="AI658" s="153"/>
      <c r="AJ658" s="153"/>
      <c r="AK658" s="153"/>
      <c r="AL658" s="153"/>
    </row>
    <row r="659" spans="1:38" ht="16.5" customHeight="1" x14ac:dyDescent="0.2">
      <c r="A659" s="153"/>
      <c r="B659" s="156"/>
      <c r="C659" s="153"/>
      <c r="E659" s="153"/>
      <c r="F659" s="153"/>
      <c r="G659" s="153"/>
      <c r="H659" s="153"/>
      <c r="I659" s="153"/>
      <c r="J659" s="153"/>
      <c r="K659" s="153"/>
      <c r="L659" s="153"/>
      <c r="M659" s="153"/>
      <c r="N659" s="153"/>
      <c r="O659" s="153"/>
      <c r="P659" s="153"/>
      <c r="Q659" s="153"/>
      <c r="R659" s="153"/>
      <c r="S659" s="153"/>
      <c r="T659" s="153"/>
      <c r="U659" s="153"/>
      <c r="V659" s="153"/>
      <c r="W659" s="153"/>
      <c r="X659" s="153"/>
      <c r="Y659" s="153"/>
      <c r="Z659" s="153"/>
      <c r="AA659" s="153"/>
      <c r="AB659" s="153"/>
      <c r="AC659" s="153"/>
      <c r="AD659" s="153"/>
      <c r="AE659" s="153"/>
      <c r="AF659" s="153"/>
      <c r="AG659" s="153"/>
      <c r="AH659" s="153"/>
      <c r="AI659" s="153"/>
      <c r="AJ659" s="153"/>
      <c r="AK659" s="153"/>
      <c r="AL659" s="153"/>
    </row>
    <row r="660" spans="1:38" ht="16.5" customHeight="1" x14ac:dyDescent="0.2">
      <c r="A660" s="153"/>
      <c r="B660" s="156"/>
      <c r="C660" s="153"/>
      <c r="E660" s="153"/>
      <c r="F660" s="153"/>
      <c r="G660" s="153"/>
      <c r="H660" s="153"/>
      <c r="I660" s="153"/>
      <c r="J660" s="153"/>
      <c r="K660" s="153"/>
      <c r="L660" s="153"/>
      <c r="M660" s="153"/>
      <c r="N660" s="153"/>
      <c r="O660" s="153"/>
      <c r="P660" s="153"/>
      <c r="Q660" s="153"/>
      <c r="R660" s="153"/>
      <c r="S660" s="153"/>
      <c r="T660" s="153"/>
      <c r="U660" s="153"/>
      <c r="V660" s="153"/>
      <c r="W660" s="153"/>
      <c r="X660" s="153"/>
      <c r="Y660" s="153"/>
      <c r="Z660" s="153"/>
      <c r="AA660" s="153"/>
      <c r="AB660" s="153"/>
      <c r="AC660" s="153"/>
      <c r="AD660" s="153"/>
      <c r="AE660" s="153"/>
      <c r="AF660" s="153"/>
      <c r="AG660" s="153"/>
      <c r="AH660" s="153"/>
      <c r="AI660" s="153"/>
      <c r="AJ660" s="153"/>
      <c r="AK660" s="153"/>
      <c r="AL660" s="153"/>
    </row>
    <row r="661" spans="1:38" ht="16.5" customHeight="1" x14ac:dyDescent="0.2">
      <c r="A661" s="153"/>
      <c r="B661" s="156"/>
      <c r="C661" s="153"/>
      <c r="E661" s="153"/>
      <c r="F661" s="153"/>
      <c r="G661" s="153"/>
      <c r="H661" s="153"/>
      <c r="I661" s="153"/>
      <c r="J661" s="153"/>
      <c r="K661" s="153"/>
      <c r="L661" s="153"/>
      <c r="M661" s="153"/>
      <c r="N661" s="153"/>
      <c r="O661" s="153"/>
      <c r="P661" s="153"/>
      <c r="Q661" s="153"/>
      <c r="R661" s="153"/>
      <c r="S661" s="153"/>
      <c r="T661" s="153"/>
      <c r="U661" s="153"/>
      <c r="V661" s="153"/>
      <c r="W661" s="153"/>
      <c r="X661" s="153"/>
      <c r="Y661" s="153"/>
      <c r="Z661" s="153"/>
      <c r="AA661" s="153"/>
      <c r="AB661" s="153"/>
      <c r="AC661" s="153"/>
      <c r="AD661" s="153"/>
      <c r="AE661" s="153"/>
      <c r="AF661" s="153"/>
      <c r="AG661" s="153"/>
      <c r="AH661" s="153"/>
      <c r="AI661" s="153"/>
      <c r="AJ661" s="153"/>
      <c r="AK661" s="153"/>
      <c r="AL661" s="153"/>
    </row>
    <row r="662" spans="1:38" ht="16.5" customHeight="1" x14ac:dyDescent="0.2">
      <c r="A662" s="153"/>
      <c r="B662" s="156"/>
      <c r="C662" s="153"/>
      <c r="E662" s="153"/>
      <c r="F662" s="153"/>
      <c r="G662" s="153"/>
      <c r="H662" s="153"/>
      <c r="I662" s="153"/>
      <c r="J662" s="153"/>
      <c r="K662" s="153"/>
      <c r="L662" s="153"/>
      <c r="M662" s="153"/>
      <c r="N662" s="153"/>
      <c r="O662" s="153"/>
      <c r="P662" s="153"/>
      <c r="Q662" s="153"/>
      <c r="R662" s="153"/>
      <c r="S662" s="153"/>
      <c r="T662" s="153"/>
      <c r="U662" s="153"/>
      <c r="V662" s="153"/>
      <c r="W662" s="153"/>
      <c r="X662" s="153"/>
      <c r="Y662" s="153"/>
      <c r="Z662" s="153"/>
      <c r="AA662" s="153"/>
      <c r="AB662" s="153"/>
      <c r="AC662" s="153"/>
      <c r="AD662" s="153"/>
      <c r="AE662" s="153"/>
      <c r="AF662" s="153"/>
      <c r="AG662" s="153"/>
      <c r="AH662" s="153"/>
      <c r="AI662" s="153"/>
      <c r="AJ662" s="153"/>
      <c r="AK662" s="153"/>
      <c r="AL662" s="153"/>
    </row>
    <row r="663" spans="1:38" ht="16.5" customHeight="1" x14ac:dyDescent="0.2">
      <c r="A663" s="153"/>
      <c r="B663" s="156"/>
      <c r="C663" s="153"/>
      <c r="E663" s="153"/>
      <c r="F663" s="153"/>
      <c r="G663" s="153"/>
      <c r="H663" s="153"/>
      <c r="I663" s="153"/>
      <c r="J663" s="153"/>
      <c r="K663" s="153"/>
      <c r="L663" s="153"/>
      <c r="M663" s="153"/>
      <c r="N663" s="153"/>
      <c r="O663" s="153"/>
      <c r="P663" s="153"/>
      <c r="Q663" s="153"/>
      <c r="R663" s="153"/>
      <c r="S663" s="153"/>
      <c r="T663" s="153"/>
      <c r="U663" s="153"/>
      <c r="V663" s="153"/>
      <c r="W663" s="153"/>
      <c r="X663" s="153"/>
      <c r="Y663" s="153"/>
      <c r="Z663" s="153"/>
      <c r="AA663" s="153"/>
      <c r="AB663" s="153"/>
      <c r="AC663" s="153"/>
      <c r="AD663" s="153"/>
      <c r="AE663" s="153"/>
      <c r="AF663" s="153"/>
      <c r="AG663" s="153"/>
      <c r="AH663" s="153"/>
      <c r="AI663" s="153"/>
      <c r="AJ663" s="153"/>
      <c r="AK663" s="153"/>
      <c r="AL663" s="153"/>
    </row>
    <row r="664" spans="1:38" ht="16.5" customHeight="1" x14ac:dyDescent="0.2">
      <c r="A664" s="153"/>
      <c r="B664" s="156"/>
      <c r="C664" s="153"/>
      <c r="E664" s="153"/>
      <c r="F664" s="153"/>
      <c r="G664" s="153"/>
      <c r="H664" s="153"/>
      <c r="I664" s="153"/>
      <c r="J664" s="153"/>
      <c r="K664" s="153"/>
      <c r="L664" s="153"/>
      <c r="M664" s="153"/>
      <c r="N664" s="153"/>
      <c r="O664" s="153"/>
      <c r="P664" s="153"/>
      <c r="Q664" s="153"/>
      <c r="R664" s="153"/>
      <c r="S664" s="153"/>
      <c r="T664" s="153"/>
      <c r="U664" s="153"/>
      <c r="V664" s="153"/>
      <c r="W664" s="153"/>
      <c r="X664" s="153"/>
      <c r="Y664" s="153"/>
      <c r="Z664" s="153"/>
      <c r="AA664" s="153"/>
      <c r="AB664" s="153"/>
      <c r="AC664" s="153"/>
      <c r="AD664" s="153"/>
      <c r="AE664" s="153"/>
      <c r="AF664" s="153"/>
      <c r="AG664" s="153"/>
      <c r="AH664" s="153"/>
      <c r="AI664" s="153"/>
      <c r="AJ664" s="153"/>
      <c r="AK664" s="153"/>
      <c r="AL664" s="153"/>
    </row>
    <row r="665" spans="1:38" ht="16.5" customHeight="1" x14ac:dyDescent="0.2">
      <c r="A665" s="153"/>
      <c r="B665" s="156"/>
      <c r="C665" s="153"/>
      <c r="E665" s="153"/>
      <c r="F665" s="153"/>
      <c r="G665" s="153"/>
      <c r="H665" s="153"/>
      <c r="I665" s="153"/>
      <c r="J665" s="153"/>
      <c r="K665" s="153"/>
      <c r="L665" s="153"/>
      <c r="M665" s="153"/>
      <c r="N665" s="153"/>
      <c r="O665" s="153"/>
      <c r="P665" s="153"/>
      <c r="Q665" s="153"/>
      <c r="R665" s="153"/>
      <c r="S665" s="153"/>
      <c r="T665" s="153"/>
      <c r="U665" s="153"/>
      <c r="V665" s="153"/>
      <c r="W665" s="153"/>
      <c r="X665" s="153"/>
      <c r="Y665" s="153"/>
      <c r="Z665" s="153"/>
      <c r="AA665" s="153"/>
      <c r="AB665" s="153"/>
      <c r="AC665" s="153"/>
      <c r="AD665" s="153"/>
      <c r="AE665" s="153"/>
      <c r="AF665" s="153"/>
      <c r="AG665" s="153"/>
      <c r="AH665" s="153"/>
      <c r="AI665" s="153"/>
      <c r="AJ665" s="153"/>
      <c r="AK665" s="153"/>
      <c r="AL665" s="153"/>
    </row>
    <row r="666" spans="1:38" ht="16.5" customHeight="1" x14ac:dyDescent="0.2">
      <c r="A666" s="153"/>
      <c r="B666" s="156"/>
      <c r="C666" s="153"/>
      <c r="E666" s="153"/>
      <c r="F666" s="153"/>
      <c r="G666" s="153"/>
      <c r="H666" s="153"/>
      <c r="I666" s="153"/>
      <c r="J666" s="153"/>
      <c r="K666" s="153"/>
      <c r="L666" s="153"/>
      <c r="M666" s="153"/>
      <c r="N666" s="153"/>
      <c r="O666" s="153"/>
      <c r="P666" s="153"/>
      <c r="Q666" s="153"/>
      <c r="R666" s="153"/>
      <c r="S666" s="153"/>
      <c r="T666" s="153"/>
      <c r="U666" s="153"/>
      <c r="V666" s="153"/>
      <c r="W666" s="153"/>
      <c r="X666" s="153"/>
      <c r="Y666" s="153"/>
      <c r="Z666" s="153"/>
      <c r="AA666" s="153"/>
      <c r="AB666" s="153"/>
      <c r="AC666" s="153"/>
      <c r="AD666" s="153"/>
      <c r="AE666" s="153"/>
      <c r="AF666" s="153"/>
      <c r="AG666" s="153"/>
      <c r="AH666" s="153"/>
      <c r="AI666" s="153"/>
      <c r="AJ666" s="153"/>
      <c r="AK666" s="153"/>
      <c r="AL666" s="153"/>
    </row>
    <row r="667" spans="1:38" ht="16.5" customHeight="1" x14ac:dyDescent="0.2">
      <c r="A667" s="153"/>
      <c r="B667" s="156"/>
      <c r="C667" s="153"/>
      <c r="E667" s="153"/>
      <c r="F667" s="153"/>
      <c r="G667" s="153"/>
      <c r="H667" s="153"/>
      <c r="I667" s="153"/>
      <c r="J667" s="153"/>
      <c r="K667" s="153"/>
      <c r="L667" s="153"/>
      <c r="M667" s="153"/>
      <c r="N667" s="153"/>
      <c r="O667" s="153"/>
      <c r="P667" s="153"/>
      <c r="Q667" s="153"/>
      <c r="R667" s="153"/>
      <c r="S667" s="153"/>
      <c r="T667" s="153"/>
      <c r="U667" s="153"/>
      <c r="V667" s="153"/>
      <c r="W667" s="153"/>
      <c r="X667" s="153"/>
      <c r="Y667" s="153"/>
      <c r="Z667" s="153"/>
      <c r="AA667" s="153"/>
      <c r="AB667" s="153"/>
      <c r="AC667" s="153"/>
      <c r="AD667" s="153"/>
      <c r="AE667" s="153"/>
      <c r="AF667" s="153"/>
      <c r="AG667" s="153"/>
      <c r="AH667" s="153"/>
      <c r="AI667" s="153"/>
      <c r="AJ667" s="153"/>
      <c r="AK667" s="153"/>
      <c r="AL667" s="153"/>
    </row>
    <row r="668" spans="1:38" ht="16.5" customHeight="1" x14ac:dyDescent="0.2">
      <c r="A668" s="153"/>
      <c r="B668" s="156"/>
      <c r="C668" s="153"/>
      <c r="E668" s="153"/>
      <c r="F668" s="153"/>
      <c r="G668" s="153"/>
      <c r="H668" s="153"/>
      <c r="I668" s="153"/>
      <c r="J668" s="153"/>
      <c r="K668" s="153"/>
      <c r="L668" s="153"/>
      <c r="M668" s="153"/>
      <c r="N668" s="153"/>
      <c r="O668" s="153"/>
      <c r="P668" s="153"/>
      <c r="Q668" s="153"/>
      <c r="R668" s="153"/>
      <c r="S668" s="153"/>
      <c r="T668" s="153"/>
      <c r="U668" s="153"/>
      <c r="V668" s="153"/>
      <c r="W668" s="153"/>
      <c r="X668" s="153"/>
      <c r="Y668" s="153"/>
      <c r="Z668" s="153"/>
      <c r="AA668" s="153"/>
      <c r="AB668" s="153"/>
      <c r="AC668" s="153"/>
      <c r="AD668" s="153"/>
      <c r="AE668" s="153"/>
      <c r="AF668" s="153"/>
      <c r="AG668" s="153"/>
      <c r="AH668" s="153"/>
      <c r="AI668" s="153"/>
      <c r="AJ668" s="153"/>
      <c r="AK668" s="153"/>
      <c r="AL668" s="153"/>
    </row>
    <row r="669" spans="1:38" ht="16.5" customHeight="1" x14ac:dyDescent="0.2">
      <c r="A669" s="153"/>
      <c r="B669" s="156"/>
      <c r="C669" s="153"/>
      <c r="E669" s="153"/>
      <c r="F669" s="153"/>
      <c r="G669" s="153"/>
      <c r="H669" s="153"/>
      <c r="I669" s="153"/>
      <c r="J669" s="153"/>
      <c r="K669" s="153"/>
      <c r="L669" s="153"/>
      <c r="M669" s="153"/>
      <c r="N669" s="153"/>
      <c r="O669" s="153"/>
      <c r="P669" s="153"/>
      <c r="Q669" s="153"/>
      <c r="R669" s="153"/>
      <c r="S669" s="153"/>
      <c r="T669" s="153"/>
      <c r="U669" s="153"/>
      <c r="V669" s="153"/>
      <c r="W669" s="153"/>
      <c r="X669" s="153"/>
      <c r="Y669" s="153"/>
      <c r="Z669" s="153"/>
      <c r="AA669" s="153"/>
      <c r="AB669" s="153"/>
      <c r="AC669" s="153"/>
      <c r="AD669" s="153"/>
      <c r="AE669" s="153"/>
      <c r="AF669" s="153"/>
      <c r="AG669" s="153"/>
      <c r="AH669" s="153"/>
      <c r="AI669" s="153"/>
      <c r="AJ669" s="153"/>
      <c r="AK669" s="153"/>
      <c r="AL669" s="153"/>
    </row>
    <row r="670" spans="1:38" ht="16.5" customHeight="1" x14ac:dyDescent="0.2">
      <c r="A670" s="153"/>
      <c r="B670" s="156"/>
      <c r="C670" s="153"/>
      <c r="E670" s="153"/>
      <c r="F670" s="153"/>
      <c r="G670" s="153"/>
      <c r="H670" s="153"/>
      <c r="I670" s="153"/>
      <c r="J670" s="153"/>
      <c r="K670" s="153"/>
      <c r="L670" s="153"/>
      <c r="M670" s="153"/>
      <c r="N670" s="153"/>
      <c r="O670" s="153"/>
      <c r="P670" s="153"/>
      <c r="Q670" s="153"/>
      <c r="R670" s="153"/>
      <c r="S670" s="153"/>
      <c r="T670" s="153"/>
      <c r="U670" s="153"/>
      <c r="V670" s="153"/>
      <c r="W670" s="153"/>
      <c r="X670" s="153"/>
      <c r="Y670" s="153"/>
      <c r="Z670" s="153"/>
      <c r="AA670" s="153"/>
      <c r="AB670" s="153"/>
      <c r="AC670" s="153"/>
      <c r="AD670" s="153"/>
      <c r="AE670" s="153"/>
      <c r="AF670" s="153"/>
      <c r="AG670" s="153"/>
      <c r="AH670" s="153"/>
      <c r="AI670" s="153"/>
      <c r="AJ670" s="153"/>
      <c r="AK670" s="153"/>
      <c r="AL670" s="153"/>
    </row>
    <row r="671" spans="1:38" ht="16.5" customHeight="1" x14ac:dyDescent="0.2">
      <c r="A671" s="153"/>
      <c r="B671" s="156"/>
      <c r="C671" s="153"/>
      <c r="E671" s="153"/>
      <c r="F671" s="153"/>
      <c r="G671" s="153"/>
      <c r="H671" s="153"/>
      <c r="I671" s="153"/>
      <c r="J671" s="153"/>
      <c r="K671" s="153"/>
      <c r="L671" s="153"/>
      <c r="M671" s="153"/>
      <c r="N671" s="153"/>
      <c r="O671" s="153"/>
      <c r="P671" s="153"/>
      <c r="Q671" s="153"/>
      <c r="R671" s="153"/>
      <c r="S671" s="153"/>
      <c r="T671" s="153"/>
      <c r="U671" s="153"/>
      <c r="V671" s="153"/>
      <c r="W671" s="153"/>
      <c r="X671" s="153"/>
      <c r="Y671" s="153"/>
      <c r="Z671" s="153"/>
      <c r="AA671" s="153"/>
      <c r="AB671" s="153"/>
      <c r="AC671" s="153"/>
      <c r="AD671" s="153"/>
      <c r="AE671" s="153"/>
      <c r="AF671" s="153"/>
      <c r="AG671" s="153"/>
      <c r="AH671" s="153"/>
      <c r="AI671" s="153"/>
      <c r="AJ671" s="153"/>
      <c r="AK671" s="153"/>
      <c r="AL671" s="153"/>
    </row>
    <row r="672" spans="1:38" ht="16.5" customHeight="1" x14ac:dyDescent="0.2">
      <c r="A672" s="153"/>
      <c r="B672" s="156"/>
      <c r="C672" s="153"/>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53"/>
      <c r="AJ672" s="153"/>
      <c r="AK672" s="153"/>
      <c r="AL672" s="153"/>
    </row>
    <row r="673" spans="1:38" ht="16.5" customHeight="1" x14ac:dyDescent="0.2">
      <c r="A673" s="153"/>
      <c r="B673" s="156"/>
      <c r="C673" s="153"/>
      <c r="E673" s="153"/>
      <c r="F673" s="153"/>
      <c r="G673" s="153"/>
      <c r="H673" s="153"/>
      <c r="I673" s="153"/>
      <c r="J673" s="153"/>
      <c r="K673" s="153"/>
      <c r="L673" s="153"/>
      <c r="M673" s="153"/>
      <c r="N673" s="153"/>
      <c r="O673" s="153"/>
      <c r="P673" s="153"/>
      <c r="Q673" s="153"/>
      <c r="R673" s="153"/>
      <c r="S673" s="153"/>
      <c r="T673" s="153"/>
      <c r="U673" s="153"/>
      <c r="V673" s="153"/>
      <c r="W673" s="153"/>
      <c r="X673" s="153"/>
      <c r="Y673" s="153"/>
      <c r="Z673" s="153"/>
      <c r="AA673" s="153"/>
      <c r="AB673" s="153"/>
      <c r="AC673" s="153"/>
      <c r="AD673" s="153"/>
      <c r="AE673" s="153"/>
      <c r="AF673" s="153"/>
      <c r="AG673" s="153"/>
      <c r="AH673" s="153"/>
      <c r="AI673" s="153"/>
      <c r="AJ673" s="153"/>
      <c r="AK673" s="153"/>
      <c r="AL673" s="153"/>
    </row>
    <row r="674" spans="1:38" ht="16.5" customHeight="1" x14ac:dyDescent="0.2">
      <c r="A674" s="153"/>
      <c r="B674" s="156"/>
      <c r="C674" s="153"/>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53"/>
      <c r="AJ674" s="153"/>
      <c r="AK674" s="153"/>
      <c r="AL674" s="153"/>
    </row>
    <row r="675" spans="1:38" ht="16.5" customHeight="1" x14ac:dyDescent="0.2">
      <c r="A675" s="153"/>
      <c r="B675" s="156"/>
      <c r="C675" s="153"/>
      <c r="E675" s="153"/>
      <c r="F675" s="153"/>
      <c r="G675" s="153"/>
      <c r="H675" s="153"/>
      <c r="I675" s="153"/>
      <c r="J675" s="153"/>
      <c r="K675" s="153"/>
      <c r="L675" s="153"/>
      <c r="M675" s="153"/>
      <c r="N675" s="153"/>
      <c r="O675" s="153"/>
      <c r="P675" s="153"/>
      <c r="Q675" s="153"/>
      <c r="R675" s="153"/>
      <c r="S675" s="153"/>
      <c r="T675" s="153"/>
      <c r="U675" s="153"/>
      <c r="V675" s="153"/>
      <c r="W675" s="153"/>
      <c r="X675" s="153"/>
      <c r="Y675" s="153"/>
      <c r="Z675" s="153"/>
      <c r="AA675" s="153"/>
      <c r="AB675" s="153"/>
      <c r="AC675" s="153"/>
      <c r="AD675" s="153"/>
      <c r="AE675" s="153"/>
      <c r="AF675" s="153"/>
      <c r="AG675" s="153"/>
      <c r="AH675" s="153"/>
      <c r="AI675" s="153"/>
      <c r="AJ675" s="153"/>
      <c r="AK675" s="153"/>
      <c r="AL675" s="153"/>
    </row>
    <row r="676" spans="1:38" ht="16.5" customHeight="1" x14ac:dyDescent="0.2">
      <c r="A676" s="153"/>
      <c r="B676" s="156"/>
      <c r="C676" s="153"/>
      <c r="E676" s="153"/>
      <c r="F676" s="153"/>
      <c r="G676" s="153"/>
      <c r="H676" s="153"/>
      <c r="I676" s="153"/>
      <c r="J676" s="153"/>
      <c r="K676" s="153"/>
      <c r="L676" s="153"/>
      <c r="M676" s="153"/>
      <c r="N676" s="153"/>
      <c r="O676" s="153"/>
      <c r="P676" s="153"/>
      <c r="Q676" s="153"/>
      <c r="R676" s="153"/>
      <c r="S676" s="153"/>
      <c r="T676" s="153"/>
      <c r="U676" s="153"/>
      <c r="V676" s="153"/>
      <c r="W676" s="153"/>
      <c r="X676" s="153"/>
      <c r="Y676" s="153"/>
      <c r="Z676" s="153"/>
      <c r="AA676" s="153"/>
      <c r="AB676" s="153"/>
      <c r="AC676" s="153"/>
      <c r="AD676" s="153"/>
      <c r="AE676" s="153"/>
      <c r="AF676" s="153"/>
      <c r="AG676" s="153"/>
      <c r="AH676" s="153"/>
      <c r="AI676" s="153"/>
      <c r="AJ676" s="153"/>
      <c r="AK676" s="153"/>
      <c r="AL676" s="153"/>
    </row>
    <row r="677" spans="1:38" ht="16.5" customHeight="1" x14ac:dyDescent="0.2">
      <c r="A677" s="153"/>
      <c r="B677" s="156"/>
      <c r="C677" s="153"/>
      <c r="E677" s="153"/>
      <c r="F677" s="153"/>
      <c r="G677" s="153"/>
      <c r="H677" s="153"/>
      <c r="I677" s="153"/>
      <c r="J677" s="153"/>
      <c r="K677" s="153"/>
      <c r="L677" s="153"/>
      <c r="M677" s="153"/>
      <c r="N677" s="153"/>
      <c r="O677" s="153"/>
      <c r="P677" s="153"/>
      <c r="Q677" s="153"/>
      <c r="R677" s="153"/>
      <c r="S677" s="153"/>
      <c r="T677" s="153"/>
      <c r="U677" s="153"/>
      <c r="V677" s="153"/>
      <c r="W677" s="153"/>
      <c r="X677" s="153"/>
      <c r="Y677" s="153"/>
      <c r="Z677" s="153"/>
      <c r="AA677" s="153"/>
      <c r="AB677" s="153"/>
      <c r="AC677" s="153"/>
      <c r="AD677" s="153"/>
      <c r="AE677" s="153"/>
      <c r="AF677" s="153"/>
      <c r="AG677" s="153"/>
      <c r="AH677" s="153"/>
      <c r="AI677" s="153"/>
      <c r="AJ677" s="153"/>
      <c r="AK677" s="153"/>
      <c r="AL677" s="153"/>
    </row>
    <row r="678" spans="1:38" ht="16.5" customHeight="1" x14ac:dyDescent="0.2">
      <c r="A678" s="153"/>
      <c r="B678" s="156"/>
      <c r="C678" s="153"/>
      <c r="E678" s="153"/>
      <c r="F678" s="153"/>
      <c r="G678" s="153"/>
      <c r="H678" s="153"/>
      <c r="I678" s="153"/>
      <c r="J678" s="153"/>
      <c r="K678" s="153"/>
      <c r="L678" s="153"/>
      <c r="M678" s="153"/>
      <c r="N678" s="153"/>
      <c r="O678" s="153"/>
      <c r="P678" s="153"/>
      <c r="Q678" s="153"/>
      <c r="R678" s="153"/>
      <c r="S678" s="153"/>
      <c r="T678" s="153"/>
      <c r="U678" s="153"/>
      <c r="V678" s="153"/>
      <c r="W678" s="153"/>
      <c r="X678" s="153"/>
      <c r="Y678" s="153"/>
      <c r="Z678" s="153"/>
      <c r="AA678" s="153"/>
      <c r="AB678" s="153"/>
      <c r="AC678" s="153"/>
      <c r="AD678" s="153"/>
      <c r="AE678" s="153"/>
      <c r="AF678" s="153"/>
      <c r="AG678" s="153"/>
      <c r="AH678" s="153"/>
      <c r="AI678" s="153"/>
      <c r="AJ678" s="153"/>
      <c r="AK678" s="153"/>
      <c r="AL678" s="153"/>
    </row>
    <row r="679" spans="1:38" ht="16.5" customHeight="1" x14ac:dyDescent="0.2">
      <c r="A679" s="153"/>
      <c r="B679" s="156"/>
      <c r="C679" s="153"/>
      <c r="E679" s="153"/>
      <c r="F679" s="153"/>
      <c r="G679" s="153"/>
      <c r="H679" s="153"/>
      <c r="I679" s="153"/>
      <c r="J679" s="153"/>
      <c r="K679" s="153"/>
      <c r="L679" s="153"/>
      <c r="M679" s="153"/>
      <c r="N679" s="153"/>
      <c r="O679" s="153"/>
      <c r="P679" s="153"/>
      <c r="Q679" s="153"/>
      <c r="R679" s="153"/>
      <c r="S679" s="153"/>
      <c r="T679" s="153"/>
      <c r="U679" s="153"/>
      <c r="V679" s="153"/>
      <c r="W679" s="153"/>
      <c r="X679" s="153"/>
      <c r="Y679" s="153"/>
      <c r="Z679" s="153"/>
      <c r="AA679" s="153"/>
      <c r="AB679" s="153"/>
      <c r="AC679" s="153"/>
      <c r="AD679" s="153"/>
      <c r="AE679" s="153"/>
      <c r="AF679" s="153"/>
      <c r="AG679" s="153"/>
      <c r="AH679" s="153"/>
      <c r="AI679" s="153"/>
      <c r="AJ679" s="153"/>
      <c r="AK679" s="153"/>
      <c r="AL679" s="153"/>
    </row>
    <row r="680" spans="1:38" ht="16.5" customHeight="1" x14ac:dyDescent="0.2">
      <c r="A680" s="153"/>
      <c r="B680" s="156"/>
      <c r="C680" s="153"/>
      <c r="E680" s="153"/>
      <c r="F680" s="153"/>
      <c r="G680" s="153"/>
      <c r="H680" s="153"/>
      <c r="I680" s="153"/>
      <c r="J680" s="153"/>
      <c r="K680" s="153"/>
      <c r="L680" s="153"/>
      <c r="M680" s="153"/>
      <c r="N680" s="153"/>
      <c r="O680" s="153"/>
      <c r="P680" s="153"/>
      <c r="Q680" s="153"/>
      <c r="R680" s="153"/>
      <c r="S680" s="153"/>
      <c r="T680" s="153"/>
      <c r="U680" s="153"/>
      <c r="V680" s="153"/>
      <c r="W680" s="153"/>
      <c r="X680" s="153"/>
      <c r="Y680" s="153"/>
      <c r="Z680" s="153"/>
      <c r="AA680" s="153"/>
      <c r="AB680" s="153"/>
      <c r="AC680" s="153"/>
      <c r="AD680" s="153"/>
      <c r="AE680" s="153"/>
      <c r="AF680" s="153"/>
      <c r="AG680" s="153"/>
      <c r="AH680" s="153"/>
      <c r="AI680" s="153"/>
      <c r="AJ680" s="153"/>
      <c r="AK680" s="153"/>
      <c r="AL680" s="153"/>
    </row>
    <row r="681" spans="1:38" ht="16.5" customHeight="1" x14ac:dyDescent="0.2">
      <c r="A681" s="153"/>
      <c r="B681" s="156"/>
      <c r="C681" s="153"/>
      <c r="E681" s="153"/>
      <c r="F681" s="153"/>
      <c r="G681" s="153"/>
      <c r="H681" s="153"/>
      <c r="I681" s="153"/>
      <c r="J681" s="153"/>
      <c r="K681" s="153"/>
      <c r="L681" s="153"/>
      <c r="M681" s="153"/>
      <c r="N681" s="153"/>
      <c r="O681" s="153"/>
      <c r="P681" s="153"/>
      <c r="Q681" s="153"/>
      <c r="R681" s="153"/>
      <c r="S681" s="153"/>
      <c r="T681" s="153"/>
      <c r="U681" s="153"/>
      <c r="V681" s="153"/>
      <c r="W681" s="153"/>
      <c r="X681" s="153"/>
      <c r="Y681" s="153"/>
      <c r="Z681" s="153"/>
      <c r="AA681" s="153"/>
      <c r="AB681" s="153"/>
      <c r="AC681" s="153"/>
      <c r="AD681" s="153"/>
      <c r="AE681" s="153"/>
      <c r="AF681" s="153"/>
      <c r="AG681" s="153"/>
      <c r="AH681" s="153"/>
      <c r="AI681" s="153"/>
      <c r="AJ681" s="153"/>
      <c r="AK681" s="153"/>
      <c r="AL681" s="153"/>
    </row>
    <row r="682" spans="1:38" ht="16.5" customHeight="1" x14ac:dyDescent="0.2">
      <c r="A682" s="153"/>
      <c r="B682" s="156"/>
      <c r="C682" s="153"/>
      <c r="E682" s="153"/>
      <c r="F682" s="153"/>
      <c r="G682" s="153"/>
      <c r="H682" s="153"/>
      <c r="I682" s="153"/>
      <c r="J682" s="153"/>
      <c r="K682" s="153"/>
      <c r="L682" s="153"/>
      <c r="M682" s="153"/>
      <c r="N682" s="153"/>
      <c r="O682" s="153"/>
      <c r="P682" s="153"/>
      <c r="Q682" s="153"/>
      <c r="R682" s="153"/>
      <c r="S682" s="153"/>
      <c r="T682" s="153"/>
      <c r="U682" s="153"/>
      <c r="V682" s="153"/>
      <c r="W682" s="153"/>
      <c r="X682" s="153"/>
      <c r="Y682" s="153"/>
      <c r="Z682" s="153"/>
      <c r="AA682" s="153"/>
      <c r="AB682" s="153"/>
      <c r="AC682" s="153"/>
      <c r="AD682" s="153"/>
      <c r="AE682" s="153"/>
      <c r="AF682" s="153"/>
      <c r="AG682" s="153"/>
      <c r="AH682" s="153"/>
      <c r="AI682" s="153"/>
      <c r="AJ682" s="153"/>
      <c r="AK682" s="153"/>
      <c r="AL682" s="153"/>
    </row>
    <row r="683" spans="1:38" ht="16.5" customHeight="1" x14ac:dyDescent="0.2">
      <c r="A683" s="153"/>
      <c r="B683" s="156"/>
      <c r="C683" s="153"/>
      <c r="E683" s="153"/>
      <c r="F683" s="153"/>
      <c r="G683" s="153"/>
      <c r="H683" s="153"/>
      <c r="I683" s="153"/>
      <c r="J683" s="153"/>
      <c r="K683" s="153"/>
      <c r="L683" s="153"/>
      <c r="M683" s="153"/>
      <c r="N683" s="153"/>
      <c r="O683" s="153"/>
      <c r="P683" s="153"/>
      <c r="Q683" s="153"/>
      <c r="R683" s="153"/>
      <c r="S683" s="153"/>
      <c r="T683" s="153"/>
      <c r="U683" s="153"/>
      <c r="V683" s="153"/>
      <c r="W683" s="153"/>
      <c r="X683" s="153"/>
      <c r="Y683" s="153"/>
      <c r="Z683" s="153"/>
      <c r="AA683" s="153"/>
      <c r="AB683" s="153"/>
      <c r="AC683" s="153"/>
      <c r="AD683" s="153"/>
      <c r="AE683" s="153"/>
      <c r="AF683" s="153"/>
      <c r="AG683" s="153"/>
      <c r="AH683" s="153"/>
      <c r="AI683" s="153"/>
      <c r="AJ683" s="153"/>
      <c r="AK683" s="153"/>
      <c r="AL683" s="153"/>
    </row>
    <row r="684" spans="1:38" ht="16.5" customHeight="1" x14ac:dyDescent="0.2">
      <c r="A684" s="153"/>
      <c r="B684" s="156"/>
      <c r="C684" s="153"/>
      <c r="E684" s="153"/>
      <c r="F684" s="153"/>
      <c r="G684" s="153"/>
      <c r="H684" s="153"/>
      <c r="I684" s="153"/>
      <c r="J684" s="153"/>
      <c r="K684" s="153"/>
      <c r="L684" s="153"/>
      <c r="M684" s="153"/>
      <c r="N684" s="153"/>
      <c r="O684" s="153"/>
      <c r="P684" s="153"/>
      <c r="Q684" s="153"/>
      <c r="R684" s="153"/>
      <c r="S684" s="153"/>
      <c r="T684" s="153"/>
      <c r="U684" s="153"/>
      <c r="V684" s="153"/>
      <c r="W684" s="153"/>
      <c r="X684" s="153"/>
      <c r="Y684" s="153"/>
      <c r="Z684" s="153"/>
      <c r="AA684" s="153"/>
      <c r="AB684" s="153"/>
      <c r="AC684" s="153"/>
      <c r="AD684" s="153"/>
      <c r="AE684" s="153"/>
      <c r="AF684" s="153"/>
      <c r="AG684" s="153"/>
      <c r="AH684" s="153"/>
      <c r="AI684" s="153"/>
      <c r="AJ684" s="153"/>
      <c r="AK684" s="153"/>
      <c r="AL684" s="153"/>
    </row>
    <row r="685" spans="1:38" ht="16.5" customHeight="1" x14ac:dyDescent="0.2">
      <c r="A685" s="153"/>
      <c r="B685" s="156"/>
      <c r="C685" s="153"/>
      <c r="E685" s="153"/>
      <c r="F685" s="153"/>
      <c r="G685" s="153"/>
      <c r="H685" s="153"/>
      <c r="I685" s="153"/>
      <c r="J685" s="153"/>
      <c r="K685" s="153"/>
      <c r="L685" s="153"/>
      <c r="M685" s="153"/>
      <c r="N685" s="153"/>
      <c r="O685" s="153"/>
      <c r="P685" s="153"/>
      <c r="Q685" s="153"/>
      <c r="R685" s="153"/>
      <c r="S685" s="153"/>
      <c r="T685" s="153"/>
      <c r="U685" s="153"/>
      <c r="V685" s="153"/>
      <c r="W685" s="153"/>
      <c r="X685" s="153"/>
      <c r="Y685" s="153"/>
      <c r="Z685" s="153"/>
      <c r="AA685" s="153"/>
      <c r="AB685" s="153"/>
      <c r="AC685" s="153"/>
      <c r="AD685" s="153"/>
      <c r="AE685" s="153"/>
      <c r="AF685" s="153"/>
      <c r="AG685" s="153"/>
      <c r="AH685" s="153"/>
      <c r="AI685" s="153"/>
      <c r="AJ685" s="153"/>
      <c r="AK685" s="153"/>
      <c r="AL685" s="153"/>
    </row>
    <row r="686" spans="1:38" ht="16.5" customHeight="1" x14ac:dyDescent="0.2">
      <c r="A686" s="153"/>
      <c r="B686" s="156"/>
      <c r="C686" s="153"/>
      <c r="E686" s="153"/>
      <c r="F686" s="153"/>
      <c r="G686" s="153"/>
      <c r="H686" s="153"/>
      <c r="I686" s="153"/>
      <c r="J686" s="153"/>
      <c r="K686" s="153"/>
      <c r="L686" s="153"/>
      <c r="M686" s="153"/>
      <c r="N686" s="153"/>
      <c r="O686" s="153"/>
      <c r="P686" s="153"/>
      <c r="Q686" s="153"/>
      <c r="R686" s="153"/>
      <c r="S686" s="153"/>
      <c r="T686" s="153"/>
      <c r="U686" s="153"/>
      <c r="V686" s="153"/>
      <c r="W686" s="153"/>
      <c r="X686" s="153"/>
      <c r="Y686" s="153"/>
      <c r="Z686" s="153"/>
      <c r="AA686" s="153"/>
      <c r="AB686" s="153"/>
      <c r="AC686" s="153"/>
      <c r="AD686" s="153"/>
      <c r="AE686" s="153"/>
      <c r="AF686" s="153"/>
      <c r="AG686" s="153"/>
      <c r="AH686" s="153"/>
      <c r="AI686" s="153"/>
      <c r="AJ686" s="153"/>
      <c r="AK686" s="153"/>
      <c r="AL686" s="153"/>
    </row>
    <row r="687" spans="1:38" ht="16.5" customHeight="1" x14ac:dyDescent="0.2">
      <c r="A687" s="153"/>
      <c r="B687" s="156"/>
      <c r="C687" s="153"/>
      <c r="E687" s="153"/>
      <c r="F687" s="153"/>
      <c r="G687" s="153"/>
      <c r="H687" s="153"/>
      <c r="I687" s="153"/>
      <c r="J687" s="153"/>
      <c r="K687" s="153"/>
      <c r="L687" s="153"/>
      <c r="M687" s="153"/>
      <c r="N687" s="153"/>
      <c r="O687" s="153"/>
      <c r="P687" s="153"/>
      <c r="Q687" s="153"/>
      <c r="R687" s="153"/>
      <c r="S687" s="153"/>
      <c r="T687" s="153"/>
      <c r="U687" s="153"/>
      <c r="V687" s="153"/>
      <c r="W687" s="153"/>
      <c r="X687" s="153"/>
      <c r="Y687" s="153"/>
      <c r="Z687" s="153"/>
      <c r="AA687" s="153"/>
      <c r="AB687" s="153"/>
      <c r="AC687" s="153"/>
      <c r="AD687" s="153"/>
      <c r="AE687" s="153"/>
      <c r="AF687" s="153"/>
      <c r="AG687" s="153"/>
      <c r="AH687" s="153"/>
      <c r="AI687" s="153"/>
      <c r="AJ687" s="153"/>
      <c r="AK687" s="153"/>
      <c r="AL687" s="153"/>
    </row>
    <row r="688" spans="1:38" ht="16.5" customHeight="1" x14ac:dyDescent="0.2">
      <c r="A688" s="153"/>
      <c r="B688" s="156"/>
      <c r="C688" s="153"/>
      <c r="E688" s="153"/>
      <c r="F688" s="153"/>
      <c r="G688" s="153"/>
      <c r="H688" s="153"/>
      <c r="I688" s="153"/>
      <c r="J688" s="153"/>
      <c r="K688" s="153"/>
      <c r="L688" s="153"/>
      <c r="M688" s="153"/>
      <c r="N688" s="153"/>
      <c r="O688" s="153"/>
      <c r="P688" s="153"/>
      <c r="Q688" s="153"/>
      <c r="R688" s="153"/>
      <c r="S688" s="153"/>
      <c r="T688" s="153"/>
      <c r="U688" s="153"/>
      <c r="V688" s="153"/>
      <c r="W688" s="153"/>
      <c r="X688" s="153"/>
      <c r="Y688" s="153"/>
      <c r="Z688" s="153"/>
      <c r="AA688" s="153"/>
      <c r="AB688" s="153"/>
      <c r="AC688" s="153"/>
      <c r="AD688" s="153"/>
      <c r="AE688" s="153"/>
      <c r="AF688" s="153"/>
      <c r="AG688" s="153"/>
      <c r="AH688" s="153"/>
      <c r="AI688" s="153"/>
      <c r="AJ688" s="153"/>
      <c r="AK688" s="153"/>
      <c r="AL688" s="153"/>
    </row>
    <row r="689" spans="1:38" ht="16.5" customHeight="1" x14ac:dyDescent="0.2">
      <c r="A689" s="153"/>
      <c r="B689" s="156"/>
      <c r="C689" s="153"/>
      <c r="E689" s="153"/>
      <c r="F689" s="153"/>
      <c r="G689" s="153"/>
      <c r="H689" s="153"/>
      <c r="I689" s="153"/>
      <c r="J689" s="153"/>
      <c r="K689" s="153"/>
      <c r="L689" s="153"/>
      <c r="M689" s="153"/>
      <c r="N689" s="153"/>
      <c r="O689" s="153"/>
      <c r="P689" s="153"/>
      <c r="Q689" s="153"/>
      <c r="R689" s="153"/>
      <c r="S689" s="153"/>
      <c r="T689" s="153"/>
      <c r="U689" s="153"/>
      <c r="V689" s="153"/>
      <c r="W689" s="153"/>
      <c r="X689" s="153"/>
      <c r="Y689" s="153"/>
      <c r="Z689" s="153"/>
      <c r="AA689" s="153"/>
      <c r="AB689" s="153"/>
      <c r="AC689" s="153"/>
      <c r="AD689" s="153"/>
      <c r="AE689" s="153"/>
      <c r="AF689" s="153"/>
      <c r="AG689" s="153"/>
      <c r="AH689" s="153"/>
      <c r="AI689" s="153"/>
      <c r="AJ689" s="153"/>
      <c r="AK689" s="153"/>
      <c r="AL689" s="153"/>
    </row>
    <row r="690" spans="1:38" ht="16.5" customHeight="1" x14ac:dyDescent="0.2">
      <c r="A690" s="153"/>
      <c r="B690" s="156"/>
      <c r="C690" s="153"/>
      <c r="E690" s="153"/>
      <c r="F690" s="153"/>
      <c r="G690" s="153"/>
      <c r="H690" s="153"/>
      <c r="I690" s="153"/>
      <c r="J690" s="153"/>
      <c r="K690" s="153"/>
      <c r="L690" s="153"/>
      <c r="M690" s="153"/>
      <c r="N690" s="153"/>
      <c r="O690" s="153"/>
      <c r="P690" s="153"/>
      <c r="Q690" s="153"/>
      <c r="R690" s="153"/>
      <c r="S690" s="153"/>
      <c r="T690" s="153"/>
      <c r="U690" s="153"/>
      <c r="V690" s="153"/>
      <c r="W690" s="153"/>
      <c r="X690" s="153"/>
      <c r="Y690" s="153"/>
      <c r="Z690" s="153"/>
      <c r="AA690" s="153"/>
      <c r="AB690" s="153"/>
      <c r="AC690" s="153"/>
      <c r="AD690" s="153"/>
      <c r="AE690" s="153"/>
      <c r="AF690" s="153"/>
      <c r="AG690" s="153"/>
      <c r="AH690" s="153"/>
      <c r="AI690" s="153"/>
      <c r="AJ690" s="153"/>
      <c r="AK690" s="153"/>
      <c r="AL690" s="153"/>
    </row>
    <row r="691" spans="1:38" ht="16.5" customHeight="1" x14ac:dyDescent="0.2">
      <c r="A691" s="153"/>
      <c r="B691" s="156"/>
      <c r="C691" s="153"/>
      <c r="E691" s="153"/>
      <c r="F691" s="153"/>
      <c r="G691" s="153"/>
      <c r="H691" s="153"/>
      <c r="I691" s="153"/>
      <c r="J691" s="153"/>
      <c r="K691" s="153"/>
      <c r="L691" s="153"/>
      <c r="M691" s="153"/>
      <c r="N691" s="153"/>
      <c r="O691" s="153"/>
      <c r="P691" s="153"/>
      <c r="Q691" s="153"/>
      <c r="R691" s="153"/>
      <c r="S691" s="153"/>
      <c r="T691" s="153"/>
      <c r="U691" s="153"/>
      <c r="V691" s="153"/>
      <c r="W691" s="153"/>
      <c r="X691" s="153"/>
      <c r="Y691" s="153"/>
      <c r="Z691" s="153"/>
      <c r="AA691" s="153"/>
      <c r="AB691" s="153"/>
      <c r="AC691" s="153"/>
      <c r="AD691" s="153"/>
      <c r="AE691" s="153"/>
      <c r="AF691" s="153"/>
      <c r="AG691" s="153"/>
      <c r="AH691" s="153"/>
      <c r="AI691" s="153"/>
      <c r="AJ691" s="153"/>
      <c r="AK691" s="153"/>
      <c r="AL691" s="153"/>
    </row>
    <row r="692" spans="1:38" ht="16.5" customHeight="1" x14ac:dyDescent="0.2">
      <c r="A692" s="153"/>
      <c r="B692" s="156"/>
      <c r="C692" s="153"/>
      <c r="E692" s="153"/>
      <c r="F692" s="153"/>
      <c r="G692" s="153"/>
      <c r="H692" s="153"/>
      <c r="I692" s="153"/>
      <c r="J692" s="153"/>
      <c r="K692" s="153"/>
      <c r="L692" s="153"/>
      <c r="M692" s="153"/>
      <c r="N692" s="153"/>
      <c r="O692" s="153"/>
      <c r="P692" s="153"/>
      <c r="Q692" s="153"/>
      <c r="R692" s="153"/>
      <c r="S692" s="153"/>
      <c r="T692" s="153"/>
      <c r="U692" s="153"/>
      <c r="V692" s="153"/>
      <c r="W692" s="153"/>
      <c r="X692" s="153"/>
      <c r="Y692" s="153"/>
      <c r="Z692" s="153"/>
      <c r="AA692" s="153"/>
      <c r="AB692" s="153"/>
      <c r="AC692" s="153"/>
      <c r="AD692" s="153"/>
      <c r="AE692" s="153"/>
      <c r="AF692" s="153"/>
      <c r="AG692" s="153"/>
      <c r="AH692" s="153"/>
      <c r="AI692" s="153"/>
      <c r="AJ692" s="153"/>
      <c r="AK692" s="153"/>
      <c r="AL692" s="153"/>
    </row>
    <row r="693" spans="1:38" ht="16.5" customHeight="1" x14ac:dyDescent="0.2">
      <c r="A693" s="153"/>
      <c r="B693" s="156"/>
      <c r="C693" s="153"/>
      <c r="E693" s="153"/>
      <c r="F693" s="153"/>
      <c r="G693" s="153"/>
      <c r="H693" s="153"/>
      <c r="I693" s="153"/>
      <c r="J693" s="153"/>
      <c r="K693" s="153"/>
      <c r="L693" s="153"/>
      <c r="M693" s="153"/>
      <c r="N693" s="153"/>
      <c r="O693" s="153"/>
      <c r="P693" s="153"/>
      <c r="Q693" s="153"/>
      <c r="R693" s="153"/>
      <c r="S693" s="153"/>
      <c r="T693" s="153"/>
      <c r="U693" s="153"/>
      <c r="V693" s="153"/>
      <c r="W693" s="153"/>
      <c r="X693" s="153"/>
      <c r="Y693" s="153"/>
      <c r="Z693" s="153"/>
      <c r="AA693" s="153"/>
      <c r="AB693" s="153"/>
      <c r="AC693" s="153"/>
      <c r="AD693" s="153"/>
      <c r="AE693" s="153"/>
      <c r="AF693" s="153"/>
      <c r="AG693" s="153"/>
      <c r="AH693" s="153"/>
      <c r="AI693" s="153"/>
      <c r="AJ693" s="153"/>
      <c r="AK693" s="153"/>
      <c r="AL693" s="153"/>
    </row>
    <row r="694" spans="1:38" ht="16.5" customHeight="1" x14ac:dyDescent="0.2">
      <c r="A694" s="153"/>
      <c r="B694" s="156"/>
      <c r="C694" s="153"/>
      <c r="E694" s="153"/>
      <c r="F694" s="153"/>
      <c r="G694" s="153"/>
      <c r="H694" s="153"/>
      <c r="I694" s="153"/>
      <c r="J694" s="153"/>
      <c r="K694" s="153"/>
      <c r="L694" s="153"/>
      <c r="M694" s="153"/>
      <c r="N694" s="153"/>
      <c r="O694" s="153"/>
      <c r="P694" s="153"/>
      <c r="Q694" s="153"/>
      <c r="R694" s="153"/>
      <c r="S694" s="153"/>
      <c r="T694" s="153"/>
      <c r="U694" s="153"/>
      <c r="V694" s="153"/>
      <c r="W694" s="153"/>
      <c r="X694" s="153"/>
      <c r="Y694" s="153"/>
      <c r="Z694" s="153"/>
      <c r="AA694" s="153"/>
      <c r="AB694" s="153"/>
      <c r="AC694" s="153"/>
      <c r="AD694" s="153"/>
      <c r="AE694" s="153"/>
      <c r="AF694" s="153"/>
      <c r="AG694" s="153"/>
      <c r="AH694" s="153"/>
      <c r="AI694" s="153"/>
      <c r="AJ694" s="153"/>
      <c r="AK694" s="153"/>
      <c r="AL694" s="153"/>
    </row>
    <row r="695" spans="1:38" ht="16.5" customHeight="1" x14ac:dyDescent="0.2">
      <c r="A695" s="153"/>
      <c r="B695" s="156"/>
      <c r="C695" s="153"/>
      <c r="E695" s="153"/>
      <c r="F695" s="153"/>
      <c r="G695" s="153"/>
      <c r="H695" s="153"/>
      <c r="I695" s="153"/>
      <c r="J695" s="153"/>
      <c r="K695" s="153"/>
      <c r="L695" s="153"/>
      <c r="M695" s="153"/>
      <c r="N695" s="153"/>
      <c r="O695" s="153"/>
      <c r="P695" s="153"/>
      <c r="Q695" s="153"/>
      <c r="R695" s="153"/>
      <c r="S695" s="153"/>
      <c r="T695" s="153"/>
      <c r="U695" s="153"/>
      <c r="V695" s="153"/>
      <c r="W695" s="153"/>
      <c r="X695" s="153"/>
      <c r="Y695" s="153"/>
      <c r="Z695" s="153"/>
      <c r="AA695" s="153"/>
      <c r="AB695" s="153"/>
      <c r="AC695" s="153"/>
      <c r="AD695" s="153"/>
      <c r="AE695" s="153"/>
      <c r="AF695" s="153"/>
      <c r="AG695" s="153"/>
      <c r="AH695" s="153"/>
      <c r="AI695" s="153"/>
      <c r="AJ695" s="153"/>
      <c r="AK695" s="153"/>
      <c r="AL695" s="153"/>
    </row>
    <row r="696" spans="1:38" ht="16.5" customHeight="1" x14ac:dyDescent="0.2">
      <c r="A696" s="153"/>
      <c r="B696" s="156"/>
      <c r="C696" s="153"/>
      <c r="E696" s="153"/>
      <c r="F696" s="153"/>
      <c r="G696" s="153"/>
      <c r="H696" s="153"/>
      <c r="I696" s="153"/>
      <c r="J696" s="153"/>
      <c r="K696" s="153"/>
      <c r="L696" s="153"/>
      <c r="M696" s="153"/>
      <c r="N696" s="153"/>
      <c r="O696" s="153"/>
      <c r="P696" s="153"/>
      <c r="Q696" s="153"/>
      <c r="R696" s="153"/>
      <c r="S696" s="153"/>
      <c r="T696" s="153"/>
      <c r="U696" s="153"/>
      <c r="V696" s="153"/>
      <c r="W696" s="153"/>
      <c r="X696" s="153"/>
      <c r="Y696" s="153"/>
      <c r="Z696" s="153"/>
      <c r="AA696" s="153"/>
      <c r="AB696" s="153"/>
      <c r="AC696" s="153"/>
      <c r="AD696" s="153"/>
      <c r="AE696" s="153"/>
      <c r="AF696" s="153"/>
      <c r="AG696" s="153"/>
      <c r="AH696" s="153"/>
      <c r="AI696" s="153"/>
      <c r="AJ696" s="153"/>
      <c r="AK696" s="153"/>
      <c r="AL696" s="153"/>
    </row>
    <row r="697" spans="1:38" ht="16.5" customHeight="1" x14ac:dyDescent="0.2">
      <c r="A697" s="153"/>
      <c r="B697" s="156"/>
      <c r="C697" s="153"/>
      <c r="E697" s="153"/>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row>
    <row r="698" spans="1:38" ht="16.5" customHeight="1" x14ac:dyDescent="0.2">
      <c r="A698" s="153"/>
      <c r="B698" s="156"/>
      <c r="C698" s="153"/>
      <c r="E698" s="153"/>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row>
    <row r="699" spans="1:38" ht="16.5" customHeight="1" x14ac:dyDescent="0.2">
      <c r="A699" s="153"/>
      <c r="B699" s="156"/>
      <c r="C699" s="153"/>
      <c r="E699" s="153"/>
      <c r="F699" s="153"/>
      <c r="G699" s="153"/>
      <c r="H699" s="153"/>
      <c r="I699" s="153"/>
      <c r="J699" s="153"/>
      <c r="K699" s="153"/>
      <c r="L699" s="153"/>
      <c r="M699" s="153"/>
      <c r="N699" s="153"/>
      <c r="O699" s="153"/>
      <c r="P699" s="153"/>
      <c r="Q699" s="153"/>
      <c r="R699" s="153"/>
      <c r="S699" s="153"/>
      <c r="T699" s="153"/>
      <c r="U699" s="153"/>
      <c r="V699" s="153"/>
      <c r="W699" s="153"/>
      <c r="X699" s="153"/>
      <c r="Y699" s="153"/>
      <c r="Z699" s="153"/>
      <c r="AA699" s="153"/>
      <c r="AB699" s="153"/>
      <c r="AC699" s="153"/>
      <c r="AD699" s="153"/>
      <c r="AE699" s="153"/>
      <c r="AF699" s="153"/>
      <c r="AG699" s="153"/>
      <c r="AH699" s="153"/>
      <c r="AI699" s="153"/>
      <c r="AJ699" s="153"/>
      <c r="AK699" s="153"/>
      <c r="AL699" s="153"/>
    </row>
    <row r="700" spans="1:38" ht="16.5" customHeight="1" x14ac:dyDescent="0.2">
      <c r="A700" s="153"/>
      <c r="B700" s="156"/>
      <c r="C700" s="153"/>
      <c r="E700" s="153"/>
      <c r="F700" s="153"/>
      <c r="G700" s="153"/>
      <c r="H700" s="153"/>
      <c r="I700" s="153"/>
      <c r="J700" s="153"/>
      <c r="K700" s="153"/>
      <c r="L700" s="153"/>
      <c r="M700" s="153"/>
      <c r="N700" s="153"/>
      <c r="O700" s="153"/>
      <c r="P700" s="153"/>
      <c r="Q700" s="153"/>
      <c r="R700" s="153"/>
      <c r="S700" s="153"/>
      <c r="T700" s="153"/>
      <c r="U700" s="153"/>
      <c r="V700" s="153"/>
      <c r="W700" s="153"/>
      <c r="X700" s="153"/>
      <c r="Y700" s="153"/>
      <c r="Z700" s="153"/>
      <c r="AA700" s="153"/>
      <c r="AB700" s="153"/>
      <c r="AC700" s="153"/>
      <c r="AD700" s="153"/>
      <c r="AE700" s="153"/>
      <c r="AF700" s="153"/>
      <c r="AG700" s="153"/>
      <c r="AH700" s="153"/>
      <c r="AI700" s="153"/>
      <c r="AJ700" s="153"/>
      <c r="AK700" s="153"/>
      <c r="AL700" s="153"/>
    </row>
    <row r="701" spans="1:38" ht="16.5" customHeight="1" x14ac:dyDescent="0.2">
      <c r="A701" s="153"/>
      <c r="B701" s="156"/>
      <c r="C701" s="153"/>
      <c r="E701" s="153"/>
      <c r="F701" s="153"/>
      <c r="G701" s="153"/>
      <c r="H701" s="153"/>
      <c r="I701" s="153"/>
      <c r="J701" s="153"/>
      <c r="K701" s="153"/>
      <c r="L701" s="153"/>
      <c r="M701" s="153"/>
      <c r="N701" s="153"/>
      <c r="O701" s="153"/>
      <c r="P701" s="153"/>
      <c r="Q701" s="153"/>
      <c r="R701" s="153"/>
      <c r="S701" s="153"/>
      <c r="T701" s="153"/>
      <c r="U701" s="153"/>
      <c r="V701" s="153"/>
      <c r="W701" s="153"/>
      <c r="X701" s="153"/>
      <c r="Y701" s="153"/>
      <c r="Z701" s="153"/>
      <c r="AA701" s="153"/>
      <c r="AB701" s="153"/>
      <c r="AC701" s="153"/>
      <c r="AD701" s="153"/>
      <c r="AE701" s="153"/>
      <c r="AF701" s="153"/>
      <c r="AG701" s="153"/>
      <c r="AH701" s="153"/>
      <c r="AI701" s="153"/>
      <c r="AJ701" s="153"/>
      <c r="AK701" s="153"/>
      <c r="AL701" s="153"/>
    </row>
    <row r="702" spans="1:38" ht="16.5" customHeight="1" x14ac:dyDescent="0.2">
      <c r="A702" s="153"/>
      <c r="B702" s="156"/>
      <c r="C702" s="153"/>
      <c r="E702" s="153"/>
      <c r="F702" s="153"/>
      <c r="G702" s="153"/>
      <c r="H702" s="153"/>
      <c r="I702" s="153"/>
      <c r="J702" s="153"/>
      <c r="K702" s="153"/>
      <c r="L702" s="153"/>
      <c r="M702" s="153"/>
      <c r="N702" s="153"/>
      <c r="O702" s="153"/>
      <c r="P702" s="153"/>
      <c r="Q702" s="153"/>
      <c r="R702" s="153"/>
      <c r="S702" s="153"/>
      <c r="T702" s="153"/>
      <c r="U702" s="153"/>
      <c r="V702" s="153"/>
      <c r="W702" s="153"/>
      <c r="X702" s="153"/>
      <c r="Y702" s="153"/>
      <c r="Z702" s="153"/>
      <c r="AA702" s="153"/>
      <c r="AB702" s="153"/>
      <c r="AC702" s="153"/>
      <c r="AD702" s="153"/>
      <c r="AE702" s="153"/>
      <c r="AF702" s="153"/>
      <c r="AG702" s="153"/>
      <c r="AH702" s="153"/>
      <c r="AI702" s="153"/>
      <c r="AJ702" s="153"/>
      <c r="AK702" s="153"/>
      <c r="AL702" s="153"/>
    </row>
    <row r="703" spans="1:38" ht="16.5" customHeight="1" x14ac:dyDescent="0.2">
      <c r="A703" s="153"/>
      <c r="B703" s="156"/>
      <c r="C703" s="153"/>
      <c r="E703" s="153"/>
      <c r="F703" s="153"/>
      <c r="G703" s="153"/>
      <c r="H703" s="153"/>
      <c r="I703" s="153"/>
      <c r="J703" s="153"/>
      <c r="K703" s="153"/>
      <c r="L703" s="153"/>
      <c r="M703" s="153"/>
      <c r="N703" s="153"/>
      <c r="O703" s="153"/>
      <c r="P703" s="153"/>
      <c r="Q703" s="153"/>
      <c r="R703" s="153"/>
      <c r="S703" s="153"/>
      <c r="T703" s="153"/>
      <c r="U703" s="153"/>
      <c r="V703" s="153"/>
      <c r="W703" s="153"/>
      <c r="X703" s="153"/>
      <c r="Y703" s="153"/>
      <c r="Z703" s="153"/>
      <c r="AA703" s="153"/>
      <c r="AB703" s="153"/>
      <c r="AC703" s="153"/>
      <c r="AD703" s="153"/>
      <c r="AE703" s="153"/>
      <c r="AF703" s="153"/>
      <c r="AG703" s="153"/>
      <c r="AH703" s="153"/>
      <c r="AI703" s="153"/>
      <c r="AJ703" s="153"/>
      <c r="AK703" s="153"/>
      <c r="AL703" s="153"/>
    </row>
    <row r="704" spans="1:38" ht="16.5" customHeight="1" x14ac:dyDescent="0.2">
      <c r="A704" s="153"/>
      <c r="B704" s="156"/>
      <c r="C704" s="153"/>
      <c r="E704" s="153"/>
      <c r="F704" s="153"/>
      <c r="G704" s="153"/>
      <c r="H704" s="153"/>
      <c r="I704" s="153"/>
      <c r="J704" s="153"/>
      <c r="K704" s="153"/>
      <c r="L704" s="153"/>
      <c r="M704" s="153"/>
      <c r="N704" s="153"/>
      <c r="O704" s="153"/>
      <c r="P704" s="153"/>
      <c r="Q704" s="153"/>
      <c r="R704" s="153"/>
      <c r="S704" s="153"/>
      <c r="T704" s="153"/>
      <c r="U704" s="153"/>
      <c r="V704" s="153"/>
      <c r="W704" s="153"/>
      <c r="X704" s="153"/>
      <c r="Y704" s="153"/>
      <c r="Z704" s="153"/>
      <c r="AA704" s="153"/>
      <c r="AB704" s="153"/>
      <c r="AC704" s="153"/>
      <c r="AD704" s="153"/>
      <c r="AE704" s="153"/>
      <c r="AF704" s="153"/>
      <c r="AG704" s="153"/>
      <c r="AH704" s="153"/>
      <c r="AI704" s="153"/>
      <c r="AJ704" s="153"/>
      <c r="AK704" s="153"/>
      <c r="AL704" s="153"/>
    </row>
    <row r="705" spans="1:38" ht="16.5" customHeight="1" x14ac:dyDescent="0.2">
      <c r="A705" s="153"/>
      <c r="B705" s="156"/>
      <c r="C705" s="153"/>
      <c r="E705" s="153"/>
      <c r="F705" s="153"/>
      <c r="G705" s="153"/>
      <c r="H705" s="153"/>
      <c r="I705" s="153"/>
      <c r="J705" s="153"/>
      <c r="K705" s="153"/>
      <c r="L705" s="153"/>
      <c r="M705" s="153"/>
      <c r="N705" s="153"/>
      <c r="O705" s="153"/>
      <c r="P705" s="153"/>
      <c r="Q705" s="153"/>
      <c r="R705" s="153"/>
      <c r="S705" s="153"/>
      <c r="T705" s="153"/>
      <c r="U705" s="153"/>
      <c r="V705" s="153"/>
      <c r="W705" s="153"/>
      <c r="X705" s="153"/>
      <c r="Y705" s="153"/>
      <c r="Z705" s="153"/>
      <c r="AA705" s="153"/>
      <c r="AB705" s="153"/>
      <c r="AC705" s="153"/>
      <c r="AD705" s="153"/>
      <c r="AE705" s="153"/>
      <c r="AF705" s="153"/>
      <c r="AG705" s="153"/>
      <c r="AH705" s="153"/>
      <c r="AI705" s="153"/>
      <c r="AJ705" s="153"/>
      <c r="AK705" s="153"/>
      <c r="AL705" s="153"/>
    </row>
    <row r="706" spans="1:38" ht="16.5" customHeight="1" x14ac:dyDescent="0.2">
      <c r="A706" s="153"/>
      <c r="B706" s="156"/>
      <c r="C706" s="153"/>
      <c r="E706" s="153"/>
      <c r="F706" s="153"/>
      <c r="G706" s="153"/>
      <c r="H706" s="153"/>
      <c r="I706" s="153"/>
      <c r="J706" s="153"/>
      <c r="K706" s="153"/>
      <c r="L706" s="153"/>
      <c r="M706" s="153"/>
      <c r="N706" s="153"/>
      <c r="O706" s="153"/>
      <c r="P706" s="153"/>
      <c r="Q706" s="153"/>
      <c r="R706" s="153"/>
      <c r="S706" s="153"/>
      <c r="T706" s="153"/>
      <c r="U706" s="153"/>
      <c r="V706" s="153"/>
      <c r="W706" s="153"/>
      <c r="X706" s="153"/>
      <c r="Y706" s="153"/>
      <c r="Z706" s="153"/>
      <c r="AA706" s="153"/>
      <c r="AB706" s="153"/>
      <c r="AC706" s="153"/>
      <c r="AD706" s="153"/>
      <c r="AE706" s="153"/>
      <c r="AF706" s="153"/>
      <c r="AG706" s="153"/>
      <c r="AH706" s="153"/>
      <c r="AI706" s="153"/>
      <c r="AJ706" s="153"/>
      <c r="AK706" s="153"/>
      <c r="AL706" s="153"/>
    </row>
    <row r="707" spans="1:38" ht="16.5" customHeight="1" x14ac:dyDescent="0.2">
      <c r="A707" s="153"/>
      <c r="B707" s="156"/>
      <c r="C707" s="153"/>
      <c r="E707" s="153"/>
      <c r="F707" s="153"/>
      <c r="G707" s="153"/>
      <c r="H707" s="153"/>
      <c r="I707" s="153"/>
      <c r="J707" s="153"/>
      <c r="K707" s="153"/>
      <c r="L707" s="153"/>
      <c r="M707" s="153"/>
      <c r="N707" s="153"/>
      <c r="O707" s="153"/>
      <c r="P707" s="153"/>
      <c r="Q707" s="153"/>
      <c r="R707" s="153"/>
      <c r="S707" s="153"/>
      <c r="T707" s="153"/>
      <c r="U707" s="153"/>
      <c r="V707" s="153"/>
      <c r="W707" s="153"/>
      <c r="X707" s="153"/>
      <c r="Y707" s="153"/>
      <c r="Z707" s="153"/>
      <c r="AA707" s="153"/>
      <c r="AB707" s="153"/>
      <c r="AC707" s="153"/>
      <c r="AD707" s="153"/>
      <c r="AE707" s="153"/>
      <c r="AF707" s="153"/>
      <c r="AG707" s="153"/>
      <c r="AH707" s="153"/>
      <c r="AI707" s="153"/>
      <c r="AJ707" s="153"/>
      <c r="AK707" s="153"/>
      <c r="AL707" s="153"/>
    </row>
    <row r="708" spans="1:38" ht="16.5" customHeight="1" x14ac:dyDescent="0.2">
      <c r="A708" s="153"/>
      <c r="B708" s="156"/>
      <c r="C708" s="153"/>
      <c r="E708" s="153"/>
      <c r="F708" s="153"/>
      <c r="G708" s="153"/>
      <c r="H708" s="153"/>
      <c r="I708" s="153"/>
      <c r="J708" s="153"/>
      <c r="K708" s="153"/>
      <c r="L708" s="153"/>
      <c r="M708" s="153"/>
      <c r="N708" s="153"/>
      <c r="O708" s="153"/>
      <c r="P708" s="153"/>
      <c r="Q708" s="153"/>
      <c r="R708" s="153"/>
      <c r="S708" s="153"/>
      <c r="T708" s="153"/>
      <c r="U708" s="153"/>
      <c r="V708" s="153"/>
      <c r="W708" s="153"/>
      <c r="X708" s="153"/>
      <c r="Y708" s="153"/>
      <c r="Z708" s="153"/>
      <c r="AA708" s="153"/>
      <c r="AB708" s="153"/>
      <c r="AC708" s="153"/>
      <c r="AD708" s="153"/>
      <c r="AE708" s="153"/>
      <c r="AF708" s="153"/>
      <c r="AG708" s="153"/>
      <c r="AH708" s="153"/>
      <c r="AI708" s="153"/>
      <c r="AJ708" s="153"/>
      <c r="AK708" s="153"/>
      <c r="AL708" s="153"/>
    </row>
    <row r="709" spans="1:38" ht="16.5" customHeight="1" x14ac:dyDescent="0.2">
      <c r="A709" s="153"/>
      <c r="B709" s="156"/>
      <c r="C709" s="153"/>
      <c r="E709" s="153"/>
      <c r="F709" s="153"/>
      <c r="G709" s="153"/>
      <c r="H709" s="153"/>
      <c r="I709" s="153"/>
      <c r="J709" s="153"/>
      <c r="K709" s="153"/>
      <c r="L709" s="153"/>
      <c r="M709" s="153"/>
      <c r="N709" s="153"/>
      <c r="O709" s="153"/>
      <c r="P709" s="153"/>
      <c r="Q709" s="153"/>
      <c r="R709" s="153"/>
      <c r="S709" s="153"/>
      <c r="T709" s="153"/>
      <c r="U709" s="153"/>
      <c r="V709" s="153"/>
      <c r="W709" s="153"/>
      <c r="X709" s="153"/>
      <c r="Y709" s="153"/>
      <c r="Z709" s="153"/>
      <c r="AA709" s="153"/>
      <c r="AB709" s="153"/>
      <c r="AC709" s="153"/>
      <c r="AD709" s="153"/>
      <c r="AE709" s="153"/>
      <c r="AF709" s="153"/>
      <c r="AG709" s="153"/>
      <c r="AH709" s="153"/>
      <c r="AI709" s="153"/>
      <c r="AJ709" s="153"/>
      <c r="AK709" s="153"/>
      <c r="AL709" s="153"/>
    </row>
    <row r="710" spans="1:38" ht="16.5" customHeight="1" x14ac:dyDescent="0.2">
      <c r="A710" s="153"/>
      <c r="B710" s="156"/>
      <c r="C710" s="153"/>
      <c r="E710" s="153"/>
      <c r="F710" s="153"/>
      <c r="G710" s="153"/>
      <c r="H710" s="153"/>
      <c r="I710" s="153"/>
      <c r="J710" s="153"/>
      <c r="K710" s="153"/>
      <c r="L710" s="153"/>
      <c r="M710" s="153"/>
      <c r="N710" s="153"/>
      <c r="O710" s="153"/>
      <c r="P710" s="153"/>
      <c r="Q710" s="153"/>
      <c r="R710" s="153"/>
      <c r="S710" s="153"/>
      <c r="T710" s="153"/>
      <c r="U710" s="153"/>
      <c r="V710" s="153"/>
      <c r="W710" s="153"/>
      <c r="X710" s="153"/>
      <c r="Y710" s="153"/>
      <c r="Z710" s="153"/>
      <c r="AA710" s="153"/>
      <c r="AB710" s="153"/>
      <c r="AC710" s="153"/>
      <c r="AD710" s="153"/>
      <c r="AE710" s="153"/>
      <c r="AF710" s="153"/>
      <c r="AG710" s="153"/>
      <c r="AH710" s="153"/>
      <c r="AI710" s="153"/>
      <c r="AJ710" s="153"/>
      <c r="AK710" s="153"/>
      <c r="AL710" s="153"/>
    </row>
    <row r="711" spans="1:38" ht="16.5" customHeight="1" x14ac:dyDescent="0.2">
      <c r="A711" s="153"/>
      <c r="B711" s="156"/>
      <c r="C711" s="153"/>
      <c r="E711" s="153"/>
      <c r="F711" s="153"/>
      <c r="G711" s="153"/>
      <c r="H711" s="153"/>
      <c r="I711" s="153"/>
      <c r="J711" s="153"/>
      <c r="K711" s="153"/>
      <c r="L711" s="153"/>
      <c r="M711" s="153"/>
      <c r="N711" s="153"/>
      <c r="O711" s="153"/>
      <c r="P711" s="153"/>
      <c r="Q711" s="153"/>
      <c r="R711" s="153"/>
      <c r="S711" s="153"/>
      <c r="T711" s="153"/>
      <c r="U711" s="153"/>
      <c r="V711" s="153"/>
      <c r="W711" s="153"/>
      <c r="X711" s="153"/>
      <c r="Y711" s="153"/>
      <c r="Z711" s="153"/>
      <c r="AA711" s="153"/>
      <c r="AB711" s="153"/>
      <c r="AC711" s="153"/>
      <c r="AD711" s="153"/>
      <c r="AE711" s="153"/>
      <c r="AF711" s="153"/>
      <c r="AG711" s="153"/>
      <c r="AH711" s="153"/>
      <c r="AI711" s="153"/>
      <c r="AJ711" s="153"/>
      <c r="AK711" s="153"/>
      <c r="AL711" s="153"/>
    </row>
    <row r="712" spans="1:38" ht="16.5" customHeight="1" x14ac:dyDescent="0.2">
      <c r="A712" s="153"/>
      <c r="B712" s="156"/>
      <c r="C712" s="153"/>
      <c r="E712" s="153"/>
      <c r="F712" s="153"/>
      <c r="G712" s="153"/>
      <c r="H712" s="153"/>
      <c r="I712" s="153"/>
      <c r="J712" s="153"/>
      <c r="K712" s="153"/>
      <c r="L712" s="153"/>
      <c r="M712" s="153"/>
      <c r="N712" s="153"/>
      <c r="O712" s="153"/>
      <c r="P712" s="153"/>
      <c r="Q712" s="153"/>
      <c r="R712" s="153"/>
      <c r="S712" s="153"/>
      <c r="T712" s="153"/>
      <c r="U712" s="153"/>
      <c r="V712" s="153"/>
      <c r="W712" s="153"/>
      <c r="X712" s="153"/>
      <c r="Y712" s="153"/>
      <c r="Z712" s="153"/>
      <c r="AA712" s="153"/>
      <c r="AB712" s="153"/>
      <c r="AC712" s="153"/>
      <c r="AD712" s="153"/>
      <c r="AE712" s="153"/>
      <c r="AF712" s="153"/>
      <c r="AG712" s="153"/>
      <c r="AH712" s="153"/>
      <c r="AI712" s="153"/>
      <c r="AJ712" s="153"/>
      <c r="AK712" s="153"/>
      <c r="AL712" s="153"/>
    </row>
    <row r="713" spans="1:38" ht="16.5" customHeight="1" x14ac:dyDescent="0.2">
      <c r="A713" s="153"/>
      <c r="B713" s="156"/>
      <c r="C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3"/>
      <c r="AD713" s="153"/>
      <c r="AE713" s="153"/>
      <c r="AF713" s="153"/>
      <c r="AG713" s="153"/>
      <c r="AH713" s="153"/>
      <c r="AI713" s="153"/>
      <c r="AJ713" s="153"/>
      <c r="AK713" s="153"/>
      <c r="AL713" s="153"/>
    </row>
    <row r="714" spans="1:38" ht="16.5" customHeight="1" x14ac:dyDescent="0.2">
      <c r="A714" s="153"/>
      <c r="B714" s="156"/>
      <c r="C714" s="153"/>
      <c r="E714" s="153"/>
      <c r="F714" s="153"/>
      <c r="G714" s="153"/>
      <c r="H714" s="153"/>
      <c r="I714" s="153"/>
      <c r="J714" s="153"/>
      <c r="K714" s="153"/>
      <c r="L714" s="153"/>
      <c r="M714" s="153"/>
      <c r="N714" s="153"/>
      <c r="O714" s="153"/>
      <c r="P714" s="153"/>
      <c r="Q714" s="153"/>
      <c r="R714" s="153"/>
      <c r="S714" s="153"/>
      <c r="T714" s="153"/>
      <c r="U714" s="153"/>
      <c r="V714" s="153"/>
      <c r="W714" s="153"/>
      <c r="X714" s="153"/>
      <c r="Y714" s="153"/>
      <c r="Z714" s="153"/>
      <c r="AA714" s="153"/>
      <c r="AB714" s="153"/>
      <c r="AC714" s="153"/>
      <c r="AD714" s="153"/>
      <c r="AE714" s="153"/>
      <c r="AF714" s="153"/>
      <c r="AG714" s="153"/>
      <c r="AH714" s="153"/>
      <c r="AI714" s="153"/>
      <c r="AJ714" s="153"/>
      <c r="AK714" s="153"/>
      <c r="AL714" s="153"/>
    </row>
    <row r="715" spans="1:38" ht="16.5" customHeight="1" x14ac:dyDescent="0.2">
      <c r="A715" s="153"/>
      <c r="B715" s="156"/>
      <c r="C715" s="153"/>
      <c r="E715" s="153"/>
      <c r="F715" s="153"/>
      <c r="G715" s="153"/>
      <c r="H715" s="153"/>
      <c r="I715" s="153"/>
      <c r="J715" s="153"/>
      <c r="K715" s="153"/>
      <c r="L715" s="153"/>
      <c r="M715" s="153"/>
      <c r="N715" s="153"/>
      <c r="O715" s="153"/>
      <c r="P715" s="153"/>
      <c r="Q715" s="153"/>
      <c r="R715" s="153"/>
      <c r="S715" s="153"/>
      <c r="T715" s="153"/>
      <c r="U715" s="153"/>
      <c r="V715" s="153"/>
      <c r="W715" s="153"/>
      <c r="X715" s="153"/>
      <c r="Y715" s="153"/>
      <c r="Z715" s="153"/>
      <c r="AA715" s="153"/>
      <c r="AB715" s="153"/>
      <c r="AC715" s="153"/>
      <c r="AD715" s="153"/>
      <c r="AE715" s="153"/>
      <c r="AF715" s="153"/>
      <c r="AG715" s="153"/>
      <c r="AH715" s="153"/>
      <c r="AI715" s="153"/>
      <c r="AJ715" s="153"/>
      <c r="AK715" s="153"/>
      <c r="AL715" s="153"/>
    </row>
    <row r="716" spans="1:38" ht="16.5" customHeight="1" x14ac:dyDescent="0.2">
      <c r="A716" s="153"/>
      <c r="B716" s="156"/>
      <c r="C716" s="153"/>
      <c r="E716" s="153"/>
      <c r="F716" s="153"/>
      <c r="G716" s="153"/>
      <c r="H716" s="153"/>
      <c r="I716" s="153"/>
      <c r="J716" s="153"/>
      <c r="K716" s="153"/>
      <c r="L716" s="153"/>
      <c r="M716" s="153"/>
      <c r="N716" s="153"/>
      <c r="O716" s="153"/>
      <c r="P716" s="153"/>
      <c r="Q716" s="153"/>
      <c r="R716" s="153"/>
      <c r="S716" s="153"/>
      <c r="T716" s="153"/>
      <c r="U716" s="153"/>
      <c r="V716" s="153"/>
      <c r="W716" s="153"/>
      <c r="X716" s="153"/>
      <c r="Y716" s="153"/>
      <c r="Z716" s="153"/>
      <c r="AA716" s="153"/>
      <c r="AB716" s="153"/>
      <c r="AC716" s="153"/>
      <c r="AD716" s="153"/>
      <c r="AE716" s="153"/>
      <c r="AF716" s="153"/>
      <c r="AG716" s="153"/>
      <c r="AH716" s="153"/>
      <c r="AI716" s="153"/>
      <c r="AJ716" s="153"/>
      <c r="AK716" s="153"/>
      <c r="AL716" s="153"/>
    </row>
    <row r="717" spans="1:38" ht="16.5" customHeight="1" x14ac:dyDescent="0.2">
      <c r="A717" s="153"/>
      <c r="B717" s="156"/>
      <c r="C717" s="153"/>
      <c r="E717" s="153"/>
      <c r="F717" s="153"/>
      <c r="G717" s="153"/>
      <c r="H717" s="153"/>
      <c r="I717" s="153"/>
      <c r="J717" s="153"/>
      <c r="K717" s="153"/>
      <c r="L717" s="153"/>
      <c r="M717" s="153"/>
      <c r="N717" s="153"/>
      <c r="O717" s="153"/>
      <c r="P717" s="153"/>
      <c r="Q717" s="153"/>
      <c r="R717" s="153"/>
      <c r="S717" s="153"/>
      <c r="T717" s="153"/>
      <c r="U717" s="153"/>
      <c r="V717" s="153"/>
      <c r="W717" s="153"/>
      <c r="X717" s="153"/>
      <c r="Y717" s="153"/>
      <c r="Z717" s="153"/>
      <c r="AA717" s="153"/>
      <c r="AB717" s="153"/>
      <c r="AC717" s="153"/>
      <c r="AD717" s="153"/>
      <c r="AE717" s="153"/>
      <c r="AF717" s="153"/>
      <c r="AG717" s="153"/>
      <c r="AH717" s="153"/>
      <c r="AI717" s="153"/>
      <c r="AJ717" s="153"/>
      <c r="AK717" s="153"/>
      <c r="AL717" s="153"/>
    </row>
    <row r="718" spans="1:38" ht="16.5" customHeight="1" x14ac:dyDescent="0.2">
      <c r="A718" s="153"/>
      <c r="B718" s="156"/>
      <c r="C718" s="153"/>
      <c r="E718" s="153"/>
      <c r="F718" s="153"/>
      <c r="G718" s="153"/>
      <c r="H718" s="153"/>
      <c r="I718" s="153"/>
      <c r="J718" s="153"/>
      <c r="K718" s="153"/>
      <c r="L718" s="153"/>
      <c r="M718" s="153"/>
      <c r="N718" s="153"/>
      <c r="O718" s="153"/>
      <c r="P718" s="153"/>
      <c r="Q718" s="153"/>
      <c r="R718" s="153"/>
      <c r="S718" s="153"/>
      <c r="T718" s="153"/>
      <c r="U718" s="153"/>
      <c r="V718" s="153"/>
      <c r="W718" s="153"/>
      <c r="X718" s="153"/>
      <c r="Y718" s="153"/>
      <c r="Z718" s="153"/>
      <c r="AA718" s="153"/>
      <c r="AB718" s="153"/>
      <c r="AC718" s="153"/>
      <c r="AD718" s="153"/>
      <c r="AE718" s="153"/>
      <c r="AF718" s="153"/>
      <c r="AG718" s="153"/>
      <c r="AH718" s="153"/>
      <c r="AI718" s="153"/>
      <c r="AJ718" s="153"/>
      <c r="AK718" s="153"/>
      <c r="AL718" s="153"/>
    </row>
    <row r="719" spans="1:38" ht="16.5" customHeight="1" x14ac:dyDescent="0.2">
      <c r="A719" s="153"/>
      <c r="B719" s="156"/>
      <c r="C719" s="153"/>
      <c r="E719" s="153"/>
      <c r="F719" s="153"/>
      <c r="G719" s="153"/>
      <c r="H719" s="153"/>
      <c r="I719" s="153"/>
      <c r="J719" s="153"/>
      <c r="K719" s="153"/>
      <c r="L719" s="153"/>
      <c r="M719" s="153"/>
      <c r="N719" s="153"/>
      <c r="O719" s="153"/>
      <c r="P719" s="153"/>
      <c r="Q719" s="153"/>
      <c r="R719" s="153"/>
      <c r="S719" s="153"/>
      <c r="T719" s="153"/>
      <c r="U719" s="153"/>
      <c r="V719" s="153"/>
      <c r="W719" s="153"/>
      <c r="X719" s="153"/>
      <c r="Y719" s="153"/>
      <c r="Z719" s="153"/>
      <c r="AA719" s="153"/>
      <c r="AB719" s="153"/>
      <c r="AC719" s="153"/>
      <c r="AD719" s="153"/>
      <c r="AE719" s="153"/>
      <c r="AF719" s="153"/>
      <c r="AG719" s="153"/>
      <c r="AH719" s="153"/>
      <c r="AI719" s="153"/>
      <c r="AJ719" s="153"/>
      <c r="AK719" s="153"/>
      <c r="AL719" s="153"/>
    </row>
    <row r="720" spans="1:38" ht="16.5" customHeight="1" x14ac:dyDescent="0.2">
      <c r="A720" s="153"/>
      <c r="B720" s="156"/>
      <c r="C720" s="153"/>
      <c r="E720" s="153"/>
      <c r="F720" s="153"/>
      <c r="G720" s="153"/>
      <c r="H720" s="153"/>
      <c r="I720" s="153"/>
      <c r="J720" s="153"/>
      <c r="K720" s="153"/>
      <c r="L720" s="153"/>
      <c r="M720" s="153"/>
      <c r="N720" s="153"/>
      <c r="O720" s="153"/>
      <c r="P720" s="153"/>
      <c r="Q720" s="153"/>
      <c r="R720" s="153"/>
      <c r="S720" s="153"/>
      <c r="T720" s="153"/>
      <c r="U720" s="153"/>
      <c r="V720" s="153"/>
      <c r="W720" s="153"/>
      <c r="X720" s="153"/>
      <c r="Y720" s="153"/>
      <c r="Z720" s="153"/>
      <c r="AA720" s="153"/>
      <c r="AB720" s="153"/>
      <c r="AC720" s="153"/>
      <c r="AD720" s="153"/>
      <c r="AE720" s="153"/>
      <c r="AF720" s="153"/>
      <c r="AG720" s="153"/>
      <c r="AH720" s="153"/>
      <c r="AI720" s="153"/>
      <c r="AJ720" s="153"/>
      <c r="AK720" s="153"/>
      <c r="AL720" s="153"/>
    </row>
    <row r="721" spans="1:38" ht="16.5" customHeight="1" x14ac:dyDescent="0.2">
      <c r="A721" s="153"/>
      <c r="B721" s="156"/>
      <c r="C721" s="153"/>
      <c r="E721" s="153"/>
      <c r="F721" s="153"/>
      <c r="G721" s="153"/>
      <c r="H721" s="153"/>
      <c r="I721" s="153"/>
      <c r="J721" s="153"/>
      <c r="K721" s="153"/>
      <c r="L721" s="153"/>
      <c r="M721" s="153"/>
      <c r="N721" s="153"/>
      <c r="O721" s="153"/>
      <c r="P721" s="153"/>
      <c r="Q721" s="153"/>
      <c r="R721" s="153"/>
      <c r="S721" s="153"/>
      <c r="T721" s="153"/>
      <c r="U721" s="153"/>
      <c r="V721" s="153"/>
      <c r="W721" s="153"/>
      <c r="X721" s="153"/>
      <c r="Y721" s="153"/>
      <c r="Z721" s="153"/>
      <c r="AA721" s="153"/>
      <c r="AB721" s="153"/>
      <c r="AC721" s="153"/>
      <c r="AD721" s="153"/>
      <c r="AE721" s="153"/>
      <c r="AF721" s="153"/>
      <c r="AG721" s="153"/>
      <c r="AH721" s="153"/>
      <c r="AI721" s="153"/>
      <c r="AJ721" s="153"/>
      <c r="AK721" s="153"/>
      <c r="AL721" s="153"/>
    </row>
    <row r="722" spans="1:38" ht="16.5" customHeight="1" x14ac:dyDescent="0.2">
      <c r="A722" s="153"/>
      <c r="B722" s="156"/>
      <c r="C722" s="153"/>
      <c r="E722" s="153"/>
      <c r="F722" s="153"/>
      <c r="G722" s="153"/>
      <c r="H722" s="153"/>
      <c r="I722" s="153"/>
      <c r="J722" s="153"/>
      <c r="K722" s="153"/>
      <c r="L722" s="153"/>
      <c r="M722" s="153"/>
      <c r="N722" s="153"/>
      <c r="O722" s="153"/>
      <c r="P722" s="153"/>
      <c r="Q722" s="153"/>
      <c r="R722" s="153"/>
      <c r="S722" s="153"/>
      <c r="T722" s="153"/>
      <c r="U722" s="153"/>
      <c r="V722" s="153"/>
      <c r="W722" s="153"/>
      <c r="X722" s="153"/>
      <c r="Y722" s="153"/>
      <c r="Z722" s="153"/>
      <c r="AA722" s="153"/>
      <c r="AB722" s="153"/>
      <c r="AC722" s="153"/>
      <c r="AD722" s="153"/>
      <c r="AE722" s="153"/>
      <c r="AF722" s="153"/>
      <c r="AG722" s="153"/>
      <c r="AH722" s="153"/>
      <c r="AI722" s="153"/>
      <c r="AJ722" s="153"/>
      <c r="AK722" s="153"/>
      <c r="AL722" s="153"/>
    </row>
    <row r="723" spans="1:38" ht="16.5" customHeight="1" x14ac:dyDescent="0.2">
      <c r="A723" s="153"/>
      <c r="B723" s="156"/>
      <c r="C723" s="153"/>
      <c r="E723" s="153"/>
      <c r="F723" s="153"/>
      <c r="G723" s="153"/>
      <c r="H723" s="153"/>
      <c r="I723" s="153"/>
      <c r="J723" s="153"/>
      <c r="K723" s="153"/>
      <c r="L723" s="153"/>
      <c r="M723" s="153"/>
      <c r="N723" s="153"/>
      <c r="O723" s="153"/>
      <c r="P723" s="153"/>
      <c r="Q723" s="153"/>
      <c r="R723" s="153"/>
      <c r="S723" s="153"/>
      <c r="T723" s="153"/>
      <c r="U723" s="153"/>
      <c r="V723" s="153"/>
      <c r="W723" s="153"/>
      <c r="X723" s="153"/>
      <c r="Y723" s="153"/>
      <c r="Z723" s="153"/>
      <c r="AA723" s="153"/>
      <c r="AB723" s="153"/>
      <c r="AC723" s="153"/>
      <c r="AD723" s="153"/>
      <c r="AE723" s="153"/>
      <c r="AF723" s="153"/>
      <c r="AG723" s="153"/>
      <c r="AH723" s="153"/>
      <c r="AI723" s="153"/>
      <c r="AJ723" s="153"/>
      <c r="AK723" s="153"/>
      <c r="AL723" s="153"/>
    </row>
    <row r="724" spans="1:38" ht="16.5" customHeight="1" x14ac:dyDescent="0.2">
      <c r="A724" s="153"/>
      <c r="B724" s="156"/>
      <c r="C724" s="153"/>
      <c r="E724" s="153"/>
      <c r="F724" s="153"/>
      <c r="G724" s="153"/>
      <c r="H724" s="153"/>
      <c r="I724" s="153"/>
      <c r="J724" s="153"/>
      <c r="K724" s="153"/>
      <c r="L724" s="153"/>
      <c r="M724" s="153"/>
      <c r="N724" s="153"/>
      <c r="O724" s="153"/>
      <c r="P724" s="153"/>
      <c r="Q724" s="153"/>
      <c r="R724" s="153"/>
      <c r="S724" s="153"/>
      <c r="T724" s="153"/>
      <c r="U724" s="153"/>
      <c r="V724" s="153"/>
      <c r="W724" s="153"/>
      <c r="X724" s="153"/>
      <c r="Y724" s="153"/>
      <c r="Z724" s="153"/>
      <c r="AA724" s="153"/>
      <c r="AB724" s="153"/>
      <c r="AC724" s="153"/>
      <c r="AD724" s="153"/>
      <c r="AE724" s="153"/>
      <c r="AF724" s="153"/>
      <c r="AG724" s="153"/>
      <c r="AH724" s="153"/>
      <c r="AI724" s="153"/>
      <c r="AJ724" s="153"/>
      <c r="AK724" s="153"/>
      <c r="AL724" s="153"/>
    </row>
    <row r="725" spans="1:38" ht="16.5" customHeight="1" x14ac:dyDescent="0.2">
      <c r="A725" s="153"/>
      <c r="B725" s="156"/>
      <c r="C725" s="153"/>
      <c r="E725" s="153"/>
      <c r="F725" s="153"/>
      <c r="G725" s="153"/>
      <c r="H725" s="153"/>
      <c r="I725" s="153"/>
      <c r="J725" s="153"/>
      <c r="K725" s="153"/>
      <c r="L725" s="153"/>
      <c r="M725" s="153"/>
      <c r="N725" s="153"/>
      <c r="O725" s="153"/>
      <c r="P725" s="153"/>
      <c r="Q725" s="153"/>
      <c r="R725" s="153"/>
      <c r="S725" s="153"/>
      <c r="T725" s="153"/>
      <c r="U725" s="153"/>
      <c r="V725" s="153"/>
      <c r="W725" s="153"/>
      <c r="X725" s="153"/>
      <c r="Y725" s="153"/>
      <c r="Z725" s="153"/>
      <c r="AA725" s="153"/>
      <c r="AB725" s="153"/>
      <c r="AC725" s="153"/>
      <c r="AD725" s="153"/>
      <c r="AE725" s="153"/>
      <c r="AF725" s="153"/>
      <c r="AG725" s="153"/>
      <c r="AH725" s="153"/>
      <c r="AI725" s="153"/>
      <c r="AJ725" s="153"/>
      <c r="AK725" s="153"/>
      <c r="AL725" s="153"/>
    </row>
    <row r="726" spans="1:38" ht="16.5" customHeight="1" x14ac:dyDescent="0.2">
      <c r="A726" s="153"/>
      <c r="B726" s="156"/>
      <c r="C726" s="153"/>
      <c r="E726" s="153"/>
      <c r="F726" s="153"/>
      <c r="G726" s="153"/>
      <c r="H726" s="153"/>
      <c r="I726" s="153"/>
      <c r="J726" s="153"/>
      <c r="K726" s="153"/>
      <c r="L726" s="153"/>
      <c r="M726" s="153"/>
      <c r="N726" s="153"/>
      <c r="O726" s="153"/>
      <c r="P726" s="153"/>
      <c r="Q726" s="153"/>
      <c r="R726" s="153"/>
      <c r="S726" s="153"/>
      <c r="T726" s="153"/>
      <c r="U726" s="153"/>
      <c r="V726" s="153"/>
      <c r="W726" s="153"/>
      <c r="X726" s="153"/>
      <c r="Y726" s="153"/>
      <c r="Z726" s="153"/>
      <c r="AA726" s="153"/>
      <c r="AB726" s="153"/>
      <c r="AC726" s="153"/>
      <c r="AD726" s="153"/>
      <c r="AE726" s="153"/>
      <c r="AF726" s="153"/>
      <c r="AG726" s="153"/>
      <c r="AH726" s="153"/>
      <c r="AI726" s="153"/>
      <c r="AJ726" s="153"/>
      <c r="AK726" s="153"/>
      <c r="AL726" s="153"/>
    </row>
    <row r="727" spans="1:38" ht="16.5" customHeight="1" x14ac:dyDescent="0.2">
      <c r="A727" s="153"/>
      <c r="B727" s="156"/>
      <c r="C727" s="153"/>
      <c r="E727" s="153"/>
      <c r="F727" s="153"/>
      <c r="G727" s="153"/>
      <c r="H727" s="153"/>
      <c r="I727" s="153"/>
      <c r="J727" s="153"/>
      <c r="K727" s="153"/>
      <c r="L727" s="153"/>
      <c r="M727" s="153"/>
      <c r="N727" s="153"/>
      <c r="O727" s="153"/>
      <c r="P727" s="153"/>
      <c r="Q727" s="153"/>
      <c r="R727" s="153"/>
      <c r="S727" s="153"/>
      <c r="T727" s="153"/>
      <c r="U727" s="153"/>
      <c r="V727" s="153"/>
      <c r="W727" s="153"/>
      <c r="X727" s="153"/>
      <c r="Y727" s="153"/>
      <c r="Z727" s="153"/>
      <c r="AA727" s="153"/>
      <c r="AB727" s="153"/>
      <c r="AC727" s="153"/>
      <c r="AD727" s="153"/>
      <c r="AE727" s="153"/>
      <c r="AF727" s="153"/>
      <c r="AG727" s="153"/>
      <c r="AH727" s="153"/>
      <c r="AI727" s="153"/>
      <c r="AJ727" s="153"/>
      <c r="AK727" s="153"/>
      <c r="AL727" s="153"/>
    </row>
    <row r="728" spans="1:38" ht="16.5" customHeight="1" x14ac:dyDescent="0.2">
      <c r="A728" s="153"/>
      <c r="B728" s="156"/>
      <c r="C728" s="153"/>
      <c r="E728" s="153"/>
      <c r="F728" s="153"/>
      <c r="G728" s="153"/>
      <c r="H728" s="153"/>
      <c r="I728" s="153"/>
      <c r="J728" s="153"/>
      <c r="K728" s="153"/>
      <c r="L728" s="153"/>
      <c r="M728" s="153"/>
      <c r="N728" s="153"/>
      <c r="O728" s="153"/>
      <c r="P728" s="153"/>
      <c r="Q728" s="153"/>
      <c r="R728" s="153"/>
      <c r="S728" s="153"/>
      <c r="T728" s="153"/>
      <c r="U728" s="153"/>
      <c r="V728" s="153"/>
      <c r="W728" s="153"/>
      <c r="X728" s="153"/>
      <c r="Y728" s="153"/>
      <c r="Z728" s="153"/>
      <c r="AA728" s="153"/>
      <c r="AB728" s="153"/>
      <c r="AC728" s="153"/>
      <c r="AD728" s="153"/>
      <c r="AE728" s="153"/>
      <c r="AF728" s="153"/>
      <c r="AG728" s="153"/>
      <c r="AH728" s="153"/>
      <c r="AI728" s="153"/>
      <c r="AJ728" s="153"/>
      <c r="AK728" s="153"/>
      <c r="AL728" s="153"/>
    </row>
    <row r="729" spans="1:38" ht="16.5" customHeight="1" x14ac:dyDescent="0.2">
      <c r="A729" s="153"/>
      <c r="B729" s="156"/>
      <c r="C729" s="153"/>
      <c r="E729" s="153"/>
      <c r="F729" s="153"/>
      <c r="G729" s="153"/>
      <c r="H729" s="153"/>
      <c r="I729" s="153"/>
      <c r="J729" s="153"/>
      <c r="K729" s="153"/>
      <c r="L729" s="153"/>
      <c r="M729" s="153"/>
      <c r="N729" s="153"/>
      <c r="O729" s="153"/>
      <c r="P729" s="153"/>
      <c r="Q729" s="153"/>
      <c r="R729" s="153"/>
      <c r="S729" s="153"/>
      <c r="T729" s="153"/>
      <c r="U729" s="153"/>
      <c r="V729" s="153"/>
      <c r="W729" s="153"/>
      <c r="X729" s="153"/>
      <c r="Y729" s="153"/>
      <c r="Z729" s="153"/>
      <c r="AA729" s="153"/>
      <c r="AB729" s="153"/>
      <c r="AC729" s="153"/>
      <c r="AD729" s="153"/>
      <c r="AE729" s="153"/>
      <c r="AF729" s="153"/>
      <c r="AG729" s="153"/>
      <c r="AH729" s="153"/>
      <c r="AI729" s="153"/>
      <c r="AJ729" s="153"/>
      <c r="AK729" s="153"/>
      <c r="AL729" s="153"/>
    </row>
    <row r="730" spans="1:38" ht="16.5" customHeight="1" x14ac:dyDescent="0.2">
      <c r="A730" s="153"/>
      <c r="B730" s="156"/>
      <c r="C730" s="153"/>
      <c r="E730" s="153"/>
      <c r="F730" s="153"/>
      <c r="G730" s="153"/>
      <c r="H730" s="153"/>
      <c r="I730" s="153"/>
      <c r="J730" s="153"/>
      <c r="K730" s="153"/>
      <c r="L730" s="153"/>
      <c r="M730" s="153"/>
      <c r="N730" s="153"/>
      <c r="O730" s="153"/>
      <c r="P730" s="153"/>
      <c r="Q730" s="153"/>
      <c r="R730" s="153"/>
      <c r="S730" s="153"/>
      <c r="T730" s="153"/>
      <c r="U730" s="153"/>
      <c r="V730" s="153"/>
      <c r="W730" s="153"/>
      <c r="X730" s="153"/>
      <c r="Y730" s="153"/>
      <c r="Z730" s="153"/>
      <c r="AA730" s="153"/>
      <c r="AB730" s="153"/>
      <c r="AC730" s="153"/>
      <c r="AD730" s="153"/>
      <c r="AE730" s="153"/>
      <c r="AF730" s="153"/>
      <c r="AG730" s="153"/>
      <c r="AH730" s="153"/>
      <c r="AI730" s="153"/>
      <c r="AJ730" s="153"/>
      <c r="AK730" s="153"/>
      <c r="AL730" s="153"/>
    </row>
    <row r="731" spans="1:38" ht="16.5" customHeight="1" x14ac:dyDescent="0.2">
      <c r="A731" s="153"/>
      <c r="B731" s="156"/>
      <c r="C731" s="153"/>
      <c r="E731" s="153"/>
      <c r="F731" s="153"/>
      <c r="G731" s="153"/>
      <c r="H731" s="153"/>
      <c r="I731" s="153"/>
      <c r="J731" s="153"/>
      <c r="K731" s="153"/>
      <c r="L731" s="153"/>
      <c r="M731" s="153"/>
      <c r="N731" s="153"/>
      <c r="O731" s="153"/>
      <c r="P731" s="153"/>
      <c r="Q731" s="153"/>
      <c r="R731" s="153"/>
      <c r="S731" s="153"/>
      <c r="T731" s="153"/>
      <c r="U731" s="153"/>
      <c r="V731" s="153"/>
      <c r="W731" s="153"/>
      <c r="X731" s="153"/>
      <c r="Y731" s="153"/>
      <c r="Z731" s="153"/>
      <c r="AA731" s="153"/>
      <c r="AB731" s="153"/>
      <c r="AC731" s="153"/>
      <c r="AD731" s="153"/>
      <c r="AE731" s="153"/>
      <c r="AF731" s="153"/>
      <c r="AG731" s="153"/>
      <c r="AH731" s="153"/>
      <c r="AI731" s="153"/>
      <c r="AJ731" s="153"/>
      <c r="AK731" s="153"/>
      <c r="AL731" s="153"/>
    </row>
    <row r="732" spans="1:38" ht="16.5" customHeight="1" x14ac:dyDescent="0.2">
      <c r="A732" s="153"/>
      <c r="B732" s="156"/>
      <c r="C732" s="153"/>
      <c r="E732" s="153"/>
      <c r="F732" s="153"/>
      <c r="G732" s="153"/>
      <c r="H732" s="153"/>
      <c r="I732" s="153"/>
      <c r="J732" s="153"/>
      <c r="K732" s="153"/>
      <c r="L732" s="153"/>
      <c r="M732" s="153"/>
      <c r="N732" s="153"/>
      <c r="O732" s="153"/>
      <c r="P732" s="153"/>
      <c r="Q732" s="153"/>
      <c r="R732" s="153"/>
      <c r="S732" s="153"/>
      <c r="T732" s="153"/>
      <c r="U732" s="153"/>
      <c r="V732" s="153"/>
      <c r="W732" s="153"/>
      <c r="X732" s="153"/>
      <c r="Y732" s="153"/>
      <c r="Z732" s="153"/>
      <c r="AA732" s="153"/>
      <c r="AB732" s="153"/>
      <c r="AC732" s="153"/>
      <c r="AD732" s="153"/>
      <c r="AE732" s="153"/>
      <c r="AF732" s="153"/>
      <c r="AG732" s="153"/>
      <c r="AH732" s="153"/>
      <c r="AI732" s="153"/>
      <c r="AJ732" s="153"/>
      <c r="AK732" s="153"/>
      <c r="AL732" s="153"/>
    </row>
    <row r="733" spans="1:38" ht="16.5" customHeight="1" x14ac:dyDescent="0.2">
      <c r="A733" s="153"/>
      <c r="B733" s="156"/>
      <c r="C733" s="153"/>
      <c r="E733" s="153"/>
      <c r="F733" s="153"/>
      <c r="G733" s="153"/>
      <c r="H733" s="153"/>
      <c r="I733" s="153"/>
      <c r="J733" s="153"/>
      <c r="K733" s="153"/>
      <c r="L733" s="153"/>
      <c r="M733" s="153"/>
      <c r="N733" s="153"/>
      <c r="O733" s="153"/>
      <c r="P733" s="153"/>
      <c r="Q733" s="153"/>
      <c r="R733" s="153"/>
      <c r="S733" s="153"/>
      <c r="T733" s="153"/>
      <c r="U733" s="153"/>
      <c r="V733" s="153"/>
      <c r="W733" s="153"/>
      <c r="X733" s="153"/>
      <c r="Y733" s="153"/>
      <c r="Z733" s="153"/>
      <c r="AA733" s="153"/>
      <c r="AB733" s="153"/>
      <c r="AC733" s="153"/>
      <c r="AD733" s="153"/>
      <c r="AE733" s="153"/>
      <c r="AF733" s="153"/>
      <c r="AG733" s="153"/>
      <c r="AH733" s="153"/>
      <c r="AI733" s="153"/>
      <c r="AJ733" s="153"/>
      <c r="AK733" s="153"/>
      <c r="AL733" s="153"/>
    </row>
    <row r="734" spans="1:38" ht="16.5" customHeight="1" x14ac:dyDescent="0.2">
      <c r="A734" s="153"/>
      <c r="B734" s="156"/>
      <c r="C734" s="153"/>
      <c r="E734" s="153"/>
      <c r="F734" s="153"/>
      <c r="G734" s="153"/>
      <c r="H734" s="153"/>
      <c r="I734" s="153"/>
      <c r="J734" s="153"/>
      <c r="K734" s="153"/>
      <c r="L734" s="153"/>
      <c r="M734" s="153"/>
      <c r="N734" s="153"/>
      <c r="O734" s="153"/>
      <c r="P734" s="153"/>
      <c r="Q734" s="153"/>
      <c r="R734" s="153"/>
      <c r="S734" s="153"/>
      <c r="T734" s="153"/>
      <c r="U734" s="153"/>
      <c r="V734" s="153"/>
      <c r="W734" s="153"/>
      <c r="X734" s="153"/>
      <c r="Y734" s="153"/>
      <c r="Z734" s="153"/>
      <c r="AA734" s="153"/>
      <c r="AB734" s="153"/>
      <c r="AC734" s="153"/>
      <c r="AD734" s="153"/>
      <c r="AE734" s="153"/>
      <c r="AF734" s="153"/>
      <c r="AG734" s="153"/>
      <c r="AH734" s="153"/>
      <c r="AI734" s="153"/>
      <c r="AJ734" s="153"/>
      <c r="AK734" s="153"/>
      <c r="AL734" s="153"/>
    </row>
    <row r="735" spans="1:38" ht="16.5" customHeight="1" x14ac:dyDescent="0.2">
      <c r="A735" s="153"/>
      <c r="B735" s="156"/>
      <c r="C735" s="153"/>
      <c r="E735" s="153"/>
      <c r="F735" s="153"/>
      <c r="G735" s="153"/>
      <c r="H735" s="153"/>
      <c r="I735" s="153"/>
      <c r="J735" s="153"/>
      <c r="K735" s="153"/>
      <c r="L735" s="153"/>
      <c r="M735" s="153"/>
      <c r="N735" s="153"/>
      <c r="O735" s="153"/>
      <c r="P735" s="153"/>
      <c r="Q735" s="153"/>
      <c r="R735" s="153"/>
      <c r="S735" s="153"/>
      <c r="T735" s="153"/>
      <c r="U735" s="153"/>
      <c r="V735" s="153"/>
      <c r="W735" s="153"/>
      <c r="X735" s="153"/>
      <c r="Y735" s="153"/>
      <c r="Z735" s="153"/>
      <c r="AA735" s="153"/>
      <c r="AB735" s="153"/>
      <c r="AC735" s="153"/>
      <c r="AD735" s="153"/>
      <c r="AE735" s="153"/>
      <c r="AF735" s="153"/>
      <c r="AG735" s="153"/>
      <c r="AH735" s="153"/>
      <c r="AI735" s="153"/>
      <c r="AJ735" s="153"/>
      <c r="AK735" s="153"/>
      <c r="AL735" s="153"/>
    </row>
    <row r="736" spans="1:38" ht="16.5" customHeight="1" x14ac:dyDescent="0.2">
      <c r="A736" s="153"/>
      <c r="B736" s="156"/>
      <c r="C736" s="153"/>
      <c r="E736" s="153"/>
      <c r="F736" s="153"/>
      <c r="G736" s="153"/>
      <c r="H736" s="153"/>
      <c r="I736" s="153"/>
      <c r="J736" s="153"/>
      <c r="K736" s="153"/>
      <c r="L736" s="153"/>
      <c r="M736" s="153"/>
      <c r="N736" s="153"/>
      <c r="O736" s="153"/>
      <c r="P736" s="153"/>
      <c r="Q736" s="153"/>
      <c r="R736" s="153"/>
      <c r="S736" s="153"/>
      <c r="T736" s="153"/>
      <c r="U736" s="153"/>
      <c r="V736" s="153"/>
      <c r="W736" s="153"/>
      <c r="X736" s="153"/>
      <c r="Y736" s="153"/>
      <c r="Z736" s="153"/>
      <c r="AA736" s="153"/>
      <c r="AB736" s="153"/>
      <c r="AC736" s="153"/>
      <c r="AD736" s="153"/>
      <c r="AE736" s="153"/>
      <c r="AF736" s="153"/>
      <c r="AG736" s="153"/>
      <c r="AH736" s="153"/>
      <c r="AI736" s="153"/>
      <c r="AJ736" s="153"/>
      <c r="AK736" s="153"/>
      <c r="AL736" s="153"/>
    </row>
    <row r="737" spans="1:38" ht="16.5" customHeight="1" x14ac:dyDescent="0.2">
      <c r="A737" s="153"/>
      <c r="B737" s="156"/>
      <c r="C737" s="153"/>
      <c r="E737" s="153"/>
      <c r="F737" s="153"/>
      <c r="G737" s="153"/>
      <c r="H737" s="153"/>
      <c r="I737" s="153"/>
      <c r="J737" s="153"/>
      <c r="K737" s="153"/>
      <c r="L737" s="153"/>
      <c r="M737" s="153"/>
      <c r="N737" s="153"/>
      <c r="O737" s="153"/>
      <c r="P737" s="153"/>
      <c r="Q737" s="153"/>
      <c r="R737" s="153"/>
      <c r="S737" s="153"/>
      <c r="T737" s="153"/>
      <c r="U737" s="153"/>
      <c r="V737" s="153"/>
      <c r="W737" s="153"/>
      <c r="X737" s="153"/>
      <c r="Y737" s="153"/>
      <c r="Z737" s="153"/>
      <c r="AA737" s="153"/>
      <c r="AB737" s="153"/>
      <c r="AC737" s="153"/>
      <c r="AD737" s="153"/>
      <c r="AE737" s="153"/>
      <c r="AF737" s="153"/>
      <c r="AG737" s="153"/>
      <c r="AH737" s="153"/>
      <c r="AI737" s="153"/>
      <c r="AJ737" s="153"/>
      <c r="AK737" s="153"/>
      <c r="AL737" s="153"/>
    </row>
    <row r="738" spans="1:38" ht="16.5" customHeight="1" x14ac:dyDescent="0.2">
      <c r="A738" s="153"/>
      <c r="B738" s="156"/>
      <c r="C738" s="153"/>
      <c r="E738" s="153"/>
      <c r="F738" s="153"/>
      <c r="G738" s="153"/>
      <c r="H738" s="153"/>
      <c r="I738" s="153"/>
      <c r="J738" s="153"/>
      <c r="K738" s="153"/>
      <c r="L738" s="153"/>
      <c r="M738" s="153"/>
      <c r="N738" s="153"/>
      <c r="O738" s="153"/>
      <c r="P738" s="153"/>
      <c r="Q738" s="153"/>
      <c r="R738" s="153"/>
      <c r="S738" s="153"/>
      <c r="T738" s="153"/>
      <c r="U738" s="153"/>
      <c r="V738" s="153"/>
      <c r="W738" s="153"/>
      <c r="X738" s="153"/>
      <c r="Y738" s="153"/>
      <c r="Z738" s="153"/>
      <c r="AA738" s="153"/>
      <c r="AB738" s="153"/>
      <c r="AC738" s="153"/>
      <c r="AD738" s="153"/>
      <c r="AE738" s="153"/>
      <c r="AF738" s="153"/>
      <c r="AG738" s="153"/>
      <c r="AH738" s="153"/>
      <c r="AI738" s="153"/>
      <c r="AJ738" s="153"/>
      <c r="AK738" s="153"/>
      <c r="AL738" s="153"/>
    </row>
    <row r="739" spans="1:38" ht="16.5" customHeight="1" x14ac:dyDescent="0.2">
      <c r="A739" s="153"/>
      <c r="B739" s="156"/>
      <c r="C739" s="153"/>
      <c r="E739" s="153"/>
      <c r="F739" s="153"/>
      <c r="G739" s="153"/>
      <c r="H739" s="153"/>
      <c r="I739" s="153"/>
      <c r="J739" s="153"/>
      <c r="K739" s="153"/>
      <c r="L739" s="153"/>
      <c r="M739" s="153"/>
      <c r="N739" s="153"/>
      <c r="O739" s="153"/>
      <c r="P739" s="153"/>
      <c r="Q739" s="153"/>
      <c r="R739" s="153"/>
      <c r="S739" s="153"/>
      <c r="T739" s="153"/>
      <c r="U739" s="153"/>
      <c r="V739" s="153"/>
      <c r="W739" s="153"/>
      <c r="X739" s="153"/>
      <c r="Y739" s="153"/>
      <c r="Z739" s="153"/>
      <c r="AA739" s="153"/>
      <c r="AB739" s="153"/>
      <c r="AC739" s="153"/>
      <c r="AD739" s="153"/>
      <c r="AE739" s="153"/>
      <c r="AF739" s="153"/>
      <c r="AG739" s="153"/>
      <c r="AH739" s="153"/>
      <c r="AI739" s="153"/>
      <c r="AJ739" s="153"/>
      <c r="AK739" s="153"/>
      <c r="AL739" s="153"/>
    </row>
    <row r="740" spans="1:38" ht="16.5" customHeight="1" x14ac:dyDescent="0.2">
      <c r="A740" s="153"/>
      <c r="B740" s="156"/>
      <c r="C740" s="153"/>
      <c r="E740" s="153"/>
      <c r="F740" s="153"/>
      <c r="G740" s="153"/>
      <c r="H740" s="153"/>
      <c r="I740" s="153"/>
      <c r="J740" s="153"/>
      <c r="K740" s="153"/>
      <c r="L740" s="153"/>
      <c r="M740" s="153"/>
      <c r="N740" s="153"/>
      <c r="O740" s="153"/>
      <c r="P740" s="153"/>
      <c r="Q740" s="153"/>
      <c r="R740" s="153"/>
      <c r="S740" s="153"/>
      <c r="T740" s="153"/>
      <c r="U740" s="153"/>
      <c r="V740" s="153"/>
      <c r="W740" s="153"/>
      <c r="X740" s="153"/>
      <c r="Y740" s="153"/>
      <c r="Z740" s="153"/>
      <c r="AA740" s="153"/>
      <c r="AB740" s="153"/>
      <c r="AC740" s="153"/>
      <c r="AD740" s="153"/>
      <c r="AE740" s="153"/>
      <c r="AF740" s="153"/>
      <c r="AG740" s="153"/>
      <c r="AH740" s="153"/>
      <c r="AI740" s="153"/>
      <c r="AJ740" s="153"/>
      <c r="AK740" s="153"/>
      <c r="AL740" s="153"/>
    </row>
    <row r="741" spans="1:38" ht="16.5" customHeight="1" x14ac:dyDescent="0.2">
      <c r="A741" s="153"/>
      <c r="B741" s="156"/>
      <c r="C741" s="153"/>
      <c r="E741" s="153"/>
      <c r="F741" s="153"/>
      <c r="G741" s="153"/>
      <c r="H741" s="153"/>
      <c r="I741" s="153"/>
      <c r="J741" s="153"/>
      <c r="K741" s="153"/>
      <c r="L741" s="153"/>
      <c r="M741" s="153"/>
      <c r="N741" s="153"/>
      <c r="O741" s="153"/>
      <c r="P741" s="153"/>
      <c r="Q741" s="153"/>
      <c r="R741" s="153"/>
      <c r="S741" s="153"/>
      <c r="T741" s="153"/>
      <c r="U741" s="153"/>
      <c r="V741" s="153"/>
      <c r="W741" s="153"/>
      <c r="X741" s="153"/>
      <c r="Y741" s="153"/>
      <c r="Z741" s="153"/>
      <c r="AA741" s="153"/>
      <c r="AB741" s="153"/>
      <c r="AC741" s="153"/>
      <c r="AD741" s="153"/>
      <c r="AE741" s="153"/>
      <c r="AF741" s="153"/>
      <c r="AG741" s="153"/>
      <c r="AH741" s="153"/>
      <c r="AI741" s="153"/>
      <c r="AJ741" s="153"/>
      <c r="AK741" s="153"/>
      <c r="AL741" s="153"/>
    </row>
    <row r="742" spans="1:38" ht="16.5" customHeight="1" x14ac:dyDescent="0.2">
      <c r="A742" s="153"/>
      <c r="B742" s="156"/>
      <c r="C742" s="153"/>
      <c r="E742" s="153"/>
      <c r="F742" s="153"/>
      <c r="G742" s="153"/>
      <c r="H742" s="153"/>
      <c r="I742" s="153"/>
      <c r="J742" s="153"/>
      <c r="K742" s="153"/>
      <c r="L742" s="153"/>
      <c r="M742" s="153"/>
      <c r="N742" s="153"/>
      <c r="O742" s="153"/>
      <c r="P742" s="153"/>
      <c r="Q742" s="153"/>
      <c r="R742" s="153"/>
      <c r="S742" s="153"/>
      <c r="T742" s="153"/>
      <c r="U742" s="153"/>
      <c r="V742" s="153"/>
      <c r="W742" s="153"/>
      <c r="X742" s="153"/>
      <c r="Y742" s="153"/>
      <c r="Z742" s="153"/>
      <c r="AA742" s="153"/>
      <c r="AB742" s="153"/>
      <c r="AC742" s="153"/>
      <c r="AD742" s="153"/>
      <c r="AE742" s="153"/>
      <c r="AF742" s="153"/>
      <c r="AG742" s="153"/>
      <c r="AH742" s="153"/>
      <c r="AI742" s="153"/>
      <c r="AJ742" s="153"/>
      <c r="AK742" s="153"/>
      <c r="AL742" s="153"/>
    </row>
    <row r="743" spans="1:38" ht="16.5" customHeight="1" x14ac:dyDescent="0.2">
      <c r="A743" s="153"/>
      <c r="B743" s="156"/>
      <c r="C743" s="153"/>
      <c r="E743" s="153"/>
      <c r="F743" s="153"/>
      <c r="G743" s="153"/>
      <c r="H743" s="153"/>
      <c r="I743" s="153"/>
      <c r="J743" s="153"/>
      <c r="K743" s="153"/>
      <c r="L743" s="153"/>
      <c r="M743" s="153"/>
      <c r="N743" s="153"/>
      <c r="O743" s="153"/>
      <c r="P743" s="153"/>
      <c r="Q743" s="153"/>
      <c r="R743" s="153"/>
      <c r="S743" s="153"/>
      <c r="T743" s="153"/>
      <c r="U743" s="153"/>
      <c r="V743" s="153"/>
      <c r="W743" s="153"/>
      <c r="X743" s="153"/>
      <c r="Y743" s="153"/>
      <c r="Z743" s="153"/>
      <c r="AA743" s="153"/>
      <c r="AB743" s="153"/>
      <c r="AC743" s="153"/>
      <c r="AD743" s="153"/>
      <c r="AE743" s="153"/>
      <c r="AF743" s="153"/>
      <c r="AG743" s="153"/>
      <c r="AH743" s="153"/>
      <c r="AI743" s="153"/>
      <c r="AJ743" s="153"/>
      <c r="AK743" s="153"/>
      <c r="AL743" s="153"/>
    </row>
    <row r="744" spans="1:38" ht="16.5" customHeight="1" x14ac:dyDescent="0.2">
      <c r="A744" s="153"/>
      <c r="B744" s="156"/>
      <c r="C744" s="153"/>
      <c r="E744" s="153"/>
      <c r="F744" s="153"/>
      <c r="G744" s="153"/>
      <c r="H744" s="153"/>
      <c r="I744" s="153"/>
      <c r="J744" s="153"/>
      <c r="K744" s="153"/>
      <c r="L744" s="153"/>
      <c r="M744" s="153"/>
      <c r="N744" s="153"/>
      <c r="O744" s="153"/>
      <c r="P744" s="153"/>
      <c r="Q744" s="153"/>
      <c r="R744" s="153"/>
      <c r="S744" s="153"/>
      <c r="T744" s="153"/>
      <c r="U744" s="153"/>
      <c r="V744" s="153"/>
      <c r="W744" s="153"/>
      <c r="X744" s="153"/>
      <c r="Y744" s="153"/>
      <c r="Z744" s="153"/>
      <c r="AA744" s="153"/>
      <c r="AB744" s="153"/>
      <c r="AC744" s="153"/>
      <c r="AD744" s="153"/>
      <c r="AE744" s="153"/>
      <c r="AF744" s="153"/>
      <c r="AG744" s="153"/>
      <c r="AH744" s="153"/>
      <c r="AI744" s="153"/>
      <c r="AJ744" s="153"/>
      <c r="AK744" s="153"/>
      <c r="AL744" s="153"/>
    </row>
    <row r="745" spans="1:38" ht="16.5" customHeight="1" x14ac:dyDescent="0.2">
      <c r="A745" s="153"/>
      <c r="B745" s="156"/>
      <c r="C745" s="153"/>
      <c r="E745" s="153"/>
      <c r="F745" s="153"/>
      <c r="G745" s="153"/>
      <c r="H745" s="153"/>
      <c r="I745" s="153"/>
      <c r="J745" s="153"/>
      <c r="K745" s="153"/>
      <c r="L745" s="153"/>
      <c r="M745" s="153"/>
      <c r="N745" s="153"/>
      <c r="O745" s="153"/>
      <c r="P745" s="153"/>
      <c r="Q745" s="153"/>
      <c r="R745" s="153"/>
      <c r="S745" s="153"/>
      <c r="T745" s="153"/>
      <c r="U745" s="153"/>
      <c r="V745" s="153"/>
      <c r="W745" s="153"/>
      <c r="X745" s="153"/>
      <c r="Y745" s="153"/>
      <c r="Z745" s="153"/>
      <c r="AA745" s="153"/>
      <c r="AB745" s="153"/>
      <c r="AC745" s="153"/>
      <c r="AD745" s="153"/>
      <c r="AE745" s="153"/>
      <c r="AF745" s="153"/>
      <c r="AG745" s="153"/>
      <c r="AH745" s="153"/>
      <c r="AI745" s="153"/>
      <c r="AJ745" s="153"/>
      <c r="AK745" s="153"/>
      <c r="AL745" s="153"/>
    </row>
    <row r="746" spans="1:38" ht="16.5" customHeight="1" x14ac:dyDescent="0.2">
      <c r="A746" s="153"/>
      <c r="B746" s="156"/>
      <c r="C746" s="153"/>
      <c r="E746" s="153"/>
      <c r="F746" s="153"/>
      <c r="G746" s="153"/>
      <c r="H746" s="153"/>
      <c r="I746" s="153"/>
      <c r="J746" s="153"/>
      <c r="K746" s="153"/>
      <c r="L746" s="153"/>
      <c r="M746" s="153"/>
      <c r="N746" s="153"/>
      <c r="O746" s="153"/>
      <c r="P746" s="153"/>
      <c r="Q746" s="153"/>
      <c r="R746" s="153"/>
      <c r="S746" s="153"/>
      <c r="T746" s="153"/>
      <c r="U746" s="153"/>
      <c r="V746" s="153"/>
      <c r="W746" s="153"/>
      <c r="X746" s="153"/>
      <c r="Y746" s="153"/>
      <c r="Z746" s="153"/>
      <c r="AA746" s="153"/>
      <c r="AB746" s="153"/>
      <c r="AC746" s="153"/>
      <c r="AD746" s="153"/>
      <c r="AE746" s="153"/>
      <c r="AF746" s="153"/>
      <c r="AG746" s="153"/>
      <c r="AH746" s="153"/>
      <c r="AI746" s="153"/>
      <c r="AJ746" s="153"/>
      <c r="AK746" s="153"/>
      <c r="AL746" s="153"/>
    </row>
    <row r="747" spans="1:38" ht="16.5" customHeight="1" x14ac:dyDescent="0.2">
      <c r="A747" s="153"/>
      <c r="B747" s="156"/>
      <c r="C747" s="153"/>
      <c r="E747" s="153"/>
      <c r="F747" s="153"/>
      <c r="G747" s="153"/>
      <c r="H747" s="153"/>
      <c r="I747" s="153"/>
      <c r="J747" s="153"/>
      <c r="K747" s="153"/>
      <c r="L747" s="153"/>
      <c r="M747" s="153"/>
      <c r="N747" s="153"/>
      <c r="O747" s="153"/>
      <c r="P747" s="153"/>
      <c r="Q747" s="153"/>
      <c r="R747" s="153"/>
      <c r="S747" s="153"/>
      <c r="T747" s="153"/>
      <c r="U747" s="153"/>
      <c r="V747" s="153"/>
      <c r="W747" s="153"/>
      <c r="X747" s="153"/>
      <c r="Y747" s="153"/>
      <c r="Z747" s="153"/>
      <c r="AA747" s="153"/>
      <c r="AB747" s="153"/>
      <c r="AC747" s="153"/>
      <c r="AD747" s="153"/>
      <c r="AE747" s="153"/>
      <c r="AF747" s="153"/>
      <c r="AG747" s="153"/>
      <c r="AH747" s="153"/>
      <c r="AI747" s="153"/>
      <c r="AJ747" s="153"/>
      <c r="AK747" s="153"/>
      <c r="AL747" s="153"/>
    </row>
    <row r="748" spans="1:38" ht="16.5" customHeight="1" x14ac:dyDescent="0.2">
      <c r="A748" s="153"/>
      <c r="B748" s="156"/>
      <c r="C748" s="153"/>
      <c r="E748" s="153"/>
      <c r="F748" s="153"/>
      <c r="G748" s="153"/>
      <c r="H748" s="153"/>
      <c r="I748" s="153"/>
      <c r="J748" s="153"/>
      <c r="K748" s="153"/>
      <c r="L748" s="153"/>
      <c r="M748" s="153"/>
      <c r="N748" s="153"/>
      <c r="O748" s="153"/>
      <c r="P748" s="153"/>
      <c r="Q748" s="153"/>
      <c r="R748" s="153"/>
      <c r="S748" s="153"/>
      <c r="T748" s="153"/>
      <c r="U748" s="153"/>
      <c r="V748" s="153"/>
      <c r="W748" s="153"/>
      <c r="X748" s="153"/>
      <c r="Y748" s="153"/>
      <c r="Z748" s="153"/>
      <c r="AA748" s="153"/>
      <c r="AB748" s="153"/>
      <c r="AC748" s="153"/>
      <c r="AD748" s="153"/>
      <c r="AE748" s="153"/>
      <c r="AF748" s="153"/>
      <c r="AG748" s="153"/>
      <c r="AH748" s="153"/>
      <c r="AI748" s="153"/>
      <c r="AJ748" s="153"/>
      <c r="AK748" s="153"/>
      <c r="AL748" s="153"/>
    </row>
    <row r="749" spans="1:38" ht="16.5" customHeight="1" x14ac:dyDescent="0.2">
      <c r="A749" s="153"/>
      <c r="B749" s="156"/>
      <c r="C749" s="153"/>
      <c r="E749" s="153"/>
      <c r="F749" s="153"/>
      <c r="G749" s="153"/>
      <c r="H749" s="153"/>
      <c r="I749" s="153"/>
      <c r="J749" s="153"/>
      <c r="K749" s="153"/>
      <c r="L749" s="153"/>
      <c r="M749" s="153"/>
      <c r="N749" s="153"/>
      <c r="O749" s="153"/>
      <c r="P749" s="153"/>
      <c r="Q749" s="153"/>
      <c r="R749" s="153"/>
      <c r="S749" s="153"/>
      <c r="T749" s="153"/>
      <c r="U749" s="153"/>
      <c r="V749" s="153"/>
      <c r="W749" s="153"/>
      <c r="X749" s="153"/>
      <c r="Y749" s="153"/>
      <c r="Z749" s="153"/>
      <c r="AA749" s="153"/>
      <c r="AB749" s="153"/>
      <c r="AC749" s="153"/>
      <c r="AD749" s="153"/>
      <c r="AE749" s="153"/>
      <c r="AF749" s="153"/>
      <c r="AG749" s="153"/>
      <c r="AH749" s="153"/>
      <c r="AI749" s="153"/>
      <c r="AJ749" s="153"/>
      <c r="AK749" s="153"/>
      <c r="AL749" s="153"/>
    </row>
    <row r="750" spans="1:38" ht="16.5" customHeight="1" x14ac:dyDescent="0.2">
      <c r="A750" s="153"/>
      <c r="B750" s="156"/>
      <c r="C750" s="153"/>
      <c r="E750" s="153"/>
      <c r="F750" s="153"/>
      <c r="G750" s="153"/>
      <c r="H750" s="153"/>
      <c r="I750" s="153"/>
      <c r="J750" s="153"/>
      <c r="K750" s="153"/>
      <c r="L750" s="153"/>
      <c r="M750" s="153"/>
      <c r="N750" s="153"/>
      <c r="O750" s="153"/>
      <c r="P750" s="153"/>
      <c r="Q750" s="153"/>
      <c r="R750" s="153"/>
      <c r="S750" s="153"/>
      <c r="T750" s="153"/>
      <c r="U750" s="153"/>
      <c r="V750" s="153"/>
      <c r="W750" s="153"/>
      <c r="X750" s="153"/>
      <c r="Y750" s="153"/>
      <c r="Z750" s="153"/>
      <c r="AA750" s="153"/>
      <c r="AB750" s="153"/>
      <c r="AC750" s="153"/>
      <c r="AD750" s="153"/>
      <c r="AE750" s="153"/>
      <c r="AF750" s="153"/>
      <c r="AG750" s="153"/>
      <c r="AH750" s="153"/>
      <c r="AI750" s="153"/>
      <c r="AJ750" s="153"/>
      <c r="AK750" s="153"/>
      <c r="AL750" s="153"/>
    </row>
    <row r="751" spans="1:38" ht="16.5" customHeight="1" x14ac:dyDescent="0.2">
      <c r="A751" s="153"/>
      <c r="B751" s="156"/>
      <c r="C751" s="153"/>
      <c r="E751" s="153"/>
      <c r="F751" s="153"/>
      <c r="G751" s="153"/>
      <c r="H751" s="153"/>
      <c r="I751" s="153"/>
      <c r="J751" s="153"/>
      <c r="K751" s="153"/>
      <c r="L751" s="153"/>
      <c r="M751" s="153"/>
      <c r="N751" s="153"/>
      <c r="O751" s="153"/>
      <c r="P751" s="153"/>
      <c r="Q751" s="153"/>
      <c r="R751" s="153"/>
      <c r="S751" s="153"/>
      <c r="T751" s="153"/>
      <c r="U751" s="153"/>
      <c r="V751" s="153"/>
      <c r="W751" s="153"/>
      <c r="X751" s="153"/>
      <c r="Y751" s="153"/>
      <c r="Z751" s="153"/>
      <c r="AA751" s="153"/>
      <c r="AB751" s="153"/>
      <c r="AC751" s="153"/>
      <c r="AD751" s="153"/>
      <c r="AE751" s="153"/>
      <c r="AF751" s="153"/>
      <c r="AG751" s="153"/>
      <c r="AH751" s="153"/>
      <c r="AI751" s="153"/>
      <c r="AJ751" s="153"/>
      <c r="AK751" s="153"/>
      <c r="AL751" s="153"/>
    </row>
    <row r="752" spans="1:38" ht="16.5" customHeight="1" x14ac:dyDescent="0.2">
      <c r="A752" s="153"/>
      <c r="B752" s="156"/>
      <c r="C752" s="153"/>
      <c r="E752" s="153"/>
      <c r="F752" s="153"/>
      <c r="G752" s="153"/>
      <c r="H752" s="153"/>
      <c r="I752" s="153"/>
      <c r="J752" s="153"/>
      <c r="K752" s="153"/>
      <c r="L752" s="153"/>
      <c r="M752" s="153"/>
      <c r="N752" s="153"/>
      <c r="O752" s="153"/>
      <c r="P752" s="153"/>
      <c r="Q752" s="153"/>
      <c r="R752" s="153"/>
      <c r="S752" s="153"/>
      <c r="T752" s="153"/>
      <c r="U752" s="153"/>
      <c r="V752" s="153"/>
      <c r="W752" s="153"/>
      <c r="X752" s="153"/>
      <c r="Y752" s="153"/>
      <c r="Z752" s="153"/>
      <c r="AA752" s="153"/>
      <c r="AB752" s="153"/>
      <c r="AC752" s="153"/>
      <c r="AD752" s="153"/>
      <c r="AE752" s="153"/>
      <c r="AF752" s="153"/>
      <c r="AG752" s="153"/>
      <c r="AH752" s="153"/>
      <c r="AI752" s="153"/>
      <c r="AJ752" s="153"/>
      <c r="AK752" s="153"/>
      <c r="AL752" s="153"/>
    </row>
    <row r="753" spans="1:38" ht="16.5" customHeight="1" x14ac:dyDescent="0.2">
      <c r="A753" s="153"/>
      <c r="B753" s="156"/>
      <c r="C753" s="153"/>
      <c r="E753" s="153"/>
      <c r="F753" s="153"/>
      <c r="G753" s="153"/>
      <c r="H753" s="153"/>
      <c r="I753" s="153"/>
      <c r="J753" s="153"/>
      <c r="K753" s="153"/>
      <c r="L753" s="153"/>
      <c r="M753" s="153"/>
      <c r="N753" s="153"/>
      <c r="O753" s="153"/>
      <c r="P753" s="153"/>
      <c r="Q753" s="153"/>
      <c r="R753" s="153"/>
      <c r="S753" s="153"/>
      <c r="T753" s="153"/>
      <c r="U753" s="153"/>
      <c r="V753" s="153"/>
      <c r="W753" s="153"/>
      <c r="X753" s="153"/>
      <c r="Y753" s="153"/>
      <c r="Z753" s="153"/>
      <c r="AA753" s="153"/>
      <c r="AB753" s="153"/>
      <c r="AC753" s="153"/>
      <c r="AD753" s="153"/>
      <c r="AE753" s="153"/>
      <c r="AF753" s="153"/>
      <c r="AG753" s="153"/>
      <c r="AH753" s="153"/>
      <c r="AI753" s="153"/>
      <c r="AJ753" s="153"/>
      <c r="AK753" s="153"/>
      <c r="AL753" s="153"/>
    </row>
    <row r="754" spans="1:38" ht="16.5" customHeight="1" x14ac:dyDescent="0.2">
      <c r="A754" s="153"/>
      <c r="B754" s="156"/>
      <c r="C754" s="153"/>
      <c r="E754" s="153"/>
      <c r="F754" s="153"/>
      <c r="G754" s="153"/>
      <c r="H754" s="153"/>
      <c r="I754" s="153"/>
      <c r="J754" s="153"/>
      <c r="K754" s="153"/>
      <c r="L754" s="153"/>
      <c r="M754" s="153"/>
      <c r="N754" s="153"/>
      <c r="O754" s="153"/>
      <c r="P754" s="153"/>
      <c r="Q754" s="153"/>
      <c r="R754" s="153"/>
      <c r="S754" s="153"/>
      <c r="T754" s="153"/>
      <c r="U754" s="153"/>
      <c r="V754" s="153"/>
      <c r="W754" s="153"/>
      <c r="X754" s="153"/>
      <c r="Y754" s="153"/>
      <c r="Z754" s="153"/>
      <c r="AA754" s="153"/>
      <c r="AB754" s="153"/>
      <c r="AC754" s="153"/>
      <c r="AD754" s="153"/>
      <c r="AE754" s="153"/>
      <c r="AF754" s="153"/>
      <c r="AG754" s="153"/>
      <c r="AH754" s="153"/>
      <c r="AI754" s="153"/>
      <c r="AJ754" s="153"/>
      <c r="AK754" s="153"/>
      <c r="AL754" s="153"/>
    </row>
    <row r="755" spans="1:38" ht="16.5" customHeight="1" x14ac:dyDescent="0.2">
      <c r="A755" s="153"/>
      <c r="B755" s="156"/>
      <c r="C755" s="153"/>
      <c r="E755" s="153"/>
      <c r="F755" s="153"/>
      <c r="G755" s="153"/>
      <c r="H755" s="153"/>
      <c r="I755" s="153"/>
      <c r="J755" s="153"/>
      <c r="K755" s="153"/>
      <c r="L755" s="153"/>
      <c r="M755" s="153"/>
      <c r="N755" s="153"/>
      <c r="O755" s="153"/>
      <c r="P755" s="153"/>
      <c r="Q755" s="153"/>
      <c r="R755" s="153"/>
      <c r="S755" s="153"/>
      <c r="T755" s="153"/>
      <c r="U755" s="153"/>
      <c r="V755" s="153"/>
      <c r="W755" s="153"/>
      <c r="X755" s="153"/>
      <c r="Y755" s="153"/>
      <c r="Z755" s="153"/>
      <c r="AA755" s="153"/>
      <c r="AB755" s="153"/>
      <c r="AC755" s="153"/>
      <c r="AD755" s="153"/>
      <c r="AE755" s="153"/>
      <c r="AF755" s="153"/>
      <c r="AG755" s="153"/>
      <c r="AH755" s="153"/>
      <c r="AI755" s="153"/>
      <c r="AJ755" s="153"/>
      <c r="AK755" s="153"/>
      <c r="AL755" s="153"/>
    </row>
    <row r="756" spans="1:38" ht="16.5" customHeight="1" x14ac:dyDescent="0.2">
      <c r="A756" s="153"/>
      <c r="B756" s="156"/>
      <c r="C756" s="153"/>
      <c r="E756" s="153"/>
      <c r="F756" s="153"/>
      <c r="G756" s="153"/>
      <c r="H756" s="153"/>
      <c r="I756" s="153"/>
      <c r="J756" s="153"/>
      <c r="K756" s="153"/>
      <c r="L756" s="153"/>
      <c r="M756" s="153"/>
      <c r="N756" s="153"/>
      <c r="O756" s="153"/>
      <c r="P756" s="153"/>
      <c r="Q756" s="153"/>
      <c r="R756" s="153"/>
      <c r="S756" s="153"/>
      <c r="T756" s="153"/>
      <c r="U756" s="153"/>
      <c r="V756" s="153"/>
      <c r="W756" s="153"/>
      <c r="X756" s="153"/>
      <c r="Y756" s="153"/>
      <c r="Z756" s="153"/>
      <c r="AA756" s="153"/>
      <c r="AB756" s="153"/>
      <c r="AC756" s="153"/>
      <c r="AD756" s="153"/>
      <c r="AE756" s="153"/>
      <c r="AF756" s="153"/>
      <c r="AG756" s="153"/>
      <c r="AH756" s="153"/>
      <c r="AI756" s="153"/>
      <c r="AJ756" s="153"/>
      <c r="AK756" s="153"/>
      <c r="AL756" s="153"/>
    </row>
    <row r="757" spans="1:38" ht="16.5" customHeight="1" x14ac:dyDescent="0.2">
      <c r="A757" s="153"/>
      <c r="B757" s="156"/>
      <c r="C757" s="153"/>
      <c r="E757" s="153"/>
      <c r="F757" s="153"/>
      <c r="G757" s="153"/>
      <c r="H757" s="153"/>
      <c r="I757" s="153"/>
      <c r="J757" s="153"/>
      <c r="K757" s="153"/>
      <c r="L757" s="153"/>
      <c r="M757" s="153"/>
      <c r="N757" s="153"/>
      <c r="O757" s="153"/>
      <c r="P757" s="153"/>
      <c r="Q757" s="153"/>
      <c r="R757" s="153"/>
      <c r="S757" s="153"/>
      <c r="T757" s="153"/>
      <c r="U757" s="153"/>
      <c r="V757" s="153"/>
      <c r="W757" s="153"/>
      <c r="X757" s="153"/>
      <c r="Y757" s="153"/>
      <c r="Z757" s="153"/>
      <c r="AA757" s="153"/>
      <c r="AB757" s="153"/>
      <c r="AC757" s="153"/>
      <c r="AD757" s="153"/>
      <c r="AE757" s="153"/>
      <c r="AF757" s="153"/>
      <c r="AG757" s="153"/>
      <c r="AH757" s="153"/>
      <c r="AI757" s="153"/>
      <c r="AJ757" s="153"/>
      <c r="AK757" s="153"/>
      <c r="AL757" s="153"/>
    </row>
    <row r="758" spans="1:38" ht="16.5" customHeight="1" x14ac:dyDescent="0.2">
      <c r="A758" s="153"/>
      <c r="B758" s="156"/>
      <c r="C758" s="153"/>
      <c r="E758" s="153"/>
      <c r="F758" s="153"/>
      <c r="G758" s="153"/>
      <c r="H758" s="153"/>
      <c r="I758" s="153"/>
      <c r="J758" s="153"/>
      <c r="K758" s="153"/>
      <c r="L758" s="153"/>
      <c r="M758" s="153"/>
      <c r="N758" s="153"/>
      <c r="O758" s="153"/>
      <c r="P758" s="153"/>
      <c r="Q758" s="153"/>
      <c r="R758" s="153"/>
      <c r="S758" s="153"/>
      <c r="T758" s="153"/>
      <c r="U758" s="153"/>
      <c r="V758" s="153"/>
      <c r="W758" s="153"/>
      <c r="X758" s="153"/>
      <c r="Y758" s="153"/>
      <c r="Z758" s="153"/>
      <c r="AA758" s="153"/>
      <c r="AB758" s="153"/>
      <c r="AC758" s="153"/>
      <c r="AD758" s="153"/>
      <c r="AE758" s="153"/>
      <c r="AF758" s="153"/>
      <c r="AG758" s="153"/>
      <c r="AH758" s="153"/>
      <c r="AI758" s="153"/>
      <c r="AJ758" s="153"/>
      <c r="AK758" s="153"/>
      <c r="AL758" s="153"/>
    </row>
    <row r="759" spans="1:38" ht="16.5" customHeight="1" x14ac:dyDescent="0.2">
      <c r="A759" s="153"/>
      <c r="B759" s="156"/>
      <c r="C759" s="153"/>
      <c r="E759" s="153"/>
      <c r="F759" s="153"/>
      <c r="G759" s="153"/>
      <c r="H759" s="153"/>
      <c r="I759" s="153"/>
      <c r="J759" s="153"/>
      <c r="K759" s="153"/>
      <c r="L759" s="153"/>
      <c r="M759" s="153"/>
      <c r="N759" s="153"/>
      <c r="O759" s="153"/>
      <c r="P759" s="153"/>
      <c r="Q759" s="153"/>
      <c r="R759" s="153"/>
      <c r="S759" s="153"/>
      <c r="T759" s="153"/>
      <c r="U759" s="153"/>
      <c r="V759" s="153"/>
      <c r="W759" s="153"/>
      <c r="X759" s="153"/>
      <c r="Y759" s="153"/>
      <c r="Z759" s="153"/>
      <c r="AA759" s="153"/>
      <c r="AB759" s="153"/>
      <c r="AC759" s="153"/>
      <c r="AD759" s="153"/>
      <c r="AE759" s="153"/>
      <c r="AF759" s="153"/>
      <c r="AG759" s="153"/>
      <c r="AH759" s="153"/>
      <c r="AI759" s="153"/>
      <c r="AJ759" s="153"/>
      <c r="AK759" s="153"/>
      <c r="AL759" s="153"/>
    </row>
    <row r="760" spans="1:38" ht="16.5" customHeight="1" x14ac:dyDescent="0.2">
      <c r="A760" s="153"/>
      <c r="B760" s="156"/>
      <c r="C760" s="153"/>
      <c r="E760" s="153"/>
      <c r="F760" s="153"/>
      <c r="G760" s="153"/>
      <c r="H760" s="153"/>
      <c r="I760" s="153"/>
      <c r="J760" s="153"/>
      <c r="K760" s="153"/>
      <c r="L760" s="153"/>
      <c r="M760" s="153"/>
      <c r="N760" s="153"/>
      <c r="O760" s="153"/>
      <c r="P760" s="153"/>
      <c r="Q760" s="153"/>
      <c r="R760" s="153"/>
      <c r="S760" s="153"/>
      <c r="T760" s="153"/>
      <c r="U760" s="153"/>
      <c r="V760" s="153"/>
      <c r="W760" s="153"/>
      <c r="X760" s="153"/>
      <c r="Y760" s="153"/>
      <c r="Z760" s="153"/>
      <c r="AA760" s="153"/>
      <c r="AB760" s="153"/>
      <c r="AC760" s="153"/>
      <c r="AD760" s="153"/>
      <c r="AE760" s="153"/>
      <c r="AF760" s="153"/>
      <c r="AG760" s="153"/>
      <c r="AH760" s="153"/>
      <c r="AI760" s="153"/>
      <c r="AJ760" s="153"/>
      <c r="AK760" s="153"/>
      <c r="AL760" s="153"/>
    </row>
    <row r="761" spans="1:38" ht="16.5" customHeight="1" x14ac:dyDescent="0.2">
      <c r="A761" s="153"/>
      <c r="B761" s="156"/>
      <c r="C761" s="153"/>
      <c r="E761" s="153"/>
      <c r="F761" s="153"/>
      <c r="G761" s="153"/>
      <c r="H761" s="153"/>
      <c r="I761" s="153"/>
      <c r="J761" s="153"/>
      <c r="K761" s="153"/>
      <c r="L761" s="153"/>
      <c r="M761" s="153"/>
      <c r="N761" s="153"/>
      <c r="O761" s="153"/>
      <c r="P761" s="153"/>
      <c r="Q761" s="153"/>
      <c r="R761" s="153"/>
      <c r="S761" s="153"/>
      <c r="T761" s="153"/>
      <c r="U761" s="153"/>
      <c r="V761" s="153"/>
      <c r="W761" s="153"/>
      <c r="X761" s="153"/>
      <c r="Y761" s="153"/>
      <c r="Z761" s="153"/>
      <c r="AA761" s="153"/>
      <c r="AB761" s="153"/>
      <c r="AC761" s="153"/>
      <c r="AD761" s="153"/>
      <c r="AE761" s="153"/>
      <c r="AF761" s="153"/>
      <c r="AG761" s="153"/>
      <c r="AH761" s="153"/>
      <c r="AI761" s="153"/>
      <c r="AJ761" s="153"/>
      <c r="AK761" s="153"/>
      <c r="AL761" s="153"/>
    </row>
    <row r="762" spans="1:38" ht="16.5" customHeight="1" x14ac:dyDescent="0.2">
      <c r="A762" s="153"/>
      <c r="B762" s="156"/>
      <c r="C762" s="153"/>
      <c r="E762" s="153"/>
      <c r="F762" s="153"/>
      <c r="G762" s="153"/>
      <c r="H762" s="153"/>
      <c r="I762" s="153"/>
      <c r="J762" s="153"/>
      <c r="K762" s="153"/>
      <c r="L762" s="153"/>
      <c r="M762" s="153"/>
      <c r="N762" s="153"/>
      <c r="O762" s="153"/>
      <c r="P762" s="153"/>
      <c r="Q762" s="153"/>
      <c r="R762" s="153"/>
      <c r="S762" s="153"/>
      <c r="T762" s="153"/>
      <c r="U762" s="153"/>
      <c r="V762" s="153"/>
      <c r="W762" s="153"/>
      <c r="X762" s="153"/>
      <c r="Y762" s="153"/>
      <c r="Z762" s="153"/>
      <c r="AA762" s="153"/>
      <c r="AB762" s="153"/>
      <c r="AC762" s="153"/>
      <c r="AD762" s="153"/>
      <c r="AE762" s="153"/>
      <c r="AF762" s="153"/>
      <c r="AG762" s="153"/>
      <c r="AH762" s="153"/>
      <c r="AI762" s="153"/>
      <c r="AJ762" s="153"/>
      <c r="AK762" s="153"/>
      <c r="AL762" s="153"/>
    </row>
    <row r="763" spans="1:38" ht="16.5" customHeight="1" x14ac:dyDescent="0.2">
      <c r="A763" s="153"/>
      <c r="B763" s="156"/>
      <c r="C763" s="153"/>
      <c r="E763" s="153"/>
      <c r="F763" s="153"/>
      <c r="G763" s="153"/>
      <c r="H763" s="153"/>
      <c r="I763" s="153"/>
      <c r="J763" s="153"/>
      <c r="K763" s="153"/>
      <c r="L763" s="153"/>
      <c r="M763" s="153"/>
      <c r="N763" s="153"/>
      <c r="O763" s="153"/>
      <c r="P763" s="153"/>
      <c r="Q763" s="153"/>
      <c r="R763" s="153"/>
      <c r="S763" s="153"/>
      <c r="T763" s="153"/>
      <c r="U763" s="153"/>
      <c r="V763" s="153"/>
      <c r="W763" s="153"/>
      <c r="X763" s="153"/>
      <c r="Y763" s="153"/>
      <c r="Z763" s="153"/>
      <c r="AA763" s="153"/>
      <c r="AB763" s="153"/>
      <c r="AC763" s="153"/>
      <c r="AD763" s="153"/>
      <c r="AE763" s="153"/>
      <c r="AF763" s="153"/>
      <c r="AG763" s="153"/>
      <c r="AH763" s="153"/>
      <c r="AI763" s="153"/>
      <c r="AJ763" s="153"/>
      <c r="AK763" s="153"/>
      <c r="AL763" s="153"/>
    </row>
    <row r="764" spans="1:38" ht="16.5" customHeight="1" x14ac:dyDescent="0.2">
      <c r="A764" s="153"/>
      <c r="B764" s="156"/>
      <c r="C764" s="153"/>
      <c r="E764" s="153"/>
      <c r="F764" s="153"/>
      <c r="G764" s="153"/>
      <c r="H764" s="153"/>
      <c r="I764" s="153"/>
      <c r="J764" s="153"/>
      <c r="K764" s="153"/>
      <c r="L764" s="153"/>
      <c r="M764" s="153"/>
      <c r="N764" s="153"/>
      <c r="O764" s="153"/>
      <c r="P764" s="153"/>
      <c r="Q764" s="153"/>
      <c r="R764" s="153"/>
      <c r="S764" s="153"/>
      <c r="T764" s="153"/>
      <c r="U764" s="153"/>
      <c r="V764" s="153"/>
      <c r="W764" s="153"/>
      <c r="X764" s="153"/>
      <c r="Y764" s="153"/>
      <c r="Z764" s="153"/>
      <c r="AA764" s="153"/>
      <c r="AB764" s="153"/>
      <c r="AC764" s="153"/>
      <c r="AD764" s="153"/>
      <c r="AE764" s="153"/>
      <c r="AF764" s="153"/>
      <c r="AG764" s="153"/>
      <c r="AH764" s="153"/>
      <c r="AI764" s="153"/>
      <c r="AJ764" s="153"/>
      <c r="AK764" s="153"/>
      <c r="AL764" s="153"/>
    </row>
    <row r="765" spans="1:38" ht="16.5" customHeight="1" x14ac:dyDescent="0.2">
      <c r="A765" s="153"/>
      <c r="B765" s="156"/>
      <c r="C765" s="153"/>
      <c r="E765" s="153"/>
      <c r="F765" s="153"/>
      <c r="G765" s="153"/>
      <c r="H765" s="153"/>
      <c r="I765" s="153"/>
      <c r="J765" s="153"/>
      <c r="K765" s="153"/>
      <c r="L765" s="153"/>
      <c r="M765" s="153"/>
      <c r="N765" s="153"/>
      <c r="O765" s="153"/>
      <c r="P765" s="153"/>
      <c r="Q765" s="153"/>
      <c r="R765" s="153"/>
      <c r="S765" s="153"/>
      <c r="T765" s="153"/>
      <c r="U765" s="153"/>
      <c r="V765" s="153"/>
      <c r="W765" s="153"/>
      <c r="X765" s="153"/>
      <c r="Y765" s="153"/>
      <c r="Z765" s="153"/>
      <c r="AA765" s="153"/>
      <c r="AB765" s="153"/>
      <c r="AC765" s="153"/>
      <c r="AD765" s="153"/>
      <c r="AE765" s="153"/>
      <c r="AF765" s="153"/>
      <c r="AG765" s="153"/>
      <c r="AH765" s="153"/>
      <c r="AI765" s="153"/>
      <c r="AJ765" s="153"/>
      <c r="AK765" s="153"/>
      <c r="AL765" s="153"/>
    </row>
    <row r="766" spans="1:38" ht="16.5" customHeight="1" x14ac:dyDescent="0.2">
      <c r="A766" s="153"/>
      <c r="B766" s="156"/>
      <c r="C766" s="153"/>
      <c r="E766" s="153"/>
      <c r="F766" s="153"/>
      <c r="G766" s="153"/>
      <c r="H766" s="153"/>
      <c r="I766" s="153"/>
      <c r="J766" s="153"/>
      <c r="K766" s="153"/>
      <c r="L766" s="153"/>
      <c r="M766" s="153"/>
      <c r="N766" s="153"/>
      <c r="O766" s="153"/>
      <c r="P766" s="153"/>
      <c r="Q766" s="153"/>
      <c r="R766" s="153"/>
      <c r="S766" s="153"/>
      <c r="T766" s="153"/>
      <c r="U766" s="153"/>
      <c r="V766" s="153"/>
      <c r="W766" s="153"/>
      <c r="X766" s="153"/>
      <c r="Y766" s="153"/>
      <c r="Z766" s="153"/>
      <c r="AA766" s="153"/>
      <c r="AB766" s="153"/>
      <c r="AC766" s="153"/>
      <c r="AD766" s="153"/>
      <c r="AE766" s="153"/>
      <c r="AF766" s="153"/>
      <c r="AG766" s="153"/>
      <c r="AH766" s="153"/>
      <c r="AI766" s="153"/>
      <c r="AJ766" s="153"/>
      <c r="AK766" s="153"/>
      <c r="AL766" s="153"/>
    </row>
    <row r="767" spans="1:38" ht="16.5" customHeight="1" x14ac:dyDescent="0.2">
      <c r="A767" s="153"/>
      <c r="B767" s="156"/>
      <c r="C767" s="153"/>
      <c r="E767" s="153"/>
      <c r="F767" s="153"/>
      <c r="G767" s="153"/>
      <c r="H767" s="153"/>
      <c r="I767" s="153"/>
      <c r="J767" s="153"/>
      <c r="K767" s="153"/>
      <c r="L767" s="153"/>
      <c r="M767" s="153"/>
      <c r="N767" s="153"/>
      <c r="O767" s="153"/>
      <c r="P767" s="153"/>
      <c r="Q767" s="153"/>
      <c r="R767" s="153"/>
      <c r="S767" s="153"/>
      <c r="T767" s="153"/>
      <c r="U767" s="153"/>
      <c r="V767" s="153"/>
      <c r="W767" s="153"/>
      <c r="X767" s="153"/>
      <c r="Y767" s="153"/>
      <c r="Z767" s="153"/>
      <c r="AA767" s="153"/>
      <c r="AB767" s="153"/>
      <c r="AC767" s="153"/>
      <c r="AD767" s="153"/>
      <c r="AE767" s="153"/>
      <c r="AF767" s="153"/>
      <c r="AG767" s="153"/>
      <c r="AH767" s="153"/>
      <c r="AI767" s="153"/>
      <c r="AJ767" s="153"/>
      <c r="AK767" s="153"/>
      <c r="AL767" s="153"/>
    </row>
    <row r="768" spans="1:38" ht="16.5" customHeight="1" x14ac:dyDescent="0.2">
      <c r="A768" s="153"/>
      <c r="B768" s="156"/>
      <c r="C768" s="153"/>
      <c r="E768" s="153"/>
      <c r="F768" s="153"/>
      <c r="G768" s="153"/>
      <c r="H768" s="153"/>
      <c r="I768" s="153"/>
      <c r="J768" s="153"/>
      <c r="K768" s="153"/>
      <c r="L768" s="153"/>
      <c r="M768" s="153"/>
      <c r="N768" s="153"/>
      <c r="O768" s="153"/>
      <c r="P768" s="153"/>
      <c r="Q768" s="153"/>
      <c r="R768" s="153"/>
      <c r="S768" s="153"/>
      <c r="T768" s="153"/>
      <c r="U768" s="153"/>
      <c r="V768" s="153"/>
      <c r="W768" s="153"/>
      <c r="X768" s="153"/>
      <c r="Y768" s="153"/>
      <c r="Z768" s="153"/>
      <c r="AA768" s="153"/>
      <c r="AB768" s="153"/>
      <c r="AC768" s="153"/>
      <c r="AD768" s="153"/>
      <c r="AE768" s="153"/>
      <c r="AF768" s="153"/>
      <c r="AG768" s="153"/>
      <c r="AH768" s="153"/>
      <c r="AI768" s="153"/>
      <c r="AJ768" s="153"/>
      <c r="AK768" s="153"/>
      <c r="AL768" s="153"/>
    </row>
    <row r="769" spans="1:38" ht="16.5" customHeight="1" x14ac:dyDescent="0.2">
      <c r="A769" s="153"/>
      <c r="B769" s="156"/>
      <c r="C769" s="153"/>
      <c r="E769" s="153"/>
      <c r="F769" s="153"/>
      <c r="G769" s="153"/>
      <c r="H769" s="153"/>
      <c r="I769" s="153"/>
      <c r="J769" s="153"/>
      <c r="K769" s="153"/>
      <c r="L769" s="153"/>
      <c r="M769" s="153"/>
      <c r="N769" s="153"/>
      <c r="O769" s="153"/>
      <c r="P769" s="153"/>
      <c r="Q769" s="153"/>
      <c r="R769" s="153"/>
      <c r="S769" s="153"/>
      <c r="T769" s="153"/>
      <c r="U769" s="153"/>
      <c r="V769" s="153"/>
      <c r="W769" s="153"/>
      <c r="X769" s="153"/>
      <c r="Y769" s="153"/>
      <c r="Z769" s="153"/>
      <c r="AA769" s="153"/>
      <c r="AB769" s="153"/>
      <c r="AC769" s="153"/>
      <c r="AD769" s="153"/>
      <c r="AE769" s="153"/>
      <c r="AF769" s="153"/>
      <c r="AG769" s="153"/>
      <c r="AH769" s="153"/>
      <c r="AI769" s="153"/>
      <c r="AJ769" s="153"/>
      <c r="AK769" s="153"/>
      <c r="AL769" s="153"/>
    </row>
    <row r="770" spans="1:38" ht="16.5" customHeight="1" x14ac:dyDescent="0.2">
      <c r="A770" s="153"/>
      <c r="B770" s="156"/>
      <c r="C770" s="153"/>
      <c r="E770" s="153"/>
      <c r="F770" s="153"/>
      <c r="G770" s="153"/>
      <c r="H770" s="153"/>
      <c r="I770" s="153"/>
      <c r="J770" s="153"/>
      <c r="K770" s="153"/>
      <c r="L770" s="153"/>
      <c r="M770" s="153"/>
      <c r="N770" s="153"/>
      <c r="O770" s="153"/>
      <c r="P770" s="153"/>
      <c r="Q770" s="153"/>
      <c r="R770" s="153"/>
      <c r="S770" s="153"/>
      <c r="T770" s="153"/>
      <c r="U770" s="153"/>
      <c r="V770" s="153"/>
      <c r="W770" s="153"/>
      <c r="X770" s="153"/>
      <c r="Y770" s="153"/>
      <c r="Z770" s="153"/>
      <c r="AA770" s="153"/>
      <c r="AB770" s="153"/>
      <c r="AC770" s="153"/>
      <c r="AD770" s="153"/>
      <c r="AE770" s="153"/>
      <c r="AF770" s="153"/>
      <c r="AG770" s="153"/>
      <c r="AH770" s="153"/>
      <c r="AI770" s="153"/>
      <c r="AJ770" s="153"/>
      <c r="AK770" s="153"/>
      <c r="AL770" s="153"/>
    </row>
    <row r="771" spans="1:38" ht="16.5" customHeight="1" x14ac:dyDescent="0.2">
      <c r="A771" s="153"/>
      <c r="B771" s="156"/>
      <c r="C771" s="153"/>
      <c r="E771" s="153"/>
      <c r="F771" s="153"/>
      <c r="G771" s="153"/>
      <c r="H771" s="153"/>
      <c r="I771" s="153"/>
      <c r="J771" s="153"/>
      <c r="K771" s="153"/>
      <c r="L771" s="153"/>
      <c r="M771" s="153"/>
      <c r="N771" s="153"/>
      <c r="O771" s="153"/>
      <c r="P771" s="153"/>
      <c r="Q771" s="153"/>
      <c r="R771" s="153"/>
      <c r="S771" s="153"/>
      <c r="T771" s="153"/>
      <c r="U771" s="153"/>
      <c r="V771" s="153"/>
      <c r="W771" s="153"/>
      <c r="X771" s="153"/>
      <c r="Y771" s="153"/>
      <c r="Z771" s="153"/>
      <c r="AA771" s="153"/>
      <c r="AB771" s="153"/>
      <c r="AC771" s="153"/>
      <c r="AD771" s="153"/>
      <c r="AE771" s="153"/>
      <c r="AF771" s="153"/>
      <c r="AG771" s="153"/>
      <c r="AH771" s="153"/>
      <c r="AI771" s="153"/>
      <c r="AJ771" s="153"/>
      <c r="AK771" s="153"/>
      <c r="AL771" s="153"/>
    </row>
    <row r="772" spans="1:38" ht="16.5" customHeight="1" x14ac:dyDescent="0.2">
      <c r="A772" s="153"/>
      <c r="B772" s="156"/>
      <c r="C772" s="153"/>
      <c r="E772" s="153"/>
      <c r="F772" s="153"/>
      <c r="G772" s="153"/>
      <c r="H772" s="153"/>
      <c r="I772" s="153"/>
      <c r="J772" s="153"/>
      <c r="K772" s="153"/>
      <c r="L772" s="153"/>
      <c r="M772" s="153"/>
      <c r="N772" s="153"/>
      <c r="O772" s="153"/>
      <c r="P772" s="153"/>
      <c r="Q772" s="153"/>
      <c r="R772" s="153"/>
      <c r="S772" s="153"/>
      <c r="T772" s="153"/>
      <c r="U772" s="153"/>
      <c r="V772" s="153"/>
      <c r="W772" s="153"/>
      <c r="X772" s="153"/>
      <c r="Y772" s="153"/>
      <c r="Z772" s="153"/>
      <c r="AA772" s="153"/>
      <c r="AB772" s="153"/>
      <c r="AC772" s="153"/>
      <c r="AD772" s="153"/>
      <c r="AE772" s="153"/>
      <c r="AF772" s="153"/>
      <c r="AG772" s="153"/>
      <c r="AH772" s="153"/>
      <c r="AI772" s="153"/>
      <c r="AJ772" s="153"/>
      <c r="AK772" s="153"/>
      <c r="AL772" s="153"/>
    </row>
    <row r="773" spans="1:38" ht="16.5" customHeight="1" x14ac:dyDescent="0.2">
      <c r="A773" s="153"/>
      <c r="B773" s="156"/>
      <c r="C773" s="153"/>
      <c r="E773" s="153"/>
      <c r="F773" s="153"/>
      <c r="G773" s="153"/>
      <c r="H773" s="153"/>
      <c r="I773" s="153"/>
      <c r="J773" s="153"/>
      <c r="K773" s="153"/>
      <c r="L773" s="153"/>
      <c r="M773" s="153"/>
      <c r="N773" s="153"/>
      <c r="O773" s="153"/>
      <c r="P773" s="153"/>
      <c r="Q773" s="153"/>
      <c r="R773" s="153"/>
      <c r="S773" s="153"/>
      <c r="T773" s="153"/>
      <c r="U773" s="153"/>
      <c r="V773" s="153"/>
      <c r="W773" s="153"/>
      <c r="X773" s="153"/>
      <c r="Y773" s="153"/>
      <c r="Z773" s="153"/>
      <c r="AA773" s="153"/>
      <c r="AB773" s="153"/>
      <c r="AC773" s="153"/>
      <c r="AD773" s="153"/>
      <c r="AE773" s="153"/>
      <c r="AF773" s="153"/>
      <c r="AG773" s="153"/>
      <c r="AH773" s="153"/>
      <c r="AI773" s="153"/>
      <c r="AJ773" s="153"/>
      <c r="AK773" s="153"/>
      <c r="AL773" s="153"/>
    </row>
    <row r="774" spans="1:38" ht="16.5" customHeight="1" x14ac:dyDescent="0.2">
      <c r="A774" s="153"/>
      <c r="B774" s="156"/>
      <c r="C774" s="153"/>
      <c r="E774" s="153"/>
      <c r="F774" s="153"/>
      <c r="G774" s="153"/>
      <c r="H774" s="153"/>
      <c r="I774" s="153"/>
      <c r="J774" s="153"/>
      <c r="K774" s="153"/>
      <c r="L774" s="153"/>
      <c r="M774" s="153"/>
      <c r="N774" s="153"/>
      <c r="O774" s="153"/>
      <c r="P774" s="153"/>
      <c r="Q774" s="153"/>
      <c r="R774" s="153"/>
      <c r="S774" s="153"/>
      <c r="T774" s="153"/>
      <c r="U774" s="153"/>
      <c r="V774" s="153"/>
      <c r="W774" s="153"/>
      <c r="X774" s="153"/>
      <c r="Y774" s="153"/>
      <c r="Z774" s="153"/>
      <c r="AA774" s="153"/>
      <c r="AB774" s="153"/>
      <c r="AC774" s="153"/>
      <c r="AD774" s="153"/>
      <c r="AE774" s="153"/>
      <c r="AF774" s="153"/>
      <c r="AG774" s="153"/>
      <c r="AH774" s="153"/>
      <c r="AI774" s="153"/>
      <c r="AJ774" s="153"/>
      <c r="AK774" s="153"/>
      <c r="AL774" s="153"/>
    </row>
    <row r="775" spans="1:38" ht="16.5" customHeight="1" x14ac:dyDescent="0.2">
      <c r="A775" s="153"/>
      <c r="B775" s="156"/>
      <c r="C775" s="153"/>
      <c r="E775" s="153"/>
      <c r="F775" s="153"/>
      <c r="G775" s="153"/>
      <c r="H775" s="153"/>
      <c r="I775" s="153"/>
      <c r="J775" s="153"/>
      <c r="K775" s="153"/>
      <c r="L775" s="153"/>
      <c r="M775" s="153"/>
      <c r="N775" s="153"/>
      <c r="O775" s="153"/>
      <c r="P775" s="153"/>
      <c r="Q775" s="153"/>
      <c r="R775" s="153"/>
      <c r="S775" s="153"/>
      <c r="T775" s="153"/>
      <c r="U775" s="153"/>
      <c r="V775" s="153"/>
      <c r="W775" s="153"/>
      <c r="X775" s="153"/>
      <c r="Y775" s="153"/>
      <c r="Z775" s="153"/>
      <c r="AA775" s="153"/>
      <c r="AB775" s="153"/>
      <c r="AC775" s="153"/>
      <c r="AD775" s="153"/>
      <c r="AE775" s="153"/>
      <c r="AF775" s="153"/>
      <c r="AG775" s="153"/>
      <c r="AH775" s="153"/>
      <c r="AI775" s="153"/>
      <c r="AJ775" s="153"/>
      <c r="AK775" s="153"/>
      <c r="AL775" s="153"/>
    </row>
    <row r="776" spans="1:38" ht="16.5" customHeight="1" x14ac:dyDescent="0.2">
      <c r="A776" s="153"/>
      <c r="B776" s="156"/>
      <c r="C776" s="153"/>
      <c r="E776" s="153"/>
      <c r="F776" s="153"/>
      <c r="G776" s="153"/>
      <c r="H776" s="153"/>
      <c r="I776" s="153"/>
      <c r="J776" s="153"/>
      <c r="K776" s="153"/>
      <c r="L776" s="153"/>
      <c r="M776" s="153"/>
      <c r="N776" s="153"/>
      <c r="O776" s="153"/>
      <c r="P776" s="153"/>
      <c r="Q776" s="153"/>
      <c r="R776" s="153"/>
      <c r="S776" s="153"/>
      <c r="T776" s="153"/>
      <c r="U776" s="153"/>
      <c r="V776" s="153"/>
      <c r="W776" s="153"/>
      <c r="X776" s="153"/>
      <c r="Y776" s="153"/>
      <c r="Z776" s="153"/>
      <c r="AA776" s="153"/>
      <c r="AB776" s="153"/>
      <c r="AC776" s="153"/>
      <c r="AD776" s="153"/>
      <c r="AE776" s="153"/>
      <c r="AF776" s="153"/>
      <c r="AG776" s="153"/>
      <c r="AH776" s="153"/>
      <c r="AI776" s="153"/>
      <c r="AJ776" s="153"/>
      <c r="AK776" s="153"/>
      <c r="AL776" s="153"/>
    </row>
    <row r="777" spans="1:38" ht="16.5" customHeight="1" x14ac:dyDescent="0.2">
      <c r="A777" s="153"/>
      <c r="B777" s="156"/>
      <c r="C777" s="153"/>
      <c r="E777" s="153"/>
      <c r="F777" s="153"/>
      <c r="G777" s="153"/>
      <c r="H777" s="153"/>
      <c r="I777" s="153"/>
      <c r="J777" s="153"/>
      <c r="K777" s="153"/>
      <c r="L777" s="153"/>
      <c r="M777" s="153"/>
      <c r="N777" s="153"/>
      <c r="O777" s="153"/>
      <c r="P777" s="153"/>
      <c r="Q777" s="153"/>
      <c r="R777" s="153"/>
      <c r="S777" s="153"/>
      <c r="T777" s="153"/>
      <c r="U777" s="153"/>
      <c r="V777" s="153"/>
      <c r="W777" s="153"/>
      <c r="X777" s="153"/>
      <c r="Y777" s="153"/>
      <c r="Z777" s="153"/>
      <c r="AA777" s="153"/>
      <c r="AB777" s="153"/>
      <c r="AC777" s="153"/>
      <c r="AD777" s="153"/>
      <c r="AE777" s="153"/>
      <c r="AF777" s="153"/>
      <c r="AG777" s="153"/>
      <c r="AH777" s="153"/>
      <c r="AI777" s="153"/>
      <c r="AJ777" s="153"/>
      <c r="AK777" s="153"/>
      <c r="AL777" s="153"/>
    </row>
    <row r="778" spans="1:38" ht="16.5" customHeight="1" x14ac:dyDescent="0.2">
      <c r="A778" s="153"/>
      <c r="B778" s="156"/>
      <c r="C778" s="153"/>
      <c r="E778" s="153"/>
      <c r="F778" s="153"/>
      <c r="G778" s="153"/>
      <c r="H778" s="153"/>
      <c r="I778" s="153"/>
      <c r="J778" s="153"/>
      <c r="K778" s="153"/>
      <c r="L778" s="153"/>
      <c r="M778" s="153"/>
      <c r="N778" s="153"/>
      <c r="O778" s="153"/>
      <c r="P778" s="153"/>
      <c r="Q778" s="153"/>
      <c r="R778" s="153"/>
      <c r="S778" s="153"/>
      <c r="T778" s="153"/>
      <c r="U778" s="153"/>
      <c r="V778" s="153"/>
      <c r="W778" s="153"/>
      <c r="X778" s="153"/>
      <c r="Y778" s="153"/>
      <c r="Z778" s="153"/>
      <c r="AA778" s="153"/>
      <c r="AB778" s="153"/>
      <c r="AC778" s="153"/>
      <c r="AD778" s="153"/>
      <c r="AE778" s="153"/>
      <c r="AF778" s="153"/>
      <c r="AG778" s="153"/>
      <c r="AH778" s="153"/>
      <c r="AI778" s="153"/>
      <c r="AJ778" s="153"/>
      <c r="AK778" s="153"/>
      <c r="AL778" s="153"/>
    </row>
    <row r="779" spans="1:38" ht="16.5" customHeight="1" x14ac:dyDescent="0.2">
      <c r="A779" s="153"/>
      <c r="B779" s="156"/>
      <c r="C779" s="153"/>
      <c r="E779" s="153"/>
      <c r="F779" s="153"/>
      <c r="G779" s="153"/>
      <c r="H779" s="153"/>
      <c r="I779" s="153"/>
      <c r="J779" s="153"/>
      <c r="K779" s="153"/>
      <c r="L779" s="153"/>
      <c r="M779" s="153"/>
      <c r="N779" s="153"/>
      <c r="O779" s="153"/>
      <c r="P779" s="153"/>
      <c r="Q779" s="153"/>
      <c r="R779" s="153"/>
      <c r="S779" s="153"/>
      <c r="T779" s="153"/>
      <c r="U779" s="153"/>
      <c r="V779" s="153"/>
      <c r="W779" s="153"/>
      <c r="X779" s="153"/>
      <c r="Y779" s="153"/>
      <c r="Z779" s="153"/>
      <c r="AA779" s="153"/>
      <c r="AB779" s="153"/>
      <c r="AC779" s="153"/>
      <c r="AD779" s="153"/>
      <c r="AE779" s="153"/>
      <c r="AF779" s="153"/>
      <c r="AG779" s="153"/>
      <c r="AH779" s="153"/>
      <c r="AI779" s="153"/>
      <c r="AJ779" s="153"/>
      <c r="AK779" s="153"/>
      <c r="AL779" s="153"/>
    </row>
    <row r="780" spans="1:38" ht="16.5" customHeight="1" x14ac:dyDescent="0.2">
      <c r="A780" s="153"/>
      <c r="B780" s="156"/>
      <c r="C780" s="153"/>
      <c r="E780" s="153"/>
      <c r="F780" s="153"/>
      <c r="G780" s="153"/>
      <c r="H780" s="153"/>
      <c r="I780" s="153"/>
      <c r="J780" s="153"/>
      <c r="K780" s="153"/>
      <c r="L780" s="153"/>
      <c r="M780" s="153"/>
      <c r="N780" s="153"/>
      <c r="O780" s="153"/>
      <c r="P780" s="153"/>
      <c r="Q780" s="153"/>
      <c r="R780" s="153"/>
      <c r="S780" s="153"/>
      <c r="T780" s="153"/>
      <c r="U780" s="153"/>
      <c r="V780" s="153"/>
      <c r="W780" s="153"/>
      <c r="X780" s="153"/>
      <c r="Y780" s="153"/>
      <c r="Z780" s="153"/>
      <c r="AA780" s="153"/>
      <c r="AB780" s="153"/>
      <c r="AC780" s="153"/>
      <c r="AD780" s="153"/>
      <c r="AE780" s="153"/>
      <c r="AF780" s="153"/>
      <c r="AG780" s="153"/>
      <c r="AH780" s="153"/>
      <c r="AI780" s="153"/>
      <c r="AJ780" s="153"/>
      <c r="AK780" s="153"/>
      <c r="AL780" s="153"/>
    </row>
    <row r="781" spans="1:38" ht="16.5" customHeight="1" x14ac:dyDescent="0.2">
      <c r="A781" s="153"/>
      <c r="B781" s="156"/>
      <c r="C781" s="153"/>
      <c r="E781" s="153"/>
      <c r="F781" s="153"/>
      <c r="G781" s="153"/>
      <c r="H781" s="153"/>
      <c r="I781" s="153"/>
      <c r="J781" s="153"/>
      <c r="K781" s="153"/>
      <c r="L781" s="153"/>
      <c r="M781" s="153"/>
      <c r="N781" s="153"/>
      <c r="O781" s="153"/>
      <c r="P781" s="153"/>
      <c r="Q781" s="153"/>
      <c r="R781" s="153"/>
      <c r="S781" s="153"/>
      <c r="T781" s="153"/>
      <c r="U781" s="153"/>
      <c r="V781" s="153"/>
      <c r="W781" s="153"/>
      <c r="X781" s="153"/>
      <c r="Y781" s="153"/>
      <c r="Z781" s="153"/>
      <c r="AA781" s="153"/>
      <c r="AB781" s="153"/>
      <c r="AC781" s="153"/>
      <c r="AD781" s="153"/>
      <c r="AE781" s="153"/>
      <c r="AF781" s="153"/>
      <c r="AG781" s="153"/>
      <c r="AH781" s="153"/>
      <c r="AI781" s="153"/>
      <c r="AJ781" s="153"/>
      <c r="AK781" s="153"/>
      <c r="AL781" s="153"/>
    </row>
    <row r="782" spans="1:38" ht="16.5" customHeight="1" x14ac:dyDescent="0.2">
      <c r="A782" s="153"/>
      <c r="B782" s="156"/>
      <c r="C782" s="153"/>
      <c r="E782" s="153"/>
      <c r="F782" s="153"/>
      <c r="G782" s="153"/>
      <c r="H782" s="153"/>
      <c r="I782" s="153"/>
      <c r="J782" s="153"/>
      <c r="K782" s="153"/>
      <c r="L782" s="153"/>
      <c r="M782" s="153"/>
      <c r="N782" s="153"/>
      <c r="O782" s="153"/>
      <c r="P782" s="153"/>
      <c r="Q782" s="153"/>
      <c r="R782" s="153"/>
      <c r="S782" s="153"/>
      <c r="T782" s="153"/>
      <c r="U782" s="153"/>
      <c r="V782" s="153"/>
      <c r="W782" s="153"/>
      <c r="X782" s="153"/>
      <c r="Y782" s="153"/>
      <c r="Z782" s="153"/>
      <c r="AA782" s="153"/>
      <c r="AB782" s="153"/>
      <c r="AC782" s="153"/>
      <c r="AD782" s="153"/>
      <c r="AE782" s="153"/>
      <c r="AF782" s="153"/>
      <c r="AG782" s="153"/>
      <c r="AH782" s="153"/>
      <c r="AI782" s="153"/>
      <c r="AJ782" s="153"/>
      <c r="AK782" s="153"/>
      <c r="AL782" s="153"/>
    </row>
    <row r="783" spans="1:38" ht="16.5" customHeight="1" x14ac:dyDescent="0.2">
      <c r="A783" s="153"/>
      <c r="B783" s="156"/>
      <c r="C783" s="153"/>
      <c r="E783" s="153"/>
      <c r="F783" s="153"/>
      <c r="G783" s="153"/>
      <c r="H783" s="153"/>
      <c r="I783" s="153"/>
      <c r="J783" s="153"/>
      <c r="K783" s="153"/>
      <c r="L783" s="153"/>
      <c r="M783" s="153"/>
      <c r="N783" s="153"/>
      <c r="O783" s="153"/>
      <c r="P783" s="153"/>
      <c r="Q783" s="153"/>
      <c r="R783" s="153"/>
      <c r="S783" s="153"/>
      <c r="T783" s="153"/>
      <c r="U783" s="153"/>
      <c r="V783" s="153"/>
      <c r="W783" s="153"/>
      <c r="X783" s="153"/>
      <c r="Y783" s="153"/>
      <c r="Z783" s="153"/>
      <c r="AA783" s="153"/>
      <c r="AB783" s="153"/>
      <c r="AC783" s="153"/>
      <c r="AD783" s="153"/>
      <c r="AE783" s="153"/>
      <c r="AF783" s="153"/>
      <c r="AG783" s="153"/>
      <c r="AH783" s="153"/>
      <c r="AI783" s="153"/>
      <c r="AJ783" s="153"/>
      <c r="AK783" s="153"/>
      <c r="AL783" s="153"/>
    </row>
    <row r="784" spans="1:38" ht="16.5" customHeight="1" x14ac:dyDescent="0.2">
      <c r="A784" s="153"/>
      <c r="B784" s="156"/>
      <c r="C784" s="153"/>
      <c r="E784" s="153"/>
      <c r="F784" s="153"/>
      <c r="G784" s="153"/>
      <c r="H784" s="153"/>
      <c r="I784" s="153"/>
      <c r="J784" s="153"/>
      <c r="K784" s="153"/>
      <c r="L784" s="153"/>
      <c r="M784" s="153"/>
      <c r="N784" s="153"/>
      <c r="O784" s="153"/>
      <c r="P784" s="153"/>
      <c r="Q784" s="153"/>
      <c r="R784" s="153"/>
      <c r="S784" s="153"/>
      <c r="T784" s="153"/>
      <c r="U784" s="153"/>
      <c r="V784" s="153"/>
      <c r="W784" s="153"/>
      <c r="X784" s="153"/>
      <c r="Y784" s="153"/>
      <c r="Z784" s="153"/>
      <c r="AA784" s="153"/>
      <c r="AB784" s="153"/>
      <c r="AC784" s="153"/>
      <c r="AD784" s="153"/>
      <c r="AE784" s="153"/>
      <c r="AF784" s="153"/>
      <c r="AG784" s="153"/>
      <c r="AH784" s="153"/>
      <c r="AI784" s="153"/>
      <c r="AJ784" s="153"/>
      <c r="AK784" s="153"/>
      <c r="AL784" s="153"/>
    </row>
    <row r="785" spans="1:38" ht="16.5" customHeight="1" x14ac:dyDescent="0.2">
      <c r="A785" s="153"/>
      <c r="B785" s="156"/>
      <c r="C785" s="153"/>
      <c r="E785" s="153"/>
      <c r="F785" s="153"/>
      <c r="G785" s="153"/>
      <c r="H785" s="153"/>
      <c r="I785" s="153"/>
      <c r="J785" s="153"/>
      <c r="K785" s="153"/>
      <c r="L785" s="153"/>
      <c r="M785" s="153"/>
      <c r="N785" s="153"/>
      <c r="O785" s="153"/>
      <c r="P785" s="153"/>
      <c r="Q785" s="153"/>
      <c r="R785" s="153"/>
      <c r="S785" s="153"/>
      <c r="T785" s="153"/>
      <c r="U785" s="153"/>
      <c r="V785" s="153"/>
      <c r="W785" s="153"/>
      <c r="X785" s="153"/>
      <c r="Y785" s="153"/>
      <c r="Z785" s="153"/>
      <c r="AA785" s="153"/>
      <c r="AB785" s="153"/>
      <c r="AC785" s="153"/>
      <c r="AD785" s="153"/>
      <c r="AE785" s="153"/>
      <c r="AF785" s="153"/>
      <c r="AG785" s="153"/>
      <c r="AH785" s="153"/>
      <c r="AI785" s="153"/>
      <c r="AJ785" s="153"/>
      <c r="AK785" s="153"/>
      <c r="AL785" s="153"/>
    </row>
    <row r="786" spans="1:38" ht="16.5" customHeight="1" x14ac:dyDescent="0.2">
      <c r="A786" s="153"/>
      <c r="B786" s="156"/>
      <c r="C786" s="153"/>
      <c r="E786" s="153"/>
      <c r="F786" s="153"/>
      <c r="G786" s="153"/>
      <c r="H786" s="153"/>
      <c r="I786" s="153"/>
      <c r="J786" s="153"/>
      <c r="K786" s="153"/>
      <c r="L786" s="153"/>
      <c r="M786" s="153"/>
      <c r="N786" s="153"/>
      <c r="O786" s="153"/>
      <c r="P786" s="153"/>
      <c r="Q786" s="153"/>
      <c r="R786" s="153"/>
      <c r="S786" s="153"/>
      <c r="T786" s="153"/>
      <c r="U786" s="153"/>
      <c r="V786" s="153"/>
      <c r="W786" s="153"/>
      <c r="X786" s="153"/>
      <c r="Y786" s="153"/>
      <c r="Z786" s="153"/>
      <c r="AA786" s="153"/>
      <c r="AB786" s="153"/>
      <c r="AC786" s="153"/>
      <c r="AD786" s="153"/>
      <c r="AE786" s="153"/>
      <c r="AF786" s="153"/>
      <c r="AG786" s="153"/>
      <c r="AH786" s="153"/>
      <c r="AI786" s="153"/>
      <c r="AJ786" s="153"/>
      <c r="AK786" s="153"/>
      <c r="AL786" s="153"/>
    </row>
    <row r="787" spans="1:38" ht="16.5" customHeight="1" x14ac:dyDescent="0.2">
      <c r="A787" s="153"/>
      <c r="B787" s="156"/>
      <c r="C787" s="153"/>
      <c r="E787" s="153"/>
      <c r="F787" s="153"/>
      <c r="G787" s="153"/>
      <c r="H787" s="153"/>
      <c r="I787" s="153"/>
      <c r="J787" s="153"/>
      <c r="K787" s="153"/>
      <c r="L787" s="153"/>
      <c r="M787" s="153"/>
      <c r="N787" s="153"/>
      <c r="O787" s="153"/>
      <c r="P787" s="153"/>
      <c r="Q787" s="153"/>
      <c r="R787" s="153"/>
      <c r="S787" s="153"/>
      <c r="T787" s="153"/>
      <c r="U787" s="153"/>
      <c r="V787" s="153"/>
      <c r="W787" s="153"/>
      <c r="X787" s="153"/>
      <c r="Y787" s="153"/>
      <c r="Z787" s="153"/>
      <c r="AA787" s="153"/>
      <c r="AB787" s="153"/>
      <c r="AC787" s="153"/>
      <c r="AD787" s="153"/>
      <c r="AE787" s="153"/>
      <c r="AF787" s="153"/>
      <c r="AG787" s="153"/>
      <c r="AH787" s="153"/>
      <c r="AI787" s="153"/>
      <c r="AJ787" s="153"/>
      <c r="AK787" s="153"/>
      <c r="AL787" s="153"/>
    </row>
    <row r="788" spans="1:38" ht="16.5" customHeight="1" x14ac:dyDescent="0.2">
      <c r="A788" s="153"/>
      <c r="B788" s="156"/>
      <c r="C788" s="153"/>
      <c r="E788" s="153"/>
      <c r="F788" s="153"/>
      <c r="G788" s="153"/>
      <c r="H788" s="153"/>
      <c r="I788" s="153"/>
      <c r="J788" s="153"/>
      <c r="K788" s="153"/>
      <c r="L788" s="153"/>
      <c r="M788" s="153"/>
      <c r="N788" s="153"/>
      <c r="O788" s="153"/>
      <c r="P788" s="153"/>
      <c r="Q788" s="153"/>
      <c r="R788" s="153"/>
      <c r="S788" s="153"/>
      <c r="T788" s="153"/>
      <c r="U788" s="153"/>
      <c r="V788" s="153"/>
      <c r="W788" s="153"/>
      <c r="X788" s="153"/>
      <c r="Y788" s="153"/>
      <c r="Z788" s="153"/>
      <c r="AA788" s="153"/>
      <c r="AB788" s="153"/>
      <c r="AC788" s="153"/>
      <c r="AD788" s="153"/>
      <c r="AE788" s="153"/>
      <c r="AF788" s="153"/>
      <c r="AG788" s="153"/>
      <c r="AH788" s="153"/>
      <c r="AI788" s="153"/>
      <c r="AJ788" s="153"/>
      <c r="AK788" s="153"/>
      <c r="AL788" s="153"/>
    </row>
    <row r="789" spans="1:38" ht="16.5" customHeight="1" x14ac:dyDescent="0.2">
      <c r="A789" s="153"/>
      <c r="B789" s="156"/>
      <c r="C789" s="153"/>
      <c r="E789" s="153"/>
      <c r="F789" s="153"/>
      <c r="G789" s="153"/>
      <c r="H789" s="153"/>
      <c r="I789" s="153"/>
      <c r="J789" s="153"/>
      <c r="K789" s="153"/>
      <c r="L789" s="153"/>
      <c r="M789" s="153"/>
      <c r="N789" s="153"/>
      <c r="O789" s="153"/>
      <c r="P789" s="153"/>
      <c r="Q789" s="153"/>
      <c r="R789" s="153"/>
      <c r="S789" s="153"/>
      <c r="T789" s="153"/>
      <c r="U789" s="153"/>
      <c r="V789" s="153"/>
      <c r="W789" s="153"/>
      <c r="X789" s="153"/>
      <c r="Y789" s="153"/>
      <c r="Z789" s="153"/>
      <c r="AA789" s="153"/>
      <c r="AB789" s="153"/>
      <c r="AC789" s="153"/>
      <c r="AD789" s="153"/>
      <c r="AE789" s="153"/>
      <c r="AF789" s="153"/>
      <c r="AG789" s="153"/>
      <c r="AH789" s="153"/>
      <c r="AI789" s="153"/>
      <c r="AJ789" s="153"/>
      <c r="AK789" s="153"/>
      <c r="AL789" s="153"/>
    </row>
    <row r="790" spans="1:38" ht="16.5" customHeight="1" x14ac:dyDescent="0.2">
      <c r="A790" s="153"/>
      <c r="B790" s="156"/>
      <c r="C790" s="153"/>
      <c r="E790" s="153"/>
      <c r="F790" s="153"/>
      <c r="G790" s="153"/>
      <c r="H790" s="153"/>
      <c r="I790" s="153"/>
      <c r="J790" s="153"/>
      <c r="K790" s="153"/>
      <c r="L790" s="153"/>
      <c r="M790" s="153"/>
      <c r="N790" s="153"/>
      <c r="O790" s="153"/>
      <c r="P790" s="153"/>
      <c r="Q790" s="153"/>
      <c r="R790" s="153"/>
      <c r="S790" s="153"/>
      <c r="T790" s="153"/>
      <c r="U790" s="153"/>
      <c r="V790" s="153"/>
      <c r="W790" s="153"/>
      <c r="X790" s="153"/>
      <c r="Y790" s="153"/>
      <c r="Z790" s="153"/>
      <c r="AA790" s="153"/>
      <c r="AB790" s="153"/>
      <c r="AC790" s="153"/>
      <c r="AD790" s="153"/>
      <c r="AE790" s="153"/>
      <c r="AF790" s="153"/>
      <c r="AG790" s="153"/>
      <c r="AH790" s="153"/>
      <c r="AI790" s="153"/>
      <c r="AJ790" s="153"/>
      <c r="AK790" s="153"/>
      <c r="AL790" s="153"/>
    </row>
    <row r="791" spans="1:38" ht="16.5" customHeight="1" x14ac:dyDescent="0.2">
      <c r="A791" s="153"/>
      <c r="B791" s="156"/>
      <c r="C791" s="153"/>
      <c r="E791" s="153"/>
      <c r="F791" s="153"/>
      <c r="G791" s="153"/>
      <c r="H791" s="153"/>
      <c r="I791" s="153"/>
      <c r="J791" s="153"/>
      <c r="K791" s="153"/>
      <c r="L791" s="153"/>
      <c r="M791" s="153"/>
      <c r="N791" s="153"/>
      <c r="O791" s="153"/>
      <c r="P791" s="153"/>
      <c r="Q791" s="153"/>
      <c r="R791" s="153"/>
      <c r="S791" s="153"/>
      <c r="T791" s="153"/>
      <c r="U791" s="153"/>
      <c r="V791" s="153"/>
      <c r="W791" s="153"/>
      <c r="X791" s="153"/>
      <c r="Y791" s="153"/>
      <c r="Z791" s="153"/>
      <c r="AA791" s="153"/>
      <c r="AB791" s="153"/>
      <c r="AC791" s="153"/>
      <c r="AD791" s="153"/>
      <c r="AE791" s="153"/>
      <c r="AF791" s="153"/>
      <c r="AG791" s="153"/>
      <c r="AH791" s="153"/>
      <c r="AI791" s="153"/>
      <c r="AJ791" s="153"/>
      <c r="AK791" s="153"/>
      <c r="AL791" s="153"/>
    </row>
    <row r="792" spans="1:38" ht="16.5" customHeight="1" x14ac:dyDescent="0.2">
      <c r="A792" s="153"/>
      <c r="B792" s="156"/>
      <c r="C792" s="153"/>
      <c r="E792" s="153"/>
      <c r="F792" s="153"/>
      <c r="G792" s="153"/>
      <c r="H792" s="153"/>
      <c r="I792" s="153"/>
      <c r="J792" s="153"/>
      <c r="K792" s="153"/>
      <c r="L792" s="153"/>
      <c r="M792" s="153"/>
      <c r="N792" s="153"/>
      <c r="O792" s="153"/>
      <c r="P792" s="153"/>
      <c r="Q792" s="153"/>
      <c r="R792" s="153"/>
      <c r="S792" s="153"/>
      <c r="T792" s="153"/>
      <c r="U792" s="153"/>
      <c r="V792" s="153"/>
      <c r="W792" s="153"/>
      <c r="X792" s="153"/>
      <c r="Y792" s="153"/>
      <c r="Z792" s="153"/>
      <c r="AA792" s="153"/>
      <c r="AB792" s="153"/>
      <c r="AC792" s="153"/>
      <c r="AD792" s="153"/>
      <c r="AE792" s="153"/>
      <c r="AF792" s="153"/>
      <c r="AG792" s="153"/>
      <c r="AH792" s="153"/>
      <c r="AI792" s="153"/>
      <c r="AJ792" s="153"/>
      <c r="AK792" s="153"/>
      <c r="AL792" s="153"/>
    </row>
    <row r="793" spans="1:38" ht="16.5" customHeight="1" x14ac:dyDescent="0.2">
      <c r="A793" s="153"/>
      <c r="B793" s="156"/>
      <c r="C793" s="153"/>
      <c r="E793" s="153"/>
      <c r="F793" s="153"/>
      <c r="G793" s="153"/>
      <c r="H793" s="153"/>
      <c r="I793" s="153"/>
      <c r="J793" s="153"/>
      <c r="K793" s="153"/>
      <c r="L793" s="153"/>
      <c r="M793" s="153"/>
      <c r="N793" s="153"/>
      <c r="O793" s="153"/>
      <c r="P793" s="153"/>
      <c r="Q793" s="153"/>
      <c r="R793" s="153"/>
      <c r="S793" s="153"/>
      <c r="T793" s="153"/>
      <c r="U793" s="153"/>
      <c r="V793" s="153"/>
      <c r="W793" s="153"/>
      <c r="X793" s="153"/>
      <c r="Y793" s="153"/>
      <c r="Z793" s="153"/>
      <c r="AA793" s="153"/>
      <c r="AB793" s="153"/>
      <c r="AC793" s="153"/>
      <c r="AD793" s="153"/>
      <c r="AE793" s="153"/>
      <c r="AF793" s="153"/>
      <c r="AG793" s="153"/>
      <c r="AH793" s="153"/>
      <c r="AI793" s="153"/>
      <c r="AJ793" s="153"/>
      <c r="AK793" s="153"/>
      <c r="AL793" s="153"/>
    </row>
    <row r="794" spans="1:38" ht="16.5" customHeight="1" x14ac:dyDescent="0.2">
      <c r="A794" s="153"/>
      <c r="B794" s="156"/>
      <c r="C794" s="153"/>
      <c r="E794" s="153"/>
      <c r="F794" s="153"/>
      <c r="G794" s="153"/>
      <c r="H794" s="153"/>
      <c r="I794" s="153"/>
      <c r="J794" s="153"/>
      <c r="K794" s="153"/>
      <c r="L794" s="153"/>
      <c r="M794" s="153"/>
      <c r="N794" s="153"/>
      <c r="O794" s="153"/>
      <c r="P794" s="153"/>
      <c r="Q794" s="153"/>
      <c r="R794" s="153"/>
      <c r="S794" s="153"/>
      <c r="T794" s="153"/>
      <c r="U794" s="153"/>
      <c r="V794" s="153"/>
      <c r="W794" s="153"/>
      <c r="X794" s="153"/>
      <c r="Y794" s="153"/>
      <c r="Z794" s="153"/>
      <c r="AA794" s="153"/>
      <c r="AB794" s="153"/>
      <c r="AC794" s="153"/>
      <c r="AD794" s="153"/>
      <c r="AE794" s="153"/>
      <c r="AF794" s="153"/>
      <c r="AG794" s="153"/>
      <c r="AH794" s="153"/>
      <c r="AI794" s="153"/>
      <c r="AJ794" s="153"/>
      <c r="AK794" s="153"/>
      <c r="AL794" s="153"/>
    </row>
    <row r="795" spans="1:38" ht="16.5" customHeight="1" x14ac:dyDescent="0.2">
      <c r="A795" s="153"/>
      <c r="B795" s="156"/>
      <c r="C795" s="153"/>
      <c r="E795" s="153"/>
      <c r="F795" s="153"/>
      <c r="G795" s="153"/>
      <c r="H795" s="153"/>
      <c r="I795" s="153"/>
      <c r="J795" s="153"/>
      <c r="K795" s="153"/>
      <c r="L795" s="153"/>
      <c r="M795" s="153"/>
      <c r="N795" s="153"/>
      <c r="O795" s="153"/>
      <c r="P795" s="153"/>
      <c r="Q795" s="153"/>
      <c r="R795" s="153"/>
      <c r="S795" s="153"/>
      <c r="T795" s="153"/>
      <c r="U795" s="153"/>
      <c r="V795" s="153"/>
      <c r="W795" s="153"/>
      <c r="X795" s="153"/>
      <c r="Y795" s="153"/>
      <c r="Z795" s="153"/>
      <c r="AA795" s="153"/>
      <c r="AB795" s="153"/>
      <c r="AC795" s="153"/>
      <c r="AD795" s="153"/>
      <c r="AE795" s="153"/>
      <c r="AF795" s="153"/>
      <c r="AG795" s="153"/>
      <c r="AH795" s="153"/>
      <c r="AI795" s="153"/>
      <c r="AJ795" s="153"/>
      <c r="AK795" s="153"/>
      <c r="AL795" s="153"/>
    </row>
    <row r="796" spans="1:38" ht="16.5" customHeight="1" x14ac:dyDescent="0.2">
      <c r="A796" s="153"/>
      <c r="B796" s="156"/>
      <c r="C796" s="153"/>
      <c r="E796" s="153"/>
      <c r="F796" s="153"/>
      <c r="G796" s="153"/>
      <c r="H796" s="153"/>
      <c r="I796" s="153"/>
      <c r="J796" s="153"/>
      <c r="K796" s="153"/>
      <c r="L796" s="153"/>
      <c r="M796" s="153"/>
      <c r="N796" s="153"/>
      <c r="O796" s="153"/>
      <c r="P796" s="153"/>
      <c r="Q796" s="153"/>
      <c r="R796" s="153"/>
      <c r="S796" s="153"/>
      <c r="T796" s="153"/>
      <c r="U796" s="153"/>
      <c r="V796" s="153"/>
      <c r="W796" s="153"/>
      <c r="X796" s="153"/>
      <c r="Y796" s="153"/>
      <c r="Z796" s="153"/>
      <c r="AA796" s="153"/>
      <c r="AB796" s="153"/>
      <c r="AC796" s="153"/>
      <c r="AD796" s="153"/>
      <c r="AE796" s="153"/>
      <c r="AF796" s="153"/>
      <c r="AG796" s="153"/>
      <c r="AH796" s="153"/>
      <c r="AI796" s="153"/>
      <c r="AJ796" s="153"/>
      <c r="AK796" s="153"/>
      <c r="AL796" s="153"/>
    </row>
    <row r="797" spans="1:38" ht="16.5" customHeight="1" x14ac:dyDescent="0.2">
      <c r="A797" s="153"/>
      <c r="B797" s="156"/>
      <c r="C797" s="153"/>
      <c r="E797" s="153"/>
      <c r="F797" s="153"/>
      <c r="G797" s="153"/>
      <c r="H797" s="153"/>
      <c r="I797" s="153"/>
      <c r="J797" s="153"/>
      <c r="K797" s="153"/>
      <c r="L797" s="153"/>
      <c r="M797" s="153"/>
      <c r="N797" s="153"/>
      <c r="O797" s="153"/>
      <c r="P797" s="153"/>
      <c r="Q797" s="153"/>
      <c r="R797" s="153"/>
      <c r="S797" s="153"/>
      <c r="T797" s="153"/>
      <c r="U797" s="153"/>
      <c r="V797" s="153"/>
      <c r="W797" s="153"/>
      <c r="X797" s="153"/>
      <c r="Y797" s="153"/>
      <c r="Z797" s="153"/>
      <c r="AA797" s="153"/>
      <c r="AB797" s="153"/>
      <c r="AC797" s="153"/>
      <c r="AD797" s="153"/>
      <c r="AE797" s="153"/>
      <c r="AF797" s="153"/>
      <c r="AG797" s="153"/>
      <c r="AH797" s="153"/>
      <c r="AI797" s="153"/>
      <c r="AJ797" s="153"/>
      <c r="AK797" s="153"/>
      <c r="AL797" s="153"/>
    </row>
    <row r="798" spans="1:38" ht="16.5" customHeight="1" x14ac:dyDescent="0.2">
      <c r="A798" s="153"/>
      <c r="B798" s="156"/>
      <c r="C798" s="153"/>
      <c r="E798" s="153"/>
      <c r="F798" s="153"/>
      <c r="G798" s="153"/>
      <c r="H798" s="153"/>
      <c r="I798" s="153"/>
      <c r="J798" s="153"/>
      <c r="K798" s="153"/>
      <c r="L798" s="153"/>
      <c r="M798" s="153"/>
      <c r="N798" s="153"/>
      <c r="O798" s="153"/>
      <c r="P798" s="153"/>
      <c r="Q798" s="153"/>
      <c r="R798" s="153"/>
      <c r="S798" s="153"/>
      <c r="T798" s="153"/>
      <c r="U798" s="153"/>
      <c r="V798" s="153"/>
      <c r="W798" s="153"/>
      <c r="X798" s="153"/>
      <c r="Y798" s="153"/>
      <c r="Z798" s="153"/>
      <c r="AA798" s="153"/>
      <c r="AB798" s="153"/>
      <c r="AC798" s="153"/>
      <c r="AD798" s="153"/>
      <c r="AE798" s="153"/>
      <c r="AF798" s="153"/>
      <c r="AG798" s="153"/>
      <c r="AH798" s="153"/>
      <c r="AI798" s="153"/>
      <c r="AJ798" s="153"/>
      <c r="AK798" s="153"/>
      <c r="AL798" s="153"/>
    </row>
    <row r="799" spans="1:38" ht="16.5" customHeight="1" x14ac:dyDescent="0.2">
      <c r="A799" s="153"/>
      <c r="B799" s="156"/>
      <c r="C799" s="153"/>
      <c r="E799" s="153"/>
      <c r="F799" s="153"/>
      <c r="G799" s="153"/>
      <c r="H799" s="153"/>
      <c r="I799" s="153"/>
      <c r="J799" s="153"/>
      <c r="K799" s="153"/>
      <c r="L799" s="153"/>
      <c r="M799" s="153"/>
      <c r="N799" s="153"/>
      <c r="O799" s="153"/>
      <c r="P799" s="153"/>
      <c r="Q799" s="153"/>
      <c r="R799" s="153"/>
      <c r="S799" s="153"/>
      <c r="T799" s="153"/>
      <c r="U799" s="153"/>
      <c r="V799" s="153"/>
      <c r="W799" s="153"/>
      <c r="X799" s="153"/>
      <c r="Y799" s="153"/>
      <c r="Z799" s="153"/>
      <c r="AA799" s="153"/>
      <c r="AB799" s="153"/>
      <c r="AC799" s="153"/>
      <c r="AD799" s="153"/>
      <c r="AE799" s="153"/>
      <c r="AF799" s="153"/>
      <c r="AG799" s="153"/>
      <c r="AH799" s="153"/>
      <c r="AI799" s="153"/>
      <c r="AJ799" s="153"/>
      <c r="AK799" s="153"/>
      <c r="AL799" s="153"/>
    </row>
    <row r="800" spans="1:38" ht="16.5" customHeight="1" x14ac:dyDescent="0.2">
      <c r="A800" s="153"/>
      <c r="B800" s="156"/>
      <c r="C800" s="153"/>
      <c r="E800" s="153"/>
      <c r="F800" s="153"/>
      <c r="G800" s="153"/>
      <c r="H800" s="153"/>
      <c r="I800" s="153"/>
      <c r="J800" s="153"/>
      <c r="K800" s="153"/>
      <c r="L800" s="153"/>
      <c r="M800" s="153"/>
      <c r="N800" s="153"/>
      <c r="O800" s="153"/>
      <c r="P800" s="153"/>
      <c r="Q800" s="153"/>
      <c r="R800" s="153"/>
      <c r="S800" s="153"/>
      <c r="T800" s="153"/>
      <c r="U800" s="153"/>
      <c r="V800" s="153"/>
      <c r="W800" s="153"/>
      <c r="X800" s="153"/>
      <c r="Y800" s="153"/>
      <c r="Z800" s="153"/>
      <c r="AA800" s="153"/>
      <c r="AB800" s="153"/>
      <c r="AC800" s="153"/>
      <c r="AD800" s="153"/>
      <c r="AE800" s="153"/>
      <c r="AF800" s="153"/>
      <c r="AG800" s="153"/>
      <c r="AH800" s="153"/>
      <c r="AI800" s="153"/>
      <c r="AJ800" s="153"/>
      <c r="AK800" s="153"/>
      <c r="AL800" s="153"/>
    </row>
    <row r="801" spans="1:38" ht="16.5" customHeight="1" x14ac:dyDescent="0.2">
      <c r="A801" s="153"/>
      <c r="B801" s="156"/>
      <c r="C801" s="153"/>
      <c r="E801" s="153"/>
      <c r="F801" s="153"/>
      <c r="G801" s="153"/>
      <c r="H801" s="153"/>
      <c r="I801" s="153"/>
      <c r="J801" s="153"/>
      <c r="K801" s="153"/>
      <c r="L801" s="153"/>
      <c r="M801" s="153"/>
      <c r="N801" s="153"/>
      <c r="O801" s="153"/>
      <c r="P801" s="153"/>
      <c r="Q801" s="153"/>
      <c r="R801" s="153"/>
      <c r="S801" s="153"/>
      <c r="T801" s="153"/>
      <c r="U801" s="153"/>
      <c r="V801" s="153"/>
      <c r="W801" s="153"/>
      <c r="X801" s="153"/>
      <c r="Y801" s="153"/>
      <c r="Z801" s="153"/>
      <c r="AA801" s="153"/>
      <c r="AB801" s="153"/>
      <c r="AC801" s="153"/>
      <c r="AD801" s="153"/>
      <c r="AE801" s="153"/>
      <c r="AF801" s="153"/>
      <c r="AG801" s="153"/>
      <c r="AH801" s="153"/>
      <c r="AI801" s="153"/>
      <c r="AJ801" s="153"/>
      <c r="AK801" s="153"/>
      <c r="AL801" s="153"/>
    </row>
    <row r="802" spans="1:38" ht="16.5" customHeight="1" x14ac:dyDescent="0.2">
      <c r="A802" s="153"/>
      <c r="B802" s="156"/>
      <c r="C802" s="153"/>
      <c r="E802" s="153"/>
      <c r="F802" s="153"/>
      <c r="G802" s="153"/>
      <c r="H802" s="153"/>
      <c r="I802" s="153"/>
      <c r="J802" s="153"/>
      <c r="K802" s="153"/>
      <c r="L802" s="153"/>
      <c r="M802" s="153"/>
      <c r="N802" s="153"/>
      <c r="O802" s="153"/>
      <c r="P802" s="153"/>
      <c r="Q802" s="153"/>
      <c r="R802" s="153"/>
      <c r="S802" s="153"/>
      <c r="T802" s="153"/>
      <c r="U802" s="153"/>
      <c r="V802" s="153"/>
      <c r="W802" s="153"/>
      <c r="X802" s="153"/>
      <c r="Y802" s="153"/>
      <c r="Z802" s="153"/>
      <c r="AA802" s="153"/>
      <c r="AB802" s="153"/>
      <c r="AC802" s="153"/>
      <c r="AD802" s="153"/>
      <c r="AE802" s="153"/>
      <c r="AF802" s="153"/>
      <c r="AG802" s="153"/>
      <c r="AH802" s="153"/>
      <c r="AI802" s="153"/>
      <c r="AJ802" s="153"/>
      <c r="AK802" s="153"/>
      <c r="AL802" s="153"/>
    </row>
    <row r="803" spans="1:38" ht="16.5" customHeight="1" x14ac:dyDescent="0.2">
      <c r="A803" s="153"/>
      <c r="B803" s="156"/>
      <c r="C803" s="153"/>
      <c r="E803" s="153"/>
      <c r="F803" s="153"/>
      <c r="G803" s="153"/>
      <c r="H803" s="153"/>
      <c r="I803" s="153"/>
      <c r="J803" s="153"/>
      <c r="K803" s="153"/>
      <c r="L803" s="153"/>
      <c r="M803" s="153"/>
      <c r="N803" s="153"/>
      <c r="O803" s="153"/>
      <c r="P803" s="153"/>
      <c r="Q803" s="153"/>
      <c r="R803" s="153"/>
      <c r="S803" s="153"/>
      <c r="T803" s="153"/>
      <c r="U803" s="153"/>
      <c r="V803" s="153"/>
      <c r="W803" s="153"/>
      <c r="X803" s="153"/>
      <c r="Y803" s="153"/>
      <c r="Z803" s="153"/>
      <c r="AA803" s="153"/>
      <c r="AB803" s="153"/>
      <c r="AC803" s="153"/>
      <c r="AD803" s="153"/>
      <c r="AE803" s="153"/>
      <c r="AF803" s="153"/>
      <c r="AG803" s="153"/>
      <c r="AH803" s="153"/>
      <c r="AI803" s="153"/>
      <c r="AJ803" s="153"/>
      <c r="AK803" s="153"/>
      <c r="AL803" s="153"/>
    </row>
    <row r="804" spans="1:38" ht="16.5" customHeight="1" x14ac:dyDescent="0.2">
      <c r="A804" s="153"/>
      <c r="B804" s="156"/>
      <c r="C804" s="153"/>
      <c r="E804" s="153"/>
      <c r="F804" s="153"/>
      <c r="G804" s="153"/>
      <c r="H804" s="153"/>
      <c r="I804" s="153"/>
      <c r="J804" s="153"/>
      <c r="K804" s="153"/>
      <c r="L804" s="153"/>
      <c r="M804" s="153"/>
      <c r="N804" s="153"/>
      <c r="O804" s="153"/>
      <c r="P804" s="153"/>
      <c r="Q804" s="153"/>
      <c r="R804" s="153"/>
      <c r="S804" s="153"/>
      <c r="T804" s="153"/>
      <c r="U804" s="153"/>
      <c r="V804" s="153"/>
      <c r="W804" s="153"/>
      <c r="X804" s="153"/>
      <c r="Y804" s="153"/>
      <c r="Z804" s="153"/>
      <c r="AA804" s="153"/>
      <c r="AB804" s="153"/>
      <c r="AC804" s="153"/>
      <c r="AD804" s="153"/>
      <c r="AE804" s="153"/>
      <c r="AF804" s="153"/>
      <c r="AG804" s="153"/>
      <c r="AH804" s="153"/>
      <c r="AI804" s="153"/>
      <c r="AJ804" s="153"/>
      <c r="AK804" s="153"/>
      <c r="AL804" s="153"/>
    </row>
    <row r="805" spans="1:38" ht="16.5" customHeight="1" x14ac:dyDescent="0.2">
      <c r="A805" s="153"/>
      <c r="B805" s="156"/>
      <c r="C805" s="153"/>
      <c r="E805" s="153"/>
      <c r="F805" s="153"/>
      <c r="G805" s="153"/>
      <c r="H805" s="153"/>
      <c r="I805" s="153"/>
      <c r="J805" s="153"/>
      <c r="K805" s="153"/>
      <c r="L805" s="153"/>
      <c r="M805" s="153"/>
      <c r="N805" s="153"/>
      <c r="O805" s="153"/>
      <c r="P805" s="153"/>
      <c r="Q805" s="153"/>
      <c r="R805" s="153"/>
      <c r="S805" s="153"/>
      <c r="T805" s="153"/>
      <c r="U805" s="153"/>
      <c r="V805" s="153"/>
      <c r="W805" s="153"/>
      <c r="X805" s="153"/>
      <c r="Y805" s="153"/>
      <c r="Z805" s="153"/>
      <c r="AA805" s="153"/>
      <c r="AB805" s="153"/>
      <c r="AC805" s="153"/>
      <c r="AD805" s="153"/>
      <c r="AE805" s="153"/>
      <c r="AF805" s="153"/>
      <c r="AG805" s="153"/>
      <c r="AH805" s="153"/>
      <c r="AI805" s="153"/>
      <c r="AJ805" s="153"/>
      <c r="AK805" s="153"/>
      <c r="AL805" s="153"/>
    </row>
    <row r="806" spans="1:38" ht="16.5" customHeight="1" x14ac:dyDescent="0.2">
      <c r="A806" s="153"/>
      <c r="B806" s="156"/>
      <c r="C806" s="153"/>
      <c r="E806" s="153"/>
      <c r="F806" s="153"/>
      <c r="G806" s="153"/>
      <c r="H806" s="153"/>
      <c r="I806" s="153"/>
      <c r="J806" s="153"/>
      <c r="K806" s="153"/>
      <c r="L806" s="153"/>
      <c r="M806" s="153"/>
      <c r="N806" s="153"/>
      <c r="O806" s="153"/>
      <c r="P806" s="153"/>
      <c r="Q806" s="153"/>
      <c r="R806" s="153"/>
      <c r="S806" s="153"/>
      <c r="T806" s="153"/>
      <c r="U806" s="153"/>
      <c r="V806" s="153"/>
      <c r="W806" s="153"/>
      <c r="X806" s="153"/>
      <c r="Y806" s="153"/>
      <c r="Z806" s="153"/>
      <c r="AA806" s="153"/>
      <c r="AB806" s="153"/>
      <c r="AC806" s="153"/>
      <c r="AD806" s="153"/>
      <c r="AE806" s="153"/>
      <c r="AF806" s="153"/>
      <c r="AG806" s="153"/>
      <c r="AH806" s="153"/>
      <c r="AI806" s="153"/>
      <c r="AJ806" s="153"/>
      <c r="AK806" s="153"/>
      <c r="AL806" s="153"/>
    </row>
    <row r="807" spans="1:38" ht="16.5" customHeight="1" x14ac:dyDescent="0.2">
      <c r="A807" s="153"/>
      <c r="B807" s="156"/>
      <c r="C807" s="153"/>
      <c r="E807" s="153"/>
      <c r="F807" s="153"/>
      <c r="G807" s="153"/>
      <c r="H807" s="153"/>
      <c r="I807" s="153"/>
      <c r="J807" s="153"/>
      <c r="K807" s="153"/>
      <c r="L807" s="153"/>
      <c r="M807" s="153"/>
      <c r="N807" s="153"/>
      <c r="O807" s="153"/>
      <c r="P807" s="153"/>
      <c r="Q807" s="153"/>
      <c r="R807" s="153"/>
      <c r="S807" s="153"/>
      <c r="T807" s="153"/>
      <c r="U807" s="153"/>
      <c r="V807" s="153"/>
      <c r="W807" s="153"/>
      <c r="X807" s="153"/>
      <c r="Y807" s="153"/>
      <c r="Z807" s="153"/>
      <c r="AA807" s="153"/>
      <c r="AB807" s="153"/>
      <c r="AC807" s="153"/>
      <c r="AD807" s="153"/>
      <c r="AE807" s="153"/>
      <c r="AF807" s="153"/>
      <c r="AG807" s="153"/>
      <c r="AH807" s="153"/>
      <c r="AI807" s="153"/>
      <c r="AJ807" s="153"/>
      <c r="AK807" s="153"/>
      <c r="AL807" s="153"/>
    </row>
    <row r="808" spans="1:38" ht="16.5" customHeight="1" x14ac:dyDescent="0.2">
      <c r="A808" s="153"/>
      <c r="B808" s="156"/>
      <c r="C808" s="153"/>
      <c r="E808" s="153"/>
      <c r="F808" s="153"/>
      <c r="G808" s="153"/>
      <c r="H808" s="153"/>
      <c r="I808" s="153"/>
      <c r="J808" s="153"/>
      <c r="K808" s="153"/>
      <c r="L808" s="153"/>
      <c r="M808" s="153"/>
      <c r="N808" s="153"/>
      <c r="O808" s="153"/>
      <c r="P808" s="153"/>
      <c r="Q808" s="153"/>
      <c r="R808" s="153"/>
      <c r="S808" s="153"/>
      <c r="T808" s="153"/>
      <c r="U808" s="153"/>
      <c r="V808" s="153"/>
      <c r="W808" s="153"/>
      <c r="X808" s="153"/>
      <c r="Y808" s="153"/>
      <c r="Z808" s="153"/>
      <c r="AA808" s="153"/>
      <c r="AB808" s="153"/>
      <c r="AC808" s="153"/>
      <c r="AD808" s="153"/>
      <c r="AE808" s="153"/>
      <c r="AF808" s="153"/>
      <c r="AG808" s="153"/>
      <c r="AH808" s="153"/>
      <c r="AI808" s="153"/>
      <c r="AJ808" s="153"/>
      <c r="AK808" s="153"/>
      <c r="AL808" s="153"/>
    </row>
    <row r="809" spans="1:38" ht="16.5" customHeight="1" x14ac:dyDescent="0.2">
      <c r="A809" s="153"/>
      <c r="B809" s="156"/>
      <c r="C809" s="153"/>
      <c r="E809" s="153"/>
      <c r="F809" s="153"/>
      <c r="G809" s="153"/>
      <c r="H809" s="153"/>
      <c r="I809" s="153"/>
      <c r="J809" s="153"/>
      <c r="K809" s="153"/>
      <c r="L809" s="153"/>
      <c r="M809" s="153"/>
      <c r="N809" s="153"/>
      <c r="O809" s="153"/>
      <c r="P809" s="153"/>
      <c r="Q809" s="153"/>
      <c r="R809" s="153"/>
      <c r="S809" s="153"/>
      <c r="T809" s="153"/>
      <c r="U809" s="153"/>
      <c r="V809" s="153"/>
      <c r="W809" s="153"/>
      <c r="X809" s="153"/>
      <c r="Y809" s="153"/>
      <c r="Z809" s="153"/>
      <c r="AA809" s="153"/>
      <c r="AB809" s="153"/>
      <c r="AC809" s="153"/>
      <c r="AD809" s="153"/>
      <c r="AE809" s="153"/>
      <c r="AF809" s="153"/>
      <c r="AG809" s="153"/>
      <c r="AH809" s="153"/>
      <c r="AI809" s="153"/>
      <c r="AJ809" s="153"/>
      <c r="AK809" s="153"/>
      <c r="AL809" s="153"/>
    </row>
    <row r="810" spans="1:38" ht="16.5" customHeight="1" x14ac:dyDescent="0.2">
      <c r="A810" s="153"/>
      <c r="B810" s="156"/>
      <c r="C810" s="153"/>
      <c r="E810" s="153"/>
      <c r="F810" s="153"/>
      <c r="G810" s="153"/>
      <c r="H810" s="153"/>
      <c r="I810" s="153"/>
      <c r="J810" s="153"/>
      <c r="K810" s="153"/>
      <c r="L810" s="153"/>
      <c r="M810" s="153"/>
      <c r="N810" s="153"/>
      <c r="O810" s="153"/>
      <c r="P810" s="153"/>
      <c r="Q810" s="153"/>
      <c r="R810" s="153"/>
      <c r="S810" s="153"/>
      <c r="T810" s="153"/>
      <c r="U810" s="153"/>
      <c r="V810" s="153"/>
      <c r="W810" s="153"/>
      <c r="X810" s="153"/>
      <c r="Y810" s="153"/>
      <c r="Z810" s="153"/>
      <c r="AA810" s="153"/>
      <c r="AB810" s="153"/>
      <c r="AC810" s="153"/>
      <c r="AD810" s="153"/>
      <c r="AE810" s="153"/>
      <c r="AF810" s="153"/>
      <c r="AG810" s="153"/>
      <c r="AH810" s="153"/>
      <c r="AI810" s="153"/>
      <c r="AJ810" s="153"/>
      <c r="AK810" s="153"/>
      <c r="AL810" s="153"/>
    </row>
    <row r="811" spans="1:38" ht="16.5" customHeight="1" x14ac:dyDescent="0.2">
      <c r="A811" s="153"/>
      <c r="B811" s="156"/>
      <c r="C811" s="153"/>
      <c r="E811" s="153"/>
      <c r="F811" s="153"/>
      <c r="G811" s="153"/>
      <c r="H811" s="153"/>
      <c r="I811" s="153"/>
      <c r="J811" s="153"/>
      <c r="K811" s="153"/>
      <c r="L811" s="153"/>
      <c r="M811" s="153"/>
      <c r="N811" s="153"/>
      <c r="O811" s="153"/>
      <c r="P811" s="153"/>
      <c r="Q811" s="153"/>
      <c r="R811" s="153"/>
      <c r="S811" s="153"/>
      <c r="T811" s="153"/>
      <c r="U811" s="153"/>
      <c r="V811" s="153"/>
      <c r="W811" s="153"/>
      <c r="X811" s="153"/>
      <c r="Y811" s="153"/>
      <c r="Z811" s="153"/>
      <c r="AA811" s="153"/>
      <c r="AB811" s="153"/>
      <c r="AC811" s="153"/>
      <c r="AD811" s="153"/>
      <c r="AE811" s="153"/>
      <c r="AF811" s="153"/>
      <c r="AG811" s="153"/>
      <c r="AH811" s="153"/>
      <c r="AI811" s="153"/>
      <c r="AJ811" s="153"/>
      <c r="AK811" s="153"/>
      <c r="AL811" s="153"/>
    </row>
    <row r="812" spans="1:38" ht="16.5" customHeight="1" x14ac:dyDescent="0.2">
      <c r="A812" s="153"/>
      <c r="B812" s="156"/>
      <c r="C812" s="153"/>
      <c r="E812" s="153"/>
      <c r="F812" s="153"/>
      <c r="G812" s="153"/>
      <c r="H812" s="153"/>
      <c r="I812" s="153"/>
      <c r="J812" s="153"/>
      <c r="K812" s="153"/>
      <c r="L812" s="153"/>
      <c r="M812" s="153"/>
      <c r="N812" s="153"/>
      <c r="O812" s="153"/>
      <c r="P812" s="153"/>
      <c r="Q812" s="153"/>
      <c r="R812" s="153"/>
      <c r="S812" s="153"/>
      <c r="T812" s="153"/>
      <c r="U812" s="153"/>
      <c r="V812" s="153"/>
      <c r="W812" s="153"/>
      <c r="X812" s="153"/>
      <c r="Y812" s="153"/>
      <c r="Z812" s="153"/>
      <c r="AA812" s="153"/>
      <c r="AB812" s="153"/>
      <c r="AC812" s="153"/>
      <c r="AD812" s="153"/>
      <c r="AE812" s="153"/>
      <c r="AF812" s="153"/>
      <c r="AG812" s="153"/>
      <c r="AH812" s="153"/>
      <c r="AI812" s="153"/>
      <c r="AJ812" s="153"/>
      <c r="AK812" s="153"/>
      <c r="AL812" s="153"/>
    </row>
    <row r="813" spans="1:38" ht="16.5" customHeight="1" x14ac:dyDescent="0.2">
      <c r="A813" s="153"/>
      <c r="B813" s="156"/>
      <c r="C813" s="153"/>
      <c r="E813" s="153"/>
      <c r="F813" s="153"/>
      <c r="G813" s="153"/>
      <c r="H813" s="153"/>
      <c r="I813" s="153"/>
      <c r="J813" s="153"/>
      <c r="K813" s="153"/>
      <c r="L813" s="153"/>
      <c r="M813" s="153"/>
      <c r="N813" s="153"/>
      <c r="O813" s="153"/>
      <c r="P813" s="153"/>
      <c r="Q813" s="153"/>
      <c r="R813" s="153"/>
      <c r="S813" s="153"/>
      <c r="T813" s="153"/>
      <c r="U813" s="153"/>
      <c r="V813" s="153"/>
      <c r="W813" s="153"/>
      <c r="X813" s="153"/>
      <c r="Y813" s="153"/>
      <c r="Z813" s="153"/>
      <c r="AA813" s="153"/>
      <c r="AB813" s="153"/>
      <c r="AC813" s="153"/>
      <c r="AD813" s="153"/>
      <c r="AE813" s="153"/>
      <c r="AF813" s="153"/>
      <c r="AG813" s="153"/>
      <c r="AH813" s="153"/>
      <c r="AI813" s="153"/>
      <c r="AJ813" s="153"/>
      <c r="AK813" s="153"/>
      <c r="AL813" s="153"/>
    </row>
    <row r="814" spans="1:38" ht="16.5" customHeight="1" x14ac:dyDescent="0.2">
      <c r="A814" s="153"/>
      <c r="B814" s="156"/>
      <c r="C814" s="153"/>
      <c r="E814" s="153"/>
      <c r="F814" s="153"/>
      <c r="G814" s="153"/>
      <c r="H814" s="153"/>
      <c r="I814" s="153"/>
      <c r="J814" s="153"/>
      <c r="K814" s="153"/>
      <c r="L814" s="153"/>
      <c r="M814" s="153"/>
      <c r="N814" s="153"/>
      <c r="O814" s="153"/>
      <c r="P814" s="153"/>
      <c r="Q814" s="153"/>
      <c r="R814" s="153"/>
      <c r="S814" s="153"/>
      <c r="T814" s="153"/>
      <c r="U814" s="153"/>
      <c r="V814" s="153"/>
      <c r="W814" s="153"/>
      <c r="X814" s="153"/>
      <c r="Y814" s="153"/>
      <c r="Z814" s="153"/>
      <c r="AA814" s="153"/>
      <c r="AB814" s="153"/>
      <c r="AC814" s="153"/>
      <c r="AD814" s="153"/>
      <c r="AE814" s="153"/>
      <c r="AF814" s="153"/>
      <c r="AG814" s="153"/>
      <c r="AH814" s="153"/>
      <c r="AI814" s="153"/>
      <c r="AJ814" s="153"/>
      <c r="AK814" s="153"/>
      <c r="AL814" s="153"/>
    </row>
    <row r="815" spans="1:38" ht="16.5" customHeight="1" x14ac:dyDescent="0.2">
      <c r="A815" s="153"/>
      <c r="B815" s="156"/>
      <c r="C815" s="153"/>
      <c r="E815" s="153"/>
      <c r="F815" s="153"/>
      <c r="G815" s="153"/>
      <c r="H815" s="153"/>
      <c r="I815" s="153"/>
      <c r="J815" s="153"/>
      <c r="K815" s="153"/>
      <c r="L815" s="153"/>
      <c r="M815" s="153"/>
      <c r="N815" s="153"/>
      <c r="O815" s="153"/>
      <c r="P815" s="153"/>
      <c r="Q815" s="153"/>
      <c r="R815" s="153"/>
      <c r="S815" s="153"/>
      <c r="T815" s="153"/>
      <c r="U815" s="153"/>
      <c r="V815" s="153"/>
      <c r="W815" s="153"/>
      <c r="X815" s="153"/>
      <c r="Y815" s="153"/>
      <c r="Z815" s="153"/>
      <c r="AA815" s="153"/>
      <c r="AB815" s="153"/>
      <c r="AC815" s="153"/>
      <c r="AD815" s="153"/>
      <c r="AE815" s="153"/>
      <c r="AF815" s="153"/>
      <c r="AG815" s="153"/>
      <c r="AH815" s="153"/>
      <c r="AI815" s="153"/>
      <c r="AJ815" s="153"/>
      <c r="AK815" s="153"/>
      <c r="AL815" s="153"/>
    </row>
    <row r="816" spans="1:38" ht="16.5" customHeight="1" x14ac:dyDescent="0.2">
      <c r="A816" s="153"/>
      <c r="B816" s="156"/>
      <c r="C816" s="153"/>
      <c r="E816" s="153"/>
      <c r="F816" s="153"/>
      <c r="G816" s="153"/>
      <c r="H816" s="153"/>
      <c r="I816" s="153"/>
      <c r="J816" s="153"/>
      <c r="K816" s="153"/>
      <c r="L816" s="153"/>
      <c r="M816" s="153"/>
      <c r="N816" s="153"/>
      <c r="O816" s="153"/>
      <c r="P816" s="153"/>
      <c r="Q816" s="153"/>
      <c r="R816" s="153"/>
      <c r="S816" s="153"/>
      <c r="T816" s="153"/>
      <c r="U816" s="153"/>
      <c r="V816" s="153"/>
      <c r="W816" s="153"/>
      <c r="X816" s="153"/>
      <c r="Y816" s="153"/>
      <c r="Z816" s="153"/>
      <c r="AA816" s="153"/>
      <c r="AB816" s="153"/>
      <c r="AC816" s="153"/>
      <c r="AD816" s="153"/>
      <c r="AE816" s="153"/>
      <c r="AF816" s="153"/>
      <c r="AG816" s="153"/>
      <c r="AH816" s="153"/>
      <c r="AI816" s="153"/>
      <c r="AJ816" s="153"/>
      <c r="AK816" s="153"/>
      <c r="AL816" s="153"/>
    </row>
    <row r="817" spans="1:38" ht="16.5" customHeight="1" x14ac:dyDescent="0.2">
      <c r="A817" s="153"/>
      <c r="B817" s="156"/>
      <c r="C817" s="153"/>
      <c r="E817" s="153"/>
      <c r="F817" s="153"/>
      <c r="G817" s="153"/>
      <c r="H817" s="153"/>
      <c r="I817" s="153"/>
      <c r="J817" s="153"/>
      <c r="K817" s="153"/>
      <c r="L817" s="153"/>
      <c r="M817" s="153"/>
      <c r="N817" s="153"/>
      <c r="O817" s="153"/>
      <c r="P817" s="153"/>
      <c r="Q817" s="153"/>
      <c r="R817" s="153"/>
      <c r="S817" s="153"/>
      <c r="T817" s="153"/>
      <c r="U817" s="153"/>
      <c r="V817" s="153"/>
      <c r="W817" s="153"/>
      <c r="X817" s="153"/>
      <c r="Y817" s="153"/>
      <c r="Z817" s="153"/>
      <c r="AA817" s="153"/>
      <c r="AB817" s="153"/>
      <c r="AC817" s="153"/>
      <c r="AD817" s="153"/>
      <c r="AE817" s="153"/>
      <c r="AF817" s="153"/>
      <c r="AG817" s="153"/>
      <c r="AH817" s="153"/>
      <c r="AI817" s="153"/>
      <c r="AJ817" s="153"/>
      <c r="AK817" s="153"/>
      <c r="AL817" s="153"/>
    </row>
    <row r="818" spans="1:38" ht="16.5" customHeight="1" x14ac:dyDescent="0.2">
      <c r="A818" s="153"/>
      <c r="B818" s="156"/>
      <c r="C818" s="153"/>
      <c r="E818" s="153"/>
      <c r="F818" s="153"/>
      <c r="G818" s="153"/>
      <c r="H818" s="153"/>
      <c r="I818" s="153"/>
      <c r="J818" s="153"/>
      <c r="K818" s="153"/>
      <c r="L818" s="153"/>
      <c r="M818" s="153"/>
      <c r="N818" s="153"/>
      <c r="O818" s="153"/>
      <c r="P818" s="153"/>
      <c r="Q818" s="153"/>
      <c r="R818" s="153"/>
      <c r="S818" s="153"/>
      <c r="T818" s="153"/>
      <c r="U818" s="153"/>
      <c r="V818" s="153"/>
      <c r="W818" s="153"/>
      <c r="X818" s="153"/>
      <c r="Y818" s="153"/>
      <c r="Z818" s="153"/>
      <c r="AA818" s="153"/>
      <c r="AB818" s="153"/>
      <c r="AC818" s="153"/>
      <c r="AD818" s="153"/>
      <c r="AE818" s="153"/>
      <c r="AF818" s="153"/>
      <c r="AG818" s="153"/>
      <c r="AH818" s="153"/>
      <c r="AI818" s="153"/>
      <c r="AJ818" s="153"/>
      <c r="AK818" s="153"/>
      <c r="AL818" s="153"/>
    </row>
    <row r="819" spans="1:38" ht="16.5" customHeight="1" x14ac:dyDescent="0.2">
      <c r="A819" s="153"/>
      <c r="B819" s="156"/>
      <c r="C819" s="153"/>
      <c r="E819" s="153"/>
      <c r="F819" s="153"/>
      <c r="G819" s="153"/>
      <c r="H819" s="153"/>
      <c r="I819" s="153"/>
      <c r="J819" s="153"/>
      <c r="K819" s="153"/>
      <c r="L819" s="153"/>
      <c r="M819" s="153"/>
      <c r="N819" s="153"/>
      <c r="O819" s="153"/>
      <c r="P819" s="153"/>
      <c r="Q819" s="153"/>
      <c r="R819" s="153"/>
      <c r="S819" s="153"/>
      <c r="T819" s="153"/>
      <c r="U819" s="153"/>
      <c r="V819" s="153"/>
      <c r="W819" s="153"/>
      <c r="X819" s="153"/>
      <c r="Y819" s="153"/>
      <c r="Z819" s="153"/>
      <c r="AA819" s="153"/>
      <c r="AB819" s="153"/>
      <c r="AC819" s="153"/>
      <c r="AD819" s="153"/>
      <c r="AE819" s="153"/>
      <c r="AF819" s="153"/>
      <c r="AG819" s="153"/>
      <c r="AH819" s="153"/>
      <c r="AI819" s="153"/>
      <c r="AJ819" s="153"/>
      <c r="AK819" s="153"/>
      <c r="AL819" s="153"/>
    </row>
    <row r="820" spans="1:38" ht="16.5" customHeight="1" x14ac:dyDescent="0.2">
      <c r="A820" s="153"/>
      <c r="B820" s="156"/>
      <c r="C820" s="153"/>
      <c r="E820" s="153"/>
      <c r="F820" s="153"/>
      <c r="G820" s="153"/>
      <c r="H820" s="153"/>
      <c r="I820" s="153"/>
      <c r="J820" s="153"/>
      <c r="K820" s="153"/>
      <c r="L820" s="153"/>
      <c r="M820" s="153"/>
      <c r="N820" s="153"/>
      <c r="O820" s="153"/>
      <c r="P820" s="153"/>
      <c r="Q820" s="153"/>
      <c r="R820" s="153"/>
      <c r="S820" s="153"/>
      <c r="T820" s="153"/>
      <c r="U820" s="153"/>
      <c r="V820" s="153"/>
      <c r="W820" s="153"/>
      <c r="X820" s="153"/>
      <c r="Y820" s="153"/>
      <c r="Z820" s="153"/>
      <c r="AA820" s="153"/>
      <c r="AB820" s="153"/>
      <c r="AC820" s="153"/>
      <c r="AD820" s="153"/>
      <c r="AE820" s="153"/>
      <c r="AF820" s="153"/>
      <c r="AG820" s="153"/>
      <c r="AH820" s="153"/>
      <c r="AI820" s="153"/>
      <c r="AJ820" s="153"/>
      <c r="AK820" s="153"/>
      <c r="AL820" s="153"/>
    </row>
    <row r="821" spans="1:38" ht="16.5" customHeight="1" x14ac:dyDescent="0.2">
      <c r="A821" s="153"/>
      <c r="B821" s="156"/>
      <c r="C821" s="153"/>
      <c r="E821" s="153"/>
      <c r="F821" s="153"/>
      <c r="G821" s="153"/>
      <c r="H821" s="153"/>
      <c r="I821" s="153"/>
      <c r="J821" s="153"/>
      <c r="K821" s="153"/>
      <c r="L821" s="153"/>
      <c r="M821" s="153"/>
      <c r="N821" s="153"/>
      <c r="O821" s="153"/>
      <c r="P821" s="153"/>
      <c r="Q821" s="153"/>
      <c r="R821" s="153"/>
      <c r="S821" s="153"/>
      <c r="T821" s="153"/>
      <c r="U821" s="153"/>
      <c r="V821" s="153"/>
      <c r="W821" s="153"/>
      <c r="X821" s="153"/>
      <c r="Y821" s="153"/>
      <c r="Z821" s="153"/>
      <c r="AA821" s="153"/>
      <c r="AB821" s="153"/>
      <c r="AC821" s="153"/>
      <c r="AD821" s="153"/>
      <c r="AE821" s="153"/>
      <c r="AF821" s="153"/>
      <c r="AG821" s="153"/>
      <c r="AH821" s="153"/>
      <c r="AI821" s="153"/>
      <c r="AJ821" s="153"/>
      <c r="AK821" s="153"/>
      <c r="AL821" s="153"/>
    </row>
    <row r="822" spans="1:38" ht="16.5" customHeight="1" x14ac:dyDescent="0.2">
      <c r="A822" s="153"/>
      <c r="B822" s="156"/>
      <c r="C822" s="153"/>
      <c r="E822" s="153"/>
      <c r="F822" s="153"/>
      <c r="G822" s="153"/>
      <c r="H822" s="153"/>
      <c r="I822" s="153"/>
      <c r="J822" s="153"/>
      <c r="K822" s="153"/>
      <c r="L822" s="153"/>
      <c r="M822" s="153"/>
      <c r="N822" s="153"/>
      <c r="O822" s="153"/>
      <c r="P822" s="153"/>
      <c r="Q822" s="153"/>
      <c r="R822" s="153"/>
      <c r="S822" s="153"/>
      <c r="T822" s="153"/>
      <c r="U822" s="153"/>
      <c r="V822" s="153"/>
      <c r="W822" s="153"/>
      <c r="X822" s="153"/>
      <c r="Y822" s="153"/>
      <c r="Z822" s="153"/>
      <c r="AA822" s="153"/>
      <c r="AB822" s="153"/>
      <c r="AC822" s="153"/>
      <c r="AD822" s="153"/>
      <c r="AE822" s="153"/>
      <c r="AF822" s="153"/>
      <c r="AG822" s="153"/>
      <c r="AH822" s="153"/>
      <c r="AI822" s="153"/>
      <c r="AJ822" s="153"/>
      <c r="AK822" s="153"/>
      <c r="AL822" s="153"/>
    </row>
    <row r="823" spans="1:38" ht="16.5" customHeight="1" x14ac:dyDescent="0.2">
      <c r="A823" s="153"/>
      <c r="B823" s="156"/>
      <c r="C823" s="153"/>
      <c r="E823" s="153"/>
      <c r="F823" s="153"/>
      <c r="G823" s="153"/>
      <c r="H823" s="153"/>
      <c r="I823" s="153"/>
      <c r="J823" s="153"/>
      <c r="K823" s="153"/>
      <c r="L823" s="153"/>
      <c r="M823" s="153"/>
      <c r="N823" s="153"/>
      <c r="O823" s="153"/>
      <c r="P823" s="153"/>
      <c r="Q823" s="153"/>
      <c r="R823" s="153"/>
      <c r="S823" s="153"/>
      <c r="T823" s="153"/>
      <c r="U823" s="153"/>
      <c r="V823" s="153"/>
      <c r="W823" s="153"/>
      <c r="X823" s="153"/>
      <c r="Y823" s="153"/>
      <c r="Z823" s="153"/>
      <c r="AA823" s="153"/>
      <c r="AB823" s="153"/>
      <c r="AC823" s="153"/>
      <c r="AD823" s="153"/>
      <c r="AE823" s="153"/>
      <c r="AF823" s="153"/>
      <c r="AG823" s="153"/>
      <c r="AH823" s="153"/>
      <c r="AI823" s="153"/>
      <c r="AJ823" s="153"/>
      <c r="AK823" s="153"/>
      <c r="AL823" s="153"/>
    </row>
    <row r="824" spans="1:38" ht="16.5" customHeight="1" x14ac:dyDescent="0.2">
      <c r="A824" s="153"/>
      <c r="B824" s="156"/>
      <c r="C824" s="153"/>
      <c r="E824" s="153"/>
      <c r="F824" s="153"/>
      <c r="G824" s="153"/>
      <c r="H824" s="153"/>
      <c r="I824" s="153"/>
      <c r="J824" s="153"/>
      <c r="K824" s="153"/>
      <c r="L824" s="153"/>
      <c r="M824" s="153"/>
      <c r="N824" s="153"/>
      <c r="O824" s="153"/>
      <c r="P824" s="153"/>
      <c r="Q824" s="153"/>
      <c r="R824" s="153"/>
      <c r="S824" s="153"/>
      <c r="T824" s="153"/>
      <c r="U824" s="153"/>
      <c r="V824" s="153"/>
      <c r="W824" s="153"/>
      <c r="X824" s="153"/>
      <c r="Y824" s="153"/>
      <c r="Z824" s="153"/>
      <c r="AA824" s="153"/>
      <c r="AB824" s="153"/>
      <c r="AC824" s="153"/>
      <c r="AD824" s="153"/>
      <c r="AE824" s="153"/>
      <c r="AF824" s="153"/>
      <c r="AG824" s="153"/>
      <c r="AH824" s="153"/>
      <c r="AI824" s="153"/>
      <c r="AJ824" s="153"/>
      <c r="AK824" s="153"/>
      <c r="AL824" s="153"/>
    </row>
    <row r="825" spans="1:38" ht="16.5" customHeight="1" x14ac:dyDescent="0.2">
      <c r="A825" s="153"/>
      <c r="B825" s="156"/>
      <c r="C825" s="153"/>
      <c r="E825" s="153"/>
      <c r="F825" s="153"/>
      <c r="G825" s="153"/>
      <c r="H825" s="153"/>
      <c r="I825" s="153"/>
      <c r="J825" s="153"/>
      <c r="K825" s="153"/>
      <c r="L825" s="153"/>
      <c r="M825" s="153"/>
      <c r="N825" s="153"/>
      <c r="O825" s="153"/>
      <c r="P825" s="153"/>
      <c r="Q825" s="153"/>
      <c r="R825" s="153"/>
      <c r="S825" s="153"/>
      <c r="T825" s="153"/>
      <c r="U825" s="153"/>
      <c r="V825" s="153"/>
      <c r="W825" s="153"/>
      <c r="X825" s="153"/>
      <c r="Y825" s="153"/>
      <c r="Z825" s="153"/>
      <c r="AA825" s="153"/>
      <c r="AB825" s="153"/>
      <c r="AC825" s="153"/>
      <c r="AD825" s="153"/>
      <c r="AE825" s="153"/>
      <c r="AF825" s="153"/>
      <c r="AG825" s="153"/>
      <c r="AH825" s="153"/>
      <c r="AI825" s="153"/>
      <c r="AJ825" s="153"/>
      <c r="AK825" s="153"/>
      <c r="AL825" s="153"/>
    </row>
    <row r="826" spans="1:38" ht="16.5" customHeight="1" x14ac:dyDescent="0.2">
      <c r="A826" s="153"/>
      <c r="B826" s="156"/>
      <c r="C826" s="153"/>
      <c r="E826" s="153"/>
      <c r="F826" s="153"/>
      <c r="G826" s="153"/>
      <c r="H826" s="153"/>
      <c r="I826" s="153"/>
      <c r="J826" s="153"/>
      <c r="K826" s="153"/>
      <c r="L826" s="153"/>
      <c r="M826" s="153"/>
      <c r="N826" s="153"/>
      <c r="O826" s="153"/>
      <c r="P826" s="153"/>
      <c r="Q826" s="153"/>
      <c r="R826" s="153"/>
      <c r="S826" s="153"/>
      <c r="T826" s="153"/>
      <c r="U826" s="153"/>
      <c r="V826" s="153"/>
      <c r="W826" s="153"/>
      <c r="X826" s="153"/>
      <c r="Y826" s="153"/>
      <c r="Z826" s="153"/>
      <c r="AA826" s="153"/>
      <c r="AB826" s="153"/>
      <c r="AC826" s="153"/>
      <c r="AD826" s="153"/>
      <c r="AE826" s="153"/>
      <c r="AF826" s="153"/>
      <c r="AG826" s="153"/>
      <c r="AH826" s="153"/>
      <c r="AI826" s="153"/>
      <c r="AJ826" s="153"/>
      <c r="AK826" s="153"/>
      <c r="AL826" s="153"/>
    </row>
    <row r="827" spans="1:38" ht="16.5" customHeight="1" x14ac:dyDescent="0.2">
      <c r="A827" s="153"/>
      <c r="B827" s="156"/>
      <c r="C827" s="153"/>
      <c r="E827" s="153"/>
      <c r="F827" s="153"/>
      <c r="G827" s="153"/>
      <c r="H827" s="153"/>
      <c r="I827" s="153"/>
      <c r="J827" s="153"/>
      <c r="K827" s="153"/>
      <c r="L827" s="153"/>
      <c r="M827" s="153"/>
      <c r="N827" s="153"/>
      <c r="O827" s="153"/>
      <c r="P827" s="153"/>
      <c r="Q827" s="153"/>
      <c r="R827" s="153"/>
      <c r="S827" s="153"/>
      <c r="T827" s="153"/>
      <c r="U827" s="153"/>
      <c r="V827" s="153"/>
      <c r="W827" s="153"/>
      <c r="X827" s="153"/>
      <c r="Y827" s="153"/>
      <c r="Z827" s="153"/>
      <c r="AA827" s="153"/>
      <c r="AB827" s="153"/>
      <c r="AC827" s="153"/>
      <c r="AD827" s="153"/>
      <c r="AE827" s="153"/>
      <c r="AF827" s="153"/>
      <c r="AG827" s="153"/>
      <c r="AH827" s="153"/>
      <c r="AI827" s="153"/>
      <c r="AJ827" s="153"/>
      <c r="AK827" s="153"/>
      <c r="AL827" s="153"/>
    </row>
    <row r="828" spans="1:38" ht="16.5" customHeight="1" x14ac:dyDescent="0.2">
      <c r="A828" s="153"/>
      <c r="B828" s="156"/>
      <c r="C828" s="153"/>
      <c r="E828" s="153"/>
      <c r="F828" s="153"/>
      <c r="G828" s="153"/>
      <c r="H828" s="153"/>
      <c r="I828" s="153"/>
      <c r="J828" s="153"/>
      <c r="K828" s="153"/>
      <c r="L828" s="153"/>
      <c r="M828" s="153"/>
      <c r="N828" s="153"/>
      <c r="O828" s="153"/>
      <c r="P828" s="153"/>
      <c r="Q828" s="153"/>
      <c r="R828" s="153"/>
      <c r="S828" s="153"/>
      <c r="T828" s="153"/>
      <c r="U828" s="153"/>
      <c r="V828" s="153"/>
      <c r="W828" s="153"/>
      <c r="X828" s="153"/>
      <c r="Y828" s="153"/>
      <c r="Z828" s="153"/>
      <c r="AA828" s="153"/>
      <c r="AB828" s="153"/>
      <c r="AC828" s="153"/>
      <c r="AD828" s="153"/>
      <c r="AE828" s="153"/>
      <c r="AF828" s="153"/>
      <c r="AG828" s="153"/>
      <c r="AH828" s="153"/>
      <c r="AI828" s="153"/>
      <c r="AJ828" s="153"/>
      <c r="AK828" s="153"/>
      <c r="AL828" s="153"/>
    </row>
    <row r="829" spans="1:38" ht="16.5" customHeight="1" x14ac:dyDescent="0.2">
      <c r="A829" s="153"/>
      <c r="B829" s="156"/>
      <c r="C829" s="153"/>
      <c r="E829" s="153"/>
      <c r="F829" s="153"/>
      <c r="G829" s="153"/>
      <c r="H829" s="153"/>
      <c r="I829" s="153"/>
      <c r="J829" s="153"/>
      <c r="K829" s="153"/>
      <c r="L829" s="153"/>
      <c r="M829" s="153"/>
      <c r="N829" s="153"/>
      <c r="O829" s="153"/>
      <c r="P829" s="153"/>
      <c r="Q829" s="153"/>
      <c r="R829" s="153"/>
      <c r="S829" s="153"/>
      <c r="T829" s="153"/>
      <c r="U829" s="153"/>
      <c r="V829" s="153"/>
      <c r="W829" s="153"/>
      <c r="X829" s="153"/>
      <c r="Y829" s="153"/>
      <c r="Z829" s="153"/>
      <c r="AA829" s="153"/>
      <c r="AB829" s="153"/>
      <c r="AC829" s="153"/>
      <c r="AD829" s="153"/>
      <c r="AE829" s="153"/>
      <c r="AF829" s="153"/>
      <c r="AG829" s="153"/>
      <c r="AH829" s="153"/>
      <c r="AI829" s="153"/>
      <c r="AJ829" s="153"/>
      <c r="AK829" s="153"/>
      <c r="AL829" s="153"/>
    </row>
    <row r="830" spans="1:38" ht="16.5" customHeight="1" x14ac:dyDescent="0.2">
      <c r="A830" s="153"/>
      <c r="B830" s="156"/>
      <c r="C830" s="153"/>
      <c r="E830" s="153"/>
      <c r="F830" s="153"/>
      <c r="G830" s="153"/>
      <c r="H830" s="153"/>
      <c r="I830" s="153"/>
      <c r="J830" s="153"/>
      <c r="K830" s="153"/>
      <c r="L830" s="153"/>
      <c r="M830" s="153"/>
      <c r="N830" s="153"/>
      <c r="O830" s="153"/>
      <c r="P830" s="153"/>
      <c r="Q830" s="153"/>
      <c r="R830" s="153"/>
      <c r="S830" s="153"/>
      <c r="T830" s="153"/>
      <c r="U830" s="153"/>
      <c r="V830" s="153"/>
      <c r="W830" s="153"/>
      <c r="X830" s="153"/>
      <c r="Y830" s="153"/>
      <c r="Z830" s="153"/>
      <c r="AA830" s="153"/>
      <c r="AB830" s="153"/>
      <c r="AC830" s="153"/>
      <c r="AD830" s="153"/>
      <c r="AE830" s="153"/>
      <c r="AF830" s="153"/>
      <c r="AG830" s="153"/>
      <c r="AH830" s="153"/>
      <c r="AI830" s="153"/>
      <c r="AJ830" s="153"/>
      <c r="AK830" s="153"/>
      <c r="AL830" s="153"/>
    </row>
    <row r="831" spans="1:38" ht="16.5" customHeight="1" x14ac:dyDescent="0.2">
      <c r="A831" s="153"/>
      <c r="B831" s="156"/>
      <c r="C831" s="153"/>
      <c r="E831" s="153"/>
      <c r="F831" s="153"/>
      <c r="G831" s="153"/>
      <c r="H831" s="153"/>
      <c r="I831" s="153"/>
      <c r="J831" s="153"/>
      <c r="K831" s="153"/>
      <c r="L831" s="153"/>
      <c r="M831" s="153"/>
      <c r="N831" s="153"/>
      <c r="O831" s="153"/>
      <c r="P831" s="153"/>
      <c r="Q831" s="153"/>
      <c r="R831" s="153"/>
      <c r="S831" s="153"/>
      <c r="T831" s="153"/>
      <c r="U831" s="153"/>
      <c r="V831" s="153"/>
      <c r="W831" s="153"/>
      <c r="X831" s="153"/>
      <c r="Y831" s="153"/>
      <c r="Z831" s="153"/>
      <c r="AA831" s="153"/>
      <c r="AB831" s="153"/>
      <c r="AC831" s="153"/>
      <c r="AD831" s="153"/>
      <c r="AE831" s="153"/>
      <c r="AF831" s="153"/>
      <c r="AG831" s="153"/>
      <c r="AH831" s="153"/>
      <c r="AI831" s="153"/>
      <c r="AJ831" s="153"/>
      <c r="AK831" s="153"/>
      <c r="AL831" s="153"/>
    </row>
    <row r="832" spans="1:38" ht="16.5" customHeight="1" x14ac:dyDescent="0.2">
      <c r="A832" s="153"/>
      <c r="B832" s="156"/>
      <c r="C832" s="153"/>
      <c r="E832" s="153"/>
      <c r="F832" s="153"/>
      <c r="G832" s="153"/>
      <c r="H832" s="153"/>
      <c r="I832" s="153"/>
      <c r="J832" s="153"/>
      <c r="K832" s="153"/>
      <c r="L832" s="153"/>
      <c r="M832" s="153"/>
      <c r="N832" s="153"/>
      <c r="O832" s="153"/>
      <c r="P832" s="153"/>
      <c r="Q832" s="153"/>
      <c r="R832" s="153"/>
      <c r="S832" s="153"/>
      <c r="T832" s="153"/>
      <c r="U832" s="153"/>
      <c r="V832" s="153"/>
      <c r="W832" s="153"/>
      <c r="X832" s="153"/>
      <c r="Y832" s="153"/>
      <c r="Z832" s="153"/>
      <c r="AA832" s="153"/>
      <c r="AB832" s="153"/>
      <c r="AC832" s="153"/>
      <c r="AD832" s="153"/>
      <c r="AE832" s="153"/>
      <c r="AF832" s="153"/>
      <c r="AG832" s="153"/>
      <c r="AH832" s="153"/>
      <c r="AI832" s="153"/>
      <c r="AJ832" s="153"/>
      <c r="AK832" s="153"/>
      <c r="AL832" s="153"/>
    </row>
    <row r="833" spans="1:38" ht="16.5" customHeight="1" x14ac:dyDescent="0.2">
      <c r="A833" s="153"/>
      <c r="B833" s="156"/>
      <c r="C833" s="153"/>
      <c r="E833" s="153"/>
      <c r="F833" s="153"/>
      <c r="G833" s="153"/>
      <c r="H833" s="153"/>
      <c r="I833" s="153"/>
      <c r="J833" s="153"/>
      <c r="K833" s="153"/>
      <c r="L833" s="153"/>
      <c r="M833" s="153"/>
      <c r="N833" s="153"/>
      <c r="O833" s="153"/>
      <c r="P833" s="153"/>
      <c r="Q833" s="153"/>
      <c r="R833" s="153"/>
      <c r="S833" s="153"/>
      <c r="T833" s="153"/>
      <c r="U833" s="153"/>
      <c r="V833" s="153"/>
      <c r="W833" s="153"/>
      <c r="X833" s="153"/>
      <c r="Y833" s="153"/>
      <c r="Z833" s="153"/>
      <c r="AA833" s="153"/>
      <c r="AB833" s="153"/>
      <c r="AC833" s="153"/>
      <c r="AD833" s="153"/>
      <c r="AE833" s="153"/>
      <c r="AF833" s="153"/>
      <c r="AG833" s="153"/>
      <c r="AH833" s="153"/>
      <c r="AI833" s="153"/>
      <c r="AJ833" s="153"/>
      <c r="AK833" s="153"/>
      <c r="AL833" s="153"/>
    </row>
    <row r="834" spans="1:38" ht="16.5" customHeight="1" x14ac:dyDescent="0.2">
      <c r="A834" s="153"/>
      <c r="B834" s="156"/>
      <c r="C834" s="153"/>
      <c r="E834" s="153"/>
      <c r="F834" s="153"/>
      <c r="G834" s="153"/>
      <c r="H834" s="153"/>
      <c r="I834" s="153"/>
      <c r="J834" s="153"/>
      <c r="K834" s="153"/>
      <c r="L834" s="153"/>
      <c r="M834" s="153"/>
      <c r="N834" s="153"/>
      <c r="O834" s="153"/>
      <c r="P834" s="153"/>
      <c r="Q834" s="153"/>
      <c r="R834" s="153"/>
      <c r="S834" s="153"/>
      <c r="T834" s="153"/>
      <c r="U834" s="153"/>
      <c r="V834" s="153"/>
      <c r="W834" s="153"/>
      <c r="X834" s="153"/>
      <c r="Y834" s="153"/>
      <c r="Z834" s="153"/>
      <c r="AA834" s="153"/>
      <c r="AB834" s="153"/>
      <c r="AC834" s="153"/>
      <c r="AD834" s="153"/>
      <c r="AE834" s="153"/>
      <c r="AF834" s="153"/>
      <c r="AG834" s="153"/>
      <c r="AH834" s="153"/>
      <c r="AI834" s="153"/>
      <c r="AJ834" s="153"/>
      <c r="AK834" s="153"/>
      <c r="AL834" s="153"/>
    </row>
    <row r="835" spans="1:38" ht="16.5" customHeight="1" x14ac:dyDescent="0.2">
      <c r="A835" s="153"/>
      <c r="B835" s="156"/>
      <c r="C835" s="153"/>
      <c r="E835" s="153"/>
      <c r="F835" s="153"/>
      <c r="G835" s="153"/>
      <c r="H835" s="153"/>
      <c r="I835" s="153"/>
      <c r="J835" s="153"/>
      <c r="K835" s="153"/>
      <c r="L835" s="153"/>
      <c r="M835" s="153"/>
      <c r="N835" s="153"/>
      <c r="O835" s="153"/>
      <c r="P835" s="153"/>
      <c r="Q835" s="153"/>
      <c r="R835" s="153"/>
      <c r="S835" s="153"/>
      <c r="T835" s="153"/>
      <c r="U835" s="153"/>
      <c r="V835" s="153"/>
      <c r="W835" s="153"/>
      <c r="X835" s="153"/>
      <c r="Y835" s="153"/>
      <c r="Z835" s="153"/>
      <c r="AA835" s="153"/>
      <c r="AB835" s="153"/>
      <c r="AC835" s="153"/>
      <c r="AD835" s="153"/>
      <c r="AE835" s="153"/>
      <c r="AF835" s="153"/>
      <c r="AG835" s="153"/>
      <c r="AH835" s="153"/>
      <c r="AI835" s="153"/>
      <c r="AJ835" s="153"/>
      <c r="AK835" s="153"/>
      <c r="AL835" s="153"/>
    </row>
    <row r="836" spans="1:38" ht="16.5" customHeight="1" x14ac:dyDescent="0.2">
      <c r="A836" s="153"/>
      <c r="B836" s="156"/>
      <c r="C836" s="153"/>
      <c r="E836" s="153"/>
      <c r="F836" s="153"/>
      <c r="G836" s="153"/>
      <c r="H836" s="153"/>
      <c r="I836" s="153"/>
      <c r="J836" s="153"/>
      <c r="K836" s="153"/>
      <c r="L836" s="153"/>
      <c r="M836" s="153"/>
      <c r="N836" s="153"/>
      <c r="O836" s="153"/>
      <c r="P836" s="153"/>
      <c r="Q836" s="153"/>
      <c r="R836" s="153"/>
      <c r="S836" s="153"/>
      <c r="T836" s="153"/>
      <c r="U836" s="153"/>
      <c r="V836" s="153"/>
      <c r="W836" s="153"/>
      <c r="X836" s="153"/>
      <c r="Y836" s="153"/>
      <c r="Z836" s="153"/>
      <c r="AA836" s="153"/>
      <c r="AB836" s="153"/>
      <c r="AC836" s="153"/>
      <c r="AD836" s="153"/>
      <c r="AE836" s="153"/>
      <c r="AF836" s="153"/>
      <c r="AG836" s="153"/>
      <c r="AH836" s="153"/>
      <c r="AI836" s="153"/>
      <c r="AJ836" s="153"/>
      <c r="AK836" s="153"/>
      <c r="AL836" s="153"/>
    </row>
    <row r="837" spans="1:38" ht="16.5" customHeight="1" x14ac:dyDescent="0.2">
      <c r="A837" s="153"/>
      <c r="B837" s="156"/>
      <c r="C837" s="153"/>
      <c r="E837" s="153"/>
      <c r="F837" s="153"/>
      <c r="G837" s="153"/>
      <c r="H837" s="153"/>
      <c r="I837" s="153"/>
      <c r="J837" s="153"/>
      <c r="K837" s="153"/>
      <c r="L837" s="153"/>
      <c r="M837" s="153"/>
      <c r="N837" s="153"/>
      <c r="O837" s="153"/>
      <c r="P837" s="153"/>
      <c r="Q837" s="153"/>
      <c r="R837" s="153"/>
      <c r="S837" s="153"/>
      <c r="T837" s="153"/>
      <c r="U837" s="153"/>
      <c r="V837" s="153"/>
      <c r="W837" s="153"/>
      <c r="X837" s="153"/>
      <c r="Y837" s="153"/>
      <c r="Z837" s="153"/>
      <c r="AA837" s="153"/>
      <c r="AB837" s="153"/>
      <c r="AC837" s="153"/>
      <c r="AD837" s="153"/>
      <c r="AE837" s="153"/>
      <c r="AF837" s="153"/>
      <c r="AG837" s="153"/>
      <c r="AH837" s="153"/>
      <c r="AI837" s="153"/>
      <c r="AJ837" s="153"/>
      <c r="AK837" s="153"/>
      <c r="AL837" s="153"/>
    </row>
    <row r="838" spans="1:38" ht="16.5" customHeight="1" x14ac:dyDescent="0.2">
      <c r="A838" s="153"/>
      <c r="B838" s="156"/>
      <c r="C838" s="153"/>
      <c r="E838" s="153"/>
      <c r="F838" s="153"/>
      <c r="G838" s="153"/>
      <c r="H838" s="153"/>
      <c r="I838" s="153"/>
      <c r="J838" s="153"/>
      <c r="K838" s="153"/>
      <c r="L838" s="153"/>
      <c r="M838" s="153"/>
      <c r="N838" s="153"/>
      <c r="O838" s="153"/>
      <c r="P838" s="153"/>
      <c r="Q838" s="153"/>
      <c r="R838" s="153"/>
      <c r="S838" s="153"/>
      <c r="T838" s="153"/>
      <c r="U838" s="153"/>
      <c r="V838" s="153"/>
      <c r="W838" s="153"/>
      <c r="X838" s="153"/>
      <c r="Y838" s="153"/>
      <c r="Z838" s="153"/>
      <c r="AA838" s="153"/>
      <c r="AB838" s="153"/>
      <c r="AC838" s="153"/>
      <c r="AD838" s="153"/>
      <c r="AE838" s="153"/>
      <c r="AF838" s="153"/>
      <c r="AG838" s="153"/>
      <c r="AH838" s="153"/>
      <c r="AI838" s="153"/>
      <c r="AJ838" s="153"/>
      <c r="AK838" s="153"/>
      <c r="AL838" s="153"/>
    </row>
    <row r="839" spans="1:38" ht="16.5" customHeight="1" x14ac:dyDescent="0.2">
      <c r="A839" s="153"/>
      <c r="B839" s="156"/>
      <c r="C839" s="153"/>
      <c r="E839" s="153"/>
      <c r="F839" s="153"/>
      <c r="G839" s="153"/>
      <c r="H839" s="153"/>
      <c r="I839" s="153"/>
      <c r="J839" s="153"/>
      <c r="K839" s="153"/>
      <c r="L839" s="153"/>
      <c r="M839" s="153"/>
      <c r="N839" s="153"/>
      <c r="O839" s="153"/>
      <c r="P839" s="153"/>
      <c r="Q839" s="153"/>
      <c r="R839" s="153"/>
      <c r="S839" s="153"/>
      <c r="T839" s="153"/>
      <c r="U839" s="153"/>
      <c r="V839" s="153"/>
      <c r="W839" s="153"/>
      <c r="X839" s="153"/>
      <c r="Y839" s="153"/>
      <c r="Z839" s="153"/>
      <c r="AA839" s="153"/>
      <c r="AB839" s="153"/>
      <c r="AC839" s="153"/>
      <c r="AD839" s="153"/>
      <c r="AE839" s="153"/>
      <c r="AF839" s="153"/>
      <c r="AG839" s="153"/>
      <c r="AH839" s="153"/>
      <c r="AI839" s="153"/>
      <c r="AJ839" s="153"/>
      <c r="AK839" s="153"/>
      <c r="AL839" s="153"/>
    </row>
    <row r="840" spans="1:38" ht="16.5" customHeight="1" x14ac:dyDescent="0.2">
      <c r="A840" s="153"/>
      <c r="B840" s="156"/>
      <c r="C840" s="153"/>
      <c r="E840" s="153"/>
      <c r="F840" s="153"/>
      <c r="G840" s="153"/>
      <c r="H840" s="153"/>
      <c r="I840" s="153"/>
      <c r="J840" s="153"/>
      <c r="K840" s="153"/>
      <c r="L840" s="153"/>
      <c r="M840" s="153"/>
      <c r="N840" s="153"/>
      <c r="O840" s="153"/>
      <c r="P840" s="153"/>
      <c r="Q840" s="153"/>
      <c r="R840" s="153"/>
      <c r="S840" s="153"/>
      <c r="T840" s="153"/>
      <c r="U840" s="153"/>
      <c r="V840" s="153"/>
      <c r="W840" s="153"/>
      <c r="X840" s="153"/>
      <c r="Y840" s="153"/>
      <c r="Z840" s="153"/>
      <c r="AA840" s="153"/>
      <c r="AB840" s="153"/>
      <c r="AC840" s="153"/>
      <c r="AD840" s="153"/>
      <c r="AE840" s="153"/>
      <c r="AF840" s="153"/>
      <c r="AG840" s="153"/>
      <c r="AH840" s="153"/>
      <c r="AI840" s="153"/>
      <c r="AJ840" s="153"/>
      <c r="AK840" s="153"/>
      <c r="AL840" s="153"/>
    </row>
    <row r="841" spans="1:38" ht="16.5" customHeight="1" x14ac:dyDescent="0.2">
      <c r="A841" s="153"/>
      <c r="B841" s="156"/>
      <c r="C841" s="153"/>
      <c r="E841" s="153"/>
      <c r="F841" s="153"/>
      <c r="G841" s="153"/>
      <c r="H841" s="153"/>
      <c r="I841" s="153"/>
      <c r="J841" s="153"/>
      <c r="K841" s="153"/>
      <c r="L841" s="153"/>
      <c r="M841" s="153"/>
      <c r="N841" s="153"/>
      <c r="O841" s="153"/>
      <c r="P841" s="153"/>
      <c r="Q841" s="153"/>
      <c r="R841" s="153"/>
      <c r="S841" s="153"/>
      <c r="T841" s="153"/>
      <c r="U841" s="153"/>
      <c r="V841" s="153"/>
      <c r="W841" s="153"/>
      <c r="X841" s="153"/>
      <c r="Y841" s="153"/>
      <c r="Z841" s="153"/>
      <c r="AA841" s="153"/>
      <c r="AB841" s="153"/>
      <c r="AC841" s="153"/>
      <c r="AD841" s="153"/>
      <c r="AE841" s="153"/>
      <c r="AF841" s="153"/>
      <c r="AG841" s="153"/>
      <c r="AH841" s="153"/>
      <c r="AI841" s="153"/>
      <c r="AJ841" s="153"/>
      <c r="AK841" s="153"/>
      <c r="AL841" s="153"/>
    </row>
    <row r="842" spans="1:38" ht="16.5" customHeight="1" x14ac:dyDescent="0.2">
      <c r="A842" s="153"/>
      <c r="B842" s="156"/>
      <c r="C842" s="153"/>
      <c r="E842" s="153"/>
      <c r="F842" s="153"/>
      <c r="G842" s="153"/>
      <c r="H842" s="153"/>
      <c r="I842" s="153"/>
      <c r="J842" s="153"/>
      <c r="K842" s="153"/>
      <c r="L842" s="153"/>
      <c r="M842" s="153"/>
      <c r="N842" s="153"/>
      <c r="O842" s="153"/>
      <c r="P842" s="153"/>
      <c r="Q842" s="153"/>
      <c r="R842" s="153"/>
      <c r="S842" s="153"/>
      <c r="T842" s="153"/>
      <c r="U842" s="153"/>
      <c r="V842" s="153"/>
      <c r="W842" s="153"/>
      <c r="X842" s="153"/>
      <c r="Y842" s="153"/>
      <c r="Z842" s="153"/>
      <c r="AA842" s="153"/>
      <c r="AB842" s="153"/>
      <c r="AC842" s="153"/>
      <c r="AD842" s="153"/>
      <c r="AE842" s="153"/>
      <c r="AF842" s="153"/>
      <c r="AG842" s="153"/>
      <c r="AH842" s="153"/>
      <c r="AI842" s="153"/>
      <c r="AJ842" s="153"/>
      <c r="AK842" s="153"/>
      <c r="AL842" s="153"/>
    </row>
    <row r="843" spans="1:38" ht="16.5" customHeight="1" x14ac:dyDescent="0.2">
      <c r="A843" s="153"/>
      <c r="B843" s="156"/>
      <c r="C843" s="153"/>
      <c r="E843" s="153"/>
      <c r="F843" s="153"/>
      <c r="G843" s="153"/>
      <c r="H843" s="153"/>
      <c r="I843" s="153"/>
      <c r="J843" s="153"/>
      <c r="K843" s="153"/>
      <c r="L843" s="153"/>
      <c r="M843" s="153"/>
      <c r="N843" s="153"/>
      <c r="O843" s="153"/>
      <c r="P843" s="153"/>
      <c r="Q843" s="153"/>
      <c r="R843" s="153"/>
      <c r="S843" s="153"/>
      <c r="T843" s="153"/>
      <c r="U843" s="153"/>
      <c r="V843" s="153"/>
      <c r="W843" s="153"/>
      <c r="X843" s="153"/>
      <c r="Y843" s="153"/>
      <c r="Z843" s="153"/>
      <c r="AA843" s="153"/>
      <c r="AB843" s="153"/>
      <c r="AC843" s="153"/>
      <c r="AD843" s="153"/>
      <c r="AE843" s="153"/>
      <c r="AF843" s="153"/>
      <c r="AG843" s="153"/>
      <c r="AH843" s="153"/>
      <c r="AI843" s="153"/>
      <c r="AJ843" s="153"/>
      <c r="AK843" s="153"/>
      <c r="AL843" s="153"/>
    </row>
    <row r="844" spans="1:38" ht="16.5" customHeight="1" x14ac:dyDescent="0.2">
      <c r="A844" s="153"/>
      <c r="B844" s="156"/>
      <c r="C844" s="153"/>
      <c r="E844" s="153"/>
      <c r="F844" s="153"/>
      <c r="G844" s="153"/>
      <c r="H844" s="153"/>
      <c r="I844" s="153"/>
      <c r="J844" s="153"/>
      <c r="K844" s="153"/>
      <c r="L844" s="153"/>
      <c r="M844" s="153"/>
      <c r="N844" s="153"/>
      <c r="O844" s="153"/>
      <c r="P844" s="153"/>
      <c r="Q844" s="153"/>
      <c r="R844" s="153"/>
      <c r="S844" s="153"/>
      <c r="T844" s="153"/>
      <c r="U844" s="153"/>
      <c r="V844" s="153"/>
      <c r="W844" s="153"/>
      <c r="X844" s="153"/>
      <c r="Y844" s="153"/>
      <c r="Z844" s="153"/>
      <c r="AA844" s="153"/>
      <c r="AB844" s="153"/>
      <c r="AC844" s="153"/>
      <c r="AD844" s="153"/>
      <c r="AE844" s="153"/>
      <c r="AF844" s="153"/>
      <c r="AG844" s="153"/>
      <c r="AH844" s="153"/>
      <c r="AI844" s="153"/>
      <c r="AJ844" s="153"/>
      <c r="AK844" s="153"/>
      <c r="AL844" s="153"/>
    </row>
    <row r="845" spans="1:38" ht="16.5" customHeight="1" x14ac:dyDescent="0.2">
      <c r="A845" s="153"/>
      <c r="B845" s="156"/>
      <c r="C845" s="153"/>
      <c r="E845" s="153"/>
      <c r="F845" s="153"/>
      <c r="G845" s="153"/>
      <c r="H845" s="153"/>
      <c r="I845" s="153"/>
      <c r="J845" s="153"/>
      <c r="K845" s="153"/>
      <c r="L845" s="153"/>
      <c r="M845" s="153"/>
      <c r="N845" s="153"/>
      <c r="O845" s="153"/>
      <c r="P845" s="153"/>
      <c r="Q845" s="153"/>
      <c r="R845" s="153"/>
      <c r="S845" s="153"/>
      <c r="T845" s="153"/>
      <c r="U845" s="153"/>
      <c r="V845" s="153"/>
      <c r="W845" s="153"/>
      <c r="X845" s="153"/>
      <c r="Y845" s="153"/>
      <c r="Z845" s="153"/>
      <c r="AA845" s="153"/>
      <c r="AB845" s="153"/>
      <c r="AC845" s="153"/>
      <c r="AD845" s="153"/>
      <c r="AE845" s="153"/>
      <c r="AF845" s="153"/>
      <c r="AG845" s="153"/>
      <c r="AH845" s="153"/>
      <c r="AI845" s="153"/>
      <c r="AJ845" s="153"/>
      <c r="AK845" s="153"/>
      <c r="AL845" s="153"/>
    </row>
    <row r="846" spans="1:38" ht="16.5" customHeight="1" x14ac:dyDescent="0.2">
      <c r="A846" s="153"/>
      <c r="B846" s="156"/>
      <c r="C846" s="153"/>
      <c r="E846" s="153"/>
      <c r="F846" s="153"/>
      <c r="G846" s="153"/>
      <c r="H846" s="153"/>
      <c r="I846" s="153"/>
      <c r="J846" s="153"/>
      <c r="K846" s="153"/>
      <c r="L846" s="153"/>
      <c r="M846" s="153"/>
      <c r="N846" s="153"/>
      <c r="O846" s="153"/>
      <c r="P846" s="153"/>
      <c r="Q846" s="153"/>
      <c r="R846" s="153"/>
      <c r="S846" s="153"/>
      <c r="T846" s="153"/>
      <c r="U846" s="153"/>
      <c r="V846" s="153"/>
      <c r="W846" s="153"/>
      <c r="X846" s="153"/>
      <c r="Y846" s="153"/>
      <c r="Z846" s="153"/>
      <c r="AA846" s="153"/>
      <c r="AB846" s="153"/>
      <c r="AC846" s="153"/>
      <c r="AD846" s="153"/>
      <c r="AE846" s="153"/>
      <c r="AF846" s="153"/>
      <c r="AG846" s="153"/>
      <c r="AH846" s="153"/>
      <c r="AI846" s="153"/>
      <c r="AJ846" s="153"/>
      <c r="AK846" s="153"/>
      <c r="AL846" s="153"/>
    </row>
    <row r="847" spans="1:38" ht="16.5" customHeight="1" x14ac:dyDescent="0.2">
      <c r="A847" s="153"/>
      <c r="B847" s="156"/>
      <c r="C847" s="153"/>
      <c r="E847" s="153"/>
      <c r="F847" s="153"/>
      <c r="G847" s="153"/>
      <c r="H847" s="153"/>
      <c r="I847" s="153"/>
      <c r="J847" s="153"/>
      <c r="K847" s="153"/>
      <c r="L847" s="153"/>
      <c r="M847" s="153"/>
      <c r="N847" s="153"/>
      <c r="O847" s="153"/>
      <c r="P847" s="153"/>
      <c r="Q847" s="153"/>
      <c r="R847" s="153"/>
      <c r="S847" s="153"/>
      <c r="T847" s="153"/>
      <c r="U847" s="153"/>
      <c r="V847" s="153"/>
      <c r="W847" s="153"/>
      <c r="X847" s="153"/>
      <c r="Y847" s="153"/>
      <c r="Z847" s="153"/>
      <c r="AA847" s="153"/>
      <c r="AB847" s="153"/>
      <c r="AC847" s="153"/>
      <c r="AD847" s="153"/>
      <c r="AE847" s="153"/>
      <c r="AF847" s="153"/>
      <c r="AG847" s="153"/>
      <c r="AH847" s="153"/>
      <c r="AI847" s="153"/>
      <c r="AJ847" s="153"/>
      <c r="AK847" s="153"/>
      <c r="AL847" s="153"/>
    </row>
    <row r="848" spans="1:38" ht="16.5" customHeight="1" x14ac:dyDescent="0.2">
      <c r="A848" s="153"/>
      <c r="B848" s="156"/>
      <c r="C848" s="153"/>
      <c r="E848" s="153"/>
      <c r="F848" s="153"/>
      <c r="G848" s="153"/>
      <c r="H848" s="153"/>
      <c r="I848" s="153"/>
      <c r="J848" s="153"/>
      <c r="K848" s="153"/>
      <c r="L848" s="153"/>
      <c r="M848" s="153"/>
      <c r="N848" s="153"/>
      <c r="O848" s="153"/>
      <c r="P848" s="153"/>
      <c r="Q848" s="153"/>
      <c r="R848" s="153"/>
      <c r="S848" s="153"/>
      <c r="T848" s="153"/>
      <c r="U848" s="153"/>
      <c r="V848" s="153"/>
      <c r="W848" s="153"/>
      <c r="X848" s="153"/>
      <c r="Y848" s="153"/>
      <c r="Z848" s="153"/>
      <c r="AA848" s="153"/>
      <c r="AB848" s="153"/>
      <c r="AC848" s="153"/>
      <c r="AD848" s="153"/>
      <c r="AE848" s="153"/>
      <c r="AF848" s="153"/>
      <c r="AG848" s="153"/>
      <c r="AH848" s="153"/>
      <c r="AI848" s="153"/>
      <c r="AJ848" s="153"/>
      <c r="AK848" s="153"/>
      <c r="AL848" s="153"/>
    </row>
    <row r="849" spans="1:38" ht="16.5" customHeight="1" x14ac:dyDescent="0.2">
      <c r="A849" s="153"/>
      <c r="B849" s="156"/>
      <c r="C849" s="153"/>
      <c r="E849" s="153"/>
      <c r="F849" s="153"/>
      <c r="G849" s="153"/>
      <c r="H849" s="153"/>
      <c r="I849" s="153"/>
      <c r="J849" s="153"/>
      <c r="K849" s="153"/>
      <c r="L849" s="153"/>
      <c r="M849" s="153"/>
      <c r="N849" s="153"/>
      <c r="O849" s="153"/>
      <c r="P849" s="153"/>
      <c r="Q849" s="153"/>
      <c r="R849" s="153"/>
      <c r="S849" s="153"/>
      <c r="T849" s="153"/>
      <c r="U849" s="153"/>
      <c r="V849" s="153"/>
      <c r="W849" s="153"/>
      <c r="X849" s="153"/>
      <c r="Y849" s="153"/>
      <c r="Z849" s="153"/>
      <c r="AA849" s="153"/>
      <c r="AB849" s="153"/>
      <c r="AC849" s="153"/>
      <c r="AD849" s="153"/>
      <c r="AE849" s="153"/>
      <c r="AF849" s="153"/>
      <c r="AG849" s="153"/>
      <c r="AH849" s="153"/>
      <c r="AI849" s="153"/>
      <c r="AJ849" s="153"/>
      <c r="AK849" s="153"/>
      <c r="AL849" s="153"/>
    </row>
    <row r="850" spans="1:38" ht="16.5" customHeight="1" x14ac:dyDescent="0.2">
      <c r="A850" s="153"/>
      <c r="B850" s="156"/>
      <c r="C850" s="153"/>
      <c r="E850" s="153"/>
      <c r="F850" s="153"/>
      <c r="G850" s="153"/>
      <c r="H850" s="153"/>
      <c r="I850" s="153"/>
      <c r="J850" s="153"/>
      <c r="K850" s="153"/>
      <c r="L850" s="153"/>
      <c r="M850" s="153"/>
      <c r="N850" s="153"/>
      <c r="O850" s="153"/>
      <c r="P850" s="153"/>
      <c r="Q850" s="153"/>
      <c r="R850" s="153"/>
      <c r="S850" s="153"/>
      <c r="T850" s="153"/>
      <c r="U850" s="153"/>
      <c r="V850" s="153"/>
      <c r="W850" s="153"/>
      <c r="X850" s="153"/>
      <c r="Y850" s="153"/>
      <c r="Z850" s="153"/>
      <c r="AA850" s="153"/>
      <c r="AB850" s="153"/>
      <c r="AC850" s="153"/>
      <c r="AD850" s="153"/>
      <c r="AE850" s="153"/>
      <c r="AF850" s="153"/>
      <c r="AG850" s="153"/>
      <c r="AH850" s="153"/>
      <c r="AI850" s="153"/>
      <c r="AJ850" s="153"/>
      <c r="AK850" s="153"/>
      <c r="AL850" s="153"/>
    </row>
    <row r="851" spans="1:38" ht="16.5" customHeight="1" x14ac:dyDescent="0.2">
      <c r="A851" s="153"/>
      <c r="B851" s="156"/>
      <c r="C851" s="153"/>
      <c r="E851" s="153"/>
      <c r="F851" s="153"/>
      <c r="G851" s="153"/>
      <c r="H851" s="153"/>
      <c r="I851" s="153"/>
      <c r="J851" s="153"/>
      <c r="K851" s="153"/>
      <c r="L851" s="153"/>
      <c r="M851" s="153"/>
      <c r="N851" s="153"/>
      <c r="O851" s="153"/>
      <c r="P851" s="153"/>
      <c r="Q851" s="153"/>
      <c r="R851" s="153"/>
      <c r="S851" s="153"/>
      <c r="T851" s="153"/>
      <c r="U851" s="153"/>
      <c r="V851" s="153"/>
      <c r="W851" s="153"/>
      <c r="X851" s="153"/>
      <c r="Y851" s="153"/>
      <c r="Z851" s="153"/>
      <c r="AA851" s="153"/>
      <c r="AB851" s="153"/>
      <c r="AC851" s="153"/>
      <c r="AD851" s="153"/>
      <c r="AE851" s="153"/>
      <c r="AF851" s="153"/>
      <c r="AG851" s="153"/>
      <c r="AH851" s="153"/>
      <c r="AI851" s="153"/>
      <c r="AJ851" s="153"/>
      <c r="AK851" s="153"/>
      <c r="AL851" s="153"/>
    </row>
    <row r="852" spans="1:38" ht="16.5" customHeight="1" x14ac:dyDescent="0.2">
      <c r="A852" s="153"/>
      <c r="B852" s="156"/>
      <c r="C852" s="153"/>
      <c r="E852" s="153"/>
      <c r="F852" s="153"/>
      <c r="G852" s="153"/>
      <c r="H852" s="153"/>
      <c r="I852" s="153"/>
      <c r="J852" s="153"/>
      <c r="K852" s="153"/>
      <c r="L852" s="153"/>
      <c r="M852" s="153"/>
      <c r="N852" s="153"/>
      <c r="O852" s="153"/>
      <c r="P852" s="153"/>
      <c r="Q852" s="153"/>
      <c r="R852" s="153"/>
      <c r="S852" s="153"/>
      <c r="T852" s="153"/>
      <c r="U852" s="153"/>
      <c r="V852" s="153"/>
      <c r="W852" s="153"/>
      <c r="X852" s="153"/>
      <c r="Y852" s="153"/>
      <c r="Z852" s="153"/>
      <c r="AA852" s="153"/>
      <c r="AB852" s="153"/>
      <c r="AC852" s="153"/>
      <c r="AD852" s="153"/>
      <c r="AE852" s="153"/>
      <c r="AF852" s="153"/>
      <c r="AG852" s="153"/>
      <c r="AH852" s="153"/>
      <c r="AI852" s="153"/>
      <c r="AJ852" s="153"/>
      <c r="AK852" s="153"/>
      <c r="AL852" s="153"/>
    </row>
    <row r="853" spans="1:38" ht="16.5" customHeight="1" x14ac:dyDescent="0.2">
      <c r="A853" s="153"/>
      <c r="B853" s="156"/>
      <c r="C853" s="153"/>
      <c r="E853" s="153"/>
      <c r="F853" s="153"/>
      <c r="G853" s="153"/>
      <c r="H853" s="153"/>
      <c r="I853" s="153"/>
      <c r="J853" s="153"/>
      <c r="K853" s="153"/>
      <c r="L853" s="153"/>
      <c r="M853" s="153"/>
      <c r="N853" s="153"/>
      <c r="O853" s="153"/>
      <c r="P853" s="153"/>
      <c r="Q853" s="153"/>
      <c r="R853" s="153"/>
      <c r="S853" s="153"/>
      <c r="T853" s="153"/>
      <c r="U853" s="153"/>
      <c r="V853" s="153"/>
      <c r="W853" s="153"/>
      <c r="X853" s="153"/>
      <c r="Y853" s="153"/>
      <c r="Z853" s="153"/>
      <c r="AA853" s="153"/>
      <c r="AB853" s="153"/>
      <c r="AC853" s="153"/>
      <c r="AD853" s="153"/>
      <c r="AE853" s="153"/>
      <c r="AF853" s="153"/>
      <c r="AG853" s="153"/>
      <c r="AH853" s="153"/>
      <c r="AI853" s="153"/>
      <c r="AJ853" s="153"/>
      <c r="AK853" s="153"/>
      <c r="AL853" s="153"/>
    </row>
    <row r="854" spans="1:38" ht="16.5" customHeight="1" x14ac:dyDescent="0.2">
      <c r="A854" s="153"/>
      <c r="B854" s="156"/>
      <c r="C854" s="153"/>
      <c r="E854" s="153"/>
      <c r="F854" s="153"/>
      <c r="G854" s="153"/>
      <c r="H854" s="153"/>
      <c r="I854" s="153"/>
      <c r="J854" s="153"/>
      <c r="K854" s="153"/>
      <c r="L854" s="153"/>
      <c r="M854" s="153"/>
      <c r="N854" s="153"/>
      <c r="O854" s="153"/>
      <c r="P854" s="153"/>
      <c r="Q854" s="153"/>
      <c r="R854" s="153"/>
      <c r="S854" s="153"/>
      <c r="T854" s="153"/>
      <c r="U854" s="153"/>
      <c r="V854" s="153"/>
      <c r="W854" s="153"/>
      <c r="X854" s="153"/>
      <c r="Y854" s="153"/>
      <c r="Z854" s="153"/>
      <c r="AA854" s="153"/>
      <c r="AB854" s="153"/>
      <c r="AC854" s="153"/>
      <c r="AD854" s="153"/>
      <c r="AE854" s="153"/>
      <c r="AF854" s="153"/>
      <c r="AG854" s="153"/>
      <c r="AH854" s="153"/>
      <c r="AI854" s="153"/>
      <c r="AJ854" s="153"/>
      <c r="AK854" s="153"/>
      <c r="AL854" s="153"/>
    </row>
    <row r="855" spans="1:38" ht="16.5" customHeight="1" x14ac:dyDescent="0.2">
      <c r="A855" s="153"/>
      <c r="B855" s="156"/>
      <c r="C855" s="153"/>
      <c r="E855" s="153"/>
      <c r="F855" s="153"/>
      <c r="G855" s="153"/>
      <c r="H855" s="153"/>
      <c r="I855" s="153"/>
      <c r="J855" s="153"/>
      <c r="K855" s="153"/>
      <c r="L855" s="153"/>
      <c r="M855" s="153"/>
      <c r="N855" s="153"/>
      <c r="O855" s="153"/>
      <c r="P855" s="153"/>
      <c r="Q855" s="153"/>
      <c r="R855" s="153"/>
      <c r="S855" s="153"/>
      <c r="T855" s="153"/>
      <c r="U855" s="153"/>
      <c r="V855" s="153"/>
      <c r="W855" s="153"/>
      <c r="X855" s="153"/>
      <c r="Y855" s="153"/>
      <c r="Z855" s="153"/>
      <c r="AA855" s="153"/>
      <c r="AB855" s="153"/>
      <c r="AC855" s="153"/>
      <c r="AD855" s="153"/>
      <c r="AE855" s="153"/>
      <c r="AF855" s="153"/>
      <c r="AG855" s="153"/>
      <c r="AH855" s="153"/>
      <c r="AI855" s="153"/>
      <c r="AJ855" s="153"/>
      <c r="AK855" s="153"/>
      <c r="AL855" s="153"/>
    </row>
    <row r="856" spans="1:38" ht="16.5" customHeight="1" x14ac:dyDescent="0.2">
      <c r="A856" s="153"/>
      <c r="B856" s="156"/>
      <c r="C856" s="153"/>
      <c r="E856" s="153"/>
      <c r="F856" s="153"/>
      <c r="G856" s="153"/>
      <c r="H856" s="153"/>
      <c r="I856" s="153"/>
      <c r="J856" s="153"/>
      <c r="K856" s="153"/>
      <c r="L856" s="153"/>
      <c r="M856" s="153"/>
      <c r="N856" s="153"/>
      <c r="O856" s="153"/>
      <c r="P856" s="153"/>
      <c r="Q856" s="153"/>
      <c r="R856" s="153"/>
      <c r="S856" s="153"/>
      <c r="T856" s="153"/>
      <c r="U856" s="153"/>
      <c r="V856" s="153"/>
      <c r="W856" s="153"/>
      <c r="X856" s="153"/>
      <c r="Y856" s="153"/>
      <c r="Z856" s="153"/>
      <c r="AA856" s="153"/>
      <c r="AB856" s="153"/>
      <c r="AC856" s="153"/>
      <c r="AD856" s="153"/>
      <c r="AE856" s="153"/>
      <c r="AF856" s="153"/>
      <c r="AG856" s="153"/>
      <c r="AH856" s="153"/>
      <c r="AI856" s="153"/>
      <c r="AJ856" s="153"/>
      <c r="AK856" s="153"/>
      <c r="AL856" s="153"/>
    </row>
    <row r="857" spans="1:38" ht="16.5" customHeight="1" x14ac:dyDescent="0.2">
      <c r="A857" s="153"/>
      <c r="B857" s="156"/>
      <c r="C857" s="153"/>
      <c r="E857" s="153"/>
      <c r="F857" s="153"/>
      <c r="G857" s="153"/>
      <c r="H857" s="153"/>
      <c r="I857" s="153"/>
      <c r="J857" s="153"/>
      <c r="K857" s="153"/>
      <c r="L857" s="153"/>
      <c r="M857" s="153"/>
      <c r="N857" s="153"/>
      <c r="O857" s="153"/>
      <c r="P857" s="153"/>
      <c r="Q857" s="153"/>
      <c r="R857" s="153"/>
      <c r="S857" s="153"/>
      <c r="T857" s="153"/>
      <c r="U857" s="153"/>
      <c r="V857" s="153"/>
      <c r="W857" s="153"/>
      <c r="X857" s="153"/>
      <c r="Y857" s="153"/>
      <c r="Z857" s="153"/>
      <c r="AA857" s="153"/>
      <c r="AB857" s="153"/>
      <c r="AC857" s="153"/>
      <c r="AD857" s="153"/>
      <c r="AE857" s="153"/>
      <c r="AF857" s="153"/>
      <c r="AG857" s="153"/>
      <c r="AH857" s="153"/>
      <c r="AI857" s="153"/>
      <c r="AJ857" s="153"/>
      <c r="AK857" s="153"/>
      <c r="AL857" s="153"/>
    </row>
    <row r="858" spans="1:38" ht="16.5" customHeight="1" x14ac:dyDescent="0.2">
      <c r="A858" s="153"/>
      <c r="B858" s="156"/>
      <c r="C858" s="153"/>
      <c r="E858" s="153"/>
      <c r="F858" s="153"/>
      <c r="G858" s="153"/>
      <c r="H858" s="153"/>
      <c r="I858" s="153"/>
      <c r="J858" s="153"/>
      <c r="K858" s="153"/>
      <c r="L858" s="153"/>
      <c r="M858" s="153"/>
      <c r="N858" s="153"/>
      <c r="O858" s="153"/>
      <c r="P858" s="153"/>
      <c r="Q858" s="153"/>
      <c r="R858" s="153"/>
      <c r="S858" s="153"/>
      <c r="T858" s="153"/>
      <c r="U858" s="153"/>
      <c r="V858" s="153"/>
      <c r="W858" s="153"/>
      <c r="X858" s="153"/>
      <c r="Y858" s="153"/>
      <c r="Z858" s="153"/>
      <c r="AA858" s="153"/>
      <c r="AB858" s="153"/>
      <c r="AC858" s="153"/>
      <c r="AD858" s="153"/>
      <c r="AE858" s="153"/>
      <c r="AF858" s="153"/>
      <c r="AG858" s="153"/>
      <c r="AH858" s="153"/>
      <c r="AI858" s="153"/>
      <c r="AJ858" s="153"/>
      <c r="AK858" s="153"/>
      <c r="AL858" s="153"/>
    </row>
    <row r="859" spans="1:38" ht="16.5" customHeight="1" x14ac:dyDescent="0.2">
      <c r="A859" s="153"/>
      <c r="B859" s="156"/>
      <c r="C859" s="153"/>
      <c r="E859" s="153"/>
      <c r="F859" s="153"/>
      <c r="G859" s="153"/>
      <c r="H859" s="153"/>
      <c r="I859" s="153"/>
      <c r="J859" s="153"/>
      <c r="K859" s="153"/>
      <c r="L859" s="153"/>
      <c r="M859" s="153"/>
      <c r="N859" s="153"/>
      <c r="O859" s="153"/>
      <c r="P859" s="153"/>
      <c r="Q859" s="153"/>
      <c r="R859" s="153"/>
      <c r="S859" s="153"/>
      <c r="T859" s="153"/>
      <c r="U859" s="153"/>
      <c r="V859" s="153"/>
      <c r="W859" s="153"/>
      <c r="X859" s="153"/>
      <c r="Y859" s="153"/>
      <c r="Z859" s="153"/>
      <c r="AA859" s="153"/>
      <c r="AB859" s="153"/>
      <c r="AC859" s="153"/>
      <c r="AD859" s="153"/>
      <c r="AE859" s="153"/>
      <c r="AF859" s="153"/>
      <c r="AG859" s="153"/>
      <c r="AH859" s="153"/>
      <c r="AI859" s="153"/>
      <c r="AJ859" s="153"/>
      <c r="AK859" s="153"/>
      <c r="AL859" s="153"/>
    </row>
    <row r="860" spans="1:38" ht="16.5" customHeight="1" x14ac:dyDescent="0.2">
      <c r="A860" s="153"/>
      <c r="B860" s="156"/>
      <c r="C860" s="153"/>
      <c r="E860" s="153"/>
      <c r="F860" s="153"/>
      <c r="G860" s="153"/>
      <c r="H860" s="153"/>
      <c r="I860" s="153"/>
      <c r="J860" s="153"/>
      <c r="K860" s="153"/>
      <c r="L860" s="153"/>
      <c r="M860" s="153"/>
      <c r="N860" s="153"/>
      <c r="O860" s="153"/>
      <c r="P860" s="153"/>
      <c r="Q860" s="153"/>
      <c r="R860" s="153"/>
      <c r="S860" s="153"/>
      <c r="T860" s="153"/>
      <c r="U860" s="153"/>
      <c r="V860" s="153"/>
      <c r="W860" s="153"/>
      <c r="X860" s="153"/>
      <c r="Y860" s="153"/>
      <c r="Z860" s="153"/>
      <c r="AA860" s="153"/>
      <c r="AB860" s="153"/>
      <c r="AC860" s="153"/>
      <c r="AD860" s="153"/>
      <c r="AE860" s="153"/>
      <c r="AF860" s="153"/>
      <c r="AG860" s="153"/>
      <c r="AH860" s="153"/>
      <c r="AI860" s="153"/>
      <c r="AJ860" s="153"/>
      <c r="AK860" s="153"/>
      <c r="AL860" s="153"/>
    </row>
    <row r="861" spans="1:38" ht="16.5" customHeight="1" x14ac:dyDescent="0.2">
      <c r="A861" s="153"/>
      <c r="B861" s="156"/>
      <c r="C861" s="153"/>
      <c r="E861" s="153"/>
      <c r="F861" s="153"/>
      <c r="G861" s="153"/>
      <c r="H861" s="153"/>
      <c r="I861" s="153"/>
      <c r="J861" s="153"/>
      <c r="K861" s="153"/>
      <c r="L861" s="153"/>
      <c r="M861" s="153"/>
      <c r="N861" s="153"/>
      <c r="O861" s="153"/>
      <c r="P861" s="153"/>
      <c r="Q861" s="153"/>
      <c r="R861" s="153"/>
      <c r="S861" s="153"/>
      <c r="T861" s="153"/>
      <c r="U861" s="153"/>
      <c r="V861" s="153"/>
      <c r="W861" s="153"/>
      <c r="X861" s="153"/>
      <c r="Y861" s="153"/>
      <c r="Z861" s="153"/>
      <c r="AA861" s="153"/>
      <c r="AB861" s="153"/>
      <c r="AC861" s="153"/>
      <c r="AD861" s="153"/>
      <c r="AE861" s="153"/>
      <c r="AF861" s="153"/>
      <c r="AG861" s="153"/>
      <c r="AH861" s="153"/>
      <c r="AI861" s="153"/>
      <c r="AJ861" s="153"/>
      <c r="AK861" s="153"/>
      <c r="AL861" s="153"/>
    </row>
    <row r="862" spans="1:38" ht="16.5" customHeight="1" x14ac:dyDescent="0.2">
      <c r="A862" s="153"/>
      <c r="B862" s="156"/>
      <c r="C862" s="153"/>
      <c r="E862" s="153"/>
      <c r="F862" s="153"/>
      <c r="G862" s="153"/>
      <c r="H862" s="153"/>
      <c r="I862" s="153"/>
      <c r="J862" s="153"/>
      <c r="K862" s="153"/>
      <c r="L862" s="153"/>
      <c r="M862" s="153"/>
      <c r="N862" s="153"/>
      <c r="O862" s="153"/>
      <c r="P862" s="153"/>
      <c r="Q862" s="153"/>
      <c r="R862" s="153"/>
      <c r="S862" s="153"/>
      <c r="T862" s="153"/>
      <c r="U862" s="153"/>
      <c r="V862" s="153"/>
      <c r="W862" s="153"/>
      <c r="X862" s="153"/>
      <c r="Y862" s="153"/>
      <c r="Z862" s="153"/>
      <c r="AA862" s="153"/>
      <c r="AB862" s="153"/>
      <c r="AC862" s="153"/>
      <c r="AD862" s="153"/>
      <c r="AE862" s="153"/>
      <c r="AF862" s="153"/>
      <c r="AG862" s="153"/>
      <c r="AH862" s="153"/>
      <c r="AI862" s="153"/>
      <c r="AJ862" s="153"/>
      <c r="AK862" s="153"/>
      <c r="AL862" s="153"/>
    </row>
    <row r="863" spans="1:38" ht="16.5" customHeight="1" x14ac:dyDescent="0.2">
      <c r="A863" s="153"/>
      <c r="B863" s="156"/>
      <c r="C863" s="153"/>
      <c r="E863" s="153"/>
      <c r="F863" s="153"/>
      <c r="G863" s="153"/>
      <c r="H863" s="153"/>
      <c r="I863" s="153"/>
      <c r="J863" s="153"/>
      <c r="K863" s="153"/>
      <c r="L863" s="153"/>
      <c r="M863" s="153"/>
      <c r="N863" s="153"/>
      <c r="O863" s="153"/>
      <c r="P863" s="153"/>
      <c r="Q863" s="153"/>
      <c r="R863" s="153"/>
      <c r="S863" s="153"/>
      <c r="T863" s="153"/>
      <c r="U863" s="153"/>
      <c r="V863" s="153"/>
      <c r="W863" s="153"/>
      <c r="X863" s="153"/>
      <c r="Y863" s="153"/>
      <c r="Z863" s="153"/>
      <c r="AA863" s="153"/>
      <c r="AB863" s="153"/>
      <c r="AC863" s="153"/>
      <c r="AD863" s="153"/>
      <c r="AE863" s="153"/>
      <c r="AF863" s="153"/>
      <c r="AG863" s="153"/>
      <c r="AH863" s="153"/>
      <c r="AI863" s="153"/>
      <c r="AJ863" s="153"/>
      <c r="AK863" s="153"/>
      <c r="AL863" s="153"/>
    </row>
    <row r="864" spans="1:38" ht="16.5" customHeight="1" x14ac:dyDescent="0.2">
      <c r="A864" s="153"/>
      <c r="B864" s="156"/>
      <c r="C864" s="153"/>
      <c r="E864" s="153"/>
      <c r="F864" s="153"/>
      <c r="G864" s="153"/>
      <c r="H864" s="153"/>
      <c r="I864" s="153"/>
      <c r="J864" s="153"/>
      <c r="K864" s="153"/>
      <c r="L864" s="153"/>
      <c r="M864" s="153"/>
      <c r="N864" s="153"/>
      <c r="O864" s="153"/>
      <c r="P864" s="153"/>
      <c r="Q864" s="153"/>
      <c r="R864" s="153"/>
      <c r="S864" s="153"/>
      <c r="T864" s="153"/>
      <c r="U864" s="153"/>
      <c r="V864" s="153"/>
      <c r="W864" s="153"/>
      <c r="X864" s="153"/>
      <c r="Y864" s="153"/>
      <c r="Z864" s="153"/>
      <c r="AA864" s="153"/>
      <c r="AB864" s="153"/>
      <c r="AC864" s="153"/>
      <c r="AD864" s="153"/>
      <c r="AE864" s="153"/>
      <c r="AF864" s="153"/>
      <c r="AG864" s="153"/>
      <c r="AH864" s="153"/>
      <c r="AI864" s="153"/>
      <c r="AJ864" s="153"/>
      <c r="AK864" s="153"/>
      <c r="AL864" s="153"/>
    </row>
    <row r="865" spans="1:38" ht="16.5" customHeight="1" x14ac:dyDescent="0.2">
      <c r="A865" s="153"/>
      <c r="B865" s="156"/>
      <c r="C865" s="153"/>
      <c r="E865" s="153"/>
      <c r="F865" s="153"/>
      <c r="G865" s="153"/>
      <c r="H865" s="153"/>
      <c r="I865" s="153"/>
      <c r="J865" s="153"/>
      <c r="K865" s="153"/>
      <c r="L865" s="153"/>
      <c r="M865" s="153"/>
      <c r="N865" s="153"/>
      <c r="O865" s="153"/>
      <c r="P865" s="153"/>
      <c r="Q865" s="153"/>
      <c r="R865" s="153"/>
      <c r="S865" s="153"/>
      <c r="T865" s="153"/>
      <c r="U865" s="153"/>
      <c r="V865" s="153"/>
      <c r="W865" s="153"/>
      <c r="X865" s="153"/>
      <c r="Y865" s="153"/>
      <c r="Z865" s="153"/>
      <c r="AA865" s="153"/>
      <c r="AB865" s="153"/>
      <c r="AC865" s="153"/>
      <c r="AD865" s="153"/>
      <c r="AE865" s="153"/>
      <c r="AF865" s="153"/>
      <c r="AG865" s="153"/>
      <c r="AH865" s="153"/>
      <c r="AI865" s="153"/>
      <c r="AJ865" s="153"/>
      <c r="AK865" s="153"/>
      <c r="AL865" s="153"/>
    </row>
    <row r="866" spans="1:38" ht="16.5" customHeight="1" x14ac:dyDescent="0.2">
      <c r="A866" s="153"/>
      <c r="B866" s="156"/>
      <c r="C866" s="153"/>
      <c r="E866" s="153"/>
      <c r="F866" s="153"/>
      <c r="G866" s="153"/>
      <c r="H866" s="153"/>
      <c r="I866" s="153"/>
      <c r="J866" s="153"/>
      <c r="K866" s="153"/>
      <c r="L866" s="153"/>
      <c r="M866" s="153"/>
      <c r="N866" s="153"/>
      <c r="O866" s="153"/>
      <c r="P866" s="153"/>
      <c r="Q866" s="153"/>
      <c r="R866" s="153"/>
      <c r="S866" s="153"/>
      <c r="T866" s="153"/>
      <c r="U866" s="153"/>
      <c r="V866" s="153"/>
      <c r="W866" s="153"/>
      <c r="X866" s="153"/>
      <c r="Y866" s="153"/>
      <c r="Z866" s="153"/>
      <c r="AA866" s="153"/>
      <c r="AB866" s="153"/>
      <c r="AC866" s="153"/>
      <c r="AD866" s="153"/>
      <c r="AE866" s="153"/>
      <c r="AF866" s="153"/>
      <c r="AG866" s="153"/>
      <c r="AH866" s="153"/>
      <c r="AI866" s="153"/>
      <c r="AJ866" s="153"/>
      <c r="AK866" s="153"/>
      <c r="AL866" s="153"/>
    </row>
    <row r="867" spans="1:38" ht="16.5" customHeight="1" x14ac:dyDescent="0.2">
      <c r="A867" s="153"/>
      <c r="B867" s="156"/>
      <c r="C867" s="153"/>
      <c r="E867" s="153"/>
      <c r="F867" s="153"/>
      <c r="G867" s="153"/>
      <c r="H867" s="153"/>
      <c r="I867" s="153"/>
      <c r="J867" s="153"/>
      <c r="K867" s="153"/>
      <c r="L867" s="153"/>
      <c r="M867" s="153"/>
      <c r="N867" s="153"/>
      <c r="O867" s="153"/>
      <c r="P867" s="153"/>
      <c r="Q867" s="153"/>
      <c r="R867" s="153"/>
      <c r="S867" s="153"/>
      <c r="T867" s="153"/>
      <c r="U867" s="153"/>
      <c r="V867" s="153"/>
      <c r="W867" s="153"/>
      <c r="X867" s="153"/>
      <c r="Y867" s="153"/>
      <c r="Z867" s="153"/>
      <c r="AA867" s="153"/>
      <c r="AB867" s="153"/>
      <c r="AC867" s="153"/>
      <c r="AD867" s="153"/>
      <c r="AE867" s="153"/>
      <c r="AF867" s="153"/>
      <c r="AG867" s="153"/>
      <c r="AH867" s="153"/>
      <c r="AI867" s="153"/>
      <c r="AJ867" s="153"/>
      <c r="AK867" s="153"/>
      <c r="AL867" s="153"/>
    </row>
    <row r="868" spans="1:38" ht="16.5" customHeight="1" x14ac:dyDescent="0.2">
      <c r="A868" s="153"/>
      <c r="B868" s="156"/>
      <c r="C868" s="153"/>
      <c r="E868" s="153"/>
      <c r="F868" s="153"/>
      <c r="G868" s="153"/>
      <c r="H868" s="153"/>
      <c r="I868" s="153"/>
      <c r="J868" s="153"/>
      <c r="K868" s="153"/>
      <c r="L868" s="153"/>
      <c r="M868" s="153"/>
      <c r="N868" s="153"/>
      <c r="O868" s="153"/>
      <c r="P868" s="153"/>
      <c r="Q868" s="153"/>
      <c r="R868" s="153"/>
      <c r="S868" s="153"/>
      <c r="T868" s="153"/>
      <c r="U868" s="153"/>
      <c r="V868" s="153"/>
      <c r="W868" s="153"/>
      <c r="X868" s="153"/>
      <c r="Y868" s="153"/>
      <c r="Z868" s="153"/>
      <c r="AA868" s="153"/>
      <c r="AB868" s="153"/>
      <c r="AC868" s="153"/>
      <c r="AD868" s="153"/>
      <c r="AE868" s="153"/>
      <c r="AF868" s="153"/>
      <c r="AG868" s="153"/>
      <c r="AH868" s="153"/>
      <c r="AI868" s="153"/>
      <c r="AJ868" s="153"/>
      <c r="AK868" s="153"/>
      <c r="AL868" s="153"/>
    </row>
    <row r="869" spans="1:38" ht="16.5" customHeight="1" x14ac:dyDescent="0.2">
      <c r="A869" s="153"/>
      <c r="B869" s="156"/>
      <c r="C869" s="153"/>
      <c r="E869" s="153"/>
      <c r="F869" s="153"/>
      <c r="G869" s="153"/>
      <c r="H869" s="153"/>
      <c r="I869" s="153"/>
      <c r="J869" s="153"/>
      <c r="K869" s="153"/>
      <c r="L869" s="153"/>
      <c r="M869" s="153"/>
      <c r="N869" s="153"/>
      <c r="O869" s="153"/>
      <c r="P869" s="153"/>
      <c r="Q869" s="153"/>
      <c r="R869" s="153"/>
      <c r="S869" s="153"/>
      <c r="T869" s="153"/>
      <c r="U869" s="153"/>
      <c r="V869" s="153"/>
      <c r="W869" s="153"/>
      <c r="X869" s="153"/>
      <c r="Y869" s="153"/>
      <c r="Z869" s="153"/>
      <c r="AA869" s="153"/>
      <c r="AB869" s="153"/>
      <c r="AC869" s="153"/>
      <c r="AD869" s="153"/>
      <c r="AE869" s="153"/>
      <c r="AF869" s="153"/>
      <c r="AG869" s="153"/>
      <c r="AH869" s="153"/>
      <c r="AI869" s="153"/>
      <c r="AJ869" s="153"/>
      <c r="AK869" s="153"/>
      <c r="AL869" s="153"/>
    </row>
    <row r="870" spans="1:38" ht="16.5" customHeight="1" x14ac:dyDescent="0.2">
      <c r="A870" s="153"/>
      <c r="B870" s="156"/>
      <c r="C870" s="153"/>
      <c r="E870" s="153"/>
      <c r="F870" s="153"/>
      <c r="G870" s="153"/>
      <c r="H870" s="153"/>
      <c r="I870" s="153"/>
      <c r="J870" s="153"/>
      <c r="K870" s="153"/>
      <c r="L870" s="153"/>
      <c r="M870" s="153"/>
      <c r="N870" s="153"/>
      <c r="O870" s="153"/>
      <c r="P870" s="153"/>
      <c r="Q870" s="153"/>
      <c r="R870" s="153"/>
      <c r="S870" s="153"/>
      <c r="T870" s="153"/>
      <c r="U870" s="153"/>
      <c r="V870" s="153"/>
      <c r="W870" s="153"/>
      <c r="X870" s="153"/>
      <c r="Y870" s="153"/>
      <c r="Z870" s="153"/>
      <c r="AA870" s="153"/>
      <c r="AB870" s="153"/>
      <c r="AC870" s="153"/>
      <c r="AD870" s="153"/>
      <c r="AE870" s="153"/>
      <c r="AF870" s="153"/>
      <c r="AG870" s="153"/>
      <c r="AH870" s="153"/>
      <c r="AI870" s="153"/>
      <c r="AJ870" s="153"/>
      <c r="AK870" s="153"/>
      <c r="AL870" s="153"/>
    </row>
    <row r="871" spans="1:38" ht="16.5" customHeight="1" x14ac:dyDescent="0.2">
      <c r="A871" s="153"/>
      <c r="B871" s="156"/>
      <c r="C871" s="153"/>
      <c r="E871" s="153"/>
      <c r="F871" s="153"/>
      <c r="G871" s="153"/>
      <c r="H871" s="153"/>
      <c r="I871" s="153"/>
      <c r="J871" s="153"/>
      <c r="K871" s="153"/>
      <c r="L871" s="153"/>
      <c r="M871" s="153"/>
      <c r="N871" s="153"/>
      <c r="O871" s="153"/>
      <c r="P871" s="153"/>
      <c r="Q871" s="153"/>
      <c r="R871" s="153"/>
      <c r="S871" s="153"/>
      <c r="T871" s="153"/>
      <c r="U871" s="153"/>
      <c r="V871" s="153"/>
      <c r="W871" s="153"/>
      <c r="X871" s="153"/>
      <c r="Y871" s="153"/>
      <c r="Z871" s="153"/>
      <c r="AA871" s="153"/>
      <c r="AB871" s="153"/>
      <c r="AC871" s="153"/>
      <c r="AD871" s="153"/>
      <c r="AE871" s="153"/>
      <c r="AF871" s="153"/>
      <c r="AG871" s="153"/>
      <c r="AH871" s="153"/>
      <c r="AI871" s="153"/>
      <c r="AJ871" s="153"/>
      <c r="AK871" s="153"/>
      <c r="AL871" s="153"/>
    </row>
    <row r="872" spans="1:38" ht="16.5" customHeight="1" x14ac:dyDescent="0.2">
      <c r="A872" s="153"/>
      <c r="B872" s="156"/>
      <c r="C872" s="153"/>
      <c r="E872" s="153"/>
      <c r="F872" s="153"/>
      <c r="G872" s="153"/>
      <c r="H872" s="153"/>
      <c r="I872" s="153"/>
      <c r="J872" s="153"/>
      <c r="K872" s="153"/>
      <c r="L872" s="153"/>
      <c r="M872" s="153"/>
      <c r="N872" s="153"/>
      <c r="O872" s="153"/>
      <c r="P872" s="153"/>
      <c r="Q872" s="153"/>
      <c r="R872" s="153"/>
      <c r="S872" s="153"/>
      <c r="T872" s="153"/>
      <c r="U872" s="153"/>
      <c r="V872" s="153"/>
      <c r="W872" s="153"/>
      <c r="X872" s="153"/>
      <c r="Y872" s="153"/>
      <c r="Z872" s="153"/>
      <c r="AA872" s="153"/>
      <c r="AB872" s="153"/>
      <c r="AC872" s="153"/>
      <c r="AD872" s="153"/>
      <c r="AE872" s="153"/>
      <c r="AF872" s="153"/>
      <c r="AG872" s="153"/>
      <c r="AH872" s="153"/>
      <c r="AI872" s="153"/>
      <c r="AJ872" s="153"/>
      <c r="AK872" s="153"/>
      <c r="AL872" s="153"/>
    </row>
    <row r="873" spans="1:38" ht="16.5" customHeight="1" x14ac:dyDescent="0.2">
      <c r="A873" s="153"/>
      <c r="B873" s="156"/>
      <c r="C873" s="153"/>
      <c r="E873" s="153"/>
      <c r="F873" s="153"/>
      <c r="G873" s="153"/>
      <c r="H873" s="153"/>
      <c r="I873" s="153"/>
      <c r="J873" s="153"/>
      <c r="K873" s="153"/>
      <c r="L873" s="153"/>
      <c r="M873" s="153"/>
      <c r="N873" s="153"/>
      <c r="O873" s="153"/>
      <c r="P873" s="153"/>
      <c r="Q873" s="153"/>
      <c r="R873" s="153"/>
      <c r="S873" s="153"/>
      <c r="T873" s="153"/>
      <c r="U873" s="153"/>
      <c r="V873" s="153"/>
      <c r="W873" s="153"/>
      <c r="X873" s="153"/>
      <c r="Y873" s="153"/>
      <c r="Z873" s="153"/>
      <c r="AA873" s="153"/>
      <c r="AB873" s="153"/>
      <c r="AC873" s="153"/>
      <c r="AD873" s="153"/>
      <c r="AE873" s="153"/>
      <c r="AF873" s="153"/>
      <c r="AG873" s="153"/>
      <c r="AH873" s="153"/>
      <c r="AI873" s="153"/>
      <c r="AJ873" s="153"/>
      <c r="AK873" s="153"/>
      <c r="AL873" s="153"/>
    </row>
    <row r="874" spans="1:38" ht="16.5" customHeight="1" x14ac:dyDescent="0.2">
      <c r="A874" s="153"/>
      <c r="B874" s="156"/>
      <c r="C874" s="153"/>
      <c r="E874" s="153"/>
      <c r="F874" s="153"/>
      <c r="G874" s="153"/>
      <c r="H874" s="153"/>
      <c r="I874" s="153"/>
      <c r="J874" s="153"/>
      <c r="K874" s="153"/>
      <c r="L874" s="153"/>
      <c r="M874" s="153"/>
      <c r="N874" s="153"/>
      <c r="O874" s="153"/>
      <c r="P874" s="153"/>
      <c r="Q874" s="153"/>
      <c r="R874" s="153"/>
      <c r="S874" s="153"/>
      <c r="T874" s="153"/>
      <c r="U874" s="153"/>
      <c r="V874" s="153"/>
      <c r="W874" s="153"/>
      <c r="X874" s="153"/>
      <c r="Y874" s="153"/>
      <c r="Z874" s="153"/>
      <c r="AA874" s="153"/>
      <c r="AB874" s="153"/>
      <c r="AC874" s="153"/>
      <c r="AD874" s="153"/>
      <c r="AE874" s="153"/>
      <c r="AF874" s="153"/>
      <c r="AG874" s="153"/>
      <c r="AH874" s="153"/>
      <c r="AI874" s="153"/>
      <c r="AJ874" s="153"/>
      <c r="AK874" s="153"/>
      <c r="AL874" s="153"/>
    </row>
    <row r="875" spans="1:38" ht="16.5" customHeight="1" x14ac:dyDescent="0.2">
      <c r="A875" s="153"/>
      <c r="B875" s="156"/>
      <c r="C875" s="153"/>
      <c r="E875" s="153"/>
      <c r="F875" s="153"/>
      <c r="G875" s="153"/>
      <c r="H875" s="153"/>
      <c r="I875" s="153"/>
      <c r="J875" s="153"/>
      <c r="K875" s="153"/>
      <c r="L875" s="153"/>
      <c r="M875" s="153"/>
      <c r="N875" s="153"/>
      <c r="O875" s="153"/>
      <c r="P875" s="153"/>
      <c r="Q875" s="153"/>
      <c r="R875" s="153"/>
      <c r="S875" s="153"/>
      <c r="T875" s="153"/>
      <c r="U875" s="153"/>
      <c r="V875" s="153"/>
      <c r="W875" s="153"/>
      <c r="X875" s="153"/>
      <c r="Y875" s="153"/>
      <c r="Z875" s="153"/>
      <c r="AA875" s="153"/>
      <c r="AB875" s="153"/>
      <c r="AC875" s="153"/>
      <c r="AD875" s="153"/>
      <c r="AE875" s="153"/>
      <c r="AF875" s="153"/>
      <c r="AG875" s="153"/>
      <c r="AH875" s="153"/>
      <c r="AI875" s="153"/>
      <c r="AJ875" s="153"/>
      <c r="AK875" s="153"/>
      <c r="AL875" s="153"/>
    </row>
    <row r="876" spans="1:38" ht="16.5" customHeight="1" x14ac:dyDescent="0.2">
      <c r="A876" s="153"/>
      <c r="B876" s="156"/>
      <c r="C876" s="153"/>
      <c r="E876" s="153"/>
      <c r="F876" s="153"/>
      <c r="G876" s="153"/>
      <c r="H876" s="153"/>
      <c r="I876" s="153"/>
      <c r="J876" s="153"/>
      <c r="K876" s="153"/>
      <c r="L876" s="153"/>
      <c r="M876" s="153"/>
      <c r="N876" s="153"/>
      <c r="O876" s="153"/>
      <c r="P876" s="153"/>
      <c r="Q876" s="153"/>
      <c r="R876" s="153"/>
      <c r="S876" s="153"/>
      <c r="T876" s="153"/>
      <c r="U876" s="153"/>
      <c r="V876" s="153"/>
      <c r="W876" s="153"/>
      <c r="X876" s="153"/>
      <c r="Y876" s="153"/>
      <c r="Z876" s="153"/>
      <c r="AA876" s="153"/>
      <c r="AB876" s="153"/>
      <c r="AC876" s="153"/>
      <c r="AD876" s="153"/>
      <c r="AE876" s="153"/>
      <c r="AF876" s="153"/>
      <c r="AG876" s="153"/>
      <c r="AH876" s="153"/>
      <c r="AI876" s="153"/>
      <c r="AJ876" s="153"/>
      <c r="AK876" s="153"/>
      <c r="AL876" s="153"/>
    </row>
    <row r="877" spans="1:38" ht="16.5" customHeight="1" x14ac:dyDescent="0.2">
      <c r="A877" s="153"/>
      <c r="B877" s="156"/>
      <c r="C877" s="153"/>
      <c r="E877" s="153"/>
      <c r="F877" s="153"/>
      <c r="G877" s="153"/>
      <c r="H877" s="153"/>
      <c r="I877" s="153"/>
      <c r="J877" s="153"/>
      <c r="K877" s="153"/>
      <c r="L877" s="153"/>
      <c r="M877" s="153"/>
      <c r="N877" s="153"/>
      <c r="O877" s="153"/>
      <c r="P877" s="153"/>
      <c r="Q877" s="153"/>
      <c r="R877" s="153"/>
      <c r="S877" s="153"/>
      <c r="T877" s="153"/>
      <c r="U877" s="153"/>
      <c r="V877" s="153"/>
      <c r="W877" s="153"/>
      <c r="X877" s="153"/>
      <c r="Y877" s="153"/>
      <c r="Z877" s="153"/>
      <c r="AA877" s="153"/>
      <c r="AB877" s="153"/>
      <c r="AC877" s="153"/>
      <c r="AD877" s="153"/>
      <c r="AE877" s="153"/>
      <c r="AF877" s="153"/>
      <c r="AG877" s="153"/>
      <c r="AH877" s="153"/>
      <c r="AI877" s="153"/>
      <c r="AJ877" s="153"/>
      <c r="AK877" s="153"/>
      <c r="AL877" s="153"/>
    </row>
    <row r="878" spans="1:38" ht="16.5" customHeight="1" x14ac:dyDescent="0.2">
      <c r="A878" s="153"/>
      <c r="B878" s="156"/>
      <c r="C878" s="153"/>
      <c r="E878" s="153"/>
      <c r="F878" s="153"/>
      <c r="G878" s="153"/>
      <c r="H878" s="153"/>
      <c r="I878" s="153"/>
      <c r="J878" s="153"/>
      <c r="K878" s="153"/>
      <c r="L878" s="153"/>
      <c r="M878" s="153"/>
      <c r="N878" s="153"/>
      <c r="O878" s="153"/>
      <c r="P878" s="153"/>
      <c r="Q878" s="153"/>
      <c r="R878" s="153"/>
      <c r="S878" s="153"/>
      <c r="T878" s="153"/>
      <c r="U878" s="153"/>
      <c r="V878" s="153"/>
      <c r="W878" s="153"/>
      <c r="X878" s="153"/>
      <c r="Y878" s="153"/>
      <c r="Z878" s="153"/>
      <c r="AA878" s="153"/>
      <c r="AB878" s="153"/>
      <c r="AC878" s="153"/>
      <c r="AD878" s="153"/>
      <c r="AE878" s="153"/>
      <c r="AF878" s="153"/>
      <c r="AG878" s="153"/>
      <c r="AH878" s="153"/>
      <c r="AI878" s="153"/>
      <c r="AJ878" s="153"/>
      <c r="AK878" s="153"/>
      <c r="AL878" s="153"/>
    </row>
    <row r="879" spans="1:38" ht="16.5" customHeight="1" x14ac:dyDescent="0.2">
      <c r="A879" s="153"/>
      <c r="B879" s="156"/>
      <c r="C879" s="153"/>
      <c r="E879" s="153"/>
      <c r="F879" s="153"/>
      <c r="G879" s="153"/>
      <c r="H879" s="153"/>
      <c r="I879" s="153"/>
      <c r="J879" s="153"/>
      <c r="K879" s="153"/>
      <c r="L879" s="153"/>
      <c r="M879" s="153"/>
      <c r="N879" s="153"/>
      <c r="O879" s="153"/>
      <c r="P879" s="153"/>
      <c r="Q879" s="153"/>
      <c r="R879" s="153"/>
      <c r="S879" s="153"/>
      <c r="T879" s="153"/>
      <c r="U879" s="153"/>
      <c r="V879" s="153"/>
      <c r="W879" s="153"/>
      <c r="X879" s="153"/>
      <c r="Y879" s="153"/>
      <c r="Z879" s="153"/>
      <c r="AA879" s="153"/>
      <c r="AB879" s="153"/>
      <c r="AC879" s="153"/>
      <c r="AD879" s="153"/>
      <c r="AE879" s="153"/>
      <c r="AF879" s="153"/>
      <c r="AG879" s="153"/>
      <c r="AH879" s="153"/>
      <c r="AI879" s="153"/>
      <c r="AJ879" s="153"/>
      <c r="AK879" s="153"/>
      <c r="AL879" s="153"/>
    </row>
    <row r="880" spans="1:38" ht="16.5" customHeight="1" x14ac:dyDescent="0.2">
      <c r="A880" s="153"/>
      <c r="B880" s="156"/>
      <c r="C880" s="153"/>
      <c r="E880" s="153"/>
      <c r="F880" s="153"/>
      <c r="G880" s="153"/>
      <c r="H880" s="153"/>
      <c r="I880" s="153"/>
      <c r="J880" s="153"/>
      <c r="K880" s="153"/>
      <c r="L880" s="153"/>
      <c r="M880" s="153"/>
      <c r="N880" s="153"/>
      <c r="O880" s="153"/>
      <c r="P880" s="153"/>
      <c r="Q880" s="153"/>
      <c r="R880" s="153"/>
      <c r="S880" s="153"/>
      <c r="T880" s="153"/>
      <c r="U880" s="153"/>
      <c r="V880" s="153"/>
      <c r="W880" s="153"/>
      <c r="X880" s="153"/>
      <c r="Y880" s="153"/>
      <c r="Z880" s="153"/>
      <c r="AA880" s="153"/>
      <c r="AB880" s="153"/>
      <c r="AC880" s="153"/>
      <c r="AD880" s="153"/>
      <c r="AE880" s="153"/>
      <c r="AF880" s="153"/>
      <c r="AG880" s="153"/>
      <c r="AH880" s="153"/>
      <c r="AI880" s="153"/>
      <c r="AJ880" s="153"/>
      <c r="AK880" s="153"/>
      <c r="AL880" s="153"/>
    </row>
    <row r="881" spans="1:38" ht="16.5" customHeight="1" x14ac:dyDescent="0.2">
      <c r="A881" s="153"/>
      <c r="B881" s="156"/>
      <c r="C881" s="153"/>
      <c r="E881" s="153"/>
      <c r="F881" s="153"/>
      <c r="G881" s="153"/>
      <c r="H881" s="153"/>
      <c r="I881" s="153"/>
      <c r="J881" s="153"/>
      <c r="K881" s="153"/>
      <c r="L881" s="153"/>
      <c r="M881" s="153"/>
      <c r="N881" s="153"/>
      <c r="O881" s="153"/>
      <c r="P881" s="153"/>
      <c r="Q881" s="153"/>
      <c r="R881" s="153"/>
      <c r="S881" s="153"/>
      <c r="T881" s="153"/>
      <c r="U881" s="153"/>
      <c r="V881" s="153"/>
      <c r="W881" s="153"/>
      <c r="X881" s="153"/>
      <c r="Y881" s="153"/>
      <c r="Z881" s="153"/>
      <c r="AA881" s="153"/>
      <c r="AB881" s="153"/>
      <c r="AC881" s="153"/>
      <c r="AD881" s="153"/>
      <c r="AE881" s="153"/>
      <c r="AF881" s="153"/>
      <c r="AG881" s="153"/>
      <c r="AH881" s="153"/>
      <c r="AI881" s="153"/>
      <c r="AJ881" s="153"/>
      <c r="AK881" s="153"/>
      <c r="AL881" s="153"/>
    </row>
    <row r="882" spans="1:38" ht="16.5" customHeight="1" x14ac:dyDescent="0.2">
      <c r="A882" s="153"/>
      <c r="B882" s="156"/>
      <c r="C882" s="153"/>
      <c r="E882" s="153"/>
      <c r="F882" s="153"/>
      <c r="G882" s="153"/>
      <c r="H882" s="153"/>
      <c r="I882" s="153"/>
      <c r="J882" s="153"/>
      <c r="K882" s="153"/>
      <c r="L882" s="153"/>
      <c r="M882" s="153"/>
      <c r="N882" s="153"/>
      <c r="O882" s="153"/>
      <c r="P882" s="153"/>
      <c r="Q882" s="153"/>
      <c r="R882" s="153"/>
      <c r="S882" s="153"/>
      <c r="T882" s="153"/>
      <c r="U882" s="153"/>
      <c r="V882" s="153"/>
      <c r="W882" s="153"/>
      <c r="X882" s="153"/>
      <c r="Y882" s="153"/>
      <c r="Z882" s="153"/>
      <c r="AA882" s="153"/>
      <c r="AB882" s="153"/>
      <c r="AC882" s="153"/>
      <c r="AD882" s="153"/>
      <c r="AE882" s="153"/>
      <c r="AF882" s="153"/>
      <c r="AG882" s="153"/>
      <c r="AH882" s="153"/>
      <c r="AI882" s="153"/>
      <c r="AJ882" s="153"/>
      <c r="AK882" s="153"/>
      <c r="AL882" s="153"/>
    </row>
    <row r="883" spans="1:38" ht="16.5" customHeight="1" x14ac:dyDescent="0.2">
      <c r="A883" s="153"/>
      <c r="B883" s="156"/>
      <c r="C883" s="153"/>
      <c r="E883" s="153"/>
      <c r="F883" s="153"/>
      <c r="G883" s="153"/>
      <c r="H883" s="153"/>
      <c r="I883" s="153"/>
      <c r="J883" s="153"/>
      <c r="K883" s="153"/>
      <c r="L883" s="153"/>
      <c r="M883" s="153"/>
      <c r="N883" s="153"/>
      <c r="O883" s="153"/>
      <c r="P883" s="153"/>
      <c r="Q883" s="153"/>
      <c r="R883" s="153"/>
      <c r="S883" s="153"/>
      <c r="T883" s="153"/>
      <c r="U883" s="153"/>
      <c r="V883" s="153"/>
      <c r="W883" s="153"/>
      <c r="X883" s="153"/>
      <c r="Y883" s="153"/>
      <c r="Z883" s="153"/>
      <c r="AA883" s="153"/>
      <c r="AB883" s="153"/>
      <c r="AC883" s="153"/>
      <c r="AD883" s="153"/>
      <c r="AE883" s="153"/>
      <c r="AF883" s="153"/>
      <c r="AG883" s="153"/>
      <c r="AH883" s="153"/>
      <c r="AI883" s="153"/>
      <c r="AJ883" s="153"/>
      <c r="AK883" s="153"/>
      <c r="AL883" s="153"/>
    </row>
    <row r="884" spans="1:38" ht="16.5" customHeight="1" x14ac:dyDescent="0.2">
      <c r="A884" s="153"/>
      <c r="B884" s="156"/>
      <c r="C884" s="153"/>
      <c r="E884" s="153"/>
      <c r="F884" s="153"/>
      <c r="G884" s="153"/>
      <c r="H884" s="153"/>
      <c r="I884" s="153"/>
      <c r="J884" s="153"/>
      <c r="K884" s="153"/>
      <c r="L884" s="153"/>
      <c r="M884" s="153"/>
      <c r="N884" s="153"/>
      <c r="O884" s="153"/>
      <c r="P884" s="153"/>
      <c r="Q884" s="153"/>
      <c r="R884" s="153"/>
      <c r="S884" s="153"/>
      <c r="T884" s="153"/>
      <c r="U884" s="153"/>
      <c r="V884" s="153"/>
      <c r="W884" s="153"/>
      <c r="X884" s="153"/>
      <c r="Y884" s="153"/>
      <c r="Z884" s="153"/>
      <c r="AA884" s="153"/>
      <c r="AB884" s="153"/>
      <c r="AC884" s="153"/>
      <c r="AD884" s="153"/>
      <c r="AE884" s="153"/>
      <c r="AF884" s="153"/>
      <c r="AG884" s="153"/>
      <c r="AH884" s="153"/>
      <c r="AI884" s="153"/>
      <c r="AJ884" s="153"/>
      <c r="AK884" s="153"/>
      <c r="AL884" s="153"/>
    </row>
    <row r="885" spans="1:38" ht="16.5" customHeight="1" x14ac:dyDescent="0.2">
      <c r="A885" s="153"/>
      <c r="B885" s="156"/>
      <c r="C885" s="153"/>
      <c r="E885" s="153"/>
      <c r="F885" s="153"/>
      <c r="G885" s="153"/>
      <c r="H885" s="153"/>
      <c r="I885" s="153"/>
      <c r="J885" s="153"/>
      <c r="K885" s="153"/>
      <c r="L885" s="153"/>
      <c r="M885" s="153"/>
      <c r="N885" s="153"/>
      <c r="O885" s="153"/>
      <c r="P885" s="153"/>
      <c r="Q885" s="153"/>
      <c r="R885" s="153"/>
      <c r="S885" s="153"/>
      <c r="T885" s="153"/>
      <c r="U885" s="153"/>
      <c r="V885" s="153"/>
      <c r="W885" s="153"/>
      <c r="X885" s="153"/>
      <c r="Y885" s="153"/>
      <c r="Z885" s="153"/>
      <c r="AA885" s="153"/>
      <c r="AB885" s="153"/>
      <c r="AC885" s="153"/>
      <c r="AD885" s="153"/>
      <c r="AE885" s="153"/>
      <c r="AF885" s="153"/>
      <c r="AG885" s="153"/>
      <c r="AH885" s="153"/>
      <c r="AI885" s="153"/>
      <c r="AJ885" s="153"/>
      <c r="AK885" s="153"/>
      <c r="AL885" s="153"/>
    </row>
    <row r="886" spans="1:38" ht="16.5" customHeight="1" x14ac:dyDescent="0.2">
      <c r="A886" s="153"/>
      <c r="B886" s="156"/>
      <c r="C886" s="153"/>
      <c r="E886" s="153"/>
      <c r="F886" s="153"/>
      <c r="G886" s="153"/>
      <c r="H886" s="153"/>
      <c r="I886" s="153"/>
      <c r="J886" s="153"/>
      <c r="K886" s="153"/>
      <c r="L886" s="153"/>
      <c r="M886" s="153"/>
      <c r="N886" s="153"/>
      <c r="O886" s="153"/>
      <c r="P886" s="153"/>
      <c r="Q886" s="153"/>
      <c r="R886" s="153"/>
      <c r="S886" s="153"/>
      <c r="T886" s="153"/>
      <c r="U886" s="153"/>
      <c r="V886" s="153"/>
      <c r="W886" s="153"/>
      <c r="X886" s="153"/>
      <c r="Y886" s="153"/>
      <c r="Z886" s="153"/>
      <c r="AA886" s="153"/>
      <c r="AB886" s="153"/>
      <c r="AC886" s="153"/>
      <c r="AD886" s="153"/>
      <c r="AE886" s="153"/>
      <c r="AF886" s="153"/>
      <c r="AG886" s="153"/>
      <c r="AH886" s="153"/>
      <c r="AI886" s="153"/>
      <c r="AJ886" s="153"/>
      <c r="AK886" s="153"/>
      <c r="AL886" s="153"/>
    </row>
    <row r="887" spans="1:38" ht="16.5" customHeight="1" x14ac:dyDescent="0.2">
      <c r="A887" s="153"/>
      <c r="B887" s="156"/>
      <c r="C887" s="153"/>
      <c r="E887" s="153"/>
      <c r="F887" s="153"/>
      <c r="G887" s="153"/>
      <c r="H887" s="153"/>
      <c r="I887" s="153"/>
      <c r="J887" s="153"/>
      <c r="K887" s="153"/>
      <c r="L887" s="153"/>
      <c r="M887" s="153"/>
      <c r="N887" s="153"/>
      <c r="O887" s="153"/>
      <c r="P887" s="153"/>
      <c r="Q887" s="153"/>
      <c r="R887" s="153"/>
      <c r="S887" s="153"/>
      <c r="T887" s="153"/>
      <c r="U887" s="153"/>
      <c r="V887" s="153"/>
      <c r="W887" s="153"/>
      <c r="X887" s="153"/>
      <c r="Y887" s="153"/>
      <c r="Z887" s="153"/>
      <c r="AA887" s="153"/>
      <c r="AB887" s="153"/>
      <c r="AC887" s="153"/>
      <c r="AD887" s="153"/>
      <c r="AE887" s="153"/>
      <c r="AF887" s="153"/>
      <c r="AG887" s="153"/>
      <c r="AH887" s="153"/>
      <c r="AI887" s="153"/>
      <c r="AJ887" s="153"/>
      <c r="AK887" s="153"/>
      <c r="AL887" s="153"/>
    </row>
    <row r="888" spans="1:38" ht="16.5" customHeight="1" x14ac:dyDescent="0.2">
      <c r="A888" s="153"/>
      <c r="B888" s="156"/>
      <c r="C888" s="153"/>
      <c r="E888" s="153"/>
      <c r="F888" s="153"/>
      <c r="G888" s="153"/>
      <c r="H888" s="153"/>
      <c r="I888" s="153"/>
      <c r="J888" s="153"/>
      <c r="K888" s="153"/>
      <c r="L888" s="153"/>
      <c r="M888" s="153"/>
      <c r="N888" s="153"/>
      <c r="O888" s="153"/>
      <c r="P888" s="153"/>
      <c r="Q888" s="153"/>
      <c r="R888" s="153"/>
      <c r="S888" s="153"/>
      <c r="T888" s="153"/>
      <c r="U888" s="153"/>
      <c r="V888" s="153"/>
      <c r="W888" s="153"/>
      <c r="X888" s="153"/>
      <c r="Y888" s="153"/>
      <c r="Z888" s="153"/>
      <c r="AA888" s="153"/>
      <c r="AB888" s="153"/>
      <c r="AC888" s="153"/>
      <c r="AD888" s="153"/>
      <c r="AE888" s="153"/>
      <c r="AF888" s="153"/>
      <c r="AG888" s="153"/>
      <c r="AH888" s="153"/>
      <c r="AI888" s="153"/>
      <c r="AJ888" s="153"/>
      <c r="AK888" s="153"/>
      <c r="AL888" s="153"/>
    </row>
    <row r="889" spans="1:38" ht="16.5" customHeight="1" x14ac:dyDescent="0.2">
      <c r="A889" s="153"/>
      <c r="B889" s="156"/>
      <c r="C889" s="153"/>
      <c r="E889" s="153"/>
      <c r="F889" s="153"/>
      <c r="G889" s="153"/>
      <c r="H889" s="153"/>
      <c r="I889" s="153"/>
      <c r="J889" s="153"/>
      <c r="K889" s="153"/>
      <c r="L889" s="153"/>
      <c r="M889" s="153"/>
      <c r="N889" s="153"/>
      <c r="O889" s="153"/>
      <c r="P889" s="153"/>
      <c r="Q889" s="153"/>
      <c r="R889" s="153"/>
      <c r="S889" s="153"/>
      <c r="T889" s="153"/>
      <c r="U889" s="153"/>
      <c r="V889" s="153"/>
      <c r="W889" s="153"/>
      <c r="X889" s="153"/>
      <c r="Y889" s="153"/>
      <c r="Z889" s="153"/>
      <c r="AA889" s="153"/>
      <c r="AB889" s="153"/>
      <c r="AC889" s="153"/>
      <c r="AD889" s="153"/>
      <c r="AE889" s="153"/>
      <c r="AF889" s="153"/>
      <c r="AG889" s="153"/>
      <c r="AH889" s="153"/>
      <c r="AI889" s="153"/>
      <c r="AJ889" s="153"/>
      <c r="AK889" s="153"/>
      <c r="AL889" s="153"/>
    </row>
    <row r="890" spans="1:38" ht="16.5" customHeight="1" x14ac:dyDescent="0.2">
      <c r="A890" s="153"/>
      <c r="B890" s="156"/>
      <c r="C890" s="153"/>
      <c r="E890" s="153"/>
      <c r="F890" s="153"/>
      <c r="G890" s="153"/>
      <c r="H890" s="153"/>
      <c r="I890" s="153"/>
      <c r="J890" s="153"/>
      <c r="K890" s="153"/>
      <c r="L890" s="153"/>
      <c r="M890" s="153"/>
      <c r="N890" s="153"/>
      <c r="O890" s="153"/>
      <c r="P890" s="153"/>
      <c r="Q890" s="153"/>
      <c r="R890" s="153"/>
      <c r="S890" s="153"/>
      <c r="T890" s="153"/>
      <c r="U890" s="153"/>
      <c r="V890" s="153"/>
      <c r="W890" s="153"/>
      <c r="X890" s="153"/>
      <c r="Y890" s="153"/>
      <c r="Z890" s="153"/>
      <c r="AA890" s="153"/>
      <c r="AB890" s="153"/>
      <c r="AC890" s="153"/>
      <c r="AD890" s="153"/>
      <c r="AE890" s="153"/>
      <c r="AF890" s="153"/>
      <c r="AG890" s="153"/>
      <c r="AH890" s="153"/>
      <c r="AI890" s="153"/>
      <c r="AJ890" s="153"/>
      <c r="AK890" s="153"/>
      <c r="AL890" s="153"/>
    </row>
    <row r="891" spans="1:38" ht="16.5" customHeight="1" x14ac:dyDescent="0.2">
      <c r="A891" s="153"/>
      <c r="B891" s="156"/>
      <c r="C891" s="153"/>
      <c r="E891" s="153"/>
      <c r="F891" s="153"/>
      <c r="G891" s="153"/>
      <c r="H891" s="153"/>
      <c r="I891" s="153"/>
      <c r="J891" s="153"/>
      <c r="K891" s="153"/>
      <c r="L891" s="153"/>
      <c r="M891" s="153"/>
      <c r="N891" s="153"/>
      <c r="O891" s="153"/>
      <c r="P891" s="153"/>
      <c r="Q891" s="153"/>
      <c r="R891" s="153"/>
      <c r="S891" s="153"/>
      <c r="T891" s="153"/>
      <c r="U891" s="153"/>
      <c r="V891" s="153"/>
      <c r="W891" s="153"/>
      <c r="X891" s="153"/>
      <c r="Y891" s="153"/>
      <c r="Z891" s="153"/>
      <c r="AA891" s="153"/>
      <c r="AB891" s="153"/>
      <c r="AC891" s="153"/>
      <c r="AD891" s="153"/>
      <c r="AE891" s="153"/>
      <c r="AF891" s="153"/>
      <c r="AG891" s="153"/>
      <c r="AH891" s="153"/>
      <c r="AI891" s="153"/>
      <c r="AJ891" s="153"/>
      <c r="AK891" s="153"/>
      <c r="AL891" s="153"/>
    </row>
    <row r="892" spans="1:38" ht="16.5" customHeight="1" x14ac:dyDescent="0.2">
      <c r="A892" s="153"/>
      <c r="B892" s="156"/>
      <c r="C892" s="153"/>
      <c r="E892" s="153"/>
      <c r="F892" s="153"/>
      <c r="G892" s="153"/>
      <c r="H892" s="153"/>
      <c r="I892" s="153"/>
      <c r="J892" s="153"/>
      <c r="K892" s="153"/>
      <c r="L892" s="153"/>
      <c r="M892" s="153"/>
      <c r="N892" s="153"/>
      <c r="O892" s="153"/>
      <c r="P892" s="153"/>
      <c r="Q892" s="153"/>
      <c r="R892" s="153"/>
      <c r="S892" s="153"/>
      <c r="T892" s="153"/>
      <c r="U892" s="153"/>
      <c r="V892" s="153"/>
      <c r="W892" s="153"/>
      <c r="X892" s="153"/>
      <c r="Y892" s="153"/>
      <c r="Z892" s="153"/>
      <c r="AA892" s="153"/>
      <c r="AB892" s="153"/>
      <c r="AC892" s="153"/>
      <c r="AD892" s="153"/>
      <c r="AE892" s="153"/>
      <c r="AF892" s="153"/>
      <c r="AG892" s="153"/>
      <c r="AH892" s="153"/>
      <c r="AI892" s="153"/>
      <c r="AJ892" s="153"/>
      <c r="AK892" s="153"/>
      <c r="AL892" s="153"/>
    </row>
    <row r="893" spans="1:38" ht="16.5" customHeight="1" x14ac:dyDescent="0.2">
      <c r="A893" s="153"/>
      <c r="B893" s="156"/>
      <c r="C893" s="153"/>
      <c r="E893" s="153"/>
      <c r="F893" s="153"/>
      <c r="G893" s="153"/>
      <c r="H893" s="153"/>
      <c r="I893" s="153"/>
      <c r="J893" s="153"/>
      <c r="K893" s="153"/>
      <c r="L893" s="153"/>
      <c r="M893" s="153"/>
      <c r="N893" s="153"/>
      <c r="O893" s="153"/>
      <c r="P893" s="153"/>
      <c r="Q893" s="153"/>
      <c r="R893" s="153"/>
      <c r="S893" s="153"/>
      <c r="T893" s="153"/>
      <c r="U893" s="153"/>
      <c r="V893" s="153"/>
      <c r="W893" s="153"/>
      <c r="X893" s="153"/>
      <c r="Y893" s="153"/>
      <c r="Z893" s="153"/>
      <c r="AA893" s="153"/>
      <c r="AB893" s="153"/>
      <c r="AC893" s="153"/>
      <c r="AD893" s="153"/>
      <c r="AE893" s="153"/>
      <c r="AF893" s="153"/>
      <c r="AG893" s="153"/>
      <c r="AH893" s="153"/>
      <c r="AI893" s="153"/>
      <c r="AJ893" s="153"/>
      <c r="AK893" s="153"/>
      <c r="AL893" s="153"/>
    </row>
    <row r="894" spans="1:38" ht="16.5" customHeight="1" x14ac:dyDescent="0.2">
      <c r="A894" s="153"/>
      <c r="B894" s="156"/>
      <c r="C894" s="153"/>
      <c r="E894" s="153"/>
      <c r="F894" s="153"/>
      <c r="G894" s="153"/>
      <c r="H894" s="153"/>
      <c r="I894" s="153"/>
      <c r="J894" s="153"/>
      <c r="K894" s="153"/>
      <c r="L894" s="153"/>
      <c r="M894" s="153"/>
      <c r="N894" s="153"/>
      <c r="O894" s="153"/>
      <c r="P894" s="153"/>
      <c r="Q894" s="153"/>
      <c r="R894" s="153"/>
      <c r="S894" s="153"/>
      <c r="T894" s="153"/>
      <c r="U894" s="153"/>
      <c r="V894" s="153"/>
      <c r="W894" s="153"/>
      <c r="X894" s="153"/>
      <c r="Y894" s="153"/>
      <c r="Z894" s="153"/>
      <c r="AA894" s="153"/>
      <c r="AB894" s="153"/>
      <c r="AC894" s="153"/>
      <c r="AD894" s="153"/>
      <c r="AE894" s="153"/>
      <c r="AF894" s="153"/>
      <c r="AG894" s="153"/>
      <c r="AH894" s="153"/>
      <c r="AI894" s="153"/>
      <c r="AJ894" s="153"/>
      <c r="AK894" s="153"/>
      <c r="AL894" s="153"/>
    </row>
    <row r="895" spans="1:38" ht="16.5" customHeight="1" x14ac:dyDescent="0.2">
      <c r="A895" s="153"/>
      <c r="B895" s="156"/>
      <c r="C895" s="153"/>
      <c r="E895" s="153"/>
      <c r="F895" s="153"/>
      <c r="G895" s="153"/>
      <c r="H895" s="153"/>
      <c r="I895" s="153"/>
      <c r="J895" s="153"/>
      <c r="K895" s="153"/>
      <c r="L895" s="153"/>
      <c r="M895" s="153"/>
      <c r="N895" s="153"/>
      <c r="O895" s="153"/>
      <c r="P895" s="153"/>
      <c r="Q895" s="153"/>
      <c r="R895" s="153"/>
      <c r="S895" s="153"/>
      <c r="T895" s="153"/>
      <c r="U895" s="153"/>
      <c r="V895" s="153"/>
      <c r="W895" s="153"/>
      <c r="X895" s="153"/>
      <c r="Y895" s="153"/>
      <c r="Z895" s="153"/>
      <c r="AA895" s="153"/>
      <c r="AB895" s="153"/>
      <c r="AC895" s="153"/>
      <c r="AD895" s="153"/>
      <c r="AE895" s="153"/>
      <c r="AF895" s="153"/>
      <c r="AG895" s="153"/>
      <c r="AH895" s="153"/>
      <c r="AI895" s="153"/>
      <c r="AJ895" s="153"/>
      <c r="AK895" s="153"/>
      <c r="AL895" s="153"/>
    </row>
    <row r="896" spans="1:38" ht="16.5" customHeight="1" x14ac:dyDescent="0.2">
      <c r="A896" s="153"/>
      <c r="B896" s="156"/>
      <c r="C896" s="153"/>
      <c r="E896" s="153"/>
      <c r="F896" s="153"/>
      <c r="G896" s="153"/>
      <c r="H896" s="153"/>
      <c r="I896" s="153"/>
      <c r="J896" s="153"/>
      <c r="K896" s="153"/>
      <c r="L896" s="153"/>
      <c r="M896" s="153"/>
      <c r="N896" s="153"/>
      <c r="O896" s="153"/>
      <c r="P896" s="153"/>
      <c r="Q896" s="153"/>
      <c r="R896" s="153"/>
      <c r="S896" s="153"/>
      <c r="T896" s="153"/>
      <c r="U896" s="153"/>
      <c r="V896" s="153"/>
      <c r="W896" s="153"/>
      <c r="X896" s="153"/>
      <c r="Y896" s="153"/>
      <c r="Z896" s="153"/>
      <c r="AA896" s="153"/>
      <c r="AB896" s="153"/>
      <c r="AC896" s="153"/>
      <c r="AD896" s="153"/>
      <c r="AE896" s="153"/>
      <c r="AF896" s="153"/>
      <c r="AG896" s="153"/>
      <c r="AH896" s="153"/>
      <c r="AI896" s="153"/>
      <c r="AJ896" s="153"/>
      <c r="AK896" s="153"/>
      <c r="AL896" s="153"/>
    </row>
    <row r="897" spans="1:38" ht="16.5" customHeight="1" x14ac:dyDescent="0.2">
      <c r="A897" s="153"/>
      <c r="B897" s="156"/>
      <c r="C897" s="153"/>
      <c r="E897" s="153"/>
      <c r="F897" s="153"/>
      <c r="G897" s="153"/>
      <c r="H897" s="153"/>
      <c r="I897" s="153"/>
      <c r="J897" s="153"/>
      <c r="K897" s="153"/>
      <c r="L897" s="153"/>
      <c r="M897" s="153"/>
      <c r="N897" s="153"/>
      <c r="O897" s="153"/>
      <c r="P897" s="153"/>
      <c r="Q897" s="153"/>
      <c r="R897" s="153"/>
      <c r="S897" s="153"/>
      <c r="T897" s="153"/>
      <c r="U897" s="153"/>
      <c r="V897" s="153"/>
      <c r="W897" s="153"/>
      <c r="X897" s="153"/>
      <c r="Y897" s="153"/>
      <c r="Z897" s="153"/>
      <c r="AA897" s="153"/>
      <c r="AB897" s="153"/>
      <c r="AC897" s="153"/>
      <c r="AD897" s="153"/>
      <c r="AE897" s="153"/>
      <c r="AF897" s="153"/>
      <c r="AG897" s="153"/>
      <c r="AH897" s="153"/>
      <c r="AI897" s="153"/>
      <c r="AJ897" s="153"/>
      <c r="AK897" s="153"/>
      <c r="AL897" s="153"/>
    </row>
    <row r="898" spans="1:38" ht="16.5" customHeight="1" x14ac:dyDescent="0.2">
      <c r="A898" s="153"/>
      <c r="B898" s="156"/>
      <c r="C898" s="153"/>
      <c r="E898" s="153"/>
      <c r="F898" s="153"/>
      <c r="G898" s="153"/>
      <c r="H898" s="153"/>
      <c r="I898" s="153"/>
      <c r="J898" s="153"/>
      <c r="K898" s="153"/>
      <c r="L898" s="153"/>
      <c r="M898" s="153"/>
      <c r="N898" s="153"/>
      <c r="O898" s="153"/>
      <c r="P898" s="153"/>
      <c r="Q898" s="153"/>
      <c r="R898" s="153"/>
      <c r="S898" s="153"/>
      <c r="T898" s="153"/>
      <c r="U898" s="153"/>
      <c r="V898" s="153"/>
      <c r="W898" s="153"/>
      <c r="X898" s="153"/>
      <c r="Y898" s="153"/>
      <c r="Z898" s="153"/>
      <c r="AA898" s="153"/>
      <c r="AB898" s="153"/>
      <c r="AC898" s="153"/>
      <c r="AD898" s="153"/>
      <c r="AE898" s="153"/>
      <c r="AF898" s="153"/>
      <c r="AG898" s="153"/>
      <c r="AH898" s="153"/>
      <c r="AI898" s="153"/>
      <c r="AJ898" s="153"/>
      <c r="AK898" s="153"/>
      <c r="AL898" s="153"/>
    </row>
    <row r="899" spans="1:38" ht="16.5" customHeight="1" x14ac:dyDescent="0.2">
      <c r="A899" s="153"/>
      <c r="B899" s="156"/>
      <c r="C899" s="153"/>
      <c r="E899" s="153"/>
      <c r="F899" s="153"/>
      <c r="G899" s="153"/>
      <c r="H899" s="153"/>
      <c r="I899" s="153"/>
      <c r="J899" s="153"/>
      <c r="K899" s="153"/>
      <c r="L899" s="153"/>
      <c r="M899" s="153"/>
      <c r="N899" s="153"/>
      <c r="O899" s="153"/>
      <c r="P899" s="153"/>
      <c r="Q899" s="153"/>
      <c r="R899" s="153"/>
      <c r="S899" s="153"/>
      <c r="T899" s="153"/>
      <c r="U899" s="153"/>
      <c r="V899" s="153"/>
      <c r="W899" s="153"/>
      <c r="X899" s="153"/>
      <c r="Y899" s="153"/>
      <c r="Z899" s="153"/>
      <c r="AA899" s="153"/>
      <c r="AB899" s="153"/>
      <c r="AC899" s="153"/>
      <c r="AD899" s="153"/>
      <c r="AE899" s="153"/>
      <c r="AF899" s="153"/>
      <c r="AG899" s="153"/>
      <c r="AH899" s="153"/>
      <c r="AI899" s="153"/>
      <c r="AJ899" s="153"/>
      <c r="AK899" s="153"/>
      <c r="AL899" s="153"/>
    </row>
    <row r="900" spans="1:38" ht="16.5" customHeight="1" x14ac:dyDescent="0.2">
      <c r="A900" s="153"/>
      <c r="B900" s="156"/>
      <c r="C900" s="153"/>
      <c r="E900" s="153"/>
      <c r="F900" s="153"/>
      <c r="G900" s="153"/>
      <c r="H900" s="153"/>
      <c r="I900" s="153"/>
      <c r="J900" s="153"/>
      <c r="K900" s="153"/>
      <c r="L900" s="153"/>
      <c r="M900" s="153"/>
      <c r="N900" s="153"/>
      <c r="O900" s="153"/>
      <c r="P900" s="153"/>
      <c r="Q900" s="153"/>
      <c r="R900" s="153"/>
      <c r="S900" s="153"/>
      <c r="T900" s="153"/>
      <c r="U900" s="153"/>
      <c r="V900" s="153"/>
      <c r="W900" s="153"/>
      <c r="X900" s="153"/>
      <c r="Y900" s="153"/>
      <c r="Z900" s="153"/>
      <c r="AA900" s="153"/>
      <c r="AB900" s="153"/>
      <c r="AC900" s="153"/>
      <c r="AD900" s="153"/>
      <c r="AE900" s="153"/>
      <c r="AF900" s="153"/>
      <c r="AG900" s="153"/>
      <c r="AH900" s="153"/>
      <c r="AI900" s="153"/>
      <c r="AJ900" s="153"/>
      <c r="AK900" s="153"/>
      <c r="AL900" s="153"/>
    </row>
    <row r="901" spans="1:38" ht="16.5" customHeight="1" x14ac:dyDescent="0.2">
      <c r="A901" s="153"/>
      <c r="B901" s="156"/>
      <c r="C901" s="153"/>
      <c r="E901" s="153"/>
      <c r="F901" s="153"/>
      <c r="G901" s="153"/>
      <c r="H901" s="153"/>
      <c r="I901" s="153"/>
      <c r="J901" s="153"/>
      <c r="K901" s="153"/>
      <c r="L901" s="153"/>
      <c r="M901" s="153"/>
      <c r="N901" s="153"/>
      <c r="O901" s="153"/>
      <c r="P901" s="153"/>
      <c r="Q901" s="153"/>
      <c r="R901" s="153"/>
      <c r="S901" s="153"/>
      <c r="T901" s="153"/>
      <c r="U901" s="153"/>
      <c r="V901" s="153"/>
      <c r="W901" s="153"/>
      <c r="X901" s="153"/>
      <c r="Y901" s="153"/>
      <c r="Z901" s="153"/>
      <c r="AA901" s="153"/>
      <c r="AB901" s="153"/>
      <c r="AC901" s="153"/>
      <c r="AD901" s="153"/>
      <c r="AE901" s="153"/>
      <c r="AF901" s="153"/>
      <c r="AG901" s="153"/>
      <c r="AH901" s="153"/>
      <c r="AI901" s="153"/>
      <c r="AJ901" s="153"/>
      <c r="AK901" s="153"/>
      <c r="AL901" s="153"/>
    </row>
    <row r="902" spans="1:38" ht="16.5" customHeight="1" x14ac:dyDescent="0.2">
      <c r="A902" s="153"/>
      <c r="B902" s="156"/>
      <c r="C902" s="153"/>
      <c r="E902" s="153"/>
      <c r="F902" s="153"/>
      <c r="G902" s="153"/>
      <c r="H902" s="153"/>
      <c r="I902" s="153"/>
      <c r="J902" s="153"/>
      <c r="K902" s="153"/>
      <c r="L902" s="153"/>
      <c r="M902" s="153"/>
      <c r="N902" s="153"/>
      <c r="O902" s="153"/>
      <c r="P902" s="153"/>
      <c r="Q902" s="153"/>
      <c r="R902" s="153"/>
      <c r="S902" s="153"/>
      <c r="T902" s="153"/>
      <c r="U902" s="153"/>
      <c r="V902" s="153"/>
      <c r="W902" s="153"/>
      <c r="X902" s="153"/>
      <c r="Y902" s="153"/>
      <c r="Z902" s="153"/>
      <c r="AA902" s="153"/>
      <c r="AB902" s="153"/>
      <c r="AC902" s="153"/>
      <c r="AD902" s="153"/>
      <c r="AE902" s="153"/>
      <c r="AF902" s="153"/>
      <c r="AG902" s="153"/>
      <c r="AH902" s="153"/>
      <c r="AI902" s="153"/>
      <c r="AJ902" s="153"/>
      <c r="AK902" s="153"/>
      <c r="AL902" s="153"/>
    </row>
    <row r="903" spans="1:38" ht="16.5" customHeight="1" x14ac:dyDescent="0.2">
      <c r="A903" s="153"/>
      <c r="B903" s="156"/>
      <c r="C903" s="153"/>
      <c r="E903" s="153"/>
      <c r="F903" s="153"/>
      <c r="G903" s="153"/>
      <c r="H903" s="153"/>
      <c r="I903" s="153"/>
      <c r="J903" s="153"/>
      <c r="K903" s="153"/>
      <c r="L903" s="153"/>
      <c r="M903" s="153"/>
      <c r="N903" s="153"/>
      <c r="O903" s="153"/>
      <c r="P903" s="153"/>
      <c r="Q903" s="153"/>
      <c r="R903" s="153"/>
      <c r="S903" s="153"/>
      <c r="T903" s="153"/>
      <c r="U903" s="153"/>
      <c r="V903" s="153"/>
      <c r="W903" s="153"/>
      <c r="X903" s="153"/>
      <c r="Y903" s="153"/>
      <c r="Z903" s="153"/>
      <c r="AA903" s="153"/>
      <c r="AB903" s="153"/>
      <c r="AC903" s="153"/>
      <c r="AD903" s="153"/>
      <c r="AE903" s="153"/>
      <c r="AF903" s="153"/>
      <c r="AG903" s="153"/>
      <c r="AH903" s="153"/>
      <c r="AI903" s="153"/>
      <c r="AJ903" s="153"/>
      <c r="AK903" s="153"/>
      <c r="AL903" s="153"/>
    </row>
    <row r="904" spans="1:38" ht="16.5" customHeight="1" x14ac:dyDescent="0.2">
      <c r="A904" s="153"/>
      <c r="B904" s="156"/>
      <c r="C904" s="153"/>
      <c r="E904" s="153"/>
      <c r="F904" s="153"/>
      <c r="G904" s="153"/>
      <c r="H904" s="153"/>
      <c r="I904" s="153"/>
      <c r="J904" s="153"/>
      <c r="K904" s="153"/>
      <c r="L904" s="153"/>
      <c r="M904" s="153"/>
      <c r="N904" s="153"/>
      <c r="O904" s="153"/>
      <c r="P904" s="153"/>
      <c r="Q904" s="153"/>
      <c r="R904" s="153"/>
      <c r="S904" s="153"/>
      <c r="T904" s="153"/>
      <c r="U904" s="153"/>
      <c r="V904" s="153"/>
      <c r="W904" s="153"/>
      <c r="X904" s="153"/>
      <c r="Y904" s="153"/>
      <c r="Z904" s="153"/>
      <c r="AA904" s="153"/>
      <c r="AB904" s="153"/>
      <c r="AC904" s="153"/>
      <c r="AD904" s="153"/>
      <c r="AE904" s="153"/>
      <c r="AF904" s="153"/>
      <c r="AG904" s="153"/>
      <c r="AH904" s="153"/>
      <c r="AI904" s="153"/>
      <c r="AJ904" s="153"/>
      <c r="AK904" s="153"/>
      <c r="AL904" s="153"/>
    </row>
    <row r="905" spans="1:38" ht="16.5" customHeight="1" x14ac:dyDescent="0.2">
      <c r="A905" s="153"/>
      <c r="B905" s="156"/>
      <c r="C905" s="153"/>
      <c r="E905" s="153"/>
      <c r="F905" s="153"/>
      <c r="G905" s="153"/>
      <c r="H905" s="153"/>
      <c r="I905" s="153"/>
      <c r="J905" s="153"/>
      <c r="K905" s="153"/>
      <c r="L905" s="153"/>
      <c r="M905" s="153"/>
      <c r="N905" s="153"/>
      <c r="O905" s="153"/>
      <c r="P905" s="153"/>
      <c r="Q905" s="153"/>
      <c r="R905" s="153"/>
      <c r="S905" s="153"/>
      <c r="T905" s="153"/>
      <c r="U905" s="153"/>
      <c r="V905" s="153"/>
      <c r="W905" s="153"/>
      <c r="X905" s="153"/>
      <c r="Y905" s="153"/>
      <c r="Z905" s="153"/>
      <c r="AA905" s="153"/>
      <c r="AB905" s="153"/>
      <c r="AC905" s="153"/>
      <c r="AD905" s="153"/>
      <c r="AE905" s="153"/>
      <c r="AF905" s="153"/>
      <c r="AG905" s="153"/>
      <c r="AH905" s="153"/>
      <c r="AI905" s="153"/>
      <c r="AJ905" s="153"/>
      <c r="AK905" s="153"/>
      <c r="AL905" s="153"/>
    </row>
    <row r="906" spans="1:38" ht="16.5" customHeight="1" x14ac:dyDescent="0.2">
      <c r="A906" s="153"/>
      <c r="B906" s="156"/>
      <c r="C906" s="153"/>
      <c r="E906" s="153"/>
      <c r="F906" s="153"/>
      <c r="G906" s="153"/>
      <c r="H906" s="153"/>
      <c r="I906" s="153"/>
      <c r="J906" s="153"/>
      <c r="K906" s="153"/>
      <c r="L906" s="153"/>
      <c r="M906" s="153"/>
      <c r="N906" s="153"/>
      <c r="O906" s="153"/>
      <c r="P906" s="153"/>
      <c r="Q906" s="153"/>
      <c r="R906" s="153"/>
      <c r="S906" s="153"/>
      <c r="T906" s="153"/>
      <c r="U906" s="153"/>
      <c r="V906" s="153"/>
      <c r="W906" s="153"/>
      <c r="X906" s="153"/>
      <c r="Y906" s="153"/>
      <c r="Z906" s="153"/>
      <c r="AA906" s="153"/>
      <c r="AB906" s="153"/>
      <c r="AC906" s="153"/>
      <c r="AD906" s="153"/>
      <c r="AE906" s="153"/>
      <c r="AF906" s="153"/>
      <c r="AG906" s="153"/>
      <c r="AH906" s="153"/>
      <c r="AI906" s="153"/>
      <c r="AJ906" s="153"/>
      <c r="AK906" s="153"/>
      <c r="AL906" s="153"/>
    </row>
    <row r="907" spans="1:38" ht="16.5" customHeight="1" x14ac:dyDescent="0.2">
      <c r="A907" s="153"/>
      <c r="B907" s="156"/>
      <c r="C907" s="153"/>
      <c r="E907" s="153"/>
      <c r="F907" s="153"/>
      <c r="G907" s="153"/>
      <c r="H907" s="153"/>
      <c r="I907" s="153"/>
      <c r="J907" s="153"/>
      <c r="K907" s="153"/>
      <c r="L907" s="153"/>
      <c r="M907" s="153"/>
      <c r="N907" s="153"/>
      <c r="O907" s="153"/>
      <c r="P907" s="153"/>
      <c r="Q907" s="153"/>
      <c r="R907" s="153"/>
      <c r="S907" s="153"/>
      <c r="T907" s="153"/>
      <c r="U907" s="153"/>
      <c r="V907" s="153"/>
      <c r="W907" s="153"/>
      <c r="X907" s="153"/>
      <c r="Y907" s="153"/>
      <c r="Z907" s="153"/>
      <c r="AA907" s="153"/>
      <c r="AB907" s="153"/>
      <c r="AC907" s="153"/>
      <c r="AD907" s="153"/>
      <c r="AE907" s="153"/>
      <c r="AF907" s="153"/>
      <c r="AG907" s="153"/>
      <c r="AH907" s="153"/>
      <c r="AI907" s="153"/>
      <c r="AJ907" s="153"/>
      <c r="AK907" s="153"/>
      <c r="AL907" s="153"/>
    </row>
    <row r="908" spans="1:38" ht="16.5" customHeight="1" x14ac:dyDescent="0.2">
      <c r="A908" s="153"/>
      <c r="B908" s="156"/>
      <c r="C908" s="153"/>
      <c r="E908" s="153"/>
      <c r="F908" s="153"/>
      <c r="G908" s="153"/>
      <c r="H908" s="153"/>
      <c r="I908" s="153"/>
      <c r="J908" s="153"/>
      <c r="K908" s="153"/>
      <c r="L908" s="153"/>
      <c r="M908" s="153"/>
      <c r="N908" s="153"/>
      <c r="O908" s="153"/>
      <c r="P908" s="153"/>
      <c r="Q908" s="153"/>
      <c r="R908" s="153"/>
      <c r="S908" s="153"/>
      <c r="T908" s="153"/>
      <c r="U908" s="153"/>
      <c r="V908" s="153"/>
      <c r="W908" s="153"/>
      <c r="X908" s="153"/>
      <c r="Y908" s="153"/>
      <c r="Z908" s="153"/>
      <c r="AA908" s="153"/>
      <c r="AB908" s="153"/>
      <c r="AC908" s="153"/>
      <c r="AD908" s="153"/>
      <c r="AE908" s="153"/>
      <c r="AF908" s="153"/>
      <c r="AG908" s="153"/>
      <c r="AH908" s="153"/>
      <c r="AI908" s="153"/>
      <c r="AJ908" s="153"/>
      <c r="AK908" s="153"/>
      <c r="AL908" s="153"/>
    </row>
    <row r="909" spans="1:38" ht="16.5" customHeight="1" x14ac:dyDescent="0.2">
      <c r="A909" s="153"/>
      <c r="B909" s="156"/>
      <c r="C909" s="153"/>
      <c r="E909" s="153"/>
      <c r="F909" s="153"/>
      <c r="G909" s="153"/>
      <c r="H909" s="153"/>
      <c r="I909" s="153"/>
      <c r="J909" s="153"/>
      <c r="K909" s="153"/>
      <c r="L909" s="153"/>
      <c r="M909" s="153"/>
      <c r="N909" s="153"/>
      <c r="O909" s="153"/>
      <c r="P909" s="153"/>
      <c r="Q909" s="153"/>
      <c r="R909" s="153"/>
      <c r="S909" s="153"/>
      <c r="T909" s="153"/>
      <c r="U909" s="153"/>
      <c r="V909" s="153"/>
      <c r="W909" s="153"/>
      <c r="X909" s="153"/>
      <c r="Y909" s="153"/>
      <c r="Z909" s="153"/>
      <c r="AA909" s="153"/>
      <c r="AB909" s="153"/>
      <c r="AC909" s="153"/>
      <c r="AD909" s="153"/>
      <c r="AE909" s="153"/>
      <c r="AF909" s="153"/>
      <c r="AG909" s="153"/>
      <c r="AH909" s="153"/>
      <c r="AI909" s="153"/>
      <c r="AJ909" s="153"/>
      <c r="AK909" s="153"/>
      <c r="AL909" s="153"/>
    </row>
    <row r="910" spans="1:38" ht="16.5" customHeight="1" x14ac:dyDescent="0.2">
      <c r="A910" s="153"/>
      <c r="B910" s="156"/>
      <c r="C910" s="153"/>
      <c r="E910" s="153"/>
      <c r="F910" s="153"/>
      <c r="G910" s="153"/>
      <c r="H910" s="153"/>
      <c r="I910" s="153"/>
      <c r="J910" s="153"/>
      <c r="K910" s="153"/>
      <c r="L910" s="153"/>
      <c r="M910" s="153"/>
      <c r="N910" s="153"/>
      <c r="O910" s="153"/>
      <c r="P910" s="153"/>
      <c r="Q910" s="153"/>
      <c r="R910" s="153"/>
      <c r="S910" s="153"/>
      <c r="T910" s="153"/>
      <c r="U910" s="153"/>
      <c r="V910" s="153"/>
      <c r="W910" s="153"/>
      <c r="X910" s="153"/>
      <c r="Y910" s="153"/>
      <c r="Z910" s="153"/>
      <c r="AA910" s="153"/>
      <c r="AB910" s="153"/>
      <c r="AC910" s="153"/>
      <c r="AD910" s="153"/>
      <c r="AE910" s="153"/>
      <c r="AF910" s="153"/>
      <c r="AG910" s="153"/>
      <c r="AH910" s="153"/>
      <c r="AI910" s="153"/>
      <c r="AJ910" s="153"/>
      <c r="AK910" s="153"/>
      <c r="AL910" s="153"/>
    </row>
    <row r="911" spans="1:38" ht="16.5" customHeight="1" x14ac:dyDescent="0.2">
      <c r="A911" s="153"/>
      <c r="B911" s="156"/>
      <c r="C911" s="153"/>
      <c r="E911" s="153"/>
      <c r="F911" s="153"/>
      <c r="G911" s="153"/>
      <c r="H911" s="153"/>
      <c r="I911" s="153"/>
      <c r="J911" s="153"/>
      <c r="K911" s="153"/>
      <c r="L911" s="153"/>
      <c r="M911" s="153"/>
      <c r="N911" s="153"/>
      <c r="O911" s="153"/>
      <c r="P911" s="153"/>
      <c r="Q911" s="153"/>
      <c r="R911" s="153"/>
      <c r="S911" s="153"/>
      <c r="T911" s="153"/>
      <c r="U911" s="153"/>
      <c r="V911" s="153"/>
      <c r="W911" s="153"/>
      <c r="X911" s="153"/>
      <c r="Y911" s="153"/>
      <c r="Z911" s="153"/>
      <c r="AA911" s="153"/>
      <c r="AB911" s="153"/>
      <c r="AC911" s="153"/>
      <c r="AD911" s="153"/>
      <c r="AE911" s="153"/>
      <c r="AF911" s="153"/>
      <c r="AG911" s="153"/>
      <c r="AH911" s="153"/>
      <c r="AI911" s="153"/>
      <c r="AJ911" s="153"/>
      <c r="AK911" s="153"/>
      <c r="AL911" s="153"/>
    </row>
    <row r="912" spans="1:38" ht="16.5" customHeight="1" x14ac:dyDescent="0.2">
      <c r="A912" s="153"/>
      <c r="B912" s="156"/>
      <c r="C912" s="153"/>
      <c r="E912" s="153"/>
      <c r="F912" s="153"/>
      <c r="G912" s="153"/>
      <c r="H912" s="153"/>
      <c r="I912" s="153"/>
      <c r="J912" s="153"/>
      <c r="K912" s="153"/>
      <c r="L912" s="153"/>
      <c r="M912" s="153"/>
      <c r="N912" s="153"/>
      <c r="O912" s="153"/>
      <c r="P912" s="153"/>
      <c r="Q912" s="153"/>
      <c r="R912" s="153"/>
      <c r="S912" s="153"/>
      <c r="T912" s="153"/>
      <c r="U912" s="153"/>
      <c r="V912" s="153"/>
      <c r="W912" s="153"/>
      <c r="X912" s="153"/>
      <c r="Y912" s="153"/>
      <c r="Z912" s="153"/>
      <c r="AA912" s="153"/>
      <c r="AB912" s="153"/>
      <c r="AC912" s="153"/>
      <c r="AD912" s="153"/>
      <c r="AE912" s="153"/>
      <c r="AF912" s="153"/>
      <c r="AG912" s="153"/>
      <c r="AH912" s="153"/>
      <c r="AI912" s="153"/>
      <c r="AJ912" s="153"/>
      <c r="AK912" s="153"/>
      <c r="AL912" s="153"/>
    </row>
    <row r="913" spans="1:38" ht="16.5" customHeight="1" x14ac:dyDescent="0.2">
      <c r="A913" s="153"/>
      <c r="B913" s="156"/>
      <c r="C913" s="153"/>
      <c r="E913" s="153"/>
      <c r="F913" s="153"/>
      <c r="G913" s="153"/>
      <c r="H913" s="153"/>
      <c r="I913" s="153"/>
      <c r="J913" s="153"/>
      <c r="K913" s="153"/>
      <c r="L913" s="153"/>
      <c r="M913" s="153"/>
      <c r="N913" s="153"/>
      <c r="O913" s="153"/>
      <c r="P913" s="153"/>
      <c r="Q913" s="153"/>
      <c r="R913" s="153"/>
      <c r="S913" s="153"/>
      <c r="T913" s="153"/>
      <c r="U913" s="153"/>
      <c r="V913" s="153"/>
      <c r="W913" s="153"/>
      <c r="X913" s="153"/>
      <c r="Y913" s="153"/>
      <c r="Z913" s="153"/>
      <c r="AA913" s="153"/>
      <c r="AB913" s="153"/>
      <c r="AC913" s="153"/>
      <c r="AD913" s="153"/>
      <c r="AE913" s="153"/>
      <c r="AF913" s="153"/>
      <c r="AG913" s="153"/>
      <c r="AH913" s="153"/>
      <c r="AI913" s="153"/>
      <c r="AJ913" s="153"/>
      <c r="AK913" s="153"/>
      <c r="AL913" s="153"/>
    </row>
    <row r="914" spans="1:38" ht="16.5" customHeight="1" x14ac:dyDescent="0.2">
      <c r="A914" s="153"/>
      <c r="B914" s="156"/>
      <c r="C914" s="153"/>
      <c r="E914" s="153"/>
      <c r="F914" s="153"/>
      <c r="G914" s="153"/>
      <c r="H914" s="153"/>
      <c r="I914" s="153"/>
      <c r="J914" s="153"/>
      <c r="K914" s="153"/>
      <c r="L914" s="153"/>
      <c r="M914" s="153"/>
      <c r="N914" s="153"/>
      <c r="O914" s="153"/>
      <c r="P914" s="153"/>
      <c r="Q914" s="153"/>
      <c r="R914" s="153"/>
      <c r="S914" s="153"/>
      <c r="T914" s="153"/>
      <c r="U914" s="153"/>
      <c r="V914" s="153"/>
      <c r="W914" s="153"/>
      <c r="X914" s="153"/>
      <c r="Y914" s="153"/>
      <c r="Z914" s="153"/>
      <c r="AA914" s="153"/>
      <c r="AB914" s="153"/>
      <c r="AC914" s="153"/>
      <c r="AD914" s="153"/>
      <c r="AE914" s="153"/>
      <c r="AF914" s="153"/>
      <c r="AG914" s="153"/>
      <c r="AH914" s="153"/>
      <c r="AI914" s="153"/>
      <c r="AJ914" s="153"/>
      <c r="AK914" s="153"/>
      <c r="AL914" s="153"/>
    </row>
    <row r="915" spans="1:38" ht="16.5" customHeight="1" x14ac:dyDescent="0.2">
      <c r="A915" s="153"/>
      <c r="B915" s="156"/>
      <c r="C915" s="153"/>
      <c r="E915" s="153"/>
      <c r="F915" s="153"/>
      <c r="G915" s="153"/>
      <c r="H915" s="153"/>
      <c r="I915" s="153"/>
      <c r="J915" s="153"/>
      <c r="K915" s="153"/>
      <c r="L915" s="153"/>
      <c r="M915" s="153"/>
      <c r="N915" s="153"/>
      <c r="O915" s="153"/>
      <c r="P915" s="153"/>
      <c r="Q915" s="153"/>
      <c r="R915" s="153"/>
      <c r="S915" s="153"/>
      <c r="T915" s="153"/>
      <c r="U915" s="153"/>
      <c r="V915" s="153"/>
      <c r="W915" s="153"/>
      <c r="X915" s="153"/>
      <c r="Y915" s="153"/>
      <c r="Z915" s="153"/>
      <c r="AA915" s="153"/>
      <c r="AB915" s="153"/>
      <c r="AC915" s="153"/>
      <c r="AD915" s="153"/>
      <c r="AE915" s="153"/>
      <c r="AF915" s="153"/>
      <c r="AG915" s="153"/>
      <c r="AH915" s="153"/>
      <c r="AI915" s="153"/>
      <c r="AJ915" s="153"/>
      <c r="AK915" s="153"/>
      <c r="AL915" s="153"/>
    </row>
    <row r="916" spans="1:38" ht="16.5" customHeight="1" x14ac:dyDescent="0.2">
      <c r="A916" s="153"/>
      <c r="B916" s="156"/>
      <c r="C916" s="153"/>
      <c r="E916" s="153"/>
      <c r="F916" s="153"/>
      <c r="G916" s="153"/>
      <c r="H916" s="153"/>
      <c r="I916" s="153"/>
      <c r="J916" s="153"/>
      <c r="K916" s="153"/>
      <c r="L916" s="153"/>
      <c r="M916" s="153"/>
      <c r="N916" s="153"/>
      <c r="O916" s="153"/>
      <c r="P916" s="153"/>
      <c r="Q916" s="153"/>
      <c r="R916" s="153"/>
      <c r="S916" s="153"/>
      <c r="T916" s="153"/>
      <c r="U916" s="153"/>
      <c r="V916" s="153"/>
      <c r="W916" s="153"/>
      <c r="X916" s="153"/>
      <c r="Y916" s="153"/>
      <c r="Z916" s="153"/>
      <c r="AA916" s="153"/>
      <c r="AB916" s="153"/>
      <c r="AC916" s="153"/>
      <c r="AD916" s="153"/>
      <c r="AE916" s="153"/>
      <c r="AF916" s="153"/>
      <c r="AG916" s="153"/>
      <c r="AH916" s="153"/>
      <c r="AI916" s="153"/>
      <c r="AJ916" s="153"/>
      <c r="AK916" s="153"/>
      <c r="AL916" s="153"/>
    </row>
    <row r="917" spans="1:38" ht="16.5" customHeight="1" x14ac:dyDescent="0.2">
      <c r="A917" s="153"/>
      <c r="B917" s="156"/>
      <c r="C917" s="153"/>
      <c r="E917" s="153"/>
      <c r="F917" s="153"/>
      <c r="G917" s="153"/>
      <c r="H917" s="153"/>
      <c r="I917" s="153"/>
      <c r="J917" s="153"/>
      <c r="K917" s="153"/>
      <c r="L917" s="153"/>
      <c r="M917" s="153"/>
      <c r="N917" s="153"/>
      <c r="O917" s="153"/>
      <c r="P917" s="153"/>
      <c r="Q917" s="153"/>
      <c r="R917" s="153"/>
      <c r="S917" s="153"/>
      <c r="T917" s="153"/>
      <c r="U917" s="153"/>
      <c r="V917" s="153"/>
      <c r="W917" s="153"/>
      <c r="X917" s="153"/>
      <c r="Y917" s="153"/>
      <c r="Z917" s="153"/>
      <c r="AA917" s="153"/>
      <c r="AB917" s="153"/>
      <c r="AC917" s="153"/>
      <c r="AD917" s="153"/>
      <c r="AE917" s="153"/>
      <c r="AF917" s="153"/>
      <c r="AG917" s="153"/>
      <c r="AH917" s="153"/>
      <c r="AI917" s="153"/>
      <c r="AJ917" s="153"/>
      <c r="AK917" s="153"/>
      <c r="AL917" s="153"/>
    </row>
    <row r="918" spans="1:38" ht="16.5" customHeight="1" x14ac:dyDescent="0.2">
      <c r="A918" s="153"/>
      <c r="B918" s="156"/>
      <c r="C918" s="153"/>
      <c r="E918" s="153"/>
      <c r="F918" s="153"/>
      <c r="G918" s="153"/>
      <c r="H918" s="153"/>
      <c r="I918" s="153"/>
      <c r="J918" s="153"/>
      <c r="K918" s="153"/>
      <c r="L918" s="153"/>
      <c r="M918" s="153"/>
      <c r="N918" s="153"/>
      <c r="O918" s="153"/>
      <c r="P918" s="153"/>
      <c r="Q918" s="153"/>
      <c r="R918" s="153"/>
      <c r="S918" s="153"/>
      <c r="T918" s="153"/>
      <c r="U918" s="153"/>
      <c r="V918" s="153"/>
      <c r="W918" s="153"/>
      <c r="X918" s="153"/>
      <c r="Y918" s="153"/>
      <c r="Z918" s="153"/>
      <c r="AA918" s="153"/>
      <c r="AB918" s="153"/>
      <c r="AC918" s="153"/>
      <c r="AD918" s="153"/>
      <c r="AE918" s="153"/>
      <c r="AF918" s="153"/>
      <c r="AG918" s="153"/>
      <c r="AH918" s="153"/>
      <c r="AI918" s="153"/>
      <c r="AJ918" s="153"/>
      <c r="AK918" s="153"/>
      <c r="AL918" s="153"/>
    </row>
    <row r="919" spans="1:38" ht="16.5" customHeight="1" x14ac:dyDescent="0.2">
      <c r="A919" s="153"/>
      <c r="B919" s="156"/>
      <c r="C919" s="153"/>
      <c r="E919" s="153"/>
      <c r="F919" s="153"/>
      <c r="G919" s="153"/>
      <c r="H919" s="153"/>
      <c r="I919" s="153"/>
      <c r="J919" s="153"/>
      <c r="K919" s="153"/>
      <c r="L919" s="153"/>
      <c r="M919" s="153"/>
      <c r="N919" s="153"/>
      <c r="O919" s="153"/>
      <c r="P919" s="153"/>
      <c r="Q919" s="153"/>
      <c r="R919" s="153"/>
      <c r="S919" s="153"/>
      <c r="T919" s="153"/>
      <c r="U919" s="153"/>
      <c r="V919" s="153"/>
      <c r="W919" s="153"/>
      <c r="X919" s="153"/>
      <c r="Y919" s="153"/>
      <c r="Z919" s="153"/>
      <c r="AA919" s="153"/>
      <c r="AB919" s="153"/>
      <c r="AC919" s="153"/>
      <c r="AD919" s="153"/>
      <c r="AE919" s="153"/>
      <c r="AF919" s="153"/>
      <c r="AG919" s="153"/>
      <c r="AH919" s="153"/>
      <c r="AI919" s="153"/>
      <c r="AJ919" s="153"/>
      <c r="AK919" s="153"/>
      <c r="AL919" s="153"/>
    </row>
    <row r="920" spans="1:38" ht="16.5" customHeight="1" x14ac:dyDescent="0.2">
      <c r="A920" s="153"/>
      <c r="B920" s="156"/>
      <c r="C920" s="153"/>
      <c r="E920" s="153"/>
      <c r="F920" s="153"/>
      <c r="G920" s="153"/>
      <c r="H920" s="153"/>
      <c r="I920" s="153"/>
      <c r="J920" s="153"/>
      <c r="K920" s="153"/>
      <c r="L920" s="153"/>
      <c r="M920" s="153"/>
      <c r="N920" s="153"/>
      <c r="O920" s="153"/>
      <c r="P920" s="153"/>
      <c r="Q920" s="153"/>
      <c r="R920" s="153"/>
      <c r="S920" s="153"/>
      <c r="T920" s="153"/>
      <c r="U920" s="153"/>
      <c r="V920" s="153"/>
      <c r="W920" s="153"/>
      <c r="X920" s="153"/>
      <c r="Y920" s="153"/>
      <c r="Z920" s="153"/>
      <c r="AA920" s="153"/>
      <c r="AB920" s="153"/>
      <c r="AC920" s="153"/>
      <c r="AD920" s="153"/>
      <c r="AE920" s="153"/>
      <c r="AF920" s="153"/>
      <c r="AG920" s="153"/>
      <c r="AH920" s="153"/>
      <c r="AI920" s="153"/>
      <c r="AJ920" s="153"/>
      <c r="AK920" s="153"/>
      <c r="AL920" s="153"/>
    </row>
    <row r="921" spans="1:38" ht="16.5" customHeight="1" x14ac:dyDescent="0.2">
      <c r="A921" s="153"/>
      <c r="B921" s="156"/>
      <c r="C921" s="153"/>
      <c r="E921" s="153"/>
      <c r="F921" s="153"/>
      <c r="G921" s="153"/>
      <c r="H921" s="153"/>
      <c r="I921" s="153"/>
      <c r="J921" s="153"/>
      <c r="K921" s="153"/>
      <c r="L921" s="153"/>
      <c r="M921" s="153"/>
      <c r="N921" s="153"/>
      <c r="O921" s="153"/>
      <c r="P921" s="153"/>
      <c r="Q921" s="153"/>
      <c r="R921" s="153"/>
      <c r="S921" s="153"/>
      <c r="T921" s="153"/>
      <c r="U921" s="153"/>
      <c r="V921" s="153"/>
      <c r="W921" s="153"/>
      <c r="X921" s="153"/>
      <c r="Y921" s="153"/>
      <c r="Z921" s="153"/>
      <c r="AA921" s="153"/>
      <c r="AB921" s="153"/>
      <c r="AC921" s="153"/>
      <c r="AD921" s="153"/>
      <c r="AE921" s="153"/>
      <c r="AF921" s="153"/>
      <c r="AG921" s="153"/>
      <c r="AH921" s="153"/>
      <c r="AI921" s="153"/>
      <c r="AJ921" s="153"/>
      <c r="AK921" s="153"/>
      <c r="AL921" s="153"/>
    </row>
    <row r="922" spans="1:38" ht="16.5" customHeight="1" x14ac:dyDescent="0.2">
      <c r="A922" s="153"/>
      <c r="B922" s="156"/>
      <c r="C922" s="153"/>
      <c r="E922" s="153"/>
      <c r="F922" s="153"/>
      <c r="G922" s="153"/>
      <c r="H922" s="153"/>
      <c r="I922" s="153"/>
      <c r="J922" s="153"/>
      <c r="K922" s="153"/>
      <c r="L922" s="153"/>
      <c r="M922" s="153"/>
      <c r="N922" s="153"/>
      <c r="O922" s="153"/>
      <c r="P922" s="153"/>
      <c r="Q922" s="153"/>
      <c r="R922" s="153"/>
      <c r="S922" s="153"/>
      <c r="T922" s="153"/>
      <c r="U922" s="153"/>
      <c r="V922" s="153"/>
      <c r="W922" s="153"/>
      <c r="X922" s="153"/>
      <c r="Y922" s="153"/>
      <c r="Z922" s="153"/>
      <c r="AA922" s="153"/>
      <c r="AB922" s="153"/>
      <c r="AC922" s="153"/>
      <c r="AD922" s="153"/>
      <c r="AE922" s="153"/>
      <c r="AF922" s="153"/>
      <c r="AG922" s="153"/>
      <c r="AH922" s="153"/>
      <c r="AI922" s="153"/>
      <c r="AJ922" s="153"/>
      <c r="AK922" s="153"/>
      <c r="AL922" s="153"/>
    </row>
    <row r="923" spans="1:38" ht="16.5" customHeight="1" x14ac:dyDescent="0.2">
      <c r="A923" s="153"/>
      <c r="B923" s="156"/>
      <c r="C923" s="153"/>
      <c r="E923" s="153"/>
      <c r="F923" s="153"/>
      <c r="G923" s="153"/>
      <c r="H923" s="153"/>
      <c r="I923" s="153"/>
      <c r="J923" s="153"/>
      <c r="K923" s="153"/>
      <c r="L923" s="153"/>
      <c r="M923" s="153"/>
      <c r="N923" s="153"/>
      <c r="O923" s="153"/>
      <c r="P923" s="153"/>
      <c r="Q923" s="153"/>
      <c r="R923" s="153"/>
      <c r="S923" s="153"/>
      <c r="T923" s="153"/>
      <c r="U923" s="153"/>
      <c r="V923" s="153"/>
      <c r="W923" s="153"/>
      <c r="X923" s="153"/>
      <c r="Y923" s="153"/>
      <c r="Z923" s="153"/>
      <c r="AA923" s="153"/>
      <c r="AB923" s="153"/>
      <c r="AC923" s="153"/>
      <c r="AD923" s="153"/>
      <c r="AE923" s="153"/>
      <c r="AF923" s="153"/>
      <c r="AG923" s="153"/>
      <c r="AH923" s="153"/>
      <c r="AI923" s="153"/>
      <c r="AJ923" s="153"/>
      <c r="AK923" s="153"/>
      <c r="AL923" s="153"/>
    </row>
    <row r="924" spans="1:38" ht="16.5" customHeight="1" x14ac:dyDescent="0.2">
      <c r="A924" s="153"/>
      <c r="B924" s="156"/>
      <c r="C924" s="153"/>
      <c r="E924" s="153"/>
      <c r="F924" s="153"/>
      <c r="G924" s="153"/>
      <c r="H924" s="153"/>
      <c r="I924" s="153"/>
      <c r="J924" s="153"/>
      <c r="K924" s="153"/>
      <c r="L924" s="153"/>
      <c r="M924" s="153"/>
      <c r="N924" s="153"/>
      <c r="O924" s="153"/>
      <c r="P924" s="153"/>
      <c r="Q924" s="153"/>
      <c r="R924" s="153"/>
      <c r="S924" s="153"/>
      <c r="T924" s="153"/>
      <c r="U924" s="153"/>
      <c r="V924" s="153"/>
      <c r="W924" s="153"/>
      <c r="X924" s="153"/>
      <c r="Y924" s="153"/>
      <c r="Z924" s="153"/>
      <c r="AA924" s="153"/>
      <c r="AB924" s="153"/>
      <c r="AC924" s="153"/>
      <c r="AD924" s="153"/>
      <c r="AE924" s="153"/>
      <c r="AF924" s="153"/>
      <c r="AG924" s="153"/>
      <c r="AH924" s="153"/>
      <c r="AI924" s="153"/>
      <c r="AJ924" s="153"/>
      <c r="AK924" s="153"/>
      <c r="AL924" s="153"/>
    </row>
    <row r="925" spans="1:38" ht="16.5" customHeight="1" x14ac:dyDescent="0.2">
      <c r="A925" s="153"/>
      <c r="B925" s="156"/>
      <c r="C925" s="153"/>
      <c r="E925" s="153"/>
      <c r="F925" s="153"/>
      <c r="G925" s="153"/>
      <c r="H925" s="153"/>
      <c r="I925" s="153"/>
      <c r="J925" s="153"/>
      <c r="K925" s="153"/>
      <c r="L925" s="153"/>
      <c r="M925" s="153"/>
      <c r="N925" s="153"/>
      <c r="O925" s="153"/>
      <c r="P925" s="153"/>
      <c r="Q925" s="153"/>
      <c r="R925" s="153"/>
      <c r="S925" s="153"/>
      <c r="T925" s="153"/>
      <c r="U925" s="153"/>
      <c r="V925" s="153"/>
      <c r="W925" s="153"/>
      <c r="X925" s="153"/>
      <c r="Y925" s="153"/>
      <c r="Z925" s="153"/>
      <c r="AA925" s="153"/>
      <c r="AB925" s="153"/>
      <c r="AC925" s="153"/>
      <c r="AD925" s="153"/>
      <c r="AE925" s="153"/>
      <c r="AF925" s="153"/>
      <c r="AG925" s="153"/>
      <c r="AH925" s="153"/>
      <c r="AI925" s="153"/>
      <c r="AJ925" s="153"/>
      <c r="AK925" s="153"/>
      <c r="AL925" s="153"/>
    </row>
    <row r="926" spans="1:38" ht="16.5" customHeight="1" x14ac:dyDescent="0.2">
      <c r="A926" s="153"/>
      <c r="B926" s="156"/>
      <c r="C926" s="153"/>
      <c r="E926" s="153"/>
      <c r="F926" s="153"/>
      <c r="G926" s="153"/>
      <c r="H926" s="153"/>
      <c r="I926" s="153"/>
      <c r="J926" s="153"/>
      <c r="K926" s="153"/>
      <c r="L926" s="153"/>
      <c r="M926" s="153"/>
      <c r="N926" s="153"/>
      <c r="O926" s="153"/>
      <c r="P926" s="153"/>
      <c r="Q926" s="153"/>
      <c r="R926" s="153"/>
      <c r="S926" s="153"/>
      <c r="T926" s="153"/>
      <c r="U926" s="153"/>
      <c r="V926" s="153"/>
      <c r="W926" s="153"/>
      <c r="X926" s="153"/>
      <c r="Y926" s="153"/>
      <c r="Z926" s="153"/>
      <c r="AA926" s="153"/>
      <c r="AB926" s="153"/>
      <c r="AC926" s="153"/>
      <c r="AD926" s="153"/>
      <c r="AE926" s="153"/>
      <c r="AF926" s="153"/>
      <c r="AG926" s="153"/>
      <c r="AH926" s="153"/>
      <c r="AI926" s="153"/>
      <c r="AJ926" s="153"/>
      <c r="AK926" s="153"/>
      <c r="AL926" s="153"/>
    </row>
    <row r="927" spans="1:38" ht="16.5" customHeight="1" x14ac:dyDescent="0.2">
      <c r="A927" s="153"/>
      <c r="B927" s="156"/>
      <c r="C927" s="153"/>
      <c r="E927" s="153"/>
      <c r="F927" s="153"/>
      <c r="G927" s="153"/>
      <c r="H927" s="153"/>
      <c r="I927" s="153"/>
      <c r="J927" s="153"/>
      <c r="K927" s="153"/>
      <c r="L927" s="153"/>
      <c r="M927" s="153"/>
      <c r="N927" s="153"/>
      <c r="O927" s="153"/>
      <c r="P927" s="153"/>
      <c r="Q927" s="153"/>
      <c r="R927" s="153"/>
      <c r="S927" s="153"/>
      <c r="T927" s="153"/>
      <c r="U927" s="153"/>
      <c r="V927" s="153"/>
      <c r="W927" s="153"/>
      <c r="X927" s="153"/>
      <c r="Y927" s="153"/>
      <c r="Z927" s="153"/>
      <c r="AA927" s="153"/>
      <c r="AB927" s="153"/>
      <c r="AC927" s="153"/>
      <c r="AD927" s="153"/>
      <c r="AE927" s="153"/>
      <c r="AF927" s="153"/>
      <c r="AG927" s="153"/>
      <c r="AH927" s="153"/>
      <c r="AI927" s="153"/>
      <c r="AJ927" s="153"/>
      <c r="AK927" s="153"/>
      <c r="AL927" s="153"/>
    </row>
    <row r="928" spans="1:38" ht="16.5" customHeight="1" x14ac:dyDescent="0.2">
      <c r="A928" s="153"/>
      <c r="B928" s="156"/>
      <c r="C928" s="153"/>
      <c r="E928" s="153"/>
      <c r="F928" s="153"/>
      <c r="G928" s="153"/>
      <c r="H928" s="153"/>
      <c r="I928" s="153"/>
      <c r="J928" s="153"/>
      <c r="K928" s="153"/>
      <c r="L928" s="153"/>
      <c r="M928" s="153"/>
      <c r="N928" s="153"/>
      <c r="O928" s="153"/>
      <c r="P928" s="153"/>
      <c r="Q928" s="153"/>
      <c r="R928" s="153"/>
      <c r="S928" s="153"/>
      <c r="T928" s="153"/>
      <c r="U928" s="153"/>
      <c r="V928" s="153"/>
      <c r="W928" s="153"/>
      <c r="X928" s="153"/>
      <c r="Y928" s="153"/>
      <c r="Z928" s="153"/>
      <c r="AA928" s="153"/>
      <c r="AB928" s="153"/>
      <c r="AC928" s="153"/>
      <c r="AD928" s="153"/>
      <c r="AE928" s="153"/>
      <c r="AF928" s="153"/>
      <c r="AG928" s="153"/>
      <c r="AH928" s="153"/>
      <c r="AI928" s="153"/>
      <c r="AJ928" s="153"/>
      <c r="AK928" s="153"/>
      <c r="AL928" s="153"/>
    </row>
    <row r="929" spans="1:38" ht="16.5" customHeight="1" x14ac:dyDescent="0.2">
      <c r="A929" s="153"/>
      <c r="B929" s="156"/>
      <c r="C929" s="153"/>
      <c r="E929" s="153"/>
      <c r="F929" s="153"/>
      <c r="G929" s="153"/>
      <c r="H929" s="153"/>
      <c r="I929" s="153"/>
      <c r="J929" s="153"/>
      <c r="K929" s="153"/>
      <c r="L929" s="153"/>
      <c r="M929" s="153"/>
      <c r="N929" s="153"/>
      <c r="O929" s="153"/>
      <c r="P929" s="153"/>
      <c r="Q929" s="153"/>
      <c r="R929" s="153"/>
      <c r="S929" s="153"/>
      <c r="T929" s="153"/>
      <c r="U929" s="153"/>
      <c r="V929" s="153"/>
      <c r="W929" s="153"/>
      <c r="X929" s="153"/>
      <c r="Y929" s="153"/>
      <c r="Z929" s="153"/>
      <c r="AA929" s="153"/>
      <c r="AB929" s="153"/>
      <c r="AC929" s="153"/>
      <c r="AD929" s="153"/>
      <c r="AE929" s="153"/>
      <c r="AF929" s="153"/>
      <c r="AG929" s="153"/>
      <c r="AH929" s="153"/>
      <c r="AI929" s="153"/>
      <c r="AJ929" s="153"/>
      <c r="AK929" s="153"/>
      <c r="AL929" s="153"/>
    </row>
    <row r="930" spans="1:38" ht="16.5" customHeight="1" x14ac:dyDescent="0.2">
      <c r="A930" s="153"/>
      <c r="B930" s="156"/>
      <c r="C930" s="153"/>
      <c r="E930" s="153"/>
      <c r="F930" s="153"/>
      <c r="G930" s="153"/>
      <c r="H930" s="153"/>
      <c r="I930" s="153"/>
      <c r="J930" s="153"/>
      <c r="K930" s="153"/>
      <c r="L930" s="153"/>
      <c r="M930" s="153"/>
      <c r="N930" s="153"/>
      <c r="O930" s="153"/>
      <c r="P930" s="153"/>
      <c r="Q930" s="153"/>
      <c r="R930" s="153"/>
      <c r="S930" s="153"/>
      <c r="T930" s="153"/>
      <c r="U930" s="153"/>
      <c r="V930" s="153"/>
      <c r="W930" s="153"/>
      <c r="X930" s="153"/>
      <c r="Y930" s="153"/>
      <c r="Z930" s="153"/>
      <c r="AA930" s="153"/>
      <c r="AB930" s="153"/>
      <c r="AC930" s="153"/>
      <c r="AD930" s="153"/>
      <c r="AE930" s="153"/>
      <c r="AF930" s="153"/>
      <c r="AG930" s="153"/>
      <c r="AH930" s="153"/>
      <c r="AI930" s="153"/>
      <c r="AJ930" s="153"/>
      <c r="AK930" s="153"/>
      <c r="AL930" s="153"/>
    </row>
    <row r="931" spans="1:38" ht="16.5" customHeight="1" x14ac:dyDescent="0.2">
      <c r="A931" s="153"/>
      <c r="B931" s="156"/>
      <c r="C931" s="153"/>
      <c r="E931" s="153"/>
      <c r="F931" s="153"/>
      <c r="G931" s="153"/>
      <c r="H931" s="153"/>
      <c r="I931" s="153"/>
      <c r="J931" s="153"/>
      <c r="K931" s="153"/>
      <c r="L931" s="153"/>
      <c r="M931" s="153"/>
      <c r="N931" s="153"/>
      <c r="O931" s="153"/>
      <c r="P931" s="153"/>
      <c r="Q931" s="153"/>
      <c r="R931" s="153"/>
      <c r="S931" s="153"/>
      <c r="T931" s="153"/>
      <c r="U931" s="153"/>
      <c r="V931" s="153"/>
      <c r="W931" s="153"/>
      <c r="X931" s="153"/>
      <c r="Y931" s="153"/>
      <c r="Z931" s="153"/>
      <c r="AA931" s="153"/>
      <c r="AB931" s="153"/>
      <c r="AC931" s="153"/>
      <c r="AD931" s="153"/>
      <c r="AE931" s="153"/>
      <c r="AF931" s="153"/>
      <c r="AG931" s="153"/>
      <c r="AH931" s="153"/>
      <c r="AI931" s="153"/>
      <c r="AJ931" s="153"/>
      <c r="AK931" s="153"/>
      <c r="AL931" s="153"/>
    </row>
    <row r="932" spans="1:38" ht="16.5" customHeight="1" x14ac:dyDescent="0.2">
      <c r="A932" s="153"/>
      <c r="B932" s="156"/>
      <c r="C932" s="153"/>
      <c r="E932" s="153"/>
      <c r="F932" s="153"/>
      <c r="G932" s="153"/>
      <c r="H932" s="153"/>
      <c r="I932" s="153"/>
      <c r="J932" s="153"/>
      <c r="K932" s="153"/>
      <c r="L932" s="153"/>
      <c r="M932" s="153"/>
      <c r="N932" s="153"/>
      <c r="O932" s="153"/>
      <c r="P932" s="153"/>
      <c r="Q932" s="153"/>
      <c r="R932" s="153"/>
      <c r="S932" s="153"/>
      <c r="T932" s="153"/>
      <c r="U932" s="153"/>
      <c r="V932" s="153"/>
      <c r="W932" s="153"/>
      <c r="X932" s="153"/>
      <c r="Y932" s="153"/>
      <c r="Z932" s="153"/>
      <c r="AA932" s="153"/>
      <c r="AB932" s="153"/>
      <c r="AC932" s="153"/>
      <c r="AD932" s="153"/>
      <c r="AE932" s="153"/>
      <c r="AF932" s="153"/>
      <c r="AG932" s="153"/>
      <c r="AH932" s="153"/>
      <c r="AI932" s="153"/>
      <c r="AJ932" s="153"/>
      <c r="AK932" s="153"/>
      <c r="AL932" s="153"/>
    </row>
    <row r="933" spans="1:38" ht="16.5" customHeight="1" x14ac:dyDescent="0.2">
      <c r="A933" s="153"/>
      <c r="B933" s="156"/>
      <c r="C933" s="153"/>
      <c r="E933" s="153"/>
      <c r="F933" s="153"/>
      <c r="G933" s="153"/>
      <c r="H933" s="153"/>
      <c r="I933" s="153"/>
      <c r="J933" s="153"/>
      <c r="K933" s="153"/>
      <c r="L933" s="153"/>
      <c r="M933" s="153"/>
      <c r="N933" s="153"/>
      <c r="O933" s="153"/>
      <c r="P933" s="153"/>
      <c r="Q933" s="153"/>
      <c r="R933" s="153"/>
      <c r="S933" s="153"/>
      <c r="T933" s="153"/>
      <c r="U933" s="153"/>
      <c r="V933" s="153"/>
      <c r="W933" s="153"/>
      <c r="X933" s="153"/>
      <c r="Y933" s="153"/>
      <c r="Z933" s="153"/>
      <c r="AA933" s="153"/>
      <c r="AB933" s="153"/>
      <c r="AC933" s="153"/>
      <c r="AD933" s="153"/>
      <c r="AE933" s="153"/>
      <c r="AF933" s="153"/>
      <c r="AG933" s="153"/>
      <c r="AH933" s="153"/>
      <c r="AI933" s="153"/>
      <c r="AJ933" s="153"/>
      <c r="AK933" s="153"/>
      <c r="AL933" s="153"/>
    </row>
    <row r="934" spans="1:38" ht="16.5" customHeight="1" x14ac:dyDescent="0.2">
      <c r="A934" s="153"/>
      <c r="B934" s="156"/>
      <c r="C934" s="153"/>
      <c r="E934" s="153"/>
      <c r="F934" s="153"/>
      <c r="G934" s="153"/>
      <c r="H934" s="153"/>
      <c r="I934" s="153"/>
      <c r="J934" s="153"/>
      <c r="K934" s="153"/>
      <c r="L934" s="153"/>
      <c r="M934" s="153"/>
      <c r="N934" s="153"/>
      <c r="O934" s="153"/>
      <c r="P934" s="153"/>
      <c r="Q934" s="153"/>
      <c r="R934" s="153"/>
      <c r="S934" s="153"/>
      <c r="T934" s="153"/>
      <c r="U934" s="153"/>
      <c r="V934" s="153"/>
      <c r="W934" s="153"/>
      <c r="X934" s="153"/>
      <c r="Y934" s="153"/>
      <c r="Z934" s="153"/>
      <c r="AA934" s="153"/>
      <c r="AB934" s="153"/>
      <c r="AC934" s="153"/>
      <c r="AD934" s="153"/>
      <c r="AE934" s="153"/>
      <c r="AF934" s="153"/>
      <c r="AG934" s="153"/>
      <c r="AH934" s="153"/>
      <c r="AI934" s="153"/>
      <c r="AJ934" s="153"/>
      <c r="AK934" s="153"/>
      <c r="AL934" s="153"/>
    </row>
    <row r="935" spans="1:38" ht="16.5" customHeight="1" x14ac:dyDescent="0.2">
      <c r="A935" s="153"/>
      <c r="B935" s="156"/>
      <c r="C935" s="153"/>
      <c r="E935" s="153"/>
      <c r="F935" s="153"/>
      <c r="G935" s="153"/>
      <c r="H935" s="153"/>
      <c r="I935" s="153"/>
      <c r="J935" s="153"/>
      <c r="K935" s="153"/>
      <c r="L935" s="153"/>
      <c r="M935" s="153"/>
      <c r="N935" s="153"/>
      <c r="O935" s="153"/>
      <c r="P935" s="153"/>
      <c r="Q935" s="153"/>
      <c r="R935" s="153"/>
      <c r="S935" s="153"/>
      <c r="T935" s="153"/>
      <c r="U935" s="153"/>
      <c r="V935" s="153"/>
      <c r="W935" s="153"/>
      <c r="X935" s="153"/>
      <c r="Y935" s="153"/>
      <c r="Z935" s="153"/>
      <c r="AA935" s="153"/>
      <c r="AB935" s="153"/>
      <c r="AC935" s="153"/>
      <c r="AD935" s="153"/>
      <c r="AE935" s="153"/>
      <c r="AF935" s="153"/>
      <c r="AG935" s="153"/>
      <c r="AH935" s="153"/>
      <c r="AI935" s="153"/>
      <c r="AJ935" s="153"/>
      <c r="AK935" s="153"/>
      <c r="AL935" s="153"/>
    </row>
    <row r="936" spans="1:38" ht="16.5" customHeight="1" x14ac:dyDescent="0.2">
      <c r="A936" s="153"/>
      <c r="B936" s="156"/>
      <c r="C936" s="153"/>
      <c r="E936" s="153"/>
      <c r="F936" s="153"/>
      <c r="G936" s="153"/>
      <c r="H936" s="153"/>
      <c r="I936" s="153"/>
      <c r="J936" s="153"/>
      <c r="K936" s="153"/>
      <c r="L936" s="153"/>
      <c r="M936" s="153"/>
      <c r="N936" s="153"/>
      <c r="O936" s="153"/>
      <c r="P936" s="153"/>
      <c r="Q936" s="153"/>
      <c r="R936" s="153"/>
      <c r="S936" s="153"/>
      <c r="T936" s="153"/>
      <c r="U936" s="153"/>
      <c r="V936" s="153"/>
      <c r="W936" s="153"/>
      <c r="X936" s="153"/>
      <c r="Y936" s="153"/>
      <c r="Z936" s="153"/>
      <c r="AA936" s="153"/>
      <c r="AB936" s="153"/>
      <c r="AC936" s="153"/>
      <c r="AD936" s="153"/>
      <c r="AE936" s="153"/>
      <c r="AF936" s="153"/>
      <c r="AG936" s="153"/>
      <c r="AH936" s="153"/>
      <c r="AI936" s="153"/>
      <c r="AJ936" s="153"/>
      <c r="AK936" s="153"/>
      <c r="AL936" s="153"/>
    </row>
    <row r="937" spans="1:38" ht="16.5" customHeight="1" x14ac:dyDescent="0.2">
      <c r="A937" s="153"/>
      <c r="B937" s="156"/>
      <c r="C937" s="153"/>
      <c r="E937" s="153"/>
      <c r="F937" s="153"/>
      <c r="G937" s="153"/>
      <c r="H937" s="153"/>
      <c r="I937" s="153"/>
      <c r="J937" s="153"/>
      <c r="K937" s="153"/>
      <c r="L937" s="153"/>
      <c r="M937" s="153"/>
      <c r="N937" s="153"/>
      <c r="O937" s="153"/>
      <c r="P937" s="153"/>
      <c r="Q937" s="153"/>
      <c r="R937" s="153"/>
      <c r="S937" s="153"/>
      <c r="T937" s="153"/>
      <c r="U937" s="153"/>
      <c r="V937" s="153"/>
      <c r="W937" s="153"/>
      <c r="X937" s="153"/>
      <c r="Y937" s="153"/>
      <c r="Z937" s="153"/>
      <c r="AA937" s="153"/>
      <c r="AB937" s="153"/>
      <c r="AC937" s="153"/>
      <c r="AD937" s="153"/>
      <c r="AE937" s="153"/>
      <c r="AF937" s="153"/>
      <c r="AG937" s="153"/>
      <c r="AH937" s="153"/>
      <c r="AI937" s="153"/>
      <c r="AJ937" s="153"/>
      <c r="AK937" s="153"/>
      <c r="AL937" s="153"/>
    </row>
    <row r="938" spans="1:38" ht="16.5" customHeight="1" x14ac:dyDescent="0.2">
      <c r="A938" s="153"/>
      <c r="B938" s="156"/>
      <c r="C938" s="153"/>
      <c r="E938" s="153"/>
      <c r="F938" s="153"/>
      <c r="G938" s="153"/>
      <c r="H938" s="153"/>
      <c r="I938" s="153"/>
      <c r="J938" s="153"/>
      <c r="K938" s="153"/>
      <c r="L938" s="153"/>
      <c r="M938" s="153"/>
      <c r="N938" s="153"/>
      <c r="O938" s="153"/>
      <c r="P938" s="153"/>
      <c r="Q938" s="153"/>
      <c r="R938" s="153"/>
      <c r="S938" s="153"/>
      <c r="T938" s="153"/>
      <c r="U938" s="153"/>
      <c r="V938" s="153"/>
      <c r="W938" s="153"/>
      <c r="X938" s="153"/>
      <c r="Y938" s="153"/>
      <c r="Z938" s="153"/>
      <c r="AA938" s="153"/>
      <c r="AB938" s="153"/>
      <c r="AC938" s="153"/>
      <c r="AD938" s="153"/>
      <c r="AE938" s="153"/>
      <c r="AF938" s="153"/>
      <c r="AG938" s="153"/>
      <c r="AH938" s="153"/>
      <c r="AI938" s="153"/>
      <c r="AJ938" s="153"/>
      <c r="AK938" s="153"/>
      <c r="AL938" s="153"/>
    </row>
    <row r="939" spans="1:38" ht="16.5" customHeight="1" x14ac:dyDescent="0.2">
      <c r="A939" s="153"/>
      <c r="B939" s="156"/>
      <c r="C939" s="153"/>
      <c r="E939" s="153"/>
      <c r="F939" s="153"/>
      <c r="G939" s="153"/>
      <c r="H939" s="153"/>
      <c r="I939" s="153"/>
      <c r="J939" s="153"/>
      <c r="K939" s="153"/>
      <c r="L939" s="153"/>
      <c r="M939" s="153"/>
      <c r="N939" s="153"/>
      <c r="O939" s="153"/>
      <c r="P939" s="153"/>
      <c r="Q939" s="153"/>
      <c r="R939" s="153"/>
      <c r="S939" s="153"/>
      <c r="T939" s="153"/>
      <c r="U939" s="153"/>
      <c r="V939" s="153"/>
      <c r="W939" s="153"/>
      <c r="X939" s="153"/>
      <c r="Y939" s="153"/>
      <c r="Z939" s="153"/>
      <c r="AA939" s="153"/>
      <c r="AB939" s="153"/>
      <c r="AC939" s="153"/>
      <c r="AD939" s="153"/>
      <c r="AE939" s="153"/>
      <c r="AF939" s="153"/>
      <c r="AG939" s="153"/>
      <c r="AH939" s="153"/>
      <c r="AI939" s="153"/>
      <c r="AJ939" s="153"/>
      <c r="AK939" s="153"/>
      <c r="AL939" s="153"/>
    </row>
    <row r="940" spans="1:38" ht="16.5" customHeight="1" x14ac:dyDescent="0.2">
      <c r="A940" s="153"/>
      <c r="B940" s="156"/>
      <c r="C940" s="153"/>
      <c r="E940" s="153"/>
      <c r="F940" s="153"/>
      <c r="G940" s="153"/>
      <c r="H940" s="153"/>
      <c r="I940" s="153"/>
      <c r="J940" s="153"/>
      <c r="K940" s="153"/>
      <c r="L940" s="153"/>
      <c r="M940" s="153"/>
      <c r="N940" s="153"/>
      <c r="O940" s="153"/>
      <c r="P940" s="153"/>
      <c r="Q940" s="153"/>
      <c r="R940" s="153"/>
      <c r="S940" s="153"/>
      <c r="T940" s="153"/>
      <c r="U940" s="153"/>
      <c r="V940" s="153"/>
      <c r="W940" s="153"/>
      <c r="X940" s="153"/>
      <c r="Y940" s="153"/>
      <c r="Z940" s="153"/>
      <c r="AA940" s="153"/>
      <c r="AB940" s="153"/>
      <c r="AC940" s="153"/>
      <c r="AD940" s="153"/>
      <c r="AE940" s="153"/>
      <c r="AF940" s="153"/>
      <c r="AG940" s="153"/>
      <c r="AH940" s="153"/>
      <c r="AI940" s="153"/>
      <c r="AJ940" s="153"/>
      <c r="AK940" s="153"/>
      <c r="AL940" s="153"/>
    </row>
    <row r="941" spans="1:38" ht="16.5" customHeight="1" x14ac:dyDescent="0.2">
      <c r="A941" s="153"/>
      <c r="B941" s="156"/>
      <c r="C941" s="153"/>
      <c r="E941" s="153"/>
      <c r="F941" s="153"/>
      <c r="G941" s="153"/>
      <c r="H941" s="153"/>
      <c r="I941" s="153"/>
      <c r="J941" s="153"/>
      <c r="K941" s="153"/>
      <c r="L941" s="153"/>
      <c r="M941" s="153"/>
      <c r="N941" s="153"/>
      <c r="O941" s="153"/>
      <c r="P941" s="153"/>
      <c r="Q941" s="153"/>
      <c r="R941" s="153"/>
      <c r="S941" s="153"/>
      <c r="T941" s="153"/>
      <c r="U941" s="153"/>
      <c r="V941" s="153"/>
      <c r="W941" s="153"/>
      <c r="X941" s="153"/>
      <c r="Y941" s="153"/>
      <c r="Z941" s="153"/>
      <c r="AA941" s="153"/>
      <c r="AB941" s="153"/>
      <c r="AC941" s="153"/>
      <c r="AD941" s="153"/>
      <c r="AE941" s="153"/>
      <c r="AF941" s="153"/>
      <c r="AG941" s="153"/>
      <c r="AH941" s="153"/>
      <c r="AI941" s="153"/>
      <c r="AJ941" s="153"/>
      <c r="AK941" s="153"/>
      <c r="AL941" s="153"/>
    </row>
    <row r="942" spans="1:38" ht="16.5" customHeight="1" x14ac:dyDescent="0.2">
      <c r="A942" s="153"/>
      <c r="B942" s="156"/>
      <c r="C942" s="153"/>
      <c r="E942" s="153"/>
      <c r="F942" s="153"/>
      <c r="G942" s="153"/>
      <c r="H942" s="153"/>
      <c r="I942" s="153"/>
      <c r="J942" s="153"/>
      <c r="K942" s="153"/>
      <c r="L942" s="153"/>
      <c r="M942" s="153"/>
      <c r="N942" s="153"/>
      <c r="O942" s="153"/>
      <c r="P942" s="153"/>
      <c r="Q942" s="153"/>
      <c r="R942" s="153"/>
      <c r="S942" s="153"/>
      <c r="T942" s="153"/>
      <c r="U942" s="153"/>
      <c r="V942" s="153"/>
      <c r="W942" s="153"/>
      <c r="X942" s="153"/>
      <c r="Y942" s="153"/>
      <c r="Z942" s="153"/>
      <c r="AA942" s="153"/>
      <c r="AB942" s="153"/>
      <c r="AC942" s="153"/>
      <c r="AD942" s="153"/>
      <c r="AE942" s="153"/>
      <c r="AF942" s="153"/>
      <c r="AG942" s="153"/>
      <c r="AH942" s="153"/>
      <c r="AI942" s="153"/>
      <c r="AJ942" s="153"/>
      <c r="AK942" s="153"/>
      <c r="AL942" s="153"/>
    </row>
    <row r="943" spans="1:38" ht="16.5" customHeight="1" x14ac:dyDescent="0.2">
      <c r="A943" s="153"/>
      <c r="B943" s="156"/>
      <c r="C943" s="153"/>
      <c r="E943" s="153"/>
      <c r="F943" s="153"/>
      <c r="G943" s="153"/>
      <c r="H943" s="153"/>
      <c r="I943" s="153"/>
      <c r="J943" s="153"/>
      <c r="K943" s="153"/>
      <c r="L943" s="153"/>
      <c r="M943" s="153"/>
      <c r="N943" s="153"/>
      <c r="O943" s="153"/>
      <c r="P943" s="153"/>
      <c r="Q943" s="153"/>
      <c r="R943" s="153"/>
      <c r="S943" s="153"/>
      <c r="T943" s="153"/>
      <c r="U943" s="153"/>
      <c r="V943" s="153"/>
      <c r="W943" s="153"/>
      <c r="X943" s="153"/>
      <c r="Y943" s="153"/>
      <c r="Z943" s="153"/>
      <c r="AA943" s="153"/>
      <c r="AB943" s="153"/>
      <c r="AC943" s="153"/>
      <c r="AD943" s="153"/>
      <c r="AE943" s="153"/>
      <c r="AF943" s="153"/>
      <c r="AG943" s="153"/>
      <c r="AH943" s="153"/>
      <c r="AI943" s="153"/>
      <c r="AJ943" s="153"/>
      <c r="AK943" s="153"/>
      <c r="AL943" s="153"/>
    </row>
    <row r="944" spans="1:38" ht="16.5" customHeight="1" x14ac:dyDescent="0.2">
      <c r="A944" s="153"/>
      <c r="B944" s="156"/>
      <c r="C944" s="153"/>
      <c r="E944" s="153"/>
      <c r="F944" s="153"/>
      <c r="G944" s="153"/>
      <c r="H944" s="153"/>
      <c r="I944" s="153"/>
      <c r="J944" s="153"/>
      <c r="K944" s="153"/>
      <c r="L944" s="153"/>
      <c r="M944" s="153"/>
      <c r="N944" s="153"/>
      <c r="O944" s="153"/>
      <c r="P944" s="153"/>
      <c r="Q944" s="153"/>
      <c r="R944" s="153"/>
      <c r="S944" s="153"/>
      <c r="T944" s="153"/>
      <c r="U944" s="153"/>
      <c r="V944" s="153"/>
      <c r="W944" s="153"/>
      <c r="X944" s="153"/>
      <c r="Y944" s="153"/>
      <c r="Z944" s="153"/>
      <c r="AA944" s="153"/>
      <c r="AB944" s="153"/>
      <c r="AC944" s="153"/>
      <c r="AD944" s="153"/>
      <c r="AE944" s="153"/>
      <c r="AF944" s="153"/>
      <c r="AG944" s="153"/>
      <c r="AH944" s="153"/>
      <c r="AI944" s="153"/>
      <c r="AJ944" s="153"/>
      <c r="AK944" s="153"/>
      <c r="AL944" s="153"/>
    </row>
    <row r="945" spans="1:38" ht="16.5" customHeight="1" x14ac:dyDescent="0.2">
      <c r="A945" s="153"/>
      <c r="B945" s="156"/>
      <c r="C945" s="153"/>
      <c r="E945" s="153"/>
      <c r="F945" s="153"/>
      <c r="G945" s="153"/>
      <c r="H945" s="153"/>
      <c r="I945" s="153"/>
      <c r="J945" s="153"/>
      <c r="K945" s="153"/>
      <c r="L945" s="153"/>
      <c r="M945" s="153"/>
      <c r="N945" s="153"/>
      <c r="O945" s="153"/>
      <c r="P945" s="153"/>
      <c r="Q945" s="153"/>
      <c r="R945" s="153"/>
      <c r="S945" s="153"/>
      <c r="T945" s="153"/>
      <c r="U945" s="153"/>
      <c r="V945" s="153"/>
      <c r="W945" s="153"/>
      <c r="X945" s="153"/>
      <c r="Y945" s="153"/>
      <c r="Z945" s="153"/>
      <c r="AA945" s="153"/>
      <c r="AB945" s="153"/>
      <c r="AC945" s="153"/>
      <c r="AD945" s="153"/>
      <c r="AE945" s="153"/>
      <c r="AF945" s="153"/>
      <c r="AG945" s="153"/>
      <c r="AH945" s="153"/>
      <c r="AI945" s="153"/>
      <c r="AJ945" s="153"/>
      <c r="AK945" s="153"/>
      <c r="AL945" s="153"/>
    </row>
    <row r="946" spans="1:38" ht="16.5" customHeight="1" x14ac:dyDescent="0.2">
      <c r="A946" s="153"/>
      <c r="B946" s="156"/>
      <c r="C946" s="153"/>
      <c r="E946" s="153"/>
      <c r="F946" s="153"/>
      <c r="G946" s="153"/>
      <c r="H946" s="153"/>
      <c r="I946" s="153"/>
      <c r="J946" s="153"/>
      <c r="K946" s="153"/>
      <c r="L946" s="153"/>
      <c r="M946" s="153"/>
      <c r="N946" s="153"/>
      <c r="O946" s="153"/>
      <c r="P946" s="153"/>
      <c r="Q946" s="153"/>
      <c r="R946" s="153"/>
      <c r="S946" s="153"/>
      <c r="T946" s="153"/>
      <c r="U946" s="153"/>
      <c r="V946" s="153"/>
      <c r="W946" s="153"/>
      <c r="X946" s="153"/>
      <c r="Y946" s="153"/>
      <c r="Z946" s="153"/>
      <c r="AA946" s="153"/>
      <c r="AB946" s="153"/>
      <c r="AC946" s="153"/>
      <c r="AD946" s="153"/>
      <c r="AE946" s="153"/>
      <c r="AF946" s="153"/>
      <c r="AG946" s="153"/>
      <c r="AH946" s="153"/>
      <c r="AI946" s="153"/>
      <c r="AJ946" s="153"/>
      <c r="AK946" s="153"/>
      <c r="AL946" s="153"/>
    </row>
    <row r="947" spans="1:38" ht="16.5" customHeight="1" x14ac:dyDescent="0.2">
      <c r="A947" s="153"/>
      <c r="B947" s="156"/>
      <c r="C947" s="153"/>
      <c r="E947" s="153"/>
      <c r="F947" s="153"/>
      <c r="G947" s="153"/>
      <c r="H947" s="153"/>
      <c r="I947" s="153"/>
      <c r="J947" s="153"/>
      <c r="K947" s="153"/>
      <c r="L947" s="153"/>
      <c r="M947" s="153"/>
      <c r="N947" s="153"/>
      <c r="O947" s="153"/>
      <c r="P947" s="153"/>
      <c r="Q947" s="153"/>
      <c r="R947" s="153"/>
      <c r="S947" s="153"/>
      <c r="T947" s="153"/>
      <c r="U947" s="153"/>
      <c r="V947" s="153"/>
      <c r="W947" s="153"/>
      <c r="X947" s="153"/>
      <c r="Y947" s="153"/>
      <c r="Z947" s="153"/>
      <c r="AA947" s="153"/>
      <c r="AB947" s="153"/>
      <c r="AC947" s="153"/>
      <c r="AD947" s="153"/>
      <c r="AE947" s="153"/>
      <c r="AF947" s="153"/>
      <c r="AG947" s="153"/>
      <c r="AH947" s="153"/>
      <c r="AI947" s="153"/>
      <c r="AJ947" s="153"/>
      <c r="AK947" s="153"/>
      <c r="AL947" s="153"/>
    </row>
    <row r="948" spans="1:38" ht="16.5" customHeight="1" x14ac:dyDescent="0.2">
      <c r="A948" s="153"/>
      <c r="B948" s="156"/>
      <c r="C948" s="153"/>
      <c r="E948" s="153"/>
      <c r="F948" s="153"/>
      <c r="G948" s="153"/>
      <c r="H948" s="153"/>
      <c r="I948" s="153"/>
      <c r="J948" s="153"/>
      <c r="K948" s="153"/>
      <c r="L948" s="153"/>
      <c r="M948" s="153"/>
      <c r="N948" s="153"/>
      <c r="O948" s="153"/>
      <c r="P948" s="153"/>
      <c r="Q948" s="153"/>
      <c r="R948" s="153"/>
      <c r="S948" s="153"/>
      <c r="T948" s="153"/>
      <c r="U948" s="153"/>
      <c r="V948" s="153"/>
      <c r="W948" s="153"/>
      <c r="X948" s="153"/>
      <c r="Y948" s="153"/>
      <c r="Z948" s="153"/>
      <c r="AA948" s="153"/>
      <c r="AB948" s="153"/>
      <c r="AC948" s="153"/>
      <c r="AD948" s="153"/>
      <c r="AE948" s="153"/>
      <c r="AF948" s="153"/>
      <c r="AG948" s="153"/>
      <c r="AH948" s="153"/>
      <c r="AI948" s="153"/>
      <c r="AJ948" s="153"/>
      <c r="AK948" s="153"/>
      <c r="AL948" s="153"/>
    </row>
    <row r="949" spans="1:38" ht="16.5" customHeight="1" x14ac:dyDescent="0.2">
      <c r="A949" s="153"/>
      <c r="B949" s="156"/>
      <c r="C949" s="153"/>
      <c r="E949" s="153"/>
      <c r="F949" s="153"/>
      <c r="G949" s="153"/>
      <c r="H949" s="153"/>
      <c r="I949" s="153"/>
      <c r="J949" s="153"/>
      <c r="K949" s="153"/>
      <c r="L949" s="153"/>
      <c r="M949" s="153"/>
      <c r="N949" s="153"/>
      <c r="O949" s="153"/>
      <c r="P949" s="153"/>
      <c r="Q949" s="153"/>
      <c r="R949" s="153"/>
      <c r="S949" s="153"/>
      <c r="T949" s="153"/>
      <c r="U949" s="153"/>
      <c r="V949" s="153"/>
      <c r="W949" s="153"/>
      <c r="X949" s="153"/>
      <c r="Y949" s="153"/>
      <c r="Z949" s="153"/>
      <c r="AA949" s="153"/>
      <c r="AB949" s="153"/>
      <c r="AC949" s="153"/>
      <c r="AD949" s="153"/>
      <c r="AE949" s="153"/>
      <c r="AF949" s="153"/>
      <c r="AG949" s="153"/>
      <c r="AH949" s="153"/>
      <c r="AI949" s="153"/>
      <c r="AJ949" s="153"/>
      <c r="AK949" s="153"/>
      <c r="AL949" s="153"/>
    </row>
    <row r="950" spans="1:38" ht="16.5" customHeight="1" x14ac:dyDescent="0.2">
      <c r="A950" s="153"/>
      <c r="B950" s="156"/>
      <c r="C950" s="153"/>
      <c r="E950" s="153"/>
      <c r="F950" s="153"/>
      <c r="G950" s="153"/>
      <c r="H950" s="153"/>
      <c r="I950" s="153"/>
      <c r="J950" s="153"/>
      <c r="K950" s="153"/>
      <c r="L950" s="153"/>
      <c r="M950" s="153"/>
      <c r="N950" s="153"/>
      <c r="O950" s="153"/>
      <c r="P950" s="153"/>
      <c r="Q950" s="153"/>
      <c r="R950" s="153"/>
      <c r="S950" s="153"/>
      <c r="T950" s="153"/>
      <c r="U950" s="153"/>
      <c r="V950" s="153"/>
      <c r="W950" s="153"/>
      <c r="X950" s="153"/>
      <c r="Y950" s="153"/>
      <c r="Z950" s="153"/>
      <c r="AA950" s="153"/>
      <c r="AB950" s="153"/>
      <c r="AC950" s="153"/>
      <c r="AD950" s="153"/>
      <c r="AE950" s="153"/>
      <c r="AF950" s="153"/>
      <c r="AG950" s="153"/>
      <c r="AH950" s="153"/>
      <c r="AI950" s="153"/>
      <c r="AJ950" s="153"/>
      <c r="AK950" s="153"/>
      <c r="AL950" s="153"/>
    </row>
    <row r="951" spans="1:38" ht="16.5" customHeight="1" x14ac:dyDescent="0.2">
      <c r="A951" s="153"/>
      <c r="B951" s="156"/>
      <c r="C951" s="153"/>
      <c r="E951" s="153"/>
      <c r="F951" s="153"/>
      <c r="G951" s="153"/>
      <c r="H951" s="153"/>
      <c r="I951" s="153"/>
      <c r="J951" s="153"/>
      <c r="K951" s="153"/>
      <c r="L951" s="153"/>
      <c r="M951" s="153"/>
      <c r="N951" s="153"/>
      <c r="O951" s="153"/>
      <c r="P951" s="153"/>
      <c r="Q951" s="153"/>
      <c r="R951" s="153"/>
      <c r="S951" s="153"/>
      <c r="T951" s="153"/>
      <c r="U951" s="153"/>
      <c r="V951" s="153"/>
      <c r="W951" s="153"/>
      <c r="X951" s="153"/>
      <c r="Y951" s="153"/>
      <c r="Z951" s="153"/>
      <c r="AA951" s="153"/>
      <c r="AB951" s="153"/>
      <c r="AC951" s="153"/>
      <c r="AD951" s="153"/>
      <c r="AE951" s="153"/>
      <c r="AF951" s="153"/>
      <c r="AG951" s="153"/>
      <c r="AH951" s="153"/>
      <c r="AI951" s="153"/>
      <c r="AJ951" s="153"/>
      <c r="AK951" s="153"/>
      <c r="AL951" s="153"/>
    </row>
    <row r="952" spans="1:38" ht="16.5" customHeight="1" x14ac:dyDescent="0.2">
      <c r="A952" s="153"/>
      <c r="B952" s="156"/>
      <c r="C952" s="153"/>
      <c r="E952" s="153"/>
      <c r="F952" s="153"/>
      <c r="G952" s="153"/>
      <c r="H952" s="153"/>
      <c r="I952" s="153"/>
      <c r="J952" s="153"/>
      <c r="K952" s="153"/>
      <c r="L952" s="153"/>
      <c r="M952" s="153"/>
      <c r="N952" s="153"/>
      <c r="O952" s="153"/>
      <c r="P952" s="153"/>
      <c r="Q952" s="153"/>
      <c r="R952" s="153"/>
      <c r="S952" s="153"/>
      <c r="T952" s="153"/>
      <c r="U952" s="153"/>
      <c r="V952" s="153"/>
      <c r="W952" s="153"/>
      <c r="X952" s="153"/>
      <c r="Y952" s="153"/>
      <c r="Z952" s="153"/>
      <c r="AA952" s="153"/>
      <c r="AB952" s="153"/>
      <c r="AC952" s="153"/>
      <c r="AD952" s="153"/>
      <c r="AE952" s="153"/>
      <c r="AF952" s="153"/>
      <c r="AG952" s="153"/>
      <c r="AH952" s="153"/>
      <c r="AI952" s="153"/>
      <c r="AJ952" s="153"/>
      <c r="AK952" s="153"/>
      <c r="AL952" s="153"/>
    </row>
    <row r="953" spans="1:38" ht="16.5" customHeight="1" x14ac:dyDescent="0.2">
      <c r="A953" s="153"/>
      <c r="B953" s="156"/>
      <c r="C953" s="153"/>
      <c r="E953" s="153"/>
      <c r="F953" s="153"/>
      <c r="G953" s="153"/>
      <c r="H953" s="153"/>
      <c r="I953" s="153"/>
      <c r="J953" s="153"/>
      <c r="K953" s="153"/>
      <c r="L953" s="153"/>
      <c r="M953" s="153"/>
      <c r="N953" s="153"/>
      <c r="O953" s="153"/>
      <c r="P953" s="153"/>
      <c r="Q953" s="153"/>
      <c r="R953" s="153"/>
      <c r="S953" s="153"/>
      <c r="T953" s="153"/>
      <c r="U953" s="153"/>
      <c r="V953" s="153"/>
      <c r="W953" s="153"/>
      <c r="X953" s="153"/>
      <c r="Y953" s="153"/>
      <c r="Z953" s="153"/>
      <c r="AA953" s="153"/>
      <c r="AB953" s="153"/>
      <c r="AC953" s="153"/>
      <c r="AD953" s="153"/>
      <c r="AE953" s="153"/>
      <c r="AF953" s="153"/>
      <c r="AG953" s="153"/>
      <c r="AH953" s="153"/>
      <c r="AI953" s="153"/>
      <c r="AJ953" s="153"/>
      <c r="AK953" s="153"/>
      <c r="AL953" s="153"/>
    </row>
    <row r="954" spans="1:38" ht="16.5" customHeight="1" x14ac:dyDescent="0.2">
      <c r="A954" s="153"/>
      <c r="B954" s="156"/>
      <c r="C954" s="153"/>
      <c r="E954" s="153"/>
      <c r="F954" s="153"/>
      <c r="G954" s="153"/>
      <c r="H954" s="153"/>
      <c r="I954" s="153"/>
      <c r="J954" s="153"/>
      <c r="K954" s="153"/>
      <c r="L954" s="153"/>
      <c r="M954" s="153"/>
      <c r="N954" s="153"/>
      <c r="O954" s="153"/>
      <c r="P954" s="153"/>
      <c r="Q954" s="153"/>
      <c r="R954" s="153"/>
      <c r="S954" s="153"/>
      <c r="T954" s="153"/>
      <c r="U954" s="153"/>
      <c r="V954" s="153"/>
      <c r="W954" s="153"/>
      <c r="X954" s="153"/>
      <c r="Y954" s="153"/>
      <c r="Z954" s="153"/>
      <c r="AA954" s="153"/>
      <c r="AB954" s="153"/>
      <c r="AC954" s="153"/>
      <c r="AD954" s="153"/>
      <c r="AE954" s="153"/>
      <c r="AF954" s="153"/>
      <c r="AG954" s="153"/>
      <c r="AH954" s="153"/>
      <c r="AI954" s="153"/>
      <c r="AJ954" s="153"/>
      <c r="AK954" s="153"/>
      <c r="AL954" s="153"/>
    </row>
    <row r="955" spans="1:38" ht="16.5" customHeight="1" x14ac:dyDescent="0.2">
      <c r="A955" s="153"/>
      <c r="B955" s="156"/>
      <c r="C955" s="153"/>
      <c r="E955" s="153"/>
      <c r="F955" s="153"/>
      <c r="G955" s="153"/>
      <c r="H955" s="153"/>
      <c r="I955" s="153"/>
      <c r="J955" s="153"/>
      <c r="K955" s="153"/>
      <c r="L955" s="153"/>
      <c r="M955" s="153"/>
      <c r="N955" s="153"/>
      <c r="O955" s="153"/>
      <c r="P955" s="153"/>
      <c r="Q955" s="153"/>
      <c r="R955" s="153"/>
      <c r="S955" s="153"/>
      <c r="T955" s="153"/>
      <c r="U955" s="153"/>
      <c r="V955" s="153"/>
      <c r="W955" s="153"/>
      <c r="X955" s="153"/>
      <c r="Y955" s="153"/>
      <c r="Z955" s="153"/>
      <c r="AA955" s="153"/>
      <c r="AB955" s="153"/>
      <c r="AC955" s="153"/>
      <c r="AD955" s="153"/>
      <c r="AE955" s="153"/>
      <c r="AF955" s="153"/>
      <c r="AG955" s="153"/>
      <c r="AH955" s="153"/>
      <c r="AI955" s="153"/>
      <c r="AJ955" s="153"/>
      <c r="AK955" s="153"/>
      <c r="AL955" s="153"/>
    </row>
    <row r="956" spans="1:38" ht="16.5" customHeight="1" x14ac:dyDescent="0.2">
      <c r="A956" s="153"/>
      <c r="B956" s="156"/>
      <c r="C956" s="153"/>
      <c r="E956" s="153"/>
      <c r="F956" s="153"/>
      <c r="G956" s="153"/>
      <c r="H956" s="153"/>
      <c r="I956" s="153"/>
      <c r="J956" s="153"/>
      <c r="K956" s="153"/>
      <c r="L956" s="153"/>
      <c r="M956" s="153"/>
      <c r="N956" s="153"/>
      <c r="O956" s="153"/>
      <c r="P956" s="153"/>
      <c r="Q956" s="153"/>
      <c r="R956" s="153"/>
      <c r="S956" s="153"/>
      <c r="T956" s="153"/>
      <c r="U956" s="153"/>
      <c r="V956" s="153"/>
      <c r="W956" s="153"/>
      <c r="X956" s="153"/>
      <c r="Y956" s="153"/>
      <c r="Z956" s="153"/>
      <c r="AA956" s="153"/>
      <c r="AB956" s="153"/>
      <c r="AC956" s="153"/>
      <c r="AD956" s="153"/>
      <c r="AE956" s="153"/>
      <c r="AF956" s="153"/>
      <c r="AG956" s="153"/>
      <c r="AH956" s="153"/>
      <c r="AI956" s="153"/>
      <c r="AJ956" s="153"/>
      <c r="AK956" s="153"/>
      <c r="AL956" s="153"/>
    </row>
    <row r="957" spans="1:38" ht="16.5" customHeight="1" x14ac:dyDescent="0.2">
      <c r="A957" s="153"/>
      <c r="B957" s="156"/>
      <c r="C957" s="153"/>
      <c r="E957" s="153"/>
      <c r="F957" s="153"/>
      <c r="G957" s="153"/>
      <c r="H957" s="153"/>
      <c r="I957" s="153"/>
      <c r="J957" s="153"/>
      <c r="K957" s="153"/>
      <c r="L957" s="153"/>
      <c r="M957" s="153"/>
      <c r="N957" s="153"/>
      <c r="O957" s="153"/>
      <c r="P957" s="153"/>
      <c r="Q957" s="153"/>
      <c r="R957" s="153"/>
      <c r="S957" s="153"/>
      <c r="T957" s="153"/>
      <c r="U957" s="153"/>
      <c r="V957" s="153"/>
      <c r="W957" s="153"/>
      <c r="X957" s="153"/>
      <c r="Y957" s="153"/>
      <c r="Z957" s="153"/>
      <c r="AA957" s="153"/>
      <c r="AB957" s="153"/>
      <c r="AC957" s="153"/>
      <c r="AD957" s="153"/>
      <c r="AE957" s="153"/>
      <c r="AF957" s="153"/>
      <c r="AG957" s="153"/>
      <c r="AH957" s="153"/>
      <c r="AI957" s="153"/>
      <c r="AJ957" s="153"/>
      <c r="AK957" s="153"/>
      <c r="AL957" s="153"/>
    </row>
    <row r="958" spans="1:38" ht="16.5" customHeight="1" x14ac:dyDescent="0.2">
      <c r="A958" s="153"/>
      <c r="B958" s="156"/>
      <c r="C958" s="153"/>
      <c r="E958" s="153"/>
      <c r="F958" s="153"/>
      <c r="G958" s="153"/>
      <c r="H958" s="153"/>
      <c r="I958" s="153"/>
      <c r="J958" s="153"/>
      <c r="K958" s="153"/>
      <c r="L958" s="153"/>
      <c r="M958" s="153"/>
      <c r="N958" s="153"/>
      <c r="O958" s="153"/>
      <c r="P958" s="153"/>
      <c r="Q958" s="153"/>
      <c r="R958" s="153"/>
      <c r="S958" s="153"/>
      <c r="T958" s="153"/>
      <c r="U958" s="153"/>
      <c r="V958" s="153"/>
      <c r="W958" s="153"/>
      <c r="X958" s="153"/>
      <c r="Y958" s="153"/>
      <c r="Z958" s="153"/>
      <c r="AA958" s="153"/>
      <c r="AB958" s="153"/>
      <c r="AC958" s="153"/>
      <c r="AD958" s="153"/>
      <c r="AE958" s="153"/>
      <c r="AF958" s="153"/>
      <c r="AG958" s="153"/>
      <c r="AH958" s="153"/>
      <c r="AI958" s="153"/>
      <c r="AJ958" s="153"/>
      <c r="AK958" s="153"/>
      <c r="AL958" s="153"/>
    </row>
    <row r="959" spans="1:38" ht="16.5" customHeight="1" x14ac:dyDescent="0.2">
      <c r="A959" s="153"/>
      <c r="B959" s="156"/>
      <c r="C959" s="153"/>
      <c r="E959" s="153"/>
      <c r="F959" s="153"/>
      <c r="G959" s="153"/>
      <c r="H959" s="153"/>
      <c r="I959" s="153"/>
      <c r="J959" s="153"/>
      <c r="K959" s="153"/>
      <c r="L959" s="153"/>
      <c r="M959" s="153"/>
      <c r="N959" s="153"/>
      <c r="O959" s="153"/>
      <c r="P959" s="153"/>
      <c r="Q959" s="153"/>
      <c r="R959" s="153"/>
      <c r="S959" s="153"/>
      <c r="T959" s="153"/>
      <c r="U959" s="153"/>
      <c r="V959" s="153"/>
      <c r="W959" s="153"/>
      <c r="X959" s="153"/>
      <c r="Y959" s="153"/>
      <c r="Z959" s="153"/>
      <c r="AA959" s="153"/>
      <c r="AB959" s="153"/>
      <c r="AC959" s="153"/>
      <c r="AD959" s="153"/>
      <c r="AE959" s="153"/>
      <c r="AF959" s="153"/>
      <c r="AG959" s="153"/>
      <c r="AH959" s="153"/>
      <c r="AI959" s="153"/>
      <c r="AJ959" s="153"/>
      <c r="AK959" s="153"/>
      <c r="AL959" s="153"/>
    </row>
    <row r="960" spans="1:38" ht="16.5" customHeight="1" x14ac:dyDescent="0.2">
      <c r="A960" s="153"/>
      <c r="B960" s="156"/>
      <c r="C960" s="153"/>
      <c r="E960" s="153"/>
      <c r="F960" s="153"/>
      <c r="G960" s="153"/>
      <c r="H960" s="153"/>
      <c r="I960" s="153"/>
      <c r="J960" s="153"/>
      <c r="K960" s="153"/>
      <c r="L960" s="153"/>
      <c r="M960" s="153"/>
      <c r="N960" s="153"/>
      <c r="O960" s="153"/>
      <c r="P960" s="153"/>
      <c r="Q960" s="153"/>
      <c r="R960" s="153"/>
      <c r="S960" s="153"/>
      <c r="T960" s="153"/>
      <c r="U960" s="153"/>
      <c r="V960" s="153"/>
      <c r="W960" s="153"/>
      <c r="X960" s="153"/>
      <c r="Y960" s="153"/>
      <c r="Z960" s="153"/>
      <c r="AA960" s="153"/>
      <c r="AB960" s="153"/>
      <c r="AC960" s="153"/>
      <c r="AD960" s="153"/>
      <c r="AE960" s="153"/>
      <c r="AF960" s="153"/>
      <c r="AG960" s="153"/>
      <c r="AH960" s="153"/>
      <c r="AI960" s="153"/>
      <c r="AJ960" s="153"/>
      <c r="AK960" s="153"/>
      <c r="AL960" s="153"/>
    </row>
    <row r="961" spans="1:38" ht="16.5" customHeight="1" x14ac:dyDescent="0.2">
      <c r="A961" s="153"/>
      <c r="B961" s="156"/>
      <c r="C961" s="153"/>
      <c r="E961" s="153"/>
      <c r="F961" s="153"/>
      <c r="G961" s="153"/>
      <c r="H961" s="153"/>
      <c r="I961" s="153"/>
      <c r="J961" s="153"/>
      <c r="K961" s="153"/>
      <c r="L961" s="153"/>
      <c r="M961" s="153"/>
      <c r="N961" s="153"/>
      <c r="O961" s="153"/>
      <c r="P961" s="153"/>
      <c r="Q961" s="153"/>
      <c r="R961" s="153"/>
      <c r="S961" s="153"/>
      <c r="T961" s="153"/>
      <c r="U961" s="153"/>
      <c r="V961" s="153"/>
      <c r="W961" s="153"/>
      <c r="X961" s="153"/>
      <c r="Y961" s="153"/>
      <c r="Z961" s="153"/>
      <c r="AA961" s="153"/>
      <c r="AB961" s="153"/>
      <c r="AC961" s="153"/>
      <c r="AD961" s="153"/>
      <c r="AE961" s="153"/>
      <c r="AF961" s="153"/>
      <c r="AG961" s="153"/>
      <c r="AH961" s="153"/>
      <c r="AI961" s="153"/>
      <c r="AJ961" s="153"/>
      <c r="AK961" s="153"/>
      <c r="AL961" s="153"/>
    </row>
    <row r="962" spans="1:38" ht="16.5" customHeight="1" x14ac:dyDescent="0.2">
      <c r="A962" s="153"/>
      <c r="B962" s="156"/>
      <c r="C962" s="153"/>
      <c r="E962" s="153"/>
      <c r="F962" s="153"/>
      <c r="G962" s="153"/>
      <c r="H962" s="153"/>
      <c r="I962" s="153"/>
      <c r="J962" s="153"/>
      <c r="K962" s="153"/>
      <c r="L962" s="153"/>
      <c r="M962" s="153"/>
      <c r="N962" s="153"/>
      <c r="O962" s="153"/>
      <c r="P962" s="153"/>
      <c r="Q962" s="153"/>
      <c r="R962" s="153"/>
      <c r="S962" s="153"/>
      <c r="T962" s="153"/>
      <c r="U962" s="153"/>
      <c r="V962" s="153"/>
      <c r="W962" s="153"/>
      <c r="X962" s="153"/>
      <c r="Y962" s="153"/>
      <c r="Z962" s="153"/>
      <c r="AA962" s="153"/>
      <c r="AB962" s="153"/>
      <c r="AC962" s="153"/>
      <c r="AD962" s="153"/>
      <c r="AE962" s="153"/>
      <c r="AF962" s="153"/>
      <c r="AG962" s="153"/>
      <c r="AH962" s="153"/>
      <c r="AI962" s="153"/>
      <c r="AJ962" s="153"/>
      <c r="AK962" s="153"/>
      <c r="AL962" s="153"/>
    </row>
    <row r="963" spans="1:38" ht="16.5" customHeight="1" x14ac:dyDescent="0.2">
      <c r="A963" s="153"/>
      <c r="B963" s="156"/>
      <c r="C963" s="153"/>
      <c r="E963" s="153"/>
      <c r="F963" s="153"/>
      <c r="G963" s="153"/>
      <c r="H963" s="153"/>
      <c r="I963" s="153"/>
      <c r="J963" s="153"/>
      <c r="K963" s="153"/>
      <c r="L963" s="153"/>
      <c r="M963" s="153"/>
      <c r="N963" s="153"/>
      <c r="O963" s="153"/>
      <c r="P963" s="153"/>
      <c r="Q963" s="153"/>
      <c r="R963" s="153"/>
      <c r="S963" s="153"/>
      <c r="T963" s="153"/>
      <c r="U963" s="153"/>
      <c r="V963" s="153"/>
      <c r="W963" s="153"/>
      <c r="X963" s="153"/>
      <c r="Y963" s="153"/>
      <c r="Z963" s="153"/>
      <c r="AA963" s="153"/>
      <c r="AB963" s="153"/>
      <c r="AC963" s="153"/>
      <c r="AD963" s="153"/>
      <c r="AE963" s="153"/>
      <c r="AF963" s="153"/>
      <c r="AG963" s="153"/>
      <c r="AH963" s="153"/>
      <c r="AI963" s="153"/>
      <c r="AJ963" s="153"/>
      <c r="AK963" s="153"/>
      <c r="AL963" s="153"/>
    </row>
    <row r="964" spans="1:38" ht="16.5" customHeight="1" x14ac:dyDescent="0.2">
      <c r="A964" s="153"/>
      <c r="B964" s="156"/>
      <c r="C964" s="153"/>
      <c r="E964" s="153"/>
      <c r="F964" s="153"/>
      <c r="G964" s="153"/>
      <c r="H964" s="153"/>
      <c r="I964" s="153"/>
      <c r="J964" s="153"/>
      <c r="K964" s="153"/>
      <c r="L964" s="153"/>
      <c r="M964" s="153"/>
      <c r="N964" s="153"/>
      <c r="O964" s="153"/>
      <c r="P964" s="153"/>
      <c r="Q964" s="153"/>
      <c r="R964" s="153"/>
      <c r="S964" s="153"/>
      <c r="T964" s="153"/>
      <c r="U964" s="153"/>
      <c r="V964" s="153"/>
      <c r="W964" s="153"/>
      <c r="X964" s="153"/>
      <c r="Y964" s="153"/>
      <c r="Z964" s="153"/>
      <c r="AA964" s="153"/>
      <c r="AB964" s="153"/>
      <c r="AC964" s="153"/>
      <c r="AD964" s="153"/>
      <c r="AE964" s="153"/>
      <c r="AF964" s="153"/>
      <c r="AG964" s="153"/>
      <c r="AH964" s="153"/>
      <c r="AI964" s="153"/>
      <c r="AJ964" s="153"/>
      <c r="AK964" s="153"/>
      <c r="AL964" s="153"/>
    </row>
    <row r="965" spans="1:38" ht="16.5" customHeight="1" x14ac:dyDescent="0.2">
      <c r="A965" s="153"/>
      <c r="B965" s="156"/>
      <c r="C965" s="153"/>
      <c r="E965" s="153"/>
      <c r="F965" s="153"/>
      <c r="G965" s="153"/>
      <c r="H965" s="153"/>
      <c r="I965" s="153"/>
      <c r="J965" s="153"/>
      <c r="K965" s="153"/>
      <c r="L965" s="153"/>
      <c r="M965" s="153"/>
      <c r="N965" s="153"/>
      <c r="O965" s="153"/>
      <c r="P965" s="153"/>
      <c r="Q965" s="153"/>
      <c r="R965" s="153"/>
      <c r="S965" s="153"/>
      <c r="T965" s="153"/>
      <c r="U965" s="153"/>
      <c r="V965" s="153"/>
      <c r="W965" s="153"/>
      <c r="X965" s="153"/>
      <c r="Y965" s="153"/>
      <c r="Z965" s="153"/>
      <c r="AA965" s="153"/>
      <c r="AB965" s="153"/>
      <c r="AC965" s="153"/>
      <c r="AD965" s="153"/>
      <c r="AE965" s="153"/>
      <c r="AF965" s="153"/>
      <c r="AG965" s="153"/>
      <c r="AH965" s="153"/>
      <c r="AI965" s="153"/>
      <c r="AJ965" s="153"/>
      <c r="AK965" s="153"/>
      <c r="AL965" s="153"/>
    </row>
    <row r="966" spans="1:38" ht="16.5" customHeight="1" x14ac:dyDescent="0.2">
      <c r="A966" s="153"/>
      <c r="B966" s="156"/>
      <c r="C966" s="153"/>
      <c r="E966" s="153"/>
      <c r="F966" s="153"/>
      <c r="G966" s="153"/>
      <c r="H966" s="153"/>
      <c r="I966" s="153"/>
      <c r="J966" s="153"/>
      <c r="K966" s="153"/>
      <c r="L966" s="153"/>
      <c r="M966" s="153"/>
      <c r="N966" s="153"/>
      <c r="O966" s="153"/>
      <c r="P966" s="153"/>
      <c r="Q966" s="153"/>
      <c r="R966" s="153"/>
      <c r="S966" s="153"/>
      <c r="T966" s="153"/>
      <c r="U966" s="153"/>
      <c r="V966" s="153"/>
      <c r="W966" s="153"/>
      <c r="X966" s="153"/>
      <c r="Y966" s="153"/>
      <c r="Z966" s="153"/>
      <c r="AA966" s="153"/>
      <c r="AB966" s="153"/>
      <c r="AC966" s="153"/>
      <c r="AD966" s="153"/>
      <c r="AE966" s="153"/>
      <c r="AF966" s="153"/>
      <c r="AG966" s="153"/>
      <c r="AH966" s="153"/>
      <c r="AI966" s="153"/>
      <c r="AJ966" s="153"/>
      <c r="AK966" s="153"/>
      <c r="AL966" s="153"/>
    </row>
    <row r="967" spans="1:38" ht="16.5" customHeight="1" x14ac:dyDescent="0.2">
      <c r="A967" s="153"/>
      <c r="B967" s="156"/>
      <c r="C967" s="153"/>
      <c r="E967" s="153"/>
      <c r="F967" s="153"/>
      <c r="G967" s="153"/>
      <c r="H967" s="153"/>
      <c r="I967" s="153"/>
      <c r="J967" s="153"/>
      <c r="K967" s="153"/>
      <c r="L967" s="153"/>
      <c r="M967" s="153"/>
      <c r="N967" s="153"/>
      <c r="O967" s="153"/>
      <c r="P967" s="153"/>
      <c r="Q967" s="153"/>
      <c r="R967" s="153"/>
      <c r="S967" s="153"/>
      <c r="T967" s="153"/>
      <c r="U967" s="153"/>
      <c r="V967" s="153"/>
      <c r="W967" s="153"/>
      <c r="X967" s="153"/>
      <c r="Y967" s="153"/>
      <c r="Z967" s="153"/>
      <c r="AA967" s="153"/>
      <c r="AB967" s="153"/>
      <c r="AC967" s="153"/>
      <c r="AD967" s="153"/>
      <c r="AE967" s="153"/>
      <c r="AF967" s="153"/>
      <c r="AG967" s="153"/>
      <c r="AH967" s="153"/>
      <c r="AI967" s="153"/>
      <c r="AJ967" s="153"/>
      <c r="AK967" s="153"/>
      <c r="AL967" s="153"/>
    </row>
    <row r="968" spans="1:38" ht="16.5" customHeight="1" x14ac:dyDescent="0.2">
      <c r="A968" s="153"/>
      <c r="B968" s="156"/>
      <c r="C968" s="153"/>
      <c r="E968" s="153"/>
      <c r="F968" s="153"/>
      <c r="G968" s="153"/>
      <c r="H968" s="153"/>
      <c r="I968" s="153"/>
      <c r="J968" s="153"/>
      <c r="K968" s="153"/>
      <c r="L968" s="153"/>
      <c r="M968" s="153"/>
      <c r="N968" s="153"/>
      <c r="O968" s="153"/>
      <c r="P968" s="153"/>
      <c r="Q968" s="153"/>
      <c r="R968" s="153"/>
      <c r="S968" s="153"/>
      <c r="T968" s="153"/>
      <c r="U968" s="153"/>
      <c r="V968" s="153"/>
      <c r="W968" s="153"/>
      <c r="X968" s="153"/>
      <c r="Y968" s="153"/>
      <c r="Z968" s="153"/>
      <c r="AA968" s="153"/>
      <c r="AB968" s="153"/>
      <c r="AC968" s="153"/>
      <c r="AD968" s="153"/>
      <c r="AE968" s="153"/>
      <c r="AF968" s="153"/>
      <c r="AG968" s="153"/>
      <c r="AH968" s="153"/>
      <c r="AI968" s="153"/>
      <c r="AJ968" s="153"/>
      <c r="AK968" s="153"/>
      <c r="AL968" s="153"/>
    </row>
    <row r="969" spans="1:38" ht="16.5" customHeight="1" x14ac:dyDescent="0.2">
      <c r="A969" s="153"/>
      <c r="B969" s="156"/>
      <c r="C969" s="153"/>
      <c r="E969" s="153"/>
      <c r="F969" s="153"/>
      <c r="G969" s="153"/>
      <c r="H969" s="153"/>
      <c r="I969" s="153"/>
      <c r="J969" s="153"/>
      <c r="K969" s="153"/>
      <c r="L969" s="153"/>
      <c r="M969" s="153"/>
      <c r="N969" s="153"/>
      <c r="O969" s="153"/>
      <c r="P969" s="153"/>
      <c r="Q969" s="153"/>
      <c r="R969" s="153"/>
      <c r="S969" s="153"/>
      <c r="T969" s="153"/>
      <c r="U969" s="153"/>
      <c r="V969" s="153"/>
      <c r="W969" s="153"/>
      <c r="X969" s="153"/>
      <c r="Y969" s="153"/>
      <c r="Z969" s="153"/>
      <c r="AA969" s="153"/>
      <c r="AB969" s="153"/>
      <c r="AC969" s="153"/>
      <c r="AD969" s="153"/>
      <c r="AE969" s="153"/>
      <c r="AF969" s="153"/>
      <c r="AG969" s="153"/>
      <c r="AH969" s="153"/>
      <c r="AI969" s="153"/>
      <c r="AJ969" s="153"/>
      <c r="AK969" s="153"/>
      <c r="AL969" s="153"/>
    </row>
    <row r="970" spans="1:38" ht="16.5" customHeight="1" x14ac:dyDescent="0.2">
      <c r="A970" s="153"/>
      <c r="B970" s="156"/>
      <c r="C970" s="153"/>
      <c r="E970" s="153"/>
      <c r="F970" s="153"/>
      <c r="G970" s="153"/>
      <c r="H970" s="153"/>
      <c r="I970" s="153"/>
      <c r="J970" s="153"/>
      <c r="K970" s="153"/>
      <c r="L970" s="153"/>
      <c r="M970" s="153"/>
      <c r="N970" s="153"/>
      <c r="O970" s="153"/>
      <c r="P970" s="153"/>
      <c r="Q970" s="153"/>
      <c r="R970" s="153"/>
      <c r="S970" s="153"/>
      <c r="T970" s="153"/>
      <c r="U970" s="153"/>
      <c r="V970" s="153"/>
      <c r="W970" s="153"/>
      <c r="X970" s="153"/>
      <c r="Y970" s="153"/>
      <c r="Z970" s="153"/>
      <c r="AA970" s="153"/>
      <c r="AB970" s="153"/>
      <c r="AC970" s="153"/>
      <c r="AD970" s="153"/>
      <c r="AE970" s="153"/>
      <c r="AF970" s="153"/>
      <c r="AG970" s="153"/>
      <c r="AH970" s="153"/>
      <c r="AI970" s="153"/>
      <c r="AJ970" s="153"/>
      <c r="AK970" s="153"/>
      <c r="AL970" s="153"/>
    </row>
    <row r="971" spans="1:38" ht="16.5" customHeight="1" x14ac:dyDescent="0.2">
      <c r="A971" s="153"/>
      <c r="B971" s="156"/>
      <c r="C971" s="153"/>
      <c r="E971" s="153"/>
      <c r="F971" s="153"/>
      <c r="G971" s="153"/>
      <c r="H971" s="153"/>
      <c r="I971" s="153"/>
      <c r="J971" s="153"/>
      <c r="K971" s="153"/>
      <c r="L971" s="153"/>
      <c r="M971" s="153"/>
      <c r="N971" s="153"/>
      <c r="O971" s="153"/>
      <c r="P971" s="153"/>
      <c r="Q971" s="153"/>
      <c r="R971" s="153"/>
      <c r="S971" s="153"/>
      <c r="T971" s="153"/>
      <c r="U971" s="153"/>
      <c r="V971" s="153"/>
      <c r="W971" s="153"/>
      <c r="X971" s="153"/>
      <c r="Y971" s="153"/>
      <c r="Z971" s="153"/>
      <c r="AA971" s="153"/>
      <c r="AB971" s="153"/>
      <c r="AC971" s="153"/>
      <c r="AD971" s="153"/>
      <c r="AE971" s="153"/>
      <c r="AF971" s="153"/>
      <c r="AG971" s="153"/>
      <c r="AH971" s="153"/>
      <c r="AI971" s="153"/>
      <c r="AJ971" s="153"/>
      <c r="AK971" s="153"/>
      <c r="AL971" s="153"/>
    </row>
    <row r="972" spans="1:38" ht="16.5" customHeight="1" x14ac:dyDescent="0.2">
      <c r="A972" s="153"/>
      <c r="B972" s="156"/>
      <c r="C972" s="153"/>
      <c r="E972" s="153"/>
      <c r="F972" s="153"/>
      <c r="G972" s="153"/>
      <c r="H972" s="153"/>
      <c r="I972" s="153"/>
      <c r="J972" s="153"/>
      <c r="K972" s="153"/>
      <c r="L972" s="153"/>
      <c r="M972" s="153"/>
      <c r="N972" s="153"/>
      <c r="O972" s="153"/>
      <c r="P972" s="153"/>
      <c r="Q972" s="153"/>
      <c r="R972" s="153"/>
      <c r="S972" s="153"/>
      <c r="T972" s="153"/>
      <c r="U972" s="153"/>
      <c r="V972" s="153"/>
      <c r="W972" s="153"/>
      <c r="X972" s="153"/>
      <c r="Y972" s="153"/>
      <c r="Z972" s="153"/>
      <c r="AA972" s="153"/>
      <c r="AB972" s="153"/>
      <c r="AC972" s="153"/>
      <c r="AD972" s="153"/>
      <c r="AE972" s="153"/>
      <c r="AF972" s="153"/>
      <c r="AG972" s="153"/>
      <c r="AH972" s="153"/>
      <c r="AI972" s="153"/>
      <c r="AJ972" s="153"/>
      <c r="AK972" s="153"/>
      <c r="AL972" s="153"/>
    </row>
    <row r="973" spans="1:38" ht="16.5" customHeight="1" x14ac:dyDescent="0.2">
      <c r="A973" s="153"/>
      <c r="B973" s="156"/>
      <c r="C973" s="153"/>
      <c r="E973" s="153"/>
      <c r="F973" s="153"/>
      <c r="G973" s="153"/>
      <c r="H973" s="153"/>
      <c r="I973" s="153"/>
      <c r="J973" s="153"/>
      <c r="K973" s="153"/>
      <c r="L973" s="153"/>
      <c r="M973" s="153"/>
      <c r="N973" s="153"/>
      <c r="O973" s="153"/>
      <c r="P973" s="153"/>
      <c r="Q973" s="153"/>
      <c r="R973" s="153"/>
      <c r="S973" s="153"/>
      <c r="T973" s="153"/>
      <c r="U973" s="153"/>
      <c r="V973" s="153"/>
      <c r="W973" s="153"/>
      <c r="X973" s="153"/>
      <c r="Y973" s="153"/>
      <c r="Z973" s="153"/>
      <c r="AA973" s="153"/>
      <c r="AB973" s="153"/>
      <c r="AC973" s="153"/>
      <c r="AD973" s="153"/>
      <c r="AE973" s="153"/>
      <c r="AF973" s="153"/>
      <c r="AG973" s="153"/>
      <c r="AH973" s="153"/>
      <c r="AI973" s="153"/>
      <c r="AJ973" s="153"/>
      <c r="AK973" s="153"/>
      <c r="AL973" s="153"/>
    </row>
    <row r="974" spans="1:38" ht="16.5" customHeight="1" x14ac:dyDescent="0.2">
      <c r="A974" s="153"/>
      <c r="B974" s="156"/>
      <c r="C974" s="153"/>
      <c r="E974" s="153"/>
      <c r="F974" s="153"/>
      <c r="G974" s="153"/>
      <c r="H974" s="153"/>
      <c r="I974" s="153"/>
      <c r="J974" s="153"/>
      <c r="K974" s="153"/>
      <c r="L974" s="153"/>
      <c r="M974" s="153"/>
      <c r="N974" s="153"/>
      <c r="O974" s="153"/>
      <c r="P974" s="153"/>
      <c r="Q974" s="153"/>
      <c r="R974" s="153"/>
      <c r="S974" s="153"/>
      <c r="T974" s="153"/>
      <c r="U974" s="153"/>
      <c r="V974" s="153"/>
      <c r="W974" s="153"/>
      <c r="X974" s="153"/>
      <c r="Y974" s="153"/>
      <c r="Z974" s="153"/>
      <c r="AA974" s="153"/>
      <c r="AB974" s="153"/>
      <c r="AC974" s="153"/>
      <c r="AD974" s="153"/>
      <c r="AE974" s="153"/>
      <c r="AF974" s="153"/>
      <c r="AG974" s="153"/>
      <c r="AH974" s="153"/>
      <c r="AI974" s="153"/>
      <c r="AJ974" s="153"/>
      <c r="AK974" s="153"/>
      <c r="AL974" s="153"/>
    </row>
    <row r="975" spans="1:38" ht="16.5" customHeight="1" x14ac:dyDescent="0.2">
      <c r="A975" s="153"/>
      <c r="B975" s="156"/>
      <c r="C975" s="153"/>
      <c r="E975" s="153"/>
      <c r="F975" s="153"/>
      <c r="G975" s="153"/>
      <c r="H975" s="153"/>
      <c r="I975" s="153"/>
      <c r="J975" s="153"/>
      <c r="K975" s="153"/>
      <c r="L975" s="153"/>
      <c r="M975" s="153"/>
      <c r="N975" s="153"/>
      <c r="O975" s="153"/>
      <c r="P975" s="153"/>
      <c r="Q975" s="153"/>
      <c r="R975" s="153"/>
      <c r="S975" s="153"/>
      <c r="T975" s="153"/>
      <c r="U975" s="153"/>
      <c r="V975" s="153"/>
      <c r="W975" s="153"/>
      <c r="X975" s="153"/>
      <c r="Y975" s="153"/>
      <c r="Z975" s="153"/>
      <c r="AA975" s="153"/>
      <c r="AB975" s="153"/>
      <c r="AC975" s="153"/>
      <c r="AD975" s="153"/>
      <c r="AE975" s="153"/>
      <c r="AF975" s="153"/>
      <c r="AG975" s="153"/>
      <c r="AH975" s="153"/>
      <c r="AI975" s="153"/>
      <c r="AJ975" s="153"/>
      <c r="AK975" s="153"/>
      <c r="AL975" s="153"/>
    </row>
    <row r="976" spans="1:38" ht="16.5" customHeight="1" x14ac:dyDescent="0.2">
      <c r="A976" s="153"/>
      <c r="B976" s="156"/>
      <c r="C976" s="153"/>
      <c r="E976" s="153"/>
      <c r="F976" s="153"/>
      <c r="G976" s="153"/>
      <c r="H976" s="153"/>
      <c r="I976" s="153"/>
      <c r="J976" s="153"/>
      <c r="K976" s="153"/>
      <c r="L976" s="153"/>
      <c r="M976" s="153"/>
      <c r="N976" s="153"/>
      <c r="O976" s="153"/>
      <c r="P976" s="153"/>
      <c r="Q976" s="153"/>
      <c r="R976" s="153"/>
      <c r="S976" s="153"/>
      <c r="T976" s="153"/>
      <c r="U976" s="153"/>
      <c r="V976" s="153"/>
      <c r="W976" s="153"/>
      <c r="X976" s="153"/>
      <c r="Y976" s="153"/>
      <c r="Z976" s="153"/>
      <c r="AA976" s="153"/>
      <c r="AB976" s="153"/>
      <c r="AC976" s="153"/>
      <c r="AD976" s="153"/>
      <c r="AE976" s="153"/>
      <c r="AF976" s="153"/>
      <c r="AG976" s="153"/>
      <c r="AH976" s="153"/>
      <c r="AI976" s="153"/>
      <c r="AJ976" s="153"/>
      <c r="AK976" s="153"/>
      <c r="AL976" s="153"/>
    </row>
    <row r="977" spans="1:38" ht="16.5" customHeight="1" x14ac:dyDescent="0.2">
      <c r="A977" s="153"/>
      <c r="B977" s="156"/>
      <c r="C977" s="153"/>
      <c r="E977" s="153"/>
      <c r="F977" s="153"/>
      <c r="G977" s="153"/>
      <c r="H977" s="153"/>
      <c r="I977" s="153"/>
      <c r="J977" s="153"/>
      <c r="K977" s="153"/>
      <c r="L977" s="153"/>
      <c r="M977" s="153"/>
      <c r="N977" s="153"/>
      <c r="O977" s="153"/>
      <c r="P977" s="153"/>
      <c r="Q977" s="153"/>
      <c r="R977" s="153"/>
      <c r="S977" s="153"/>
      <c r="T977" s="153"/>
      <c r="U977" s="153"/>
      <c r="V977" s="153"/>
      <c r="W977" s="153"/>
      <c r="X977" s="153"/>
      <c r="Y977" s="153"/>
      <c r="Z977" s="153"/>
      <c r="AA977" s="153"/>
      <c r="AB977" s="153"/>
      <c r="AC977" s="153"/>
      <c r="AD977" s="153"/>
      <c r="AE977" s="153"/>
      <c r="AF977" s="153"/>
      <c r="AG977" s="153"/>
      <c r="AH977" s="153"/>
      <c r="AI977" s="153"/>
      <c r="AJ977" s="153"/>
      <c r="AK977" s="153"/>
      <c r="AL977" s="153"/>
    </row>
    <row r="978" spans="1:38" ht="16.5" customHeight="1" x14ac:dyDescent="0.2">
      <c r="A978" s="153"/>
      <c r="B978" s="156"/>
      <c r="C978" s="153"/>
      <c r="E978" s="153"/>
      <c r="F978" s="153"/>
      <c r="G978" s="153"/>
      <c r="H978" s="153"/>
      <c r="I978" s="153"/>
      <c r="J978" s="153"/>
      <c r="K978" s="153"/>
      <c r="L978" s="153"/>
      <c r="M978" s="153"/>
      <c r="N978" s="153"/>
      <c r="O978" s="153"/>
      <c r="P978" s="153"/>
      <c r="Q978" s="153"/>
      <c r="R978" s="153"/>
      <c r="S978" s="153"/>
      <c r="T978" s="153"/>
      <c r="U978" s="153"/>
      <c r="V978" s="153"/>
      <c r="W978" s="153"/>
      <c r="X978" s="153"/>
      <c r="Y978" s="153"/>
      <c r="Z978" s="153"/>
      <c r="AA978" s="153"/>
      <c r="AB978" s="153"/>
      <c r="AC978" s="153"/>
      <c r="AD978" s="153"/>
      <c r="AE978" s="153"/>
      <c r="AF978" s="153"/>
      <c r="AG978" s="153"/>
      <c r="AH978" s="153"/>
      <c r="AI978" s="153"/>
      <c r="AJ978" s="153"/>
      <c r="AK978" s="153"/>
      <c r="AL978" s="153"/>
    </row>
    <row r="979" spans="1:38" ht="16.5" customHeight="1" x14ac:dyDescent="0.2">
      <c r="A979" s="153"/>
      <c r="B979" s="156"/>
      <c r="C979" s="153"/>
      <c r="E979" s="153"/>
      <c r="F979" s="153"/>
      <c r="G979" s="153"/>
      <c r="H979" s="153"/>
      <c r="I979" s="153"/>
      <c r="J979" s="153"/>
      <c r="K979" s="153"/>
      <c r="L979" s="153"/>
      <c r="M979" s="153"/>
      <c r="N979" s="153"/>
      <c r="O979" s="153"/>
      <c r="P979" s="153"/>
      <c r="Q979" s="153"/>
      <c r="R979" s="153"/>
      <c r="S979" s="153"/>
      <c r="T979" s="153"/>
      <c r="U979" s="153"/>
      <c r="V979" s="153"/>
      <c r="W979" s="153"/>
      <c r="X979" s="153"/>
      <c r="Y979" s="153"/>
      <c r="Z979" s="153"/>
      <c r="AA979" s="153"/>
      <c r="AB979" s="153"/>
      <c r="AC979" s="153"/>
      <c r="AD979" s="153"/>
      <c r="AE979" s="153"/>
      <c r="AF979" s="153"/>
      <c r="AG979" s="153"/>
      <c r="AH979" s="153"/>
      <c r="AI979" s="153"/>
      <c r="AJ979" s="153"/>
      <c r="AK979" s="153"/>
      <c r="AL979" s="153"/>
    </row>
    <row r="980" spans="1:38" ht="16.5" customHeight="1" x14ac:dyDescent="0.2">
      <c r="A980" s="153"/>
      <c r="B980" s="156"/>
      <c r="C980" s="153"/>
      <c r="E980" s="153"/>
      <c r="F980" s="153"/>
      <c r="G980" s="153"/>
      <c r="H980" s="153"/>
      <c r="I980" s="153"/>
      <c r="J980" s="153"/>
      <c r="K980" s="153"/>
      <c r="L980" s="153"/>
      <c r="M980" s="153"/>
      <c r="N980" s="153"/>
      <c r="O980" s="153"/>
      <c r="P980" s="153"/>
      <c r="Q980" s="153"/>
      <c r="R980" s="153"/>
      <c r="S980" s="153"/>
      <c r="T980" s="153"/>
      <c r="U980" s="153"/>
      <c r="V980" s="153"/>
      <c r="W980" s="153"/>
      <c r="X980" s="153"/>
      <c r="Y980" s="153"/>
      <c r="Z980" s="153"/>
      <c r="AA980" s="153"/>
      <c r="AB980" s="153"/>
      <c r="AC980" s="153"/>
      <c r="AD980" s="153"/>
      <c r="AE980" s="153"/>
      <c r="AF980" s="153"/>
      <c r="AG980" s="153"/>
      <c r="AH980" s="153"/>
      <c r="AI980" s="153"/>
      <c r="AJ980" s="153"/>
      <c r="AK980" s="153"/>
      <c r="AL980" s="153"/>
    </row>
    <row r="981" spans="1:38" ht="16.5" customHeight="1" x14ac:dyDescent="0.2">
      <c r="A981" s="153"/>
      <c r="B981" s="156"/>
      <c r="C981" s="153"/>
      <c r="E981" s="153"/>
      <c r="F981" s="153"/>
      <c r="G981" s="153"/>
      <c r="H981" s="153"/>
      <c r="I981" s="153"/>
      <c r="J981" s="153"/>
      <c r="K981" s="153"/>
      <c r="L981" s="153"/>
      <c r="M981" s="153"/>
      <c r="N981" s="153"/>
      <c r="O981" s="153"/>
      <c r="P981" s="153"/>
      <c r="Q981" s="153"/>
      <c r="R981" s="153"/>
      <c r="S981" s="153"/>
      <c r="T981" s="153"/>
      <c r="U981" s="153"/>
      <c r="V981" s="153"/>
      <c r="W981" s="153"/>
      <c r="X981" s="153"/>
      <c r="Y981" s="153"/>
      <c r="Z981" s="153"/>
      <c r="AA981" s="153"/>
      <c r="AB981" s="153"/>
      <c r="AC981" s="153"/>
      <c r="AD981" s="153"/>
      <c r="AE981" s="153"/>
      <c r="AF981" s="153"/>
      <c r="AG981" s="153"/>
      <c r="AH981" s="153"/>
      <c r="AI981" s="153"/>
      <c r="AJ981" s="153"/>
      <c r="AK981" s="153"/>
      <c r="AL981" s="153"/>
    </row>
    <row r="982" spans="1:38" ht="16.5" customHeight="1" x14ac:dyDescent="0.2">
      <c r="A982" s="153"/>
      <c r="B982" s="156"/>
      <c r="C982" s="153"/>
      <c r="E982" s="153"/>
      <c r="F982" s="153"/>
      <c r="G982" s="153"/>
      <c r="H982" s="153"/>
      <c r="I982" s="153"/>
      <c r="J982" s="153"/>
      <c r="K982" s="153"/>
      <c r="L982" s="153"/>
      <c r="M982" s="153"/>
      <c r="N982" s="153"/>
      <c r="O982" s="153"/>
      <c r="P982" s="153"/>
      <c r="Q982" s="153"/>
      <c r="R982" s="153"/>
      <c r="S982" s="153"/>
      <c r="T982" s="153"/>
      <c r="U982" s="153"/>
      <c r="V982" s="153"/>
      <c r="W982" s="153"/>
      <c r="X982" s="153"/>
      <c r="Y982" s="153"/>
      <c r="Z982" s="153"/>
      <c r="AA982" s="153"/>
      <c r="AB982" s="153"/>
      <c r="AC982" s="153"/>
      <c r="AD982" s="153"/>
      <c r="AE982" s="153"/>
      <c r="AF982" s="153"/>
      <c r="AG982" s="153"/>
      <c r="AH982" s="153"/>
      <c r="AI982" s="153"/>
      <c r="AJ982" s="153"/>
      <c r="AK982" s="153"/>
      <c r="AL982" s="153"/>
    </row>
    <row r="983" spans="1:38" ht="16.5" customHeight="1" x14ac:dyDescent="0.2">
      <c r="A983" s="153"/>
      <c r="B983" s="156"/>
      <c r="C983" s="153"/>
      <c r="E983" s="153"/>
      <c r="F983" s="153"/>
      <c r="G983" s="153"/>
      <c r="H983" s="153"/>
      <c r="I983" s="153"/>
      <c r="J983" s="153"/>
      <c r="K983" s="153"/>
      <c r="L983" s="153"/>
      <c r="M983" s="153"/>
      <c r="N983" s="153"/>
      <c r="O983" s="153"/>
      <c r="P983" s="153"/>
      <c r="Q983" s="153"/>
      <c r="R983" s="153"/>
      <c r="S983" s="153"/>
      <c r="T983" s="153"/>
      <c r="U983" s="153"/>
      <c r="V983" s="153"/>
      <c r="W983" s="153"/>
      <c r="X983" s="153"/>
      <c r="Y983" s="153"/>
      <c r="Z983" s="153"/>
      <c r="AA983" s="153"/>
      <c r="AB983" s="153"/>
      <c r="AC983" s="153"/>
      <c r="AD983" s="153"/>
      <c r="AE983" s="153"/>
      <c r="AF983" s="153"/>
      <c r="AG983" s="153"/>
      <c r="AH983" s="153"/>
      <c r="AI983" s="153"/>
      <c r="AJ983" s="153"/>
      <c r="AK983" s="153"/>
      <c r="AL983" s="153"/>
    </row>
    <row r="984" spans="1:38" ht="16.5" customHeight="1" x14ac:dyDescent="0.2">
      <c r="A984" s="153"/>
      <c r="B984" s="156"/>
      <c r="C984" s="153"/>
      <c r="E984" s="153"/>
      <c r="F984" s="153"/>
      <c r="G984" s="153"/>
      <c r="H984" s="153"/>
      <c r="I984" s="153"/>
      <c r="J984" s="153"/>
      <c r="K984" s="153"/>
      <c r="L984" s="153"/>
      <c r="M984" s="153"/>
      <c r="N984" s="153"/>
      <c r="O984" s="153"/>
      <c r="P984" s="153"/>
      <c r="Q984" s="153"/>
      <c r="R984" s="153"/>
      <c r="S984" s="153"/>
      <c r="T984" s="153"/>
      <c r="U984" s="153"/>
      <c r="V984" s="153"/>
      <c r="W984" s="153"/>
      <c r="X984" s="153"/>
      <c r="Y984" s="153"/>
      <c r="Z984" s="153"/>
      <c r="AA984" s="153"/>
      <c r="AB984" s="153"/>
      <c r="AC984" s="153"/>
      <c r="AD984" s="153"/>
      <c r="AE984" s="153"/>
      <c r="AF984" s="153"/>
      <c r="AG984" s="153"/>
      <c r="AH984" s="153"/>
      <c r="AI984" s="153"/>
      <c r="AJ984" s="153"/>
      <c r="AK984" s="153"/>
      <c r="AL984" s="153"/>
    </row>
    <row r="985" spans="1:38" ht="16.5" customHeight="1" x14ac:dyDescent="0.2">
      <c r="A985" s="153"/>
      <c r="B985" s="156"/>
      <c r="C985" s="153"/>
      <c r="E985" s="153"/>
      <c r="F985" s="153"/>
      <c r="G985" s="153"/>
      <c r="H985" s="153"/>
      <c r="I985" s="153"/>
      <c r="J985" s="153"/>
      <c r="K985" s="153"/>
      <c r="L985" s="153"/>
      <c r="M985" s="153"/>
      <c r="N985" s="153"/>
      <c r="O985" s="153"/>
      <c r="P985" s="153"/>
      <c r="Q985" s="153"/>
      <c r="R985" s="153"/>
      <c r="S985" s="153"/>
      <c r="T985" s="153"/>
      <c r="U985" s="153"/>
      <c r="V985" s="153"/>
      <c r="W985" s="153"/>
      <c r="X985" s="153"/>
      <c r="Y985" s="153"/>
      <c r="Z985" s="153"/>
      <c r="AA985" s="153"/>
      <c r="AB985" s="153"/>
      <c r="AC985" s="153"/>
      <c r="AD985" s="153"/>
      <c r="AE985" s="153"/>
      <c r="AF985" s="153"/>
      <c r="AG985" s="153"/>
      <c r="AH985" s="153"/>
      <c r="AI985" s="153"/>
      <c r="AJ985" s="153"/>
      <c r="AK985" s="153"/>
      <c r="AL985" s="153"/>
    </row>
    <row r="986" spans="1:38" ht="16.5" customHeight="1" x14ac:dyDescent="0.2">
      <c r="A986" s="153"/>
      <c r="B986" s="156"/>
      <c r="C986" s="153"/>
      <c r="E986" s="153"/>
      <c r="F986" s="153"/>
      <c r="G986" s="153"/>
      <c r="H986" s="153"/>
      <c r="I986" s="153"/>
      <c r="J986" s="153"/>
      <c r="K986" s="153"/>
      <c r="L986" s="153"/>
      <c r="M986" s="153"/>
      <c r="N986" s="153"/>
      <c r="O986" s="153"/>
      <c r="P986" s="153"/>
      <c r="Q986" s="153"/>
      <c r="R986" s="153"/>
      <c r="S986" s="153"/>
      <c r="T986" s="153"/>
      <c r="U986" s="153"/>
      <c r="V986" s="153"/>
      <c r="W986" s="153"/>
      <c r="X986" s="153"/>
      <c r="Y986" s="153"/>
      <c r="Z986" s="153"/>
      <c r="AA986" s="153"/>
      <c r="AB986" s="153"/>
      <c r="AC986" s="153"/>
      <c r="AD986" s="153"/>
      <c r="AE986" s="153"/>
      <c r="AF986" s="153"/>
      <c r="AG986" s="153"/>
      <c r="AH986" s="153"/>
      <c r="AI986" s="153"/>
      <c r="AJ986" s="153"/>
      <c r="AK986" s="153"/>
      <c r="AL986" s="153"/>
    </row>
    <row r="987" spans="1:38" ht="16.5" customHeight="1" x14ac:dyDescent="0.2">
      <c r="A987" s="153"/>
      <c r="B987" s="156"/>
      <c r="C987" s="153"/>
      <c r="E987" s="153"/>
      <c r="F987" s="153"/>
      <c r="G987" s="153"/>
      <c r="H987" s="153"/>
      <c r="I987" s="153"/>
      <c r="J987" s="153"/>
      <c r="K987" s="153"/>
      <c r="L987" s="153"/>
      <c r="M987" s="153"/>
      <c r="N987" s="153"/>
      <c r="O987" s="153"/>
      <c r="P987" s="153"/>
      <c r="Q987" s="153"/>
      <c r="R987" s="153"/>
      <c r="S987" s="153"/>
      <c r="T987" s="153"/>
      <c r="U987" s="153"/>
      <c r="V987" s="153"/>
      <c r="W987" s="153"/>
      <c r="X987" s="153"/>
      <c r="Y987" s="153"/>
      <c r="Z987" s="153"/>
      <c r="AA987" s="153"/>
      <c r="AB987" s="153"/>
      <c r="AC987" s="153"/>
      <c r="AD987" s="153"/>
      <c r="AE987" s="153"/>
      <c r="AF987" s="153"/>
      <c r="AG987" s="153"/>
      <c r="AH987" s="153"/>
      <c r="AI987" s="153"/>
      <c r="AJ987" s="153"/>
      <c r="AK987" s="153"/>
      <c r="AL987" s="153"/>
    </row>
    <row r="988" spans="1:38" ht="16.5" customHeight="1" x14ac:dyDescent="0.2">
      <c r="A988" s="153"/>
      <c r="B988" s="156"/>
      <c r="C988" s="153"/>
      <c r="E988" s="153"/>
      <c r="F988" s="153"/>
      <c r="G988" s="153"/>
      <c r="H988" s="153"/>
      <c r="I988" s="153"/>
      <c r="J988" s="153"/>
      <c r="K988" s="153"/>
      <c r="L988" s="153"/>
      <c r="M988" s="153"/>
      <c r="N988" s="153"/>
      <c r="O988" s="153"/>
      <c r="P988" s="153"/>
      <c r="Q988" s="153"/>
      <c r="R988" s="153"/>
      <c r="S988" s="153"/>
      <c r="T988" s="153"/>
      <c r="U988" s="153"/>
      <c r="V988" s="153"/>
      <c r="W988" s="153"/>
      <c r="X988" s="153"/>
      <c r="Y988" s="153"/>
      <c r="Z988" s="153"/>
      <c r="AA988" s="153"/>
      <c r="AB988" s="153"/>
      <c r="AC988" s="153"/>
      <c r="AD988" s="153"/>
      <c r="AE988" s="153"/>
      <c r="AF988" s="153"/>
      <c r="AG988" s="153"/>
      <c r="AH988" s="153"/>
      <c r="AI988" s="153"/>
      <c r="AJ988" s="153"/>
      <c r="AK988" s="153"/>
      <c r="AL988" s="153"/>
    </row>
    <row r="989" spans="1:38" ht="16.5" customHeight="1" x14ac:dyDescent="0.2">
      <c r="A989" s="153"/>
      <c r="B989" s="156"/>
      <c r="C989" s="153"/>
      <c r="E989" s="153"/>
      <c r="F989" s="153"/>
      <c r="G989" s="153"/>
      <c r="H989" s="153"/>
      <c r="I989" s="153"/>
      <c r="J989" s="153"/>
      <c r="K989" s="153"/>
      <c r="L989" s="153"/>
      <c r="M989" s="153"/>
      <c r="N989" s="153"/>
      <c r="O989" s="153"/>
      <c r="P989" s="153"/>
      <c r="Q989" s="153"/>
      <c r="R989" s="153"/>
      <c r="S989" s="153"/>
      <c r="T989" s="153"/>
      <c r="U989" s="153"/>
      <c r="V989" s="153"/>
      <c r="W989" s="153"/>
      <c r="X989" s="153"/>
      <c r="Y989" s="153"/>
      <c r="Z989" s="153"/>
      <c r="AA989" s="153"/>
      <c r="AB989" s="153"/>
      <c r="AC989" s="153"/>
      <c r="AD989" s="153"/>
      <c r="AE989" s="153"/>
      <c r="AF989" s="153"/>
      <c r="AG989" s="153"/>
      <c r="AH989" s="153"/>
      <c r="AI989" s="153"/>
      <c r="AJ989" s="153"/>
      <c r="AK989" s="153"/>
      <c r="AL989" s="153"/>
    </row>
    <row r="990" spans="1:38" ht="16.5" customHeight="1" x14ac:dyDescent="0.2">
      <c r="A990" s="153"/>
      <c r="B990" s="156"/>
      <c r="C990" s="153"/>
      <c r="E990" s="153"/>
      <c r="F990" s="153"/>
      <c r="G990" s="153"/>
      <c r="H990" s="153"/>
      <c r="I990" s="153"/>
      <c r="J990" s="153"/>
      <c r="K990" s="153"/>
      <c r="L990" s="153"/>
      <c r="M990" s="153"/>
      <c r="N990" s="153"/>
      <c r="O990" s="153"/>
      <c r="P990" s="153"/>
      <c r="Q990" s="153"/>
      <c r="R990" s="153"/>
      <c r="S990" s="153"/>
      <c r="T990" s="153"/>
      <c r="U990" s="153"/>
      <c r="V990" s="153"/>
      <c r="W990" s="153"/>
      <c r="X990" s="153"/>
      <c r="Y990" s="153"/>
      <c r="Z990" s="153"/>
      <c r="AA990" s="153"/>
      <c r="AB990" s="153"/>
      <c r="AC990" s="153"/>
      <c r="AD990" s="153"/>
      <c r="AE990" s="153"/>
      <c r="AF990" s="153"/>
      <c r="AG990" s="153"/>
      <c r="AH990" s="153"/>
      <c r="AI990" s="153"/>
      <c r="AJ990" s="153"/>
      <c r="AK990" s="153"/>
      <c r="AL990" s="153"/>
    </row>
    <row r="991" spans="1:38" ht="16.5" customHeight="1" x14ac:dyDescent="0.2">
      <c r="A991" s="153"/>
      <c r="B991" s="156"/>
      <c r="C991" s="153"/>
      <c r="E991" s="153"/>
      <c r="F991" s="153"/>
      <c r="G991" s="153"/>
      <c r="H991" s="153"/>
      <c r="I991" s="153"/>
      <c r="J991" s="153"/>
      <c r="K991" s="153"/>
      <c r="L991" s="153"/>
      <c r="M991" s="153"/>
      <c r="N991" s="153"/>
      <c r="O991" s="153"/>
      <c r="P991" s="153"/>
      <c r="Q991" s="153"/>
      <c r="R991" s="153"/>
      <c r="S991" s="153"/>
      <c r="T991" s="153"/>
      <c r="U991" s="153"/>
      <c r="V991" s="153"/>
      <c r="W991" s="153"/>
      <c r="X991" s="153"/>
      <c r="Y991" s="153"/>
      <c r="Z991" s="153"/>
      <c r="AA991" s="153"/>
      <c r="AB991" s="153"/>
      <c r="AC991" s="153"/>
      <c r="AD991" s="153"/>
      <c r="AE991" s="153"/>
      <c r="AF991" s="153"/>
      <c r="AG991" s="153"/>
      <c r="AH991" s="153"/>
      <c r="AI991" s="153"/>
      <c r="AJ991" s="153"/>
      <c r="AK991" s="153"/>
      <c r="AL991" s="153"/>
    </row>
    <row r="992" spans="1:38" ht="16.5" customHeight="1" x14ac:dyDescent="0.2">
      <c r="A992" s="153"/>
      <c r="B992" s="156"/>
      <c r="C992" s="153"/>
      <c r="E992" s="153"/>
      <c r="F992" s="153"/>
      <c r="G992" s="153"/>
      <c r="H992" s="153"/>
      <c r="I992" s="153"/>
      <c r="J992" s="153"/>
      <c r="K992" s="153"/>
      <c r="L992" s="153"/>
      <c r="M992" s="153"/>
      <c r="N992" s="153"/>
      <c r="O992" s="153"/>
      <c r="P992" s="153"/>
      <c r="Q992" s="153"/>
      <c r="R992" s="153"/>
      <c r="S992" s="153"/>
      <c r="T992" s="153"/>
      <c r="U992" s="153"/>
      <c r="V992" s="153"/>
      <c r="W992" s="153"/>
      <c r="X992" s="153"/>
      <c r="Y992" s="153"/>
      <c r="Z992" s="153"/>
      <c r="AA992" s="153"/>
      <c r="AB992" s="153"/>
      <c r="AC992" s="153"/>
      <c r="AD992" s="153"/>
      <c r="AE992" s="153"/>
      <c r="AF992" s="153"/>
      <c r="AG992" s="153"/>
      <c r="AH992" s="153"/>
      <c r="AI992" s="153"/>
      <c r="AJ992" s="153"/>
      <c r="AK992" s="153"/>
      <c r="AL992" s="153"/>
    </row>
    <row r="993" spans="1:38" ht="16.5" customHeight="1" x14ac:dyDescent="0.2">
      <c r="A993" s="153"/>
      <c r="B993" s="156"/>
      <c r="C993" s="153"/>
      <c r="E993" s="153"/>
      <c r="F993" s="153"/>
      <c r="G993" s="153"/>
      <c r="H993" s="153"/>
      <c r="I993" s="153"/>
      <c r="J993" s="153"/>
      <c r="K993" s="153"/>
      <c r="L993" s="153"/>
      <c r="M993" s="153"/>
      <c r="N993" s="153"/>
      <c r="O993" s="153"/>
      <c r="P993" s="153"/>
      <c r="Q993" s="153"/>
      <c r="R993" s="153"/>
      <c r="S993" s="153"/>
      <c r="T993" s="153"/>
      <c r="U993" s="153"/>
      <c r="V993" s="153"/>
      <c r="W993" s="153"/>
      <c r="X993" s="153"/>
      <c r="Y993" s="153"/>
      <c r="Z993" s="153"/>
      <c r="AA993" s="153"/>
      <c r="AB993" s="153"/>
      <c r="AC993" s="153"/>
      <c r="AD993" s="153"/>
      <c r="AE993" s="153"/>
      <c r="AF993" s="153"/>
      <c r="AG993" s="153"/>
      <c r="AH993" s="153"/>
      <c r="AI993" s="153"/>
      <c r="AJ993" s="153"/>
      <c r="AK993" s="153"/>
      <c r="AL993" s="153"/>
    </row>
    <row r="994" spans="1:38" ht="16.5" customHeight="1" x14ac:dyDescent="0.2">
      <c r="A994" s="153"/>
      <c r="B994" s="156"/>
      <c r="C994" s="153"/>
      <c r="E994" s="153"/>
      <c r="F994" s="153"/>
      <c r="G994" s="153"/>
      <c r="H994" s="153"/>
      <c r="I994" s="153"/>
      <c r="J994" s="153"/>
      <c r="K994" s="153"/>
      <c r="L994" s="153"/>
      <c r="M994" s="153"/>
      <c r="N994" s="153"/>
      <c r="O994" s="153"/>
      <c r="P994" s="153"/>
      <c r="Q994" s="153"/>
      <c r="R994" s="153"/>
      <c r="S994" s="153"/>
      <c r="T994" s="153"/>
      <c r="U994" s="153"/>
      <c r="V994" s="153"/>
      <c r="W994" s="153"/>
      <c r="X994" s="153"/>
      <c r="Y994" s="153"/>
      <c r="Z994" s="153"/>
      <c r="AA994" s="153"/>
      <c r="AB994" s="153"/>
      <c r="AC994" s="153"/>
      <c r="AD994" s="153"/>
      <c r="AE994" s="153"/>
      <c r="AF994" s="153"/>
      <c r="AG994" s="153"/>
      <c r="AH994" s="153"/>
      <c r="AI994" s="153"/>
      <c r="AJ994" s="153"/>
      <c r="AK994" s="153"/>
      <c r="AL994" s="153"/>
    </row>
    <row r="995" spans="1:38" ht="16.5" customHeight="1" x14ac:dyDescent="0.2">
      <c r="A995" s="153"/>
      <c r="B995" s="156"/>
      <c r="C995" s="153"/>
      <c r="E995" s="153"/>
      <c r="F995" s="153"/>
      <c r="G995" s="153"/>
      <c r="H995" s="153"/>
      <c r="I995" s="153"/>
      <c r="J995" s="153"/>
      <c r="K995" s="153"/>
      <c r="L995" s="153"/>
      <c r="M995" s="153"/>
      <c r="N995" s="153"/>
      <c r="O995" s="153"/>
      <c r="P995" s="153"/>
      <c r="Q995" s="153"/>
      <c r="R995" s="153"/>
      <c r="S995" s="153"/>
      <c r="T995" s="153"/>
      <c r="U995" s="153"/>
      <c r="V995" s="153"/>
      <c r="W995" s="153"/>
      <c r="X995" s="153"/>
      <c r="Y995" s="153"/>
      <c r="Z995" s="153"/>
      <c r="AA995" s="153"/>
      <c r="AB995" s="153"/>
      <c r="AC995" s="153"/>
      <c r="AD995" s="153"/>
      <c r="AE995" s="153"/>
      <c r="AF995" s="153"/>
      <c r="AG995" s="153"/>
      <c r="AH995" s="153"/>
      <c r="AI995" s="153"/>
      <c r="AJ995" s="153"/>
      <c r="AK995" s="153"/>
      <c r="AL995" s="153"/>
    </row>
    <row r="996" spans="1:38" ht="16.5" customHeight="1" x14ac:dyDescent="0.2">
      <c r="A996" s="153"/>
      <c r="B996" s="156"/>
      <c r="C996" s="153"/>
      <c r="E996" s="153"/>
      <c r="F996" s="153"/>
      <c r="G996" s="153"/>
      <c r="H996" s="153"/>
      <c r="I996" s="153"/>
      <c r="J996" s="153"/>
      <c r="K996" s="153"/>
      <c r="L996" s="153"/>
      <c r="M996" s="153"/>
      <c r="N996" s="153"/>
      <c r="O996" s="153"/>
      <c r="P996" s="153"/>
      <c r="Q996" s="153"/>
      <c r="R996" s="153"/>
      <c r="S996" s="153"/>
      <c r="T996" s="153"/>
      <c r="U996" s="153"/>
      <c r="V996" s="153"/>
      <c r="W996" s="153"/>
      <c r="X996" s="153"/>
      <c r="Y996" s="153"/>
      <c r="Z996" s="153"/>
      <c r="AA996" s="153"/>
      <c r="AB996" s="153"/>
      <c r="AC996" s="153"/>
      <c r="AD996" s="153"/>
      <c r="AE996" s="153"/>
      <c r="AF996" s="153"/>
      <c r="AG996" s="153"/>
      <c r="AH996" s="153"/>
      <c r="AI996" s="153"/>
      <c r="AJ996" s="153"/>
      <c r="AK996" s="153"/>
      <c r="AL996" s="153"/>
    </row>
    <row r="997" spans="1:38" ht="16.5" customHeight="1" x14ac:dyDescent="0.2">
      <c r="A997" s="153"/>
      <c r="B997" s="156"/>
      <c r="C997" s="153"/>
      <c r="E997" s="153"/>
      <c r="F997" s="153"/>
      <c r="G997" s="153"/>
      <c r="H997" s="153"/>
      <c r="I997" s="153"/>
      <c r="J997" s="153"/>
      <c r="K997" s="153"/>
      <c r="L997" s="153"/>
      <c r="M997" s="153"/>
      <c r="N997" s="153"/>
      <c r="O997" s="153"/>
      <c r="P997" s="153"/>
      <c r="Q997" s="153"/>
      <c r="R997" s="153"/>
      <c r="S997" s="153"/>
      <c r="T997" s="153"/>
      <c r="U997" s="153"/>
      <c r="V997" s="153"/>
      <c r="W997" s="153"/>
      <c r="X997" s="153"/>
      <c r="Y997" s="153"/>
      <c r="Z997" s="153"/>
      <c r="AA997" s="153"/>
      <c r="AB997" s="153"/>
      <c r="AC997" s="153"/>
      <c r="AD997" s="153"/>
      <c r="AE997" s="153"/>
      <c r="AF997" s="153"/>
      <c r="AG997" s="153"/>
      <c r="AH997" s="153"/>
      <c r="AI997" s="153"/>
      <c r="AJ997" s="153"/>
      <c r="AK997" s="153"/>
      <c r="AL997" s="153"/>
    </row>
    <row r="998" spans="1:38" ht="16.5" customHeight="1" x14ac:dyDescent="0.2">
      <c r="A998" s="153"/>
      <c r="B998" s="156"/>
      <c r="C998" s="153"/>
      <c r="E998" s="153"/>
      <c r="F998" s="153"/>
      <c r="G998" s="153"/>
      <c r="H998" s="153"/>
      <c r="I998" s="153"/>
      <c r="J998" s="153"/>
      <c r="K998" s="153"/>
      <c r="L998" s="153"/>
      <c r="M998" s="153"/>
      <c r="N998" s="153"/>
      <c r="O998" s="153"/>
      <c r="P998" s="153"/>
      <c r="Q998" s="153"/>
      <c r="R998" s="153"/>
      <c r="S998" s="153"/>
      <c r="T998" s="153"/>
      <c r="U998" s="153"/>
      <c r="V998" s="153"/>
      <c r="W998" s="153"/>
      <c r="X998" s="153"/>
      <c r="Y998" s="153"/>
      <c r="Z998" s="153"/>
      <c r="AA998" s="153"/>
      <c r="AB998" s="153"/>
      <c r="AC998" s="153"/>
      <c r="AD998" s="153"/>
      <c r="AE998" s="153"/>
      <c r="AF998" s="153"/>
      <c r="AG998" s="153"/>
      <c r="AH998" s="153"/>
      <c r="AI998" s="153"/>
      <c r="AJ998" s="153"/>
      <c r="AK998" s="153"/>
      <c r="AL998" s="153"/>
    </row>
    <row r="999" spans="1:38" ht="16.5" customHeight="1" x14ac:dyDescent="0.2">
      <c r="A999" s="153"/>
      <c r="B999" s="156"/>
      <c r="C999" s="153"/>
      <c r="E999" s="153"/>
      <c r="F999" s="153"/>
      <c r="G999" s="153"/>
      <c r="H999" s="153"/>
      <c r="I999" s="153"/>
      <c r="J999" s="153"/>
      <c r="K999" s="153"/>
      <c r="L999" s="153"/>
      <c r="M999" s="153"/>
      <c r="N999" s="153"/>
      <c r="O999" s="153"/>
      <c r="P999" s="153"/>
      <c r="Q999" s="153"/>
      <c r="R999" s="153"/>
      <c r="S999" s="153"/>
      <c r="T999" s="153"/>
      <c r="U999" s="153"/>
      <c r="V999" s="153"/>
      <c r="W999" s="153"/>
      <c r="X999" s="153"/>
      <c r="Y999" s="153"/>
      <c r="Z999" s="153"/>
      <c r="AA999" s="153"/>
      <c r="AB999" s="153"/>
      <c r="AC999" s="153"/>
      <c r="AD999" s="153"/>
      <c r="AE999" s="153"/>
      <c r="AF999" s="153"/>
      <c r="AG999" s="153"/>
      <c r="AH999" s="153"/>
      <c r="AI999" s="153"/>
      <c r="AJ999" s="153"/>
      <c r="AK999" s="153"/>
      <c r="AL999" s="153"/>
    </row>
    <row r="1000" spans="1:38" ht="16.5" customHeight="1" x14ac:dyDescent="0.2">
      <c r="A1000" s="153"/>
      <c r="B1000" s="156"/>
      <c r="C1000" s="153"/>
      <c r="E1000" s="153"/>
      <c r="F1000" s="153"/>
      <c r="G1000" s="153"/>
      <c r="H1000" s="153"/>
      <c r="I1000" s="153"/>
      <c r="J1000" s="153"/>
      <c r="K1000" s="153"/>
      <c r="L1000" s="153"/>
      <c r="M1000" s="153"/>
      <c r="N1000" s="153"/>
      <c r="O1000" s="153"/>
      <c r="P1000" s="153"/>
      <c r="Q1000" s="153"/>
      <c r="R1000" s="153"/>
      <c r="S1000" s="153"/>
      <c r="T1000" s="153"/>
      <c r="U1000" s="153"/>
      <c r="V1000" s="153"/>
      <c r="W1000" s="153"/>
      <c r="X1000" s="153"/>
      <c r="Y1000" s="153"/>
      <c r="Z1000" s="153"/>
      <c r="AA1000" s="153"/>
      <c r="AB1000" s="153"/>
      <c r="AC1000" s="153"/>
      <c r="AD1000" s="153"/>
      <c r="AE1000" s="153"/>
      <c r="AF1000" s="153"/>
      <c r="AG1000" s="153"/>
      <c r="AH1000" s="153"/>
      <c r="AI1000" s="153"/>
      <c r="AJ1000" s="153"/>
      <c r="AK1000" s="153"/>
      <c r="AL1000" s="153"/>
    </row>
    <row r="1001" spans="1:38" ht="16.5" customHeight="1" x14ac:dyDescent="0.2">
      <c r="A1001" s="153"/>
      <c r="B1001" s="156"/>
      <c r="C1001" s="153"/>
      <c r="E1001" s="153"/>
      <c r="F1001" s="153"/>
      <c r="G1001" s="153"/>
      <c r="H1001" s="153"/>
      <c r="I1001" s="153"/>
      <c r="J1001" s="153"/>
      <c r="K1001" s="153"/>
      <c r="L1001" s="153"/>
      <c r="M1001" s="153"/>
      <c r="N1001" s="153"/>
      <c r="O1001" s="153"/>
      <c r="P1001" s="153"/>
      <c r="Q1001" s="153"/>
      <c r="R1001" s="153"/>
      <c r="S1001" s="153"/>
      <c r="T1001" s="153"/>
      <c r="U1001" s="153"/>
      <c r="V1001" s="153"/>
      <c r="W1001" s="153"/>
      <c r="X1001" s="153"/>
      <c r="Y1001" s="153"/>
      <c r="Z1001" s="153"/>
      <c r="AA1001" s="153"/>
      <c r="AB1001" s="153"/>
      <c r="AC1001" s="153"/>
      <c r="AD1001" s="153"/>
      <c r="AE1001" s="153"/>
      <c r="AF1001" s="153"/>
      <c r="AG1001" s="153"/>
      <c r="AH1001" s="153"/>
      <c r="AI1001" s="153"/>
      <c r="AJ1001" s="153"/>
      <c r="AK1001" s="153"/>
      <c r="AL1001" s="153"/>
    </row>
  </sheetData>
  <autoFilter ref="A7:AW92">
    <filterColumn colId="2">
      <filters>
        <filter val="Evaluación y Seguimiento"/>
      </filters>
    </filterColumn>
  </autoFilter>
  <mergeCells count="7">
    <mergeCell ref="Y6:AA6"/>
    <mergeCell ref="B1:I3"/>
    <mergeCell ref="J1:W2"/>
    <mergeCell ref="X1:AB1"/>
    <mergeCell ref="X2:AB2"/>
    <mergeCell ref="J3:W3"/>
    <mergeCell ref="X3:AB3"/>
  </mergeCells>
  <conditionalFormatting sqref="AA82:AA85">
    <cfRule type="cellIs" dxfId="304" priority="1" operator="equal">
      <formula>"Bajo"</formula>
    </cfRule>
  </conditionalFormatting>
  <conditionalFormatting sqref="AA82:AA85">
    <cfRule type="cellIs" dxfId="303" priority="2" operator="equal">
      <formula>"Moderado"</formula>
    </cfRule>
  </conditionalFormatting>
  <conditionalFormatting sqref="AA82:AA85">
    <cfRule type="cellIs" dxfId="302" priority="3" operator="equal">
      <formula>"Alto"</formula>
    </cfRule>
  </conditionalFormatting>
  <conditionalFormatting sqref="AA82:AA85">
    <cfRule type="cellIs" dxfId="301" priority="4" operator="equal">
      <formula>"Extremo"</formula>
    </cfRule>
  </conditionalFormatting>
  <conditionalFormatting sqref="AA87 M87">
    <cfRule type="cellIs" dxfId="300" priority="5" operator="equal">
      <formula>"Bajo"</formula>
    </cfRule>
  </conditionalFormatting>
  <conditionalFormatting sqref="AA87 M87">
    <cfRule type="cellIs" dxfId="299" priority="6" operator="equal">
      <formula>"Moderado"</formula>
    </cfRule>
  </conditionalFormatting>
  <conditionalFormatting sqref="AA87 M87">
    <cfRule type="cellIs" dxfId="298" priority="7" operator="equal">
      <formula>"Alto"</formula>
    </cfRule>
  </conditionalFormatting>
  <conditionalFormatting sqref="AA87 M87">
    <cfRule type="cellIs" dxfId="297" priority="8" operator="equal">
      <formula>"Extremo"</formula>
    </cfRule>
  </conditionalFormatting>
  <conditionalFormatting sqref="M86 AA86">
    <cfRule type="cellIs" dxfId="296" priority="9" operator="equal">
      <formula>"Bajo"</formula>
    </cfRule>
  </conditionalFormatting>
  <conditionalFormatting sqref="M86 AA86">
    <cfRule type="cellIs" dxfId="295" priority="10" operator="equal">
      <formula>"Moderado"</formula>
    </cfRule>
  </conditionalFormatting>
  <conditionalFormatting sqref="M86 AA86">
    <cfRule type="cellIs" dxfId="294" priority="11" operator="equal">
      <formula>"Alto"</formula>
    </cfRule>
  </conditionalFormatting>
  <conditionalFormatting sqref="M86 AA86">
    <cfRule type="cellIs" dxfId="293" priority="12" operator="equal">
      <formula>"Extremo"</formula>
    </cfRule>
  </conditionalFormatting>
  <conditionalFormatting sqref="AA21:AA24">
    <cfRule type="cellIs" dxfId="292" priority="13" operator="equal">
      <formula>"Bajo"</formula>
    </cfRule>
  </conditionalFormatting>
  <conditionalFormatting sqref="AA21:AA24">
    <cfRule type="cellIs" dxfId="291" priority="14" operator="equal">
      <formula>"Moderado"</formula>
    </cfRule>
  </conditionalFormatting>
  <conditionalFormatting sqref="AA21:AA24">
    <cfRule type="cellIs" dxfId="290" priority="15" operator="equal">
      <formula>"Alto"</formula>
    </cfRule>
  </conditionalFormatting>
  <conditionalFormatting sqref="AA21:AA24">
    <cfRule type="cellIs" dxfId="289" priority="16" operator="equal">
      <formula>"Extremo"</formula>
    </cfRule>
  </conditionalFormatting>
  <conditionalFormatting sqref="M48">
    <cfRule type="cellIs" dxfId="288" priority="17" operator="equal">
      <formula>"Bajo"</formula>
    </cfRule>
  </conditionalFormatting>
  <conditionalFormatting sqref="M48">
    <cfRule type="cellIs" dxfId="287" priority="18" operator="equal">
      <formula>"Moderado"</formula>
    </cfRule>
  </conditionalFormatting>
  <conditionalFormatting sqref="M48">
    <cfRule type="cellIs" dxfId="286" priority="19" operator="equal">
      <formula>"Alto"</formula>
    </cfRule>
  </conditionalFormatting>
  <conditionalFormatting sqref="M48">
    <cfRule type="cellIs" dxfId="285" priority="20" operator="equal">
      <formula>"Extremo"</formula>
    </cfRule>
  </conditionalFormatting>
  <conditionalFormatting sqref="M47">
    <cfRule type="cellIs" dxfId="284" priority="21" operator="equal">
      <formula>"Bajo"</formula>
    </cfRule>
  </conditionalFormatting>
  <conditionalFormatting sqref="M47">
    <cfRule type="cellIs" dxfId="283" priority="22" operator="equal">
      <formula>"Moderado"</formula>
    </cfRule>
  </conditionalFormatting>
  <conditionalFormatting sqref="M47">
    <cfRule type="cellIs" dxfId="282" priority="23" operator="equal">
      <formula>"Alto"</formula>
    </cfRule>
  </conditionalFormatting>
  <conditionalFormatting sqref="M47">
    <cfRule type="cellIs" dxfId="281" priority="24" operator="equal">
      <formula>"Extremo"</formula>
    </cfRule>
  </conditionalFormatting>
  <conditionalFormatting sqref="M46">
    <cfRule type="cellIs" dxfId="280" priority="25" operator="equal">
      <formula>"Bajo"</formula>
    </cfRule>
  </conditionalFormatting>
  <conditionalFormatting sqref="M46">
    <cfRule type="cellIs" dxfId="279" priority="26" operator="equal">
      <formula>"Moderado"</formula>
    </cfRule>
  </conditionalFormatting>
  <conditionalFormatting sqref="M46">
    <cfRule type="cellIs" dxfId="278" priority="27" operator="equal">
      <formula>"Alto"</formula>
    </cfRule>
  </conditionalFormatting>
  <conditionalFormatting sqref="M46">
    <cfRule type="cellIs" dxfId="277" priority="28" operator="equal">
      <formula>"Extremo"</formula>
    </cfRule>
  </conditionalFormatting>
  <conditionalFormatting sqref="M45">
    <cfRule type="cellIs" dxfId="276" priority="29" operator="equal">
      <formula>"Bajo"</formula>
    </cfRule>
  </conditionalFormatting>
  <conditionalFormatting sqref="M45">
    <cfRule type="cellIs" dxfId="275" priority="30" operator="equal">
      <formula>"Moderado"</formula>
    </cfRule>
  </conditionalFormatting>
  <conditionalFormatting sqref="M45">
    <cfRule type="cellIs" dxfId="274" priority="31" operator="equal">
      <formula>"Alto"</formula>
    </cfRule>
  </conditionalFormatting>
  <conditionalFormatting sqref="M45">
    <cfRule type="cellIs" dxfId="273" priority="32" operator="equal">
      <formula>"Extremo"</formula>
    </cfRule>
  </conditionalFormatting>
  <conditionalFormatting sqref="M44">
    <cfRule type="cellIs" dxfId="272" priority="33" operator="equal">
      <formula>"Bajo"</formula>
    </cfRule>
  </conditionalFormatting>
  <conditionalFormatting sqref="M44">
    <cfRule type="cellIs" dxfId="271" priority="34" operator="equal">
      <formula>"Moderado"</formula>
    </cfRule>
  </conditionalFormatting>
  <conditionalFormatting sqref="M44">
    <cfRule type="cellIs" dxfId="270" priority="35" operator="equal">
      <formula>"Alto"</formula>
    </cfRule>
  </conditionalFormatting>
  <conditionalFormatting sqref="M44">
    <cfRule type="cellIs" dxfId="269" priority="36" operator="equal">
      <formula>"Extremo"</formula>
    </cfRule>
  </conditionalFormatting>
  <conditionalFormatting sqref="AA48">
    <cfRule type="cellIs" dxfId="268" priority="37" operator="equal">
      <formula>"Bajo"</formula>
    </cfRule>
  </conditionalFormatting>
  <conditionalFormatting sqref="AA48">
    <cfRule type="cellIs" dxfId="267" priority="38" operator="equal">
      <formula>"Moderado"</formula>
    </cfRule>
  </conditionalFormatting>
  <conditionalFormatting sqref="AA48">
    <cfRule type="cellIs" dxfId="266" priority="39" operator="equal">
      <formula>"Alto"</formula>
    </cfRule>
  </conditionalFormatting>
  <conditionalFormatting sqref="AA48">
    <cfRule type="cellIs" dxfId="265" priority="40" operator="equal">
      <formula>"Extremo"</formula>
    </cfRule>
  </conditionalFormatting>
  <conditionalFormatting sqref="AA47">
    <cfRule type="cellIs" dxfId="264" priority="41" operator="equal">
      <formula>"Bajo"</formula>
    </cfRule>
  </conditionalFormatting>
  <conditionalFormatting sqref="AA47">
    <cfRule type="cellIs" dxfId="263" priority="42" operator="equal">
      <formula>"Moderado"</formula>
    </cfRule>
  </conditionalFormatting>
  <conditionalFormatting sqref="AA47">
    <cfRule type="cellIs" dxfId="262" priority="43" operator="equal">
      <formula>"Alto"</formula>
    </cfRule>
  </conditionalFormatting>
  <conditionalFormatting sqref="AA47">
    <cfRule type="cellIs" dxfId="261" priority="44" operator="equal">
      <formula>"Extremo"</formula>
    </cfRule>
  </conditionalFormatting>
  <conditionalFormatting sqref="AA46">
    <cfRule type="cellIs" dxfId="260" priority="45" operator="equal">
      <formula>"Bajo"</formula>
    </cfRule>
  </conditionalFormatting>
  <conditionalFormatting sqref="AA46">
    <cfRule type="cellIs" dxfId="259" priority="46" operator="equal">
      <formula>"Moderado"</formula>
    </cfRule>
  </conditionalFormatting>
  <conditionalFormatting sqref="AA46">
    <cfRule type="cellIs" dxfId="258" priority="47" operator="equal">
      <formula>"Alto"</formula>
    </cfRule>
  </conditionalFormatting>
  <conditionalFormatting sqref="AA46">
    <cfRule type="cellIs" dxfId="257" priority="48" operator="equal">
      <formula>"Extremo"</formula>
    </cfRule>
  </conditionalFormatting>
  <conditionalFormatting sqref="AA45">
    <cfRule type="cellIs" dxfId="256" priority="49" operator="equal">
      <formula>"Bajo"</formula>
    </cfRule>
  </conditionalFormatting>
  <conditionalFormatting sqref="AA45">
    <cfRule type="cellIs" dxfId="255" priority="50" operator="equal">
      <formula>"Moderado"</formula>
    </cfRule>
  </conditionalFormatting>
  <conditionalFormatting sqref="AA45">
    <cfRule type="cellIs" dxfId="254" priority="51" operator="equal">
      <formula>"Alto"</formula>
    </cfRule>
  </conditionalFormatting>
  <conditionalFormatting sqref="AA45">
    <cfRule type="cellIs" dxfId="253" priority="52" operator="equal">
      <formula>"Extremo"</formula>
    </cfRule>
  </conditionalFormatting>
  <conditionalFormatting sqref="AA44">
    <cfRule type="cellIs" dxfId="252" priority="53" operator="equal">
      <formula>"Bajo"</formula>
    </cfRule>
  </conditionalFormatting>
  <conditionalFormatting sqref="AA44">
    <cfRule type="cellIs" dxfId="251" priority="54" operator="equal">
      <formula>"Moderado"</formula>
    </cfRule>
  </conditionalFormatting>
  <conditionalFormatting sqref="AA44">
    <cfRule type="cellIs" dxfId="250" priority="55" operator="equal">
      <formula>"Alto"</formula>
    </cfRule>
  </conditionalFormatting>
  <conditionalFormatting sqref="AA44">
    <cfRule type="cellIs" dxfId="249" priority="56" operator="equal">
      <formula>"Extremo"</formula>
    </cfRule>
  </conditionalFormatting>
  <conditionalFormatting sqref="M53:M57 AA53:AA57">
    <cfRule type="cellIs" dxfId="248" priority="57" operator="equal">
      <formula>"Bajo"</formula>
    </cfRule>
  </conditionalFormatting>
  <conditionalFormatting sqref="M53:M57 AA53:AA57">
    <cfRule type="cellIs" dxfId="247" priority="58" operator="equal">
      <formula>"Moderado"</formula>
    </cfRule>
  </conditionalFormatting>
  <conditionalFormatting sqref="M53:M57 AA53:AA57">
    <cfRule type="cellIs" dxfId="246" priority="59" operator="equal">
      <formula>"Alto"</formula>
    </cfRule>
  </conditionalFormatting>
  <conditionalFormatting sqref="M53:M57 AA53:AA57">
    <cfRule type="cellIs" dxfId="245" priority="60" operator="equal">
      <formula>"Extremo"</formula>
    </cfRule>
  </conditionalFormatting>
  <conditionalFormatting sqref="M8:M10 AA8:AA10">
    <cfRule type="cellIs" dxfId="244" priority="61" operator="equal">
      <formula>"Bajo"</formula>
    </cfRule>
  </conditionalFormatting>
  <conditionalFormatting sqref="M8:M10 AA8:AA10">
    <cfRule type="cellIs" dxfId="243" priority="62" operator="equal">
      <formula>"Moderado"</formula>
    </cfRule>
  </conditionalFormatting>
  <conditionalFormatting sqref="M8:M10 AA8:AA10">
    <cfRule type="cellIs" dxfId="242" priority="63" operator="equal">
      <formula>"Alto"</formula>
    </cfRule>
  </conditionalFormatting>
  <conditionalFormatting sqref="M8:M10 AA8:AA10">
    <cfRule type="cellIs" dxfId="241" priority="64" operator="equal">
      <formula>"Extremo"</formula>
    </cfRule>
  </conditionalFormatting>
  <conditionalFormatting sqref="AA11:AA14 M11:M14">
    <cfRule type="cellIs" dxfId="240" priority="65" operator="equal">
      <formula>"Bajo"</formula>
    </cfRule>
  </conditionalFormatting>
  <conditionalFormatting sqref="AA11:AA14 M11:M14">
    <cfRule type="cellIs" dxfId="239" priority="66" operator="equal">
      <formula>"Moderado"</formula>
    </cfRule>
  </conditionalFormatting>
  <conditionalFormatting sqref="AA11:AA14 M11:M14">
    <cfRule type="cellIs" dxfId="238" priority="67" operator="equal">
      <formula>"Alto"</formula>
    </cfRule>
  </conditionalFormatting>
  <conditionalFormatting sqref="AA11:AA14 M11:M14">
    <cfRule type="cellIs" dxfId="237" priority="68" operator="equal">
      <formula>"Extremo"</formula>
    </cfRule>
  </conditionalFormatting>
  <conditionalFormatting sqref="M15 AA15">
    <cfRule type="cellIs" dxfId="236" priority="69" operator="equal">
      <formula>"Bajo"</formula>
    </cfRule>
  </conditionalFormatting>
  <conditionalFormatting sqref="M15 AA15">
    <cfRule type="cellIs" dxfId="235" priority="70" operator="equal">
      <formula>"Moderado"</formula>
    </cfRule>
  </conditionalFormatting>
  <conditionalFormatting sqref="M15 AA15">
    <cfRule type="cellIs" dxfId="234" priority="71" operator="equal">
      <formula>"Alto"</formula>
    </cfRule>
  </conditionalFormatting>
  <conditionalFormatting sqref="M15 AA15">
    <cfRule type="cellIs" dxfId="233" priority="72" operator="equal">
      <formula>"Extremo"</formula>
    </cfRule>
  </conditionalFormatting>
  <conditionalFormatting sqref="AA16:AA20 M16:M20">
    <cfRule type="cellIs" dxfId="232" priority="73" operator="equal">
      <formula>"Bajo"</formula>
    </cfRule>
  </conditionalFormatting>
  <conditionalFormatting sqref="AA16:AA20 M16:M20">
    <cfRule type="cellIs" dxfId="231" priority="74" operator="equal">
      <formula>"Moderado"</formula>
    </cfRule>
  </conditionalFormatting>
  <conditionalFormatting sqref="AA16:AA20 M16:M20">
    <cfRule type="cellIs" dxfId="230" priority="75" operator="equal">
      <formula>"Alto"</formula>
    </cfRule>
  </conditionalFormatting>
  <conditionalFormatting sqref="AA16:AA20 M16:M20">
    <cfRule type="cellIs" dxfId="229" priority="76" operator="equal">
      <formula>"Extremo"</formula>
    </cfRule>
  </conditionalFormatting>
  <conditionalFormatting sqref="M21:M24">
    <cfRule type="cellIs" dxfId="228" priority="77" operator="equal">
      <formula>"Bajo"</formula>
    </cfRule>
  </conditionalFormatting>
  <conditionalFormatting sqref="M21:M24">
    <cfRule type="cellIs" dxfId="227" priority="78" operator="equal">
      <formula>"Moderado"</formula>
    </cfRule>
  </conditionalFormatting>
  <conditionalFormatting sqref="M21:M24">
    <cfRule type="cellIs" dxfId="226" priority="79" operator="equal">
      <formula>"Alto"</formula>
    </cfRule>
  </conditionalFormatting>
  <conditionalFormatting sqref="M21:M24">
    <cfRule type="cellIs" dxfId="225" priority="80" operator="equal">
      <formula>"Extremo"</formula>
    </cfRule>
  </conditionalFormatting>
  <conditionalFormatting sqref="M25:M33 AA25:AA33">
    <cfRule type="cellIs" dxfId="224" priority="81" operator="equal">
      <formula>"Bajo"</formula>
    </cfRule>
  </conditionalFormatting>
  <conditionalFormatting sqref="M25:M33 AA25:AA33">
    <cfRule type="cellIs" dxfId="223" priority="82" operator="equal">
      <formula>"Moderado"</formula>
    </cfRule>
  </conditionalFormatting>
  <conditionalFormatting sqref="M25:M33 AA25:AA33">
    <cfRule type="cellIs" dxfId="222" priority="83" operator="equal">
      <formula>"Alto"</formula>
    </cfRule>
  </conditionalFormatting>
  <conditionalFormatting sqref="M25:M33 AA25:AA33">
    <cfRule type="cellIs" dxfId="221" priority="84" operator="equal">
      <formula>"Extremo"</formula>
    </cfRule>
  </conditionalFormatting>
  <conditionalFormatting sqref="M34:M37">
    <cfRule type="cellIs" dxfId="220" priority="85" operator="equal">
      <formula>"Bajo"</formula>
    </cfRule>
  </conditionalFormatting>
  <conditionalFormatting sqref="M34:M37">
    <cfRule type="cellIs" dxfId="219" priority="86" operator="equal">
      <formula>"Moderado"</formula>
    </cfRule>
  </conditionalFormatting>
  <conditionalFormatting sqref="M34:M37">
    <cfRule type="cellIs" dxfId="218" priority="87" operator="equal">
      <formula>"Alto"</formula>
    </cfRule>
  </conditionalFormatting>
  <conditionalFormatting sqref="M34:M37">
    <cfRule type="cellIs" dxfId="217" priority="88" operator="equal">
      <formula>"Extremo"</formula>
    </cfRule>
  </conditionalFormatting>
  <conditionalFormatting sqref="AA34:AA37">
    <cfRule type="cellIs" dxfId="216" priority="89" operator="equal">
      <formula>"Bajo"</formula>
    </cfRule>
  </conditionalFormatting>
  <conditionalFormatting sqref="AA34:AA37">
    <cfRule type="cellIs" dxfId="215" priority="90" operator="equal">
      <formula>"Moderado"</formula>
    </cfRule>
  </conditionalFormatting>
  <conditionalFormatting sqref="AA34:AA37">
    <cfRule type="cellIs" dxfId="214" priority="91" operator="equal">
      <formula>"Alto"</formula>
    </cfRule>
  </conditionalFormatting>
  <conditionalFormatting sqref="AA34:AA37">
    <cfRule type="cellIs" dxfId="213" priority="92" operator="equal">
      <formula>"Extremo"</formula>
    </cfRule>
  </conditionalFormatting>
  <conditionalFormatting sqref="M38:M39">
    <cfRule type="cellIs" dxfId="212" priority="93" operator="equal">
      <formula>"Bajo"</formula>
    </cfRule>
  </conditionalFormatting>
  <conditionalFormatting sqref="M38:M39">
    <cfRule type="cellIs" dxfId="211" priority="94" operator="equal">
      <formula>"Moderado"</formula>
    </cfRule>
  </conditionalFormatting>
  <conditionalFormatting sqref="M38:M39">
    <cfRule type="cellIs" dxfId="210" priority="95" operator="equal">
      <formula>"Alto"</formula>
    </cfRule>
  </conditionalFormatting>
  <conditionalFormatting sqref="M38:M39">
    <cfRule type="cellIs" dxfId="209" priority="96" operator="equal">
      <formula>"Extremo"</formula>
    </cfRule>
  </conditionalFormatting>
  <conditionalFormatting sqref="AA38:AA39">
    <cfRule type="cellIs" dxfId="208" priority="97" operator="equal">
      <formula>"Bajo"</formula>
    </cfRule>
  </conditionalFormatting>
  <conditionalFormatting sqref="AA38:AA39">
    <cfRule type="cellIs" dxfId="207" priority="98" operator="equal">
      <formula>"Moderado"</formula>
    </cfRule>
  </conditionalFormatting>
  <conditionalFormatting sqref="AA38:AA39">
    <cfRule type="cellIs" dxfId="206" priority="99" operator="equal">
      <formula>"Alto"</formula>
    </cfRule>
  </conditionalFormatting>
  <conditionalFormatting sqref="AA38:AA39">
    <cfRule type="cellIs" dxfId="205" priority="100" operator="equal">
      <formula>"Extremo"</formula>
    </cfRule>
  </conditionalFormatting>
  <conditionalFormatting sqref="M40:M41">
    <cfRule type="cellIs" dxfId="204" priority="101" operator="equal">
      <formula>"Bajo"</formula>
    </cfRule>
  </conditionalFormatting>
  <conditionalFormatting sqref="M40:M41">
    <cfRule type="cellIs" dxfId="203" priority="102" operator="equal">
      <formula>"Moderado"</formula>
    </cfRule>
  </conditionalFormatting>
  <conditionalFormatting sqref="M40:M41">
    <cfRule type="cellIs" dxfId="202" priority="103" operator="equal">
      <formula>"Alto"</formula>
    </cfRule>
  </conditionalFormatting>
  <conditionalFormatting sqref="M40:M41">
    <cfRule type="cellIs" dxfId="201" priority="104" operator="equal">
      <formula>"Extremo"</formula>
    </cfRule>
  </conditionalFormatting>
  <conditionalFormatting sqref="AA40:AA41">
    <cfRule type="cellIs" dxfId="200" priority="105" operator="equal">
      <formula>"Bajo"</formula>
    </cfRule>
  </conditionalFormatting>
  <conditionalFormatting sqref="AA40:AA41">
    <cfRule type="cellIs" dxfId="199" priority="106" operator="equal">
      <formula>"Moderado"</formula>
    </cfRule>
  </conditionalFormatting>
  <conditionalFormatting sqref="AA40:AA41">
    <cfRule type="cellIs" dxfId="198" priority="107" operator="equal">
      <formula>"Alto"</formula>
    </cfRule>
  </conditionalFormatting>
  <conditionalFormatting sqref="AA40:AA41">
    <cfRule type="cellIs" dxfId="197" priority="108" operator="equal">
      <formula>"Extremo"</formula>
    </cfRule>
  </conditionalFormatting>
  <conditionalFormatting sqref="M42:M43">
    <cfRule type="cellIs" dxfId="196" priority="109" operator="equal">
      <formula>"Bajo"</formula>
    </cfRule>
  </conditionalFormatting>
  <conditionalFormatting sqref="M42:M43">
    <cfRule type="cellIs" dxfId="195" priority="110" operator="equal">
      <formula>"Moderado"</formula>
    </cfRule>
  </conditionalFormatting>
  <conditionalFormatting sqref="M42:M43">
    <cfRule type="cellIs" dxfId="194" priority="111" operator="equal">
      <formula>"Alto"</formula>
    </cfRule>
  </conditionalFormatting>
  <conditionalFormatting sqref="M42:M43">
    <cfRule type="cellIs" dxfId="193" priority="112" operator="equal">
      <formula>"Extremo"</formula>
    </cfRule>
  </conditionalFormatting>
  <conditionalFormatting sqref="AA42:AA43">
    <cfRule type="cellIs" dxfId="192" priority="113" operator="equal">
      <formula>"Bajo"</formula>
    </cfRule>
  </conditionalFormatting>
  <conditionalFormatting sqref="AA42:AA43">
    <cfRule type="cellIs" dxfId="191" priority="114" operator="equal">
      <formula>"Moderado"</formula>
    </cfRule>
  </conditionalFormatting>
  <conditionalFormatting sqref="AA42:AA43">
    <cfRule type="cellIs" dxfId="190" priority="115" operator="equal">
      <formula>"Alto"</formula>
    </cfRule>
  </conditionalFormatting>
  <conditionalFormatting sqref="AA42:AA43">
    <cfRule type="cellIs" dxfId="189" priority="116" operator="equal">
      <formula>"Extremo"</formula>
    </cfRule>
  </conditionalFormatting>
  <conditionalFormatting sqref="M49:M52">
    <cfRule type="cellIs" dxfId="188" priority="117" operator="equal">
      <formula>"Bajo"</formula>
    </cfRule>
  </conditionalFormatting>
  <conditionalFormatting sqref="M49:M52">
    <cfRule type="cellIs" dxfId="187" priority="118" operator="equal">
      <formula>"Moderado"</formula>
    </cfRule>
  </conditionalFormatting>
  <conditionalFormatting sqref="M49:M52">
    <cfRule type="cellIs" dxfId="186" priority="119" operator="equal">
      <formula>"Alto"</formula>
    </cfRule>
  </conditionalFormatting>
  <conditionalFormatting sqref="M49:M52">
    <cfRule type="cellIs" dxfId="185" priority="120" operator="equal">
      <formula>"Extremo"</formula>
    </cfRule>
  </conditionalFormatting>
  <conditionalFormatting sqref="AA49">
    <cfRule type="cellIs" dxfId="184" priority="121" operator="equal">
      <formula>"Bajo"</formula>
    </cfRule>
  </conditionalFormatting>
  <conditionalFormatting sqref="AA49">
    <cfRule type="cellIs" dxfId="183" priority="122" operator="equal">
      <formula>"Moderado"</formula>
    </cfRule>
  </conditionalFormatting>
  <conditionalFormatting sqref="AA49">
    <cfRule type="cellIs" dxfId="182" priority="123" operator="equal">
      <formula>"Alto"</formula>
    </cfRule>
  </conditionalFormatting>
  <conditionalFormatting sqref="AA49">
    <cfRule type="cellIs" dxfId="181" priority="124" operator="equal">
      <formula>"Extremo"</formula>
    </cfRule>
  </conditionalFormatting>
  <conditionalFormatting sqref="AA50">
    <cfRule type="cellIs" dxfId="180" priority="125" operator="equal">
      <formula>"Bajo"</formula>
    </cfRule>
  </conditionalFormatting>
  <conditionalFormatting sqref="AA50">
    <cfRule type="cellIs" dxfId="179" priority="126" operator="equal">
      <formula>"Moderado"</formula>
    </cfRule>
  </conditionalFormatting>
  <conditionalFormatting sqref="AA50">
    <cfRule type="cellIs" dxfId="178" priority="127" operator="equal">
      <formula>"Alto"</formula>
    </cfRule>
  </conditionalFormatting>
  <conditionalFormatting sqref="AA50">
    <cfRule type="cellIs" dxfId="177" priority="128" operator="equal">
      <formula>"Extremo"</formula>
    </cfRule>
  </conditionalFormatting>
  <conditionalFormatting sqref="AA51">
    <cfRule type="cellIs" dxfId="176" priority="129" operator="equal">
      <formula>"Bajo"</formula>
    </cfRule>
  </conditionalFormatting>
  <conditionalFormatting sqref="AA51">
    <cfRule type="cellIs" dxfId="175" priority="130" operator="equal">
      <formula>"Moderado"</formula>
    </cfRule>
  </conditionalFormatting>
  <conditionalFormatting sqref="AA51">
    <cfRule type="cellIs" dxfId="174" priority="131" operator="equal">
      <formula>"Alto"</formula>
    </cfRule>
  </conditionalFormatting>
  <conditionalFormatting sqref="AA51">
    <cfRule type="cellIs" dxfId="173" priority="132" operator="equal">
      <formula>"Extremo"</formula>
    </cfRule>
  </conditionalFormatting>
  <conditionalFormatting sqref="AA52">
    <cfRule type="cellIs" dxfId="172" priority="133" operator="equal">
      <formula>"Bajo"</formula>
    </cfRule>
  </conditionalFormatting>
  <conditionalFormatting sqref="AA52">
    <cfRule type="cellIs" dxfId="171" priority="134" operator="equal">
      <formula>"Moderado"</formula>
    </cfRule>
  </conditionalFormatting>
  <conditionalFormatting sqref="AA52">
    <cfRule type="cellIs" dxfId="170" priority="135" operator="equal">
      <formula>"Alto"</formula>
    </cfRule>
  </conditionalFormatting>
  <conditionalFormatting sqref="AA52">
    <cfRule type="cellIs" dxfId="169" priority="136" operator="equal">
      <formula>"Extremo"</formula>
    </cfRule>
  </conditionalFormatting>
  <conditionalFormatting sqref="M58:M61 AA58:AA61">
    <cfRule type="cellIs" dxfId="168" priority="137" operator="equal">
      <formula>"Bajo"</formula>
    </cfRule>
  </conditionalFormatting>
  <conditionalFormatting sqref="M58:M61 AA58:AA61">
    <cfRule type="cellIs" dxfId="167" priority="138" operator="equal">
      <formula>"Moderado"</formula>
    </cfRule>
  </conditionalFormatting>
  <conditionalFormatting sqref="M58:M61 AA58:AA61">
    <cfRule type="cellIs" dxfId="166" priority="139" operator="equal">
      <formula>"Alto"</formula>
    </cfRule>
  </conditionalFormatting>
  <conditionalFormatting sqref="M58:M61 AA58:AA61">
    <cfRule type="cellIs" dxfId="165" priority="140" operator="equal">
      <formula>"Extremo"</formula>
    </cfRule>
  </conditionalFormatting>
  <conditionalFormatting sqref="M62:M67">
    <cfRule type="cellIs" dxfId="164" priority="141" operator="equal">
      <formula>"Bajo"</formula>
    </cfRule>
  </conditionalFormatting>
  <conditionalFormatting sqref="M62:M67">
    <cfRule type="cellIs" dxfId="163" priority="142" operator="equal">
      <formula>"Moderado"</formula>
    </cfRule>
  </conditionalFormatting>
  <conditionalFormatting sqref="M62:M67">
    <cfRule type="cellIs" dxfId="162" priority="143" operator="equal">
      <formula>"Alto"</formula>
    </cfRule>
  </conditionalFormatting>
  <conditionalFormatting sqref="M62:M67">
    <cfRule type="cellIs" dxfId="161" priority="144" operator="equal">
      <formula>"Extremo"</formula>
    </cfRule>
  </conditionalFormatting>
  <conditionalFormatting sqref="AA62:AA67">
    <cfRule type="cellIs" dxfId="160" priority="145" operator="equal">
      <formula>"Bajo"</formula>
    </cfRule>
  </conditionalFormatting>
  <conditionalFormatting sqref="AA62:AA67">
    <cfRule type="cellIs" dxfId="159" priority="146" operator="equal">
      <formula>"Moderado"</formula>
    </cfRule>
  </conditionalFormatting>
  <conditionalFormatting sqref="AA62:AA67">
    <cfRule type="cellIs" dxfId="158" priority="147" operator="equal">
      <formula>"Alto"</formula>
    </cfRule>
  </conditionalFormatting>
  <conditionalFormatting sqref="AA62:AA67">
    <cfRule type="cellIs" dxfId="157" priority="148" operator="equal">
      <formula>"Extremo"</formula>
    </cfRule>
  </conditionalFormatting>
  <conditionalFormatting sqref="M68:M71 AA68:AA70">
    <cfRule type="cellIs" dxfId="156" priority="149" operator="equal">
      <formula>"Bajo"</formula>
    </cfRule>
  </conditionalFormatting>
  <conditionalFormatting sqref="M68:M71 AA68:AA70">
    <cfRule type="cellIs" dxfId="155" priority="150" operator="equal">
      <formula>"Moderado"</formula>
    </cfRule>
  </conditionalFormatting>
  <conditionalFormatting sqref="M68:M71 AA68:AA70">
    <cfRule type="cellIs" dxfId="154" priority="151" operator="equal">
      <formula>"Alto"</formula>
    </cfRule>
  </conditionalFormatting>
  <conditionalFormatting sqref="M68:M71 AA68:AA70">
    <cfRule type="cellIs" dxfId="153" priority="152" operator="equal">
      <formula>"Extremo"</formula>
    </cfRule>
  </conditionalFormatting>
  <conditionalFormatting sqref="AA71">
    <cfRule type="cellIs" dxfId="152" priority="153" operator="equal">
      <formula>"Bajo"</formula>
    </cfRule>
  </conditionalFormatting>
  <conditionalFormatting sqref="AA71">
    <cfRule type="cellIs" dxfId="151" priority="154" operator="equal">
      <formula>"Moderado"</formula>
    </cfRule>
  </conditionalFormatting>
  <conditionalFormatting sqref="AA71">
    <cfRule type="cellIs" dxfId="150" priority="155" operator="equal">
      <formula>"Alto"</formula>
    </cfRule>
  </conditionalFormatting>
  <conditionalFormatting sqref="AA71">
    <cfRule type="cellIs" dxfId="149" priority="156" operator="equal">
      <formula>"Extremo"</formula>
    </cfRule>
  </conditionalFormatting>
  <conditionalFormatting sqref="M72:M76">
    <cfRule type="cellIs" dxfId="148" priority="157" operator="equal">
      <formula>"Bajo"</formula>
    </cfRule>
  </conditionalFormatting>
  <conditionalFormatting sqref="M72:M76">
    <cfRule type="cellIs" dxfId="147" priority="158" operator="equal">
      <formula>"Moderado"</formula>
    </cfRule>
  </conditionalFormatting>
  <conditionalFormatting sqref="M72:M76">
    <cfRule type="cellIs" dxfId="146" priority="159" operator="equal">
      <formula>"Alto"</formula>
    </cfRule>
  </conditionalFormatting>
  <conditionalFormatting sqref="M72:M76">
    <cfRule type="cellIs" dxfId="145" priority="160" operator="equal">
      <formula>"Extremo"</formula>
    </cfRule>
  </conditionalFormatting>
  <conditionalFormatting sqref="AA72:AA76">
    <cfRule type="cellIs" dxfId="144" priority="161" operator="equal">
      <formula>"Bajo"</formula>
    </cfRule>
  </conditionalFormatting>
  <conditionalFormatting sqref="AA72:AA76">
    <cfRule type="cellIs" dxfId="143" priority="162" operator="equal">
      <formula>"Moderado"</formula>
    </cfRule>
  </conditionalFormatting>
  <conditionalFormatting sqref="AA72:AA76">
    <cfRule type="cellIs" dxfId="142" priority="163" operator="equal">
      <formula>"Alto"</formula>
    </cfRule>
  </conditionalFormatting>
  <conditionalFormatting sqref="AA72:AA76">
    <cfRule type="cellIs" dxfId="141" priority="164" operator="equal">
      <formula>"Extremo"</formula>
    </cfRule>
  </conditionalFormatting>
  <conditionalFormatting sqref="M77:M81">
    <cfRule type="cellIs" dxfId="140" priority="165" operator="equal">
      <formula>"Bajo"</formula>
    </cfRule>
  </conditionalFormatting>
  <conditionalFormatting sqref="M77:M81">
    <cfRule type="cellIs" dxfId="139" priority="166" operator="equal">
      <formula>"Moderado"</formula>
    </cfRule>
  </conditionalFormatting>
  <conditionalFormatting sqref="M77:M81">
    <cfRule type="cellIs" dxfId="138" priority="167" operator="equal">
      <formula>"Alto"</formula>
    </cfRule>
  </conditionalFormatting>
  <conditionalFormatting sqref="M77:M81">
    <cfRule type="cellIs" dxfId="137" priority="168" operator="equal">
      <formula>"Extremo"</formula>
    </cfRule>
  </conditionalFormatting>
  <conditionalFormatting sqref="AA77:AA81">
    <cfRule type="cellIs" dxfId="136" priority="169" operator="equal">
      <formula>"Bajo"</formula>
    </cfRule>
  </conditionalFormatting>
  <conditionalFormatting sqref="AA77:AA81">
    <cfRule type="cellIs" dxfId="135" priority="170" operator="equal">
      <formula>"Moderado"</formula>
    </cfRule>
  </conditionalFormatting>
  <conditionalFormatting sqref="AA77:AA81">
    <cfRule type="cellIs" dxfId="134" priority="171" operator="equal">
      <formula>"Alto"</formula>
    </cfRule>
  </conditionalFormatting>
  <conditionalFormatting sqref="AA77:AA81">
    <cfRule type="cellIs" dxfId="133" priority="172" operator="equal">
      <formula>"Extremo"</formula>
    </cfRule>
  </conditionalFormatting>
  <conditionalFormatting sqref="M82:M85">
    <cfRule type="cellIs" dxfId="132" priority="173" operator="equal">
      <formula>"Bajo"</formula>
    </cfRule>
  </conditionalFormatting>
  <conditionalFormatting sqref="M82:M85">
    <cfRule type="cellIs" dxfId="131" priority="174" operator="equal">
      <formula>"Moderado"</formula>
    </cfRule>
  </conditionalFormatting>
  <conditionalFormatting sqref="M82:M85">
    <cfRule type="cellIs" dxfId="130" priority="175" operator="equal">
      <formula>"Alto"</formula>
    </cfRule>
  </conditionalFormatting>
  <conditionalFormatting sqref="M82:M85">
    <cfRule type="cellIs" dxfId="129" priority="176" operator="equal">
      <formula>"Extremo"</formula>
    </cfRule>
  </conditionalFormatting>
  <conditionalFormatting sqref="AA88:AA91 M88:M91">
    <cfRule type="cellIs" dxfId="128" priority="177" operator="equal">
      <formula>"Bajo"</formula>
    </cfRule>
  </conditionalFormatting>
  <conditionalFormatting sqref="AA88:AA91 M88:M91">
    <cfRule type="cellIs" dxfId="127" priority="178" operator="equal">
      <formula>"Moderado"</formula>
    </cfRule>
  </conditionalFormatting>
  <conditionalFormatting sqref="AA88:AA91 M88:M91">
    <cfRule type="cellIs" dxfId="126" priority="179" operator="equal">
      <formula>"Alto"</formula>
    </cfRule>
  </conditionalFormatting>
  <conditionalFormatting sqref="AA88:AA91 M88:M91">
    <cfRule type="cellIs" dxfId="125" priority="180" operator="equal">
      <formula>"Extremo"</formula>
    </cfRule>
  </conditionalFormatting>
  <dataValidations count="2">
    <dataValidation type="list" allowBlank="1" showErrorMessage="1" sqref="N8:N12">
      <formula1>#REF!</formula1>
    </dataValidation>
    <dataValidation type="list" allowBlank="1" showErrorMessage="1" sqref="AM8:AT10 AP16:AP17 AC8:AJ91">
      <formula1>cumplimiento</formula1>
    </dataValidation>
  </dataValidations>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1000"/>
  <sheetViews>
    <sheetView workbookViewId="0"/>
  </sheetViews>
  <sheetFormatPr baseColWidth="10" defaultColWidth="12.625" defaultRowHeight="15" customHeight="1" x14ac:dyDescent="0.2"/>
  <cols>
    <col min="1" max="26" width="9.375" customWidth="1"/>
  </cols>
  <sheetData>
    <row r="1" spans="1:1" x14ac:dyDescent="0.25">
      <c r="A1" s="6" t="s">
        <v>65</v>
      </c>
    </row>
    <row r="2" spans="1:1" x14ac:dyDescent="0.25">
      <c r="A2" s="6" t="s">
        <v>64</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E4:J1000"/>
  <sheetViews>
    <sheetView topLeftCell="A7" workbookViewId="0">
      <selection activeCell="I14" sqref="I14"/>
    </sheetView>
  </sheetViews>
  <sheetFormatPr baseColWidth="10" defaultColWidth="12.625" defaultRowHeight="15" customHeight="1" x14ac:dyDescent="0.2"/>
  <cols>
    <col min="1" max="4" width="9.375" customWidth="1"/>
    <col min="5" max="5" width="30.75" customWidth="1"/>
    <col min="6" max="9" width="19.25" customWidth="1"/>
    <col min="10" max="10" width="16.75" customWidth="1"/>
    <col min="11" max="26" width="9.375" customWidth="1"/>
  </cols>
  <sheetData>
    <row r="4" spans="5:10" ht="18.75" x14ac:dyDescent="0.3">
      <c r="E4" s="489" t="s">
        <v>847</v>
      </c>
      <c r="F4" s="490"/>
      <c r="G4" s="490"/>
      <c r="H4" s="490"/>
      <c r="I4" s="490"/>
      <c r="J4" s="491"/>
    </row>
    <row r="5" spans="5:10" x14ac:dyDescent="0.2">
      <c r="E5" s="7" t="s">
        <v>12</v>
      </c>
      <c r="F5" s="8" t="s">
        <v>88</v>
      </c>
      <c r="G5" s="8" t="s">
        <v>51</v>
      </c>
      <c r="H5" s="8" t="s">
        <v>50</v>
      </c>
      <c r="I5" s="8" t="s">
        <v>422</v>
      </c>
      <c r="J5" s="9" t="s">
        <v>848</v>
      </c>
    </row>
    <row r="6" spans="5:10" ht="35.25" customHeight="1" x14ac:dyDescent="0.2">
      <c r="E6" s="10" t="s">
        <v>707</v>
      </c>
      <c r="F6" s="11">
        <f>COUNTIFS('Consolidado Mapa de Riesgos'!$C$8:$C$300,E7,'Consolidado Mapa de Riesgos'!$M$8:$M$300,"Extremo",'Consolidado Mapa de Riesgos'!B8:B$300,"&lt;&gt;0")</f>
        <v>0</v>
      </c>
      <c r="G6" s="11">
        <f>COUNTIFS('Consolidado Mapa de Riesgos'!$C$8:C300,E6,'Consolidado Mapa de Riesgos'!$M$8:M300,"Alto",'Consolidado Mapa de Riesgos'!B8:B$300,"&lt;&gt;0")</f>
        <v>2</v>
      </c>
      <c r="H6" s="11">
        <f>COUNTIFS('Consolidado Mapa de Riesgos'!$C$8:C300,E6,'Consolidado Mapa de Riesgos'!$M$8:M300,"Moderado",'Consolidado Mapa de Riesgos'!B8:B$300,"&lt;&gt;0")</f>
        <v>0</v>
      </c>
      <c r="I6" s="11">
        <f>COUNTIFS('Consolidado Mapa de Riesgos'!$C$8:C300,E6,'Consolidado Mapa de Riesgos'!$M$8:M300,"Bajo",'Consolidado Mapa de Riesgos'!B8:B$300,"&lt;&gt;0")</f>
        <v>0</v>
      </c>
      <c r="J6" s="12">
        <f t="shared" ref="J6:J24" si="0">SUM(F6:I6)</f>
        <v>2</v>
      </c>
    </row>
    <row r="7" spans="5:10" ht="35.25" customHeight="1" x14ac:dyDescent="0.2">
      <c r="E7" s="13" t="s">
        <v>453</v>
      </c>
      <c r="F7" s="14">
        <f>COUNTIFS('Consolidado Mapa de Riesgos'!$C$8:$C$300,E7,'Consolidado Mapa de Riesgos'!$M$8:$M$300,"Extremo",'Consolidado Mapa de Riesgos'!B8:B$300,"&lt;&gt;0")</f>
        <v>0</v>
      </c>
      <c r="G7" s="14">
        <f>COUNTIFS('Consolidado Mapa de Riesgos'!$C$8:C300,E7,'Consolidado Mapa de Riesgos'!$M$8:M300,"Alto",'Consolidado Mapa de Riesgos'!B8:B$300,"&lt;&gt;0")</f>
        <v>1</v>
      </c>
      <c r="H7" s="14">
        <f>COUNTIFS('Consolidado Mapa de Riesgos'!$C$8:C300,E7,'Consolidado Mapa de Riesgos'!$M$8:M300,"Moderado",'Consolidado Mapa de Riesgos'!B8:B$300,"&lt;&gt;0")</f>
        <v>0</v>
      </c>
      <c r="I7" s="14">
        <f>COUNTIFS('Consolidado Mapa de Riesgos'!$C$8:C300,E7,'Consolidado Mapa de Riesgos'!$M$8:M300,"Bajo",'Consolidado Mapa de Riesgos'!B8:B$300,"&lt;&gt;0")</f>
        <v>0</v>
      </c>
      <c r="J7" s="12">
        <f t="shared" si="0"/>
        <v>1</v>
      </c>
    </row>
    <row r="8" spans="5:10" ht="35.25" customHeight="1" x14ac:dyDescent="0.2">
      <c r="E8" s="13" t="s">
        <v>374</v>
      </c>
      <c r="F8" s="14">
        <f>COUNTIFS('Consolidado Mapa de Riesgos'!$C$8:$C$300,E8,'Consolidado Mapa de Riesgos'!$M$8:$M$300,"Extremo",'Consolidado Mapa de Riesgos'!B8:B$300,"&lt;&gt;0")</f>
        <v>0</v>
      </c>
      <c r="G8" s="14">
        <f>COUNTIFS('Consolidado Mapa de Riesgos'!$C$8:C300,E8,'Consolidado Mapa de Riesgos'!$M$8:M300,"Alto",'Consolidado Mapa de Riesgos'!B8:B$300,"&lt;&gt;0")</f>
        <v>1</v>
      </c>
      <c r="H8" s="14">
        <f>COUNTIFS('Consolidado Mapa de Riesgos'!$C$8:C300,E8,'Consolidado Mapa de Riesgos'!$M$8:M300,"Moderado",'Consolidado Mapa de Riesgos'!B8:B$300,"&lt;&gt;0")</f>
        <v>0</v>
      </c>
      <c r="I8" s="14">
        <f>COUNTIFS('Consolidado Mapa de Riesgos'!$C$8:C300,E8,'Consolidado Mapa de Riesgos'!$M$8:M300,"Bajo",'Consolidado Mapa de Riesgos'!B8:B$300,"&lt;&gt;0")</f>
        <v>0</v>
      </c>
      <c r="J8" s="12">
        <f t="shared" si="0"/>
        <v>1</v>
      </c>
    </row>
    <row r="9" spans="5:10" ht="50.25" customHeight="1" x14ac:dyDescent="0.2">
      <c r="E9" s="13" t="s">
        <v>742</v>
      </c>
      <c r="F9" s="14">
        <f>COUNTIFS('Consolidado Mapa de Riesgos'!$C$8:$C$300,E9,'Consolidado Mapa de Riesgos'!$M$8:$M$300,"Extremo",'Consolidado Mapa de Riesgos'!B8:B$300,"&lt;&gt;0")</f>
        <v>0</v>
      </c>
      <c r="G9" s="14">
        <f>COUNTIFS('Consolidado Mapa de Riesgos'!$C$8:C300,E9,'Consolidado Mapa de Riesgos'!$M$8:M300,"Alto",'Consolidado Mapa de Riesgos'!B8:B$300,"&lt;&gt;0")</f>
        <v>1</v>
      </c>
      <c r="H9" s="14">
        <f>COUNTIFS('Consolidado Mapa de Riesgos'!$C$8:C300,E9,'Consolidado Mapa de Riesgos'!$M$8:M300,"Moderado",'Consolidado Mapa de Riesgos'!B8:B$300,"&lt;&gt;0")</f>
        <v>0</v>
      </c>
      <c r="I9" s="14">
        <f>COUNTIFS('Consolidado Mapa de Riesgos'!$C$8:C300,E9,'Consolidado Mapa de Riesgos'!$M$8:M300,"Bajo",'Consolidado Mapa de Riesgos'!B8:B$300,"&lt;&gt;0")</f>
        <v>0</v>
      </c>
      <c r="J9" s="12">
        <f t="shared" si="0"/>
        <v>1</v>
      </c>
    </row>
    <row r="10" spans="5:10" ht="35.25" customHeight="1" x14ac:dyDescent="0.2">
      <c r="E10" s="13" t="s">
        <v>349</v>
      </c>
      <c r="F10" s="14">
        <f>COUNTIFS('Consolidado Mapa de Riesgos'!$C$8:$C$300,E10,'Consolidado Mapa de Riesgos'!$M$8:$M$300,"Extremo",'Consolidado Mapa de Riesgos'!B8:B$300,"&lt;&gt;0")</f>
        <v>1</v>
      </c>
      <c r="G10" s="14">
        <f>COUNTIFS('Consolidado Mapa de Riesgos'!$C$8:C300,E10,'Consolidado Mapa de Riesgos'!$M$8:M300,"Alto",'Consolidado Mapa de Riesgos'!B8:B$300,"&lt;&gt;0")</f>
        <v>1</v>
      </c>
      <c r="H10" s="14">
        <f>COUNTIFS('Consolidado Mapa de Riesgos'!$C$8:C300,E10,'Consolidado Mapa de Riesgos'!$M$8:M300,"Moderado",'Consolidado Mapa de Riesgos'!B8:B$300,"&lt;&gt;0")</f>
        <v>0</v>
      </c>
      <c r="I10" s="14">
        <f>COUNTIFS('Consolidado Mapa de Riesgos'!$C$8:C300,E10,'Consolidado Mapa de Riesgos'!$M$8:M300,"Bajo",'Consolidado Mapa de Riesgos'!B8:B$300,"&lt;&gt;0")</f>
        <v>0</v>
      </c>
      <c r="J10" s="12">
        <f t="shared" si="0"/>
        <v>2</v>
      </c>
    </row>
    <row r="11" spans="5:10" ht="35.25" customHeight="1" x14ac:dyDescent="0.2">
      <c r="E11" s="13" t="s">
        <v>332</v>
      </c>
      <c r="F11" s="14">
        <f>COUNTIFS('Consolidado Mapa de Riesgos'!$C$8:$C$300,E11,'Consolidado Mapa de Riesgos'!$M$8:$M$300,"Extremo",'Consolidado Mapa de Riesgos'!B8:B$300,"&lt;&gt;0")</f>
        <v>0</v>
      </c>
      <c r="G11" s="14">
        <f>COUNTIFS('Consolidado Mapa de Riesgos'!$C$8:C300,E11,'Consolidado Mapa de Riesgos'!$M$8:M300,"Alto",'Consolidado Mapa de Riesgos'!B8:B$300,"&lt;&gt;0")</f>
        <v>2</v>
      </c>
      <c r="H11" s="14">
        <f>COUNTIFS('Consolidado Mapa de Riesgos'!$C$8:C300,E11,'Consolidado Mapa de Riesgos'!$M$8:M300,"Moderado",'Consolidado Mapa de Riesgos'!B8:B$300,"&lt;&gt;0")</f>
        <v>1</v>
      </c>
      <c r="I11" s="14">
        <f>COUNTIFS('Consolidado Mapa de Riesgos'!$C$8:C300,E11,'Consolidado Mapa de Riesgos'!$M$8:M300,"Bajo",'Consolidado Mapa de Riesgos'!B8:B$300,"&lt;&gt;0")</f>
        <v>0</v>
      </c>
      <c r="J11" s="12">
        <f t="shared" si="0"/>
        <v>3</v>
      </c>
    </row>
    <row r="12" spans="5:10" ht="35.25" customHeight="1" x14ac:dyDescent="0.2">
      <c r="E12" s="13" t="s">
        <v>623</v>
      </c>
      <c r="F12" s="14">
        <f>COUNTIFS('Consolidado Mapa de Riesgos'!$C$8:$C$300,E12,'Consolidado Mapa de Riesgos'!$M$8:$M$300,"Extremo",'Consolidado Mapa de Riesgos'!B8:B$300,"&lt;&gt;0")</f>
        <v>0</v>
      </c>
      <c r="G12" s="14">
        <f>COUNTIFS('Consolidado Mapa de Riesgos'!$C$8:C300,E12,'Consolidado Mapa de Riesgos'!$M$8:M300,"Alto",'Consolidado Mapa de Riesgos'!B8:B$300,"&lt;&gt;0")</f>
        <v>1</v>
      </c>
      <c r="H12" s="14">
        <f>COUNTIFS('Consolidado Mapa de Riesgos'!$C$8:C300,E12,'Consolidado Mapa de Riesgos'!$M$8:M300,"Moderado",'Consolidado Mapa de Riesgos'!B8:B$300,"&lt;&gt;0")</f>
        <v>1</v>
      </c>
      <c r="I12" s="14">
        <f>COUNTIFS('Consolidado Mapa de Riesgos'!$C$8:C300,E12,'Consolidado Mapa de Riesgos'!$M$8:M300,"Bajo",'Consolidado Mapa de Riesgos'!B8:B$300,"&lt;&gt;0")</f>
        <v>0</v>
      </c>
      <c r="J12" s="12">
        <f t="shared" si="0"/>
        <v>2</v>
      </c>
    </row>
    <row r="13" spans="5:10" ht="35.25" customHeight="1" x14ac:dyDescent="0.2">
      <c r="E13" s="13" t="s">
        <v>659</v>
      </c>
      <c r="F13" s="14">
        <f>COUNTIFS('Consolidado Mapa de Riesgos'!$C$8:$C$300,E13,'Consolidado Mapa de Riesgos'!$M$8:$M$300,"Extremo",'Consolidado Mapa de Riesgos'!B8:B$300,"&lt;&gt;0")</f>
        <v>0</v>
      </c>
      <c r="G13" s="14">
        <f>COUNTIFS('Consolidado Mapa de Riesgos'!$C$8:C300,E13,'Consolidado Mapa de Riesgos'!$M$8:M300,"Alto",'Consolidado Mapa de Riesgos'!B8:B$300,"&lt;&gt;0")</f>
        <v>3</v>
      </c>
      <c r="H13" s="14">
        <f>COUNTIFS('Consolidado Mapa de Riesgos'!$C$8:C300,E13,'Consolidado Mapa de Riesgos'!$M$8:M300,"Moderado",'Consolidado Mapa de Riesgos'!B8:B$300,"&lt;&gt;0")</f>
        <v>0</v>
      </c>
      <c r="I13" s="14">
        <f>COUNTIFS('Consolidado Mapa de Riesgos'!$C$8:C300,E13,'Consolidado Mapa de Riesgos'!$M$8:M300,"Bajo",'Consolidado Mapa de Riesgos'!B8:B$300,"&lt;&gt;0")</f>
        <v>0</v>
      </c>
      <c r="J13" s="12">
        <f t="shared" si="0"/>
        <v>3</v>
      </c>
    </row>
    <row r="14" spans="5:10" ht="35.25" customHeight="1" x14ac:dyDescent="0.2">
      <c r="E14" s="13" t="s">
        <v>211</v>
      </c>
      <c r="F14" s="14">
        <f>COUNTIFS('Consolidado Mapa de Riesgos'!$C$8:$C$300,E14,'Consolidado Mapa de Riesgos'!$M$8:$M$300,"Extremo",'Consolidado Mapa de Riesgos'!B8:B$300,"&lt;&gt;0")</f>
        <v>0</v>
      </c>
      <c r="G14" s="14">
        <f>COUNTIFS('Consolidado Mapa de Riesgos'!$C$8:C300,E14,'Consolidado Mapa de Riesgos'!$M$8:M300,"Alto",'Consolidado Mapa de Riesgos'!B8:B$300,"&lt;&gt;0")</f>
        <v>2</v>
      </c>
      <c r="H14" s="14">
        <f>COUNTIFS('Consolidado Mapa de Riesgos'!$C$8:C300,E14,'Consolidado Mapa de Riesgos'!$M$8:M300,"Moderado",'Consolidado Mapa de Riesgos'!B8:B$300,"&lt;&gt;0")</f>
        <v>0</v>
      </c>
      <c r="I14" s="14">
        <f>COUNTIFS('Consolidado Mapa de Riesgos'!$C$8:C300,E14,'Consolidado Mapa de Riesgos'!$M$8:M300,"Bajo",'Consolidado Mapa de Riesgos'!B8:B$300,"&lt;&gt;0")</f>
        <v>0</v>
      </c>
      <c r="J14" s="12">
        <f t="shared" si="0"/>
        <v>2</v>
      </c>
    </row>
    <row r="15" spans="5:10" ht="35.25" customHeight="1" x14ac:dyDescent="0.2">
      <c r="E15" s="13" t="s">
        <v>291</v>
      </c>
      <c r="F15" s="14">
        <f>COUNTIFS('Consolidado Mapa de Riesgos'!$C$8:$C$300,E15,'Consolidado Mapa de Riesgos'!$M$8:$M$300,"Extremo",'Consolidado Mapa de Riesgos'!B8:B$300,"&lt;&gt;0")</f>
        <v>0</v>
      </c>
      <c r="G15" s="14">
        <f>COUNTIFS('Consolidado Mapa de Riesgos'!$C$8:C300,E15,'Consolidado Mapa de Riesgos'!$M$8:M300,"Alto",'Consolidado Mapa de Riesgos'!B8:B$300,"&lt;&gt;0")</f>
        <v>1</v>
      </c>
      <c r="H15" s="14">
        <f>COUNTIFS('Consolidado Mapa de Riesgos'!$C$8:C300,E15,'Consolidado Mapa de Riesgos'!$M$8:M300,"Moderado",'Consolidado Mapa de Riesgos'!B8:B$300,"&lt;&gt;0")</f>
        <v>1</v>
      </c>
      <c r="I15" s="14">
        <f>COUNTIFS('Consolidado Mapa de Riesgos'!$C$8:C300,E15,'Consolidado Mapa de Riesgos'!$M$8:M300,"Bajo",'Consolidado Mapa de Riesgos'!B8:B$300,"&lt;&gt;0")</f>
        <v>0</v>
      </c>
      <c r="J15" s="12">
        <f t="shared" si="0"/>
        <v>2</v>
      </c>
    </row>
    <row r="16" spans="5:10" ht="49.5" x14ac:dyDescent="0.2">
      <c r="E16" s="13" t="s">
        <v>785</v>
      </c>
      <c r="F16" s="14">
        <f>COUNTIFS('Consolidado Mapa de Riesgos'!$C$8:$C$300,E16,'Consolidado Mapa de Riesgos'!$M$8:$M$300,"Extremo",'Consolidado Mapa de Riesgos'!B8:B$300,"&lt;&gt;0")</f>
        <v>0</v>
      </c>
      <c r="G16" s="14">
        <f>COUNTIFS('Consolidado Mapa de Riesgos'!$C$8:C300,E16,'Consolidado Mapa de Riesgos'!$M$8:M300,"Alto",'Consolidado Mapa de Riesgos'!B8:B$300,"&lt;&gt;0")</f>
        <v>1</v>
      </c>
      <c r="H16" s="14">
        <f>COUNTIFS('Consolidado Mapa de Riesgos'!$C$8:C300,E16,'Consolidado Mapa de Riesgos'!$M$8:M300,"Moderado",'Consolidado Mapa de Riesgos'!B8:B$300,"&lt;&gt;0")</f>
        <v>0</v>
      </c>
      <c r="I16" s="14">
        <f>COUNTIFS('Consolidado Mapa de Riesgos'!$C$8:C300,E16,'Consolidado Mapa de Riesgos'!$M$8:M300,"Bajo",'Consolidado Mapa de Riesgos'!B8:B$300,"&lt;&gt;0")</f>
        <v>0</v>
      </c>
      <c r="J16" s="12">
        <f t="shared" si="0"/>
        <v>1</v>
      </c>
    </row>
    <row r="17" spans="5:10" ht="33" x14ac:dyDescent="0.2">
      <c r="E17" s="13" t="s">
        <v>171</v>
      </c>
      <c r="F17" s="14">
        <f>COUNTIFS('Consolidado Mapa de Riesgos'!$C$8:$C$300,E17,'Consolidado Mapa de Riesgos'!$M$8:$M$300,"Extremo",'Consolidado Mapa de Riesgos'!B8:B$300,"&lt;&gt;0")</f>
        <v>2</v>
      </c>
      <c r="G17" s="14">
        <f>COUNTIFS('Consolidado Mapa de Riesgos'!$C$8:C300,E17,'Consolidado Mapa de Riesgos'!$M$8:M300,"Alto",'Consolidado Mapa de Riesgos'!B8:B$300,"&lt;&gt;0")</f>
        <v>0</v>
      </c>
      <c r="H17" s="14">
        <f>COUNTIFS('Consolidado Mapa de Riesgos'!$C$8:C300,E17,'Consolidado Mapa de Riesgos'!$M$8:M300,"Moderado",'Consolidado Mapa de Riesgos'!B8:B$300,"&lt;&gt;0")</f>
        <v>0</v>
      </c>
      <c r="I17" s="14">
        <f>COUNTIFS('Consolidado Mapa de Riesgos'!$C$8:C300,E17,'Consolidado Mapa de Riesgos'!$M$8:M300,"Bajo",'Consolidado Mapa de Riesgos'!B8:B$300,"&lt;&gt;0")</f>
        <v>0</v>
      </c>
      <c r="J17" s="12">
        <f t="shared" si="0"/>
        <v>2</v>
      </c>
    </row>
    <row r="18" spans="5:10" ht="35.25" customHeight="1" x14ac:dyDescent="0.2">
      <c r="E18" s="13" t="s">
        <v>563</v>
      </c>
      <c r="F18" s="14">
        <f>COUNTIFS('Consolidado Mapa de Riesgos'!$C$8:$C$300,E18,'Consolidado Mapa de Riesgos'!$M$8:$M$300,"Extremo",'Consolidado Mapa de Riesgos'!B8:B$300,"&lt;&gt;0")</f>
        <v>0</v>
      </c>
      <c r="G18" s="14">
        <f>COUNTIFS('Consolidado Mapa de Riesgos'!$C$8:C300,E18,'Consolidado Mapa de Riesgos'!$M$8:M300,"Alto",'Consolidado Mapa de Riesgos'!B8:B$300,"&lt;&gt;0")</f>
        <v>4</v>
      </c>
      <c r="H18" s="14">
        <f>COUNTIFS('Consolidado Mapa de Riesgos'!$C$8:C300,E18,'Consolidado Mapa de Riesgos'!$M$8:M300,"Moderado",'Consolidado Mapa de Riesgos'!B8:B$300,"&lt;&gt;0")</f>
        <v>0</v>
      </c>
      <c r="I18" s="14">
        <f>COUNTIFS('Consolidado Mapa de Riesgos'!$C$8:C300,E18,'Consolidado Mapa de Riesgos'!$M$8:M300,"Bajo",'Consolidado Mapa de Riesgos'!B8:B$300,"&lt;&gt;0")</f>
        <v>0</v>
      </c>
      <c r="J18" s="12">
        <f t="shared" si="0"/>
        <v>4</v>
      </c>
    </row>
    <row r="19" spans="5:10" ht="35.25" customHeight="1" x14ac:dyDescent="0.2">
      <c r="E19" s="13" t="s">
        <v>131</v>
      </c>
      <c r="F19" s="14">
        <f>COUNTIFS('Consolidado Mapa de Riesgos'!$C$8:$C$300,E19,'Consolidado Mapa de Riesgos'!$M$8:$M$300,"Extremo",'Consolidado Mapa de Riesgos'!B8:B$300,"&lt;&gt;0")</f>
        <v>0</v>
      </c>
      <c r="G19" s="14">
        <f>COUNTIFS('Consolidado Mapa de Riesgos'!$C$8:C300,E19,'Consolidado Mapa de Riesgos'!$M$8:M300,"Alto",'Consolidado Mapa de Riesgos'!B8:B$300,"&lt;&gt;0")</f>
        <v>1</v>
      </c>
      <c r="H19" s="14">
        <f>COUNTIFS('Consolidado Mapa de Riesgos'!$C$8:C300,E19,'Consolidado Mapa de Riesgos'!$M$8:M300,"Moderado",'Consolidado Mapa de Riesgos'!B8:B$300,"&lt;&gt;0")</f>
        <v>1</v>
      </c>
      <c r="I19" s="14">
        <f>COUNTIFS('Consolidado Mapa de Riesgos'!$C$8:C300,E19,'Consolidado Mapa de Riesgos'!$M$8:M300,"Bajo",'Consolidado Mapa de Riesgos'!B8:B$300,"&lt;&gt;0")</f>
        <v>0</v>
      </c>
      <c r="J19" s="12">
        <f t="shared" si="0"/>
        <v>2</v>
      </c>
    </row>
    <row r="20" spans="5:10" ht="35.25" customHeight="1" x14ac:dyDescent="0.2">
      <c r="E20" s="13" t="s">
        <v>82</v>
      </c>
      <c r="F20" s="14">
        <f>COUNTIFS('Consolidado Mapa de Riesgos'!$C$8:$C$300,E20,'Consolidado Mapa de Riesgos'!$M$8:$M$300,"Extremo",'Consolidado Mapa de Riesgos'!B8:B$300,"&lt;&gt;0")</f>
        <v>1</v>
      </c>
      <c r="G20" s="14">
        <f>COUNTIFS('Consolidado Mapa de Riesgos'!$C$8:C300,E20,'Consolidado Mapa de Riesgos'!$M$8:M300,"Alto",'Consolidado Mapa de Riesgos'!B8:B$300,"&lt;&gt;0")</f>
        <v>0</v>
      </c>
      <c r="H20" s="14">
        <f>COUNTIFS('Consolidado Mapa de Riesgos'!$C$8:C300,E20,'Consolidado Mapa de Riesgos'!$M$8:M300,"Moderado",'Consolidado Mapa de Riesgos'!B8:B$300,"&lt;&gt;0")</f>
        <v>1</v>
      </c>
      <c r="I20" s="14">
        <f>COUNTIFS('Consolidado Mapa de Riesgos'!$C$8:C300,E20,'Consolidado Mapa de Riesgos'!$M$8:M300,"Bajo",'Consolidado Mapa de Riesgos'!B8:B$300,"&lt;&gt;0")</f>
        <v>0</v>
      </c>
      <c r="J20" s="12">
        <f t="shared" si="0"/>
        <v>2</v>
      </c>
    </row>
    <row r="21" spans="5:10" ht="35.25" customHeight="1" x14ac:dyDescent="0.2">
      <c r="E21" s="13" t="s">
        <v>535</v>
      </c>
      <c r="F21" s="14">
        <f>COUNTIFS('Consolidado Mapa de Riesgos'!$C$8:$C$300,E21,'Consolidado Mapa de Riesgos'!$M$8:$M$300,"Extremo",'Consolidado Mapa de Riesgos'!B8:B$300,"&lt;&gt;0")</f>
        <v>0</v>
      </c>
      <c r="G21" s="14">
        <f>COUNTIFS('Consolidado Mapa de Riesgos'!$C$8:C300,E21,'Consolidado Mapa de Riesgos'!$M$8:M300,"Alto",'Consolidado Mapa de Riesgos'!B8:B$300,"&lt;&gt;0")</f>
        <v>2</v>
      </c>
      <c r="H21" s="14">
        <v>0</v>
      </c>
      <c r="I21" s="14">
        <v>0</v>
      </c>
      <c r="J21" s="12">
        <f t="shared" si="0"/>
        <v>2</v>
      </c>
    </row>
    <row r="22" spans="5:10" ht="35.25" customHeight="1" x14ac:dyDescent="0.2">
      <c r="E22" s="13" t="s">
        <v>397</v>
      </c>
      <c r="F22" s="14">
        <f>COUNTIFS('Consolidado Mapa de Riesgos'!$C$8:$C$300,E22,'Consolidado Mapa de Riesgos'!$M$8:$M$300,"Extremo",'Consolidado Mapa de Riesgos'!B8:B$300,"&lt;&gt;0")</f>
        <v>1</v>
      </c>
      <c r="G22" s="14">
        <f>COUNTIFS('Consolidado Mapa de Riesgos'!$C$8:C300,E22,'Consolidado Mapa de Riesgos'!$M$8:M300,"Alto",'Consolidado Mapa de Riesgos'!B8:B$300,"&lt;&gt;0")</f>
        <v>1</v>
      </c>
      <c r="H22" s="14">
        <f>COUNTIFS('Consolidado Mapa de Riesgos'!$C$8:C300,E22,'Consolidado Mapa de Riesgos'!$M$8:M300,"Moderado",'Consolidado Mapa de Riesgos'!B8:B$300,"&lt;&gt;0")</f>
        <v>0</v>
      </c>
      <c r="I22" s="14">
        <f>COUNTIFS('Consolidado Mapa de Riesgos'!$C$8:C300,E22,'Consolidado Mapa de Riesgos'!$M$8:M300,"Bajo",'Consolidado Mapa de Riesgos'!B8:B$300,"&lt;&gt;0")</f>
        <v>2</v>
      </c>
      <c r="J22" s="12">
        <f t="shared" si="0"/>
        <v>4</v>
      </c>
    </row>
    <row r="23" spans="5:10" ht="35.25" customHeight="1" x14ac:dyDescent="0.2">
      <c r="E23" s="13" t="s">
        <v>489</v>
      </c>
      <c r="F23" s="14">
        <f>COUNTIFS('Consolidado Mapa de Riesgos'!$C$8:$C$300,E23,'Consolidado Mapa de Riesgos'!$M$8:$M$300,"Extremo",'Consolidado Mapa de Riesgos'!B8:B$300,"&lt;&gt;0")</f>
        <v>0</v>
      </c>
      <c r="G23" s="14">
        <f>COUNTIFS('Consolidado Mapa de Riesgos'!$C$8:C300,E23,'Consolidado Mapa de Riesgos'!$M$8:M300,"Alto",'Consolidado Mapa de Riesgos'!B8:B$300,"&lt;&gt;0")</f>
        <v>2</v>
      </c>
      <c r="H23" s="14">
        <f>COUNTIFS('Consolidado Mapa de Riesgos'!$C$8:C300,E23,'Consolidado Mapa de Riesgos'!$M$8:M300,"Moderado",'Consolidado Mapa de Riesgos'!B8:B$300,"&lt;&gt;0")</f>
        <v>0</v>
      </c>
      <c r="I23" s="14">
        <f>COUNTIFS('Consolidado Mapa de Riesgos'!$C$8:C300,E23,'Consolidado Mapa de Riesgos'!$M$8:M300,"Bajo",'Consolidado Mapa de Riesgos'!B8:B$300,"&lt;&gt;0")</f>
        <v>0</v>
      </c>
      <c r="J23" s="12">
        <f t="shared" si="0"/>
        <v>2</v>
      </c>
    </row>
    <row r="24" spans="5:10" ht="35.25" customHeight="1" x14ac:dyDescent="0.2">
      <c r="E24" s="13" t="s">
        <v>41</v>
      </c>
      <c r="F24" s="14">
        <f>COUNTIFS('Consolidado Mapa de Riesgos'!C8:C300,E24,'Consolidado Mapa de Riesgos'!M8:M300,"Extremo",'Consolidado Mapa de Riesgos'!B8:B300,"&lt;&gt;0")</f>
        <v>0</v>
      </c>
      <c r="G24" s="14">
        <f>COUNTIFS('Consolidado Mapa de Riesgos'!C8:C300,E24,'Consolidado Mapa de Riesgos'!M8:M300,"alto",'Consolidado Mapa de Riesgos'!B8:B300,"&lt;&gt;0")</f>
        <v>1</v>
      </c>
      <c r="H24" s="14">
        <f>COUNTIFS('Consolidado Mapa de Riesgos'!C8:C300,E24,'Consolidado Mapa de Riesgos'!M8:M300,"moderado",'Consolidado Mapa de Riesgos'!B8:B300,"&lt;&gt;0")</f>
        <v>0</v>
      </c>
      <c r="I24" s="14">
        <f>COUNTIFS('Consolidado Mapa de Riesgos'!C8:C300,E24,'Consolidado Mapa de Riesgos'!M8:M300,"bajo",'Consolidado Mapa de Riesgos'!B8:B300,"&lt;&gt;0")</f>
        <v>0</v>
      </c>
      <c r="J24" s="12">
        <f t="shared" si="0"/>
        <v>1</v>
      </c>
    </row>
    <row r="25" spans="5:10" ht="15.75" customHeight="1" x14ac:dyDescent="0.25">
      <c r="E25" s="15" t="s">
        <v>849</v>
      </c>
      <c r="F25" s="16">
        <f>SUM(F6:F24)</f>
        <v>5</v>
      </c>
      <c r="G25" s="16">
        <f>SUM(G6:G24)</f>
        <v>27</v>
      </c>
      <c r="H25" s="16">
        <f>SUM(H6:H24)</f>
        <v>5</v>
      </c>
      <c r="I25" s="16">
        <f>SUM(I6:I24)</f>
        <v>2</v>
      </c>
      <c r="J25" s="17">
        <f>SUM(J6:J24)</f>
        <v>39</v>
      </c>
    </row>
    <row r="26" spans="5:10" ht="15.75" customHeight="1" x14ac:dyDescent="0.25">
      <c r="E26" s="18"/>
    </row>
    <row r="27" spans="5:10" ht="15.75" customHeight="1" x14ac:dyDescent="0.2"/>
    <row r="28" spans="5:10" ht="15.75" customHeight="1" x14ac:dyDescent="0.2"/>
    <row r="29" spans="5:10" ht="15.75" customHeight="1" x14ac:dyDescent="0.2"/>
    <row r="30" spans="5:10" ht="15.75" customHeight="1" x14ac:dyDescent="0.2"/>
    <row r="31" spans="5:10" ht="15.75" customHeight="1" x14ac:dyDescent="0.2"/>
    <row r="32" spans="5:10"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E4:J4"/>
  </mergeCells>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AS1000"/>
  <sheetViews>
    <sheetView topLeftCell="A6" zoomScale="55" zoomScaleNormal="55" workbookViewId="0">
      <pane xSplit="7" ySplit="2" topLeftCell="AC8" activePane="bottomRight" state="frozen"/>
      <selection activeCell="A6" sqref="A6"/>
      <selection pane="topRight" activeCell="H6" sqref="H6"/>
      <selection pane="bottomLeft" activeCell="A8" sqref="A8"/>
      <selection pane="bottomRight" activeCell="AQ85" sqref="AQ85"/>
    </sheetView>
  </sheetViews>
  <sheetFormatPr baseColWidth="10" defaultColWidth="12.625" defaultRowHeight="15" customHeight="1" x14ac:dyDescent="0.2"/>
  <cols>
    <col min="1" max="1" width="10" customWidth="1"/>
    <col min="2" max="2" width="40.375" customWidth="1"/>
    <col min="3" max="3" width="32.75" customWidth="1"/>
    <col min="4" max="4" width="32.75" hidden="1" customWidth="1"/>
    <col min="5" max="5" width="28.25" hidden="1" customWidth="1"/>
    <col min="6" max="6" width="12.75" hidden="1" customWidth="1"/>
    <col min="7" max="7" width="37.75" customWidth="1"/>
    <col min="8" max="8" width="20.25" customWidth="1"/>
    <col min="9" max="9" width="19" customWidth="1"/>
    <col min="10" max="10" width="16" hidden="1" customWidth="1"/>
    <col min="11" max="11" width="24.25" hidden="1" customWidth="1"/>
    <col min="12" max="12" width="20.625" customWidth="1"/>
    <col min="13" max="13" width="16.625" customWidth="1"/>
    <col min="14" max="14" width="3.375" hidden="1" customWidth="1"/>
    <col min="15" max="15" width="20.5" hidden="1" customWidth="1"/>
    <col min="16" max="16" width="17.875" customWidth="1"/>
    <col min="17" max="17" width="15.75" customWidth="1"/>
    <col min="18" max="18" width="16.375" hidden="1" customWidth="1"/>
    <col min="19" max="19" width="24.375" hidden="1" customWidth="1"/>
    <col min="20" max="20" width="18.125" customWidth="1"/>
    <col min="21" max="21" width="16.25" customWidth="1"/>
    <col min="22" max="22" width="15.625" hidden="1" customWidth="1"/>
    <col min="23" max="23" width="24.5" hidden="1" customWidth="1"/>
    <col min="24" max="24" width="29.875" customWidth="1"/>
    <col min="25" max="25" width="16.75" customWidth="1"/>
    <col min="26" max="26" width="15.625" hidden="1" customWidth="1"/>
    <col min="27" max="27" width="24.25" hidden="1" customWidth="1"/>
    <col min="28" max="28" width="23.875" customWidth="1"/>
    <col min="29" max="29" width="17.625" customWidth="1"/>
    <col min="30" max="30" width="15.625" hidden="1" customWidth="1"/>
    <col min="31" max="31" width="24.25" hidden="1" customWidth="1"/>
    <col min="32" max="32" width="25.125" customWidth="1"/>
    <col min="33" max="33" width="17.25" customWidth="1"/>
    <col min="34" max="34" width="15.625" hidden="1" customWidth="1"/>
    <col min="35" max="35" width="24.25" hidden="1" customWidth="1"/>
    <col min="36" max="36" width="15.625" customWidth="1"/>
    <col min="37" max="37" width="17" customWidth="1"/>
    <col min="38" max="38" width="19.75" customWidth="1"/>
    <col min="39" max="39" width="63.875" customWidth="1"/>
    <col min="40" max="40" width="19.875" customWidth="1"/>
    <col min="41" max="41" width="16.5" customWidth="1"/>
    <col min="42" max="42" width="19.75" customWidth="1"/>
    <col min="43" max="43" width="23.25" customWidth="1"/>
    <col min="44" max="44" width="24" customWidth="1"/>
    <col min="45" max="45" width="18.5" customWidth="1"/>
  </cols>
  <sheetData>
    <row r="1" spans="1:45" ht="45" hidden="1" customHeight="1" x14ac:dyDescent="0.3">
      <c r="A1" s="498"/>
      <c r="B1" s="499"/>
      <c r="C1" s="500"/>
      <c r="D1" s="507" t="s">
        <v>850</v>
      </c>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4"/>
      <c r="AO1" s="19"/>
      <c r="AP1" s="508" t="s">
        <v>851</v>
      </c>
      <c r="AQ1" s="494"/>
      <c r="AR1" s="20"/>
    </row>
    <row r="2" spans="1:45" ht="48.75" hidden="1" customHeight="1" x14ac:dyDescent="0.3">
      <c r="A2" s="501"/>
      <c r="B2" s="502"/>
      <c r="C2" s="503"/>
      <c r="D2" s="509" t="s">
        <v>852</v>
      </c>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c r="AN2" s="500"/>
      <c r="AO2" s="19"/>
      <c r="AP2" s="508" t="s">
        <v>853</v>
      </c>
      <c r="AQ2" s="494"/>
      <c r="AR2" s="20"/>
    </row>
    <row r="3" spans="1:45" ht="48.75" hidden="1" customHeight="1" x14ac:dyDescent="0.3">
      <c r="A3" s="504"/>
      <c r="B3" s="505"/>
      <c r="C3" s="506"/>
      <c r="D3" s="504"/>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6"/>
      <c r="AO3" s="19"/>
      <c r="AP3" s="508" t="s">
        <v>854</v>
      </c>
      <c r="AQ3" s="494"/>
      <c r="AR3" s="20"/>
    </row>
    <row r="4" spans="1:45" ht="24" hidden="1" customHeight="1" x14ac:dyDescent="0.3">
      <c r="A4" s="21"/>
      <c r="B4" s="21"/>
      <c r="C4" s="21"/>
      <c r="D4" s="21"/>
      <c r="E4" s="21"/>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row>
    <row r="5" spans="1:45" ht="15.75" hidden="1" customHeight="1" x14ac:dyDescent="0.3">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3"/>
      <c r="AM5" s="20"/>
      <c r="AN5" s="20"/>
      <c r="AO5" s="20"/>
      <c r="AP5" s="20"/>
      <c r="AQ5" s="20"/>
      <c r="AR5" s="20"/>
    </row>
    <row r="6" spans="1:45" ht="35.25" customHeight="1" x14ac:dyDescent="0.25">
      <c r="A6" s="492" t="s">
        <v>855</v>
      </c>
      <c r="B6" s="493"/>
      <c r="C6" s="493"/>
      <c r="D6" s="493"/>
      <c r="E6" s="494"/>
      <c r="F6" s="511" t="s">
        <v>856</v>
      </c>
      <c r="G6" s="494"/>
      <c r="H6" s="512" t="s">
        <v>857</v>
      </c>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4"/>
      <c r="AL6" s="495" t="s">
        <v>858</v>
      </c>
      <c r="AM6" s="496"/>
      <c r="AN6" s="497"/>
      <c r="AO6" s="24"/>
      <c r="AP6" s="515" t="s">
        <v>859</v>
      </c>
      <c r="AQ6" s="517" t="s">
        <v>860</v>
      </c>
      <c r="AR6" s="510" t="s">
        <v>1112</v>
      </c>
      <c r="AS6" s="510"/>
    </row>
    <row r="7" spans="1:45" ht="61.5" customHeight="1" x14ac:dyDescent="0.2">
      <c r="A7" s="26" t="s">
        <v>861</v>
      </c>
      <c r="B7" s="26" t="s">
        <v>12</v>
      </c>
      <c r="C7" s="26" t="s">
        <v>14</v>
      </c>
      <c r="D7" s="26" t="s">
        <v>15</v>
      </c>
      <c r="E7" s="26" t="s">
        <v>16</v>
      </c>
      <c r="F7" s="27" t="s">
        <v>862</v>
      </c>
      <c r="G7" s="27" t="s">
        <v>863</v>
      </c>
      <c r="H7" s="28" t="s">
        <v>864</v>
      </c>
      <c r="I7" s="28" t="s">
        <v>865</v>
      </c>
      <c r="J7" s="28"/>
      <c r="K7" s="27" t="s">
        <v>866</v>
      </c>
      <c r="L7" s="28" t="s">
        <v>867</v>
      </c>
      <c r="M7" s="28" t="s">
        <v>868</v>
      </c>
      <c r="N7" s="28"/>
      <c r="O7" s="27" t="s">
        <v>869</v>
      </c>
      <c r="P7" s="28" t="s">
        <v>870</v>
      </c>
      <c r="Q7" s="28" t="s">
        <v>871</v>
      </c>
      <c r="R7" s="28"/>
      <c r="S7" s="27" t="s">
        <v>872</v>
      </c>
      <c r="T7" s="28" t="s">
        <v>873</v>
      </c>
      <c r="U7" s="28" t="s">
        <v>874</v>
      </c>
      <c r="V7" s="28"/>
      <c r="W7" s="27" t="s">
        <v>875</v>
      </c>
      <c r="X7" s="28" t="s">
        <v>876</v>
      </c>
      <c r="Y7" s="28" t="s">
        <v>877</v>
      </c>
      <c r="Z7" s="28"/>
      <c r="AA7" s="27" t="s">
        <v>878</v>
      </c>
      <c r="AB7" s="28" t="s">
        <v>879</v>
      </c>
      <c r="AC7" s="28" t="s">
        <v>880</v>
      </c>
      <c r="AD7" s="28"/>
      <c r="AE7" s="27" t="s">
        <v>881</v>
      </c>
      <c r="AF7" s="29" t="s">
        <v>882</v>
      </c>
      <c r="AG7" s="29" t="s">
        <v>883</v>
      </c>
      <c r="AH7" s="30"/>
      <c r="AI7" s="31" t="s">
        <v>884</v>
      </c>
      <c r="AJ7" s="32" t="s">
        <v>885</v>
      </c>
      <c r="AK7" s="33" t="s">
        <v>886</v>
      </c>
      <c r="AL7" s="34" t="s">
        <v>887</v>
      </c>
      <c r="AM7" s="27" t="s">
        <v>888</v>
      </c>
      <c r="AN7" s="35" t="s">
        <v>889</v>
      </c>
      <c r="AO7" s="36" t="s">
        <v>890</v>
      </c>
      <c r="AP7" s="516"/>
      <c r="AQ7" s="518"/>
      <c r="AR7" s="325" t="s">
        <v>1114</v>
      </c>
      <c r="AS7" s="326" t="s">
        <v>1113</v>
      </c>
    </row>
    <row r="8" spans="1:45" ht="269.25" customHeight="1" x14ac:dyDescent="0.2">
      <c r="A8" s="3">
        <v>0</v>
      </c>
      <c r="B8" s="37" t="str">
        <f>'Consolidado Mapa de Riesgos'!C8</f>
        <v>Educación Nacional para Bomberos</v>
      </c>
      <c r="C8" s="37" t="str">
        <f>'Consolidado Mapa de Riesgos'!E8</f>
        <v>Emitir certificados de aprobación de cursos avalados por la DNBC, sin el debido cumplimiento de los requisitos definidos para este fin</v>
      </c>
      <c r="D8" s="37" t="str">
        <f>'Consolidado Mapa de Riesgos'!F8</f>
        <v>Generar certificados de aprobaciòn de los cursos que se encuentran avalados por parte de la DNBC, sin que estos cumplan con los requisitos necesarios para esta expediciòn</v>
      </c>
      <c r="E8" s="37" t="str">
        <f>'Consolidado Mapa de Riesgos'!G8</f>
        <v>Operativo</v>
      </c>
      <c r="F8" s="37" t="str">
        <f>'Consolidado Mapa de Riesgos'!H8</f>
        <v>1.1</v>
      </c>
      <c r="G8" s="37" t="str">
        <f>'Consolidado Mapa de Riesgos'!O8</f>
        <v>Se asigna un responsable directo para el análisis y revisión de las solicitudes de firmas de certificados de los cursos avalados por la DNBC, centralizando de esta manera la gestión de revisión.</v>
      </c>
      <c r="H8" s="39" t="str">
        <f>'Consolidado Mapa de Riesgos'!P8</f>
        <v>Gestores de Proceso</v>
      </c>
      <c r="I8" s="40" t="s">
        <v>891</v>
      </c>
      <c r="J8" s="40">
        <f t="shared" ref="J8:J39" si="0">IFERROR(VLOOKUP(I8,Matriz1,2,FALSE),0)</f>
        <v>15</v>
      </c>
      <c r="K8" s="41"/>
      <c r="L8" s="39" t="str">
        <f>'Consolidado Mapa de Riesgos'!Q8</f>
        <v>Líder del Proceso</v>
      </c>
      <c r="M8" s="40" t="s">
        <v>892</v>
      </c>
      <c r="N8" s="40">
        <f t="shared" ref="N8:N39" si="1">IFERROR(VLOOKUP(M8,Matriz2,2,FALSE),0)</f>
        <v>15</v>
      </c>
      <c r="O8" s="41"/>
      <c r="P8" s="39" t="str">
        <f>'Consolidado Mapa de Riesgos'!R8</f>
        <v>Mensual</v>
      </c>
      <c r="Q8" s="40" t="s">
        <v>893</v>
      </c>
      <c r="R8" s="40">
        <f t="shared" ref="R8:R39" si="2">IFERROR(VLOOKUP(Q8,Matriz3,2,FALSE),0)</f>
        <v>15</v>
      </c>
      <c r="S8" s="41"/>
      <c r="T8" s="39" t="str">
        <f>'Consolidado Mapa de Riesgos'!S8</f>
        <v>Prevenir</v>
      </c>
      <c r="U8" s="40" t="s">
        <v>894</v>
      </c>
      <c r="V8" s="40">
        <f t="shared" ref="V8:V39" si="3">IFERROR(VLOOKUP(U8,Matriz4,2,FALSE),0)</f>
        <v>15</v>
      </c>
      <c r="W8" s="41"/>
      <c r="X8" s="39" t="str">
        <f>'Consolidado Mapa de Riesgos'!O8</f>
        <v>Se asigna un responsable directo para el análisis y revisión de las solicitudes de firmas de certificados de los cursos avalados por la DNBC, centralizando de esta manera la gestión de revisión.</v>
      </c>
      <c r="Y8" s="40" t="s">
        <v>895</v>
      </c>
      <c r="Z8" s="40">
        <f t="shared" ref="Z8:Z39" si="4">IFERROR(VLOOKUP(Y8,Matriz5,2,FALSE),0)</f>
        <v>0</v>
      </c>
      <c r="AA8" s="41"/>
      <c r="AB8" s="39" t="str">
        <f>'Consolidado Mapa de Riesgos'!T8</f>
        <v>Solicitudes de firmas de certificados de cursos revisados  /  Solicitudes de firmas de certificados de cursos allegadas a la DNBC</v>
      </c>
      <c r="AC8" s="40" t="s">
        <v>896</v>
      </c>
      <c r="AD8" s="40">
        <f t="shared" ref="AD8:AD39" si="5">IFERROR(VLOOKUP(AC8,Matriz6,2,FALSE),0)</f>
        <v>0</v>
      </c>
      <c r="AE8" s="41"/>
      <c r="AF8" s="39" t="str">
        <f>'Consolidado Mapa de Riesgos'!U8</f>
        <v>Base de datos de registro de los tramites (formato en Excel - BASE DE DATOS CERTIFICADOS (DIPLOMAS DE CAPACITACIÓN BOOMERIL (CURSOS)))</v>
      </c>
      <c r="AG8" s="40" t="s">
        <v>897</v>
      </c>
      <c r="AH8" s="42">
        <f t="shared" ref="AH8:AH39" si="6">IFERROR(VLOOKUP(AG8,Matriz7,2,FALSE),0)</f>
        <v>10</v>
      </c>
      <c r="AI8" s="43"/>
      <c r="AJ8" s="44">
        <f t="shared" ref="AJ8:AJ91" si="7">IFERROR(J8+N8+R8+V8+Z8+AD8+AH8," ")</f>
        <v>70</v>
      </c>
      <c r="AK8" s="45" t="str">
        <f t="shared" ref="AK8:AK91" si="8">IFERROR(IF(AJ8&gt;=95,"FUERTE",IF(AND(AJ8&gt;=80,AJ8&lt;=94),"MODERADO",IF(AND(AJ8&lt;=79,AJ8&gt;=15),"DÉBIL")))," ")</f>
        <v>DÉBIL</v>
      </c>
      <c r="AL8" s="46" t="s">
        <v>898</v>
      </c>
      <c r="AM8" s="137" t="s">
        <v>899</v>
      </c>
      <c r="AN8" s="45" t="str">
        <f t="shared" ref="AN8:AN39" si="9">IFERROR(VLOOKUP(AL8,Matriz8,2,FALSE)," ")</f>
        <v>FUERTE</v>
      </c>
      <c r="AO8" s="47" t="str">
        <f t="shared" ref="AO8:AO117" si="10">AK8&amp;AN8</f>
        <v>DÉBILFUERTE</v>
      </c>
      <c r="AP8" s="48" t="str">
        <f t="shared" ref="AP8:AP39" si="11">IFERROR(VLOOKUP(AO8,Matriz9,2,FALSE),"")</f>
        <v>DÉBIL</v>
      </c>
      <c r="AQ8" s="322" t="str">
        <f t="shared" ref="AQ8:AQ39" si="12">IFERROR(VLOOKUP(AP8,Matriz10,2,FALSE),"")</f>
        <v>El control requiere rediseño</v>
      </c>
      <c r="AR8" s="323" t="s">
        <v>946</v>
      </c>
      <c r="AS8" s="324"/>
    </row>
    <row r="9" spans="1:45" ht="146.25" customHeight="1" x14ac:dyDescent="0.2">
      <c r="A9" s="3">
        <v>0</v>
      </c>
      <c r="B9" s="37" t="str">
        <f>'Consolidado Mapa de Riesgos'!C9</f>
        <v>Educación Nacional para Bomberos</v>
      </c>
      <c r="C9" s="37" t="str">
        <f>'Consolidado Mapa de Riesgos'!E9</f>
        <v>Emitir certificados de aprobación de cursos avalados por la DNBC, sin el debido cumplimiento de los requisitos definidos para este fin</v>
      </c>
      <c r="D9" s="37" t="str">
        <f>'Consolidado Mapa de Riesgos'!F9</f>
        <v>Generar certificados de aprobaciòn de los cursos que se encuentran avalados por parte de la DNBC, sin que estos cumplan con los requisitos necesarios para esta expediciòn</v>
      </c>
      <c r="E9" s="37" t="str">
        <f>'Consolidado Mapa de Riesgos'!G9</f>
        <v>Operativo</v>
      </c>
      <c r="F9" s="37" t="str">
        <f>'Consolidado Mapa de Riesgos'!H9</f>
        <v>1.2</v>
      </c>
      <c r="G9" s="37" t="str">
        <f>'Consolidado Mapa de Riesgos'!O9</f>
        <v>Actualizar y socializar el procedimiento "Procedimiento para registro de cursos de formación bomberil y firma de certificados", con el propósito de incluir los instructivos y formatos que están involucrados dentro del proceso.</v>
      </c>
      <c r="H9" s="39" t="str">
        <f>'Consolidado Mapa de Riesgos'!P9</f>
        <v>Gestores de Proceso</v>
      </c>
      <c r="I9" s="40" t="s">
        <v>891</v>
      </c>
      <c r="J9" s="40">
        <f t="shared" si="0"/>
        <v>15</v>
      </c>
      <c r="K9" s="41"/>
      <c r="L9" s="39" t="str">
        <f>'Consolidado Mapa de Riesgos'!Q9</f>
        <v>Líder del Proceso</v>
      </c>
      <c r="M9" s="40" t="s">
        <v>892</v>
      </c>
      <c r="N9" s="40">
        <f t="shared" si="1"/>
        <v>15</v>
      </c>
      <c r="O9" s="41"/>
      <c r="P9" s="39" t="str">
        <f>'Consolidado Mapa de Riesgos'!R9</f>
        <v>Semestral</v>
      </c>
      <c r="Q9" s="40" t="s">
        <v>893</v>
      </c>
      <c r="R9" s="40">
        <f t="shared" si="2"/>
        <v>15</v>
      </c>
      <c r="S9" s="41"/>
      <c r="T9" s="39" t="str">
        <f>'Consolidado Mapa de Riesgos'!S9</f>
        <v>Prevenir</v>
      </c>
      <c r="U9" s="40" t="s">
        <v>894</v>
      </c>
      <c r="V9" s="40">
        <f t="shared" si="3"/>
        <v>15</v>
      </c>
      <c r="W9" s="41"/>
      <c r="X9" s="39" t="str">
        <f>'Consolidado Mapa de Riesgos'!O9</f>
        <v>Actualizar y socializar el procedimiento "Procedimiento para registro de cursos de formación bomberil y firma de certificados", con el propósito de incluir los instructivos y formatos que están involucrados dentro del proceso.</v>
      </c>
      <c r="Y9" s="40" t="s">
        <v>902</v>
      </c>
      <c r="Z9" s="40">
        <f t="shared" si="4"/>
        <v>15</v>
      </c>
      <c r="AA9" s="41"/>
      <c r="AB9" s="39" t="str">
        <f>'Consolidado Mapa de Riesgos'!T9</f>
        <v>1 Procedimiento actualizado y socializado</v>
      </c>
      <c r="AC9" s="40" t="s">
        <v>896</v>
      </c>
      <c r="AD9" s="40">
        <f t="shared" si="5"/>
        <v>0</v>
      </c>
      <c r="AE9" s="41"/>
      <c r="AF9" s="39" t="str">
        <f>'Consolidado Mapa de Riesgos'!U9</f>
        <v>Procedimiento cargado en el SIGEC 
Listas de participación ó pantallas de asistencia a la reunión</v>
      </c>
      <c r="AG9" s="40" t="s">
        <v>897</v>
      </c>
      <c r="AH9" s="42">
        <f t="shared" si="6"/>
        <v>10</v>
      </c>
      <c r="AI9" s="43"/>
      <c r="AJ9" s="44">
        <f t="shared" si="7"/>
        <v>85</v>
      </c>
      <c r="AK9" s="45" t="str">
        <f t="shared" si="8"/>
        <v>MODERADO</v>
      </c>
      <c r="AL9" s="46" t="s">
        <v>898</v>
      </c>
      <c r="AM9" s="137" t="s">
        <v>1193</v>
      </c>
      <c r="AN9" s="45" t="str">
        <f t="shared" si="9"/>
        <v>FUERTE</v>
      </c>
      <c r="AO9" s="47" t="str">
        <f t="shared" si="10"/>
        <v>MODERADOFUERTE</v>
      </c>
      <c r="AP9" s="48" t="str">
        <f t="shared" si="11"/>
        <v>MODERADO</v>
      </c>
      <c r="AQ9" s="322" t="str">
        <f t="shared" si="12"/>
        <v>El control requiere ajustes de diseño o de ejecución</v>
      </c>
      <c r="AR9" s="323" t="s">
        <v>946</v>
      </c>
      <c r="AS9" s="324"/>
    </row>
    <row r="10" spans="1:45" ht="309.75" customHeight="1" x14ac:dyDescent="0.2">
      <c r="A10" s="3">
        <v>1</v>
      </c>
      <c r="B10" s="37" t="str">
        <f>'Consolidado Mapa de Riesgos'!C10</f>
        <v>Educación Nacional para Bomberos</v>
      </c>
      <c r="C10" s="37" t="str">
        <f>'Consolidado Mapa de Riesgos'!E10</f>
        <v>Emitir certificados de aprobación de cursos avalados por la DNBC, sin el debido cumplimiento de los requisitos definidos para este fin</v>
      </c>
      <c r="D10" s="37" t="str">
        <f>'Consolidado Mapa de Riesgos'!F10</f>
        <v>Generar certificados de aprobaciòn de los cursos que se encuentran avalados por parte de la DNBC, sin que estos cumplan con los requisitos necesarios para esta expediciòn</v>
      </c>
      <c r="E10" s="37" t="str">
        <f>'Consolidado Mapa de Riesgos'!G10</f>
        <v>Operativo</v>
      </c>
      <c r="F10" s="37" t="str">
        <f>'Consolidado Mapa de Riesgos'!H10</f>
        <v>1.3</v>
      </c>
      <c r="G10" s="37" t="str">
        <f>'Consolidado Mapa de Riesgos'!O10</f>
        <v>Participar de manera activa en encuentros organizados por la DNBC para socializar el tramite de firma de certificados por parte de la entidad hacia los cuerpos de bomberos.
Realzar reuniones virtuales con los cuerpos de bomberos y delegaciones con el propósito de socializar las actividades definidas para los tramites de firma de certificados por parte de la DNBC.
Difundir piezas graficas que logren llegar a los cuerpos de bomberos con la información pertinente de tramite de firma de certificados de aprobación de cursos</v>
      </c>
      <c r="H10" s="39" t="str">
        <f>'Consolidado Mapa de Riesgos'!P10</f>
        <v>Gestores de Proceso</v>
      </c>
      <c r="I10" s="40" t="s">
        <v>891</v>
      </c>
      <c r="J10" s="40">
        <f t="shared" si="0"/>
        <v>15</v>
      </c>
      <c r="K10" s="41"/>
      <c r="L10" s="39">
        <f>'Consolidado Mapa de Riesgos'!Q10</f>
        <v>0</v>
      </c>
      <c r="M10" s="40" t="s">
        <v>892</v>
      </c>
      <c r="N10" s="40">
        <f t="shared" si="1"/>
        <v>15</v>
      </c>
      <c r="O10" s="41"/>
      <c r="P10" s="39" t="str">
        <f>'Consolidado Mapa de Riesgos'!R10</f>
        <v>Semestral</v>
      </c>
      <c r="Q10" s="40" t="s">
        <v>893</v>
      </c>
      <c r="R10" s="40">
        <f t="shared" si="2"/>
        <v>15</v>
      </c>
      <c r="S10" s="41"/>
      <c r="T10" s="39" t="str">
        <f>'Consolidado Mapa de Riesgos'!S10</f>
        <v>Prevenir</v>
      </c>
      <c r="U10" s="40" t="s">
        <v>920</v>
      </c>
      <c r="V10" s="40">
        <f t="shared" si="3"/>
        <v>0</v>
      </c>
      <c r="W10" s="41"/>
      <c r="X10" s="39" t="str">
        <f>'Consolidado Mapa de Riesgos'!O10</f>
        <v>Participar de manera activa en encuentros organizados por la DNBC para socializar el tramite de firma de certificados por parte de la entidad hacia los cuerpos de bomberos.
Realzar reuniones virtuales con los cuerpos de bomberos y delegaciones con el propósito de socializar las actividades definidas para los tramites de firma de certificados por parte de la DNBC.
Difundir piezas graficas que logren llegar a los cuerpos de bomberos con la información pertinente de tramite de firma de certificados de aprobación de cursos</v>
      </c>
      <c r="Y10" s="40" t="s">
        <v>895</v>
      </c>
      <c r="Z10" s="40">
        <f t="shared" si="4"/>
        <v>0</v>
      </c>
      <c r="AA10" s="41"/>
      <c r="AB10" s="39" t="str">
        <f>'Consolidado Mapa de Riesgos'!T10</f>
        <v>Numero de participaciones en actividades y difusión de piezas graficas</v>
      </c>
      <c r="AC10" s="40" t="s">
        <v>896</v>
      </c>
      <c r="AD10" s="40">
        <f t="shared" si="5"/>
        <v>0</v>
      </c>
      <c r="AE10" s="41"/>
      <c r="AF10" s="39" t="str">
        <f>'Consolidado Mapa de Riesgos'!U10</f>
        <v>Listas de asistencia  y/ó  socialización de piezas graficas</v>
      </c>
      <c r="AG10" s="40" t="s">
        <v>900</v>
      </c>
      <c r="AH10" s="42">
        <f t="shared" si="6"/>
        <v>0</v>
      </c>
      <c r="AI10" s="43"/>
      <c r="AJ10" s="44">
        <f t="shared" si="7"/>
        <v>45</v>
      </c>
      <c r="AK10" s="45" t="str">
        <f t="shared" si="8"/>
        <v>DÉBIL</v>
      </c>
      <c r="AL10" s="46" t="s">
        <v>901</v>
      </c>
      <c r="AM10" s="137" t="s">
        <v>903</v>
      </c>
      <c r="AN10" s="45" t="str">
        <f t="shared" si="9"/>
        <v>DÉBIL</v>
      </c>
      <c r="AO10" s="47" t="str">
        <f t="shared" si="10"/>
        <v>DÉBILDÉBIL</v>
      </c>
      <c r="AP10" s="48" t="str">
        <f t="shared" si="11"/>
        <v>DÉBIL</v>
      </c>
      <c r="AQ10" s="322" t="str">
        <f t="shared" si="12"/>
        <v>El control requiere rediseño</v>
      </c>
      <c r="AR10" s="327" t="s">
        <v>946</v>
      </c>
      <c r="AS10" s="324"/>
    </row>
    <row r="11" spans="1:45" ht="241.5" x14ac:dyDescent="0.2">
      <c r="A11" s="3">
        <v>0</v>
      </c>
      <c r="B11" s="37" t="str">
        <f>'Consolidado Mapa de Riesgos'!C11</f>
        <v>Gestión Financiera</v>
      </c>
      <c r="C11" s="37" t="str">
        <f>'Consolidado Mapa de Riesgos'!E11</f>
        <v>Emitir certificados de aprobación de cursos avalados por la DNBC, sin el debido cumplimiento de los requisitos definidos para este fin</v>
      </c>
      <c r="D11" s="37" t="str">
        <f>'Consolidado Mapa de Riesgos'!F11</f>
        <v>Generar certificados de aprobaciòn de los cursos que se encuentran avalados por parte de la DNBC, sin que estos cumplan con los requisitos necesarios para esta expediciòn</v>
      </c>
      <c r="E11" s="37" t="str">
        <f>'Consolidado Mapa de Riesgos'!G11</f>
        <v>Financiero</v>
      </c>
      <c r="F11" s="37" t="str">
        <f>'Consolidado Mapa de Riesgos'!H11</f>
        <v>1.1</v>
      </c>
      <c r="G11" s="37" t="str">
        <f>'Consolidado Mapa de Riesgos'!O11</f>
        <v>Evaluar y enviar los saldos del presupuesto ejecutado por rubro de gastos.
Informar los saldos del presupuesto ejecutado por rubro de gastos, ante el comité directivo (cuando sea citado)</v>
      </c>
      <c r="H11" s="39" t="str">
        <f>'Consolidado Mapa de Riesgos'!P11</f>
        <v xml:space="preserve">Lider y Gestor del procesos </v>
      </c>
      <c r="I11" s="40" t="s">
        <v>956</v>
      </c>
      <c r="J11" s="40">
        <f t="shared" si="0"/>
        <v>0</v>
      </c>
      <c r="K11" s="41"/>
      <c r="L11" s="39" t="str">
        <f>'Consolidado Mapa de Riesgos'!Q11</f>
        <v>Planeación Estrategica
Comité Directivo</v>
      </c>
      <c r="M11" s="40" t="s">
        <v>906</v>
      </c>
      <c r="N11" s="40">
        <f t="shared" si="1"/>
        <v>0</v>
      </c>
      <c r="O11" s="41"/>
      <c r="P11" s="39" t="str">
        <f>'Consolidado Mapa de Riesgos'!R11</f>
        <v>Mensual</v>
      </c>
      <c r="Q11" s="40" t="s">
        <v>893</v>
      </c>
      <c r="R11" s="40">
        <f t="shared" si="2"/>
        <v>15</v>
      </c>
      <c r="S11" s="41"/>
      <c r="T11" s="39" t="str">
        <f>'Consolidado Mapa de Riesgos'!S11</f>
        <v>Prevenir</v>
      </c>
      <c r="U11" s="40" t="s">
        <v>894</v>
      </c>
      <c r="V11" s="40">
        <f t="shared" si="3"/>
        <v>15</v>
      </c>
      <c r="W11" s="41"/>
      <c r="X11" s="39" t="str">
        <f>'Consolidado Mapa de Riesgos'!O11</f>
        <v>Evaluar y enviar los saldos del presupuesto ejecutado por rubro de gastos.
Informar los saldos del presupuesto ejecutado por rubro de gastos, ante el comité directivo (cuando sea citado)</v>
      </c>
      <c r="Y11" s="40" t="s">
        <v>895</v>
      </c>
      <c r="Z11" s="40">
        <f t="shared" si="4"/>
        <v>0</v>
      </c>
      <c r="AA11" s="41"/>
      <c r="AB11" s="39" t="str">
        <f>'Consolidado Mapa de Riesgos'!T11</f>
        <v>Número de informes de ejecución presupuestal enviados a los lideres responsables /  Número de informes de ejecución presupuestal a enviar durante el periodo a los lideres responsables</v>
      </c>
      <c r="AC11" s="40" t="s">
        <v>896</v>
      </c>
      <c r="AD11" s="40">
        <f t="shared" si="5"/>
        <v>0</v>
      </c>
      <c r="AE11" s="41"/>
      <c r="AF11" s="39" t="str">
        <f>'Consolidado Mapa de Riesgos'!U11</f>
        <v>Acta de comité directivo (Trimestral)
Correo Electronico de envio para los lideres y responsables de ejecución presupuestal</v>
      </c>
      <c r="AG11" s="40" t="s">
        <v>897</v>
      </c>
      <c r="AH11" s="42">
        <f t="shared" si="6"/>
        <v>10</v>
      </c>
      <c r="AI11" s="42"/>
      <c r="AJ11" s="44">
        <f t="shared" si="7"/>
        <v>40</v>
      </c>
      <c r="AK11" s="45" t="str">
        <f t="shared" si="8"/>
        <v>DÉBIL</v>
      </c>
      <c r="AL11" s="46" t="s">
        <v>898</v>
      </c>
      <c r="AM11" s="137" t="s">
        <v>905</v>
      </c>
      <c r="AN11" s="45" t="str">
        <f t="shared" si="9"/>
        <v>FUERTE</v>
      </c>
      <c r="AO11" s="47" t="str">
        <f t="shared" si="10"/>
        <v>DÉBILFUERTE</v>
      </c>
      <c r="AP11" s="48" t="str">
        <f t="shared" si="11"/>
        <v>DÉBIL</v>
      </c>
      <c r="AQ11" s="322" t="str">
        <f t="shared" si="12"/>
        <v>El control requiere rediseño</v>
      </c>
      <c r="AR11" s="350" t="s">
        <v>946</v>
      </c>
      <c r="AS11" s="324"/>
    </row>
    <row r="12" spans="1:45" ht="224.25" x14ac:dyDescent="0.2">
      <c r="A12" s="3">
        <v>0</v>
      </c>
      <c r="B12" s="37" t="str">
        <f>'Consolidado Mapa de Riesgos'!C12</f>
        <v>Gestión Financiera</v>
      </c>
      <c r="C12" s="37" t="str">
        <f>'Consolidado Mapa de Riesgos'!E12</f>
        <v>Emitir certificados de aprobación de cursos avalados por la DNBC, sin el debido cumplimiento de los requisitos definidos para este fin</v>
      </c>
      <c r="D12" s="37" t="str">
        <f>'Consolidado Mapa de Riesgos'!F12</f>
        <v>Generar certificados de aprobaciòn de los cursos que se encuentran avalados por parte de la DNBC, sin que estos cumplan con los requisitos necesarios para esta expediciòn</v>
      </c>
      <c r="E12" s="37" t="str">
        <f>'Consolidado Mapa de Riesgos'!G12</f>
        <v>Financiero</v>
      </c>
      <c r="F12" s="37" t="str">
        <f>'Consolidado Mapa de Riesgos'!H12</f>
        <v>1.2</v>
      </c>
      <c r="G12" s="37" t="str">
        <f>'Consolidado Mapa de Riesgos'!O12</f>
        <v>Cada vez que se presente una modificación o actualización de los procedimientos o que se presente el ingreso al area financiera de un nuevo servidor publico y/o  contratista, se realizara capacitación ó sensibilización a los mismos</v>
      </c>
      <c r="H12" s="39" t="str">
        <f>'Consolidado Mapa de Riesgos'!P12</f>
        <v xml:space="preserve">Gestor del procesos </v>
      </c>
      <c r="I12" s="40" t="s">
        <v>956</v>
      </c>
      <c r="J12" s="40">
        <f t="shared" si="0"/>
        <v>0</v>
      </c>
      <c r="K12" s="40"/>
      <c r="L12" s="39">
        <f>'Consolidado Mapa de Riesgos'!Q12</f>
        <v>0</v>
      </c>
      <c r="M12" s="40" t="s">
        <v>906</v>
      </c>
      <c r="N12" s="40">
        <f t="shared" si="1"/>
        <v>0</v>
      </c>
      <c r="O12" s="40"/>
      <c r="P12" s="39" t="str">
        <f>'Consolidado Mapa de Riesgos'!R12</f>
        <v xml:space="preserve">Trimestral </v>
      </c>
      <c r="Q12" s="40" t="s">
        <v>893</v>
      </c>
      <c r="R12" s="40">
        <f t="shared" si="2"/>
        <v>15</v>
      </c>
      <c r="S12" s="40"/>
      <c r="T12" s="39" t="str">
        <f>'Consolidado Mapa de Riesgos'!S12</f>
        <v>Prevenir</v>
      </c>
      <c r="U12" s="40" t="s">
        <v>894</v>
      </c>
      <c r="V12" s="40">
        <f t="shared" si="3"/>
        <v>15</v>
      </c>
      <c r="W12" s="40"/>
      <c r="X12" s="39" t="str">
        <f>'Consolidado Mapa de Riesgos'!O12</f>
        <v>Cada vez que se presente una modificación o actualización de los procedimientos o que se presente el ingreso al area financiera de un nuevo servidor publico y/o  contratista, se realizara capacitación ó sensibilización a los mismos</v>
      </c>
      <c r="Y12" s="40" t="s">
        <v>895</v>
      </c>
      <c r="Z12" s="40">
        <f t="shared" si="4"/>
        <v>0</v>
      </c>
      <c r="AA12" s="40"/>
      <c r="AB12" s="39" t="str">
        <f>'Consolidado Mapa de Riesgos'!T12</f>
        <v>1 Capacitación en los casos que se presenten los eventos descritos en el control</v>
      </c>
      <c r="AC12" s="40" t="s">
        <v>896</v>
      </c>
      <c r="AD12" s="40">
        <f t="shared" si="5"/>
        <v>0</v>
      </c>
      <c r="AE12" s="40"/>
      <c r="AF12" s="39" t="str">
        <f>'Consolidado Mapa de Riesgos'!U12</f>
        <v>Lista de asistencia ó pantallas de participación del control</v>
      </c>
      <c r="AG12" s="40" t="s">
        <v>897</v>
      </c>
      <c r="AH12" s="42">
        <f t="shared" si="6"/>
        <v>10</v>
      </c>
      <c r="AI12" s="42"/>
      <c r="AJ12" s="44">
        <f t="shared" si="7"/>
        <v>40</v>
      </c>
      <c r="AK12" s="45" t="str">
        <f t="shared" si="8"/>
        <v>DÉBIL</v>
      </c>
      <c r="AL12" s="46" t="s">
        <v>898</v>
      </c>
      <c r="AM12" s="137" t="s">
        <v>908</v>
      </c>
      <c r="AN12" s="45" t="str">
        <f t="shared" si="9"/>
        <v>FUERTE</v>
      </c>
      <c r="AO12" s="47" t="str">
        <f t="shared" si="10"/>
        <v>DÉBILFUERTE</v>
      </c>
      <c r="AP12" s="48" t="str">
        <f t="shared" si="11"/>
        <v>DÉBIL</v>
      </c>
      <c r="AQ12" s="322" t="str">
        <f t="shared" si="12"/>
        <v>El control requiere rediseño</v>
      </c>
      <c r="AR12" s="351" t="s">
        <v>946</v>
      </c>
      <c r="AS12" s="324"/>
    </row>
    <row r="13" spans="1:45" ht="224.25" x14ac:dyDescent="0.2">
      <c r="A13" s="3">
        <v>2</v>
      </c>
      <c r="B13" s="37" t="str">
        <f>'Consolidado Mapa de Riesgos'!C13</f>
        <v>Gestión Financiera</v>
      </c>
      <c r="C13" s="37" t="str">
        <f>'Consolidado Mapa de Riesgos'!E13</f>
        <v>Ejecutar de manera inapropiada las necesidades de inversión y funcionamiento de la DNBC</v>
      </c>
      <c r="D13" s="37" t="str">
        <f>'Consolidado Mapa de Riesgos'!F13</f>
        <v xml:space="preserve">Realizar la ejecución presupuestal de la entidad, sin seguir los paramentros establecidos en la ley organica de presupuesto, </v>
      </c>
      <c r="E13" s="37" t="str">
        <f>'Consolidado Mapa de Riesgos'!G13</f>
        <v>Financiero</v>
      </c>
      <c r="F13" s="37" t="str">
        <f>'Consolidado Mapa de Riesgos'!H13</f>
        <v>1.3</v>
      </c>
      <c r="G13" s="37" t="str">
        <f>'Consolidado Mapa de Riesgos'!O13</f>
        <v>Validar el cumplimiento de los requisitos relacionados en el procedimiento PC-GF-01, garantizando que estos la correcta expedición de los Certificados Disponibilidad Presupuestal</v>
      </c>
      <c r="H13" s="39" t="str">
        <f>'Consolidado Mapa de Riesgos'!P13</f>
        <v xml:space="preserve">Gestor del procesos </v>
      </c>
      <c r="I13" s="40" t="s">
        <v>891</v>
      </c>
      <c r="J13" s="40">
        <f t="shared" si="0"/>
        <v>15</v>
      </c>
      <c r="K13" s="40"/>
      <c r="L13" s="39">
        <f>'Consolidado Mapa de Riesgos'!Q13</f>
        <v>0</v>
      </c>
      <c r="M13" s="40" t="s">
        <v>906</v>
      </c>
      <c r="N13" s="40">
        <f t="shared" si="1"/>
        <v>0</v>
      </c>
      <c r="O13" s="40"/>
      <c r="P13" s="39" t="str">
        <f>'Consolidado Mapa de Riesgos'!R13</f>
        <v xml:space="preserve">Trimestral </v>
      </c>
      <c r="Q13" s="40" t="s">
        <v>893</v>
      </c>
      <c r="R13" s="40">
        <f t="shared" si="2"/>
        <v>15</v>
      </c>
      <c r="S13" s="40"/>
      <c r="T13" s="39" t="str">
        <f>'Consolidado Mapa de Riesgos'!S13</f>
        <v>Prevenir</v>
      </c>
      <c r="U13" s="40" t="s">
        <v>894</v>
      </c>
      <c r="V13" s="40">
        <f t="shared" si="3"/>
        <v>15</v>
      </c>
      <c r="W13" s="40"/>
      <c r="X13" s="39" t="str">
        <f>'Consolidado Mapa de Riesgos'!O13</f>
        <v>Validar el cumplimiento de los requisitos relacionados en el procedimiento PC-GF-01, garantizando que estos la correcta expedición de los Certificados Disponibilidad Presupuestal</v>
      </c>
      <c r="Y13" s="40" t="s">
        <v>902</v>
      </c>
      <c r="Z13" s="40">
        <f t="shared" si="4"/>
        <v>15</v>
      </c>
      <c r="AA13" s="40"/>
      <c r="AB13" s="39" t="str">
        <f>'Consolidado Mapa de Riesgos'!T13</f>
        <v>CDP expedidos</v>
      </c>
      <c r="AC13" s="40" t="s">
        <v>909</v>
      </c>
      <c r="AD13" s="40">
        <f t="shared" si="5"/>
        <v>15</v>
      </c>
      <c r="AE13" s="40"/>
      <c r="AF13" s="39" t="str">
        <f>'Consolidado Mapa de Riesgos'!U13</f>
        <v>Listado de CDP expedidos</v>
      </c>
      <c r="AG13" s="40" t="s">
        <v>897</v>
      </c>
      <c r="AH13" s="42">
        <f t="shared" si="6"/>
        <v>10</v>
      </c>
      <c r="AI13" s="42"/>
      <c r="AJ13" s="44">
        <f t="shared" si="7"/>
        <v>85</v>
      </c>
      <c r="AK13" s="45" t="str">
        <f t="shared" si="8"/>
        <v>MODERADO</v>
      </c>
      <c r="AL13" s="46" t="s">
        <v>898</v>
      </c>
      <c r="AM13" s="137" t="s">
        <v>910</v>
      </c>
      <c r="AN13" s="45" t="str">
        <f t="shared" si="9"/>
        <v>FUERTE</v>
      </c>
      <c r="AO13" s="47" t="str">
        <f t="shared" si="10"/>
        <v>MODERADOFUERTE</v>
      </c>
      <c r="AP13" s="48" t="str">
        <f t="shared" si="11"/>
        <v>MODERADO</v>
      </c>
      <c r="AQ13" s="322" t="str">
        <f t="shared" si="12"/>
        <v>El control requiere ajustes de diseño o de ejecución</v>
      </c>
      <c r="AR13" s="351" t="s">
        <v>946</v>
      </c>
      <c r="AS13" s="324"/>
    </row>
    <row r="14" spans="1:45" ht="155.25" x14ac:dyDescent="0.2">
      <c r="A14" s="3">
        <v>0</v>
      </c>
      <c r="B14" s="37" t="str">
        <f>'Consolidado Mapa de Riesgos'!C14</f>
        <v>Gestión Financiera</v>
      </c>
      <c r="C14" s="37" t="str">
        <f>'Consolidado Mapa de Riesgos'!E14</f>
        <v>Entrega de informes contables a los entes internos y externos con una mala afectación contable que no reflejen la realidad economica de la entidad</v>
      </c>
      <c r="D14" s="37" t="str">
        <f>'Consolidado Mapa de Riesgos'!F14</f>
        <v>Se emitan informes contables con subestimación o sobrevaloración en la información cotable de la entidad</v>
      </c>
      <c r="E14" s="37" t="str">
        <f>'Consolidado Mapa de Riesgos'!G14</f>
        <v>Financiero</v>
      </c>
      <c r="F14" s="37" t="str">
        <f>'Consolidado Mapa de Riesgos'!H14</f>
        <v>2.1</v>
      </c>
      <c r="G14" s="37" t="str">
        <f>'Consolidado Mapa de Riesgos'!O14</f>
        <v>Generar correo electronico a los miembros del Comiité de Sostenibilidad Contable para la revision de los saldos contables a transmitir a la Contaduria General de la Nacion a traves del CHIP.</v>
      </c>
      <c r="H14" s="39" t="str">
        <f>'Consolidado Mapa de Riesgos'!P14</f>
        <v xml:space="preserve">Lider y Gestor del procesos </v>
      </c>
      <c r="I14" s="40" t="s">
        <v>891</v>
      </c>
      <c r="J14" s="40">
        <f t="shared" si="0"/>
        <v>15</v>
      </c>
      <c r="K14" s="40"/>
      <c r="L14" s="39" t="str">
        <f>'Consolidado Mapa de Riesgos'!Q14</f>
        <v>Todos los Procesos</v>
      </c>
      <c r="M14" s="40" t="s">
        <v>892</v>
      </c>
      <c r="N14" s="40">
        <f t="shared" si="1"/>
        <v>15</v>
      </c>
      <c r="O14" s="40"/>
      <c r="P14" s="39" t="str">
        <f>'Consolidado Mapa de Riesgos'!R14</f>
        <v xml:space="preserve">Trimestral </v>
      </c>
      <c r="Q14" s="40" t="s">
        <v>893</v>
      </c>
      <c r="R14" s="40">
        <f t="shared" si="2"/>
        <v>15</v>
      </c>
      <c r="S14" s="40"/>
      <c r="T14" s="39" t="str">
        <f>'Consolidado Mapa de Riesgos'!S14</f>
        <v>Prevenir</v>
      </c>
      <c r="U14" s="40" t="s">
        <v>894</v>
      </c>
      <c r="V14" s="40">
        <f t="shared" si="3"/>
        <v>15</v>
      </c>
      <c r="W14" s="40"/>
      <c r="X14" s="39" t="str">
        <f>'Consolidado Mapa de Riesgos'!O14</f>
        <v>Generar correo electronico a los miembros del Comiité de Sostenibilidad Contable para la revision de los saldos contables a transmitir a la Contaduria General de la Nacion a traves del CHIP.</v>
      </c>
      <c r="Y14" s="40" t="s">
        <v>895</v>
      </c>
      <c r="Z14" s="40">
        <f t="shared" si="4"/>
        <v>0</v>
      </c>
      <c r="AA14" s="40"/>
      <c r="AB14" s="39" t="str">
        <f>'Consolidado Mapa de Riesgos'!T14</f>
        <v>1 (Uno) Correo</v>
      </c>
      <c r="AC14" s="40" t="s">
        <v>896</v>
      </c>
      <c r="AD14" s="40">
        <f t="shared" si="5"/>
        <v>0</v>
      </c>
      <c r="AE14" s="40"/>
      <c r="AF14" s="39" t="str">
        <f>'Consolidado Mapa de Riesgos'!U14</f>
        <v>Correo Electronico</v>
      </c>
      <c r="AG14" s="40" t="s">
        <v>897</v>
      </c>
      <c r="AH14" s="42">
        <f t="shared" si="6"/>
        <v>10</v>
      </c>
      <c r="AI14" s="42"/>
      <c r="AJ14" s="44">
        <f t="shared" si="7"/>
        <v>70</v>
      </c>
      <c r="AK14" s="45" t="str">
        <f t="shared" si="8"/>
        <v>DÉBIL</v>
      </c>
      <c r="AL14" s="46" t="s">
        <v>898</v>
      </c>
      <c r="AM14" s="137" t="s">
        <v>911</v>
      </c>
      <c r="AN14" s="45" t="str">
        <f t="shared" si="9"/>
        <v>FUERTE</v>
      </c>
      <c r="AO14" s="47" t="str">
        <f t="shared" si="10"/>
        <v>DÉBILFUERTE</v>
      </c>
      <c r="AP14" s="48" t="str">
        <f t="shared" si="11"/>
        <v>DÉBIL</v>
      </c>
      <c r="AQ14" s="322" t="str">
        <f t="shared" si="12"/>
        <v>El control requiere rediseño</v>
      </c>
      <c r="AR14" s="351" t="s">
        <v>946</v>
      </c>
      <c r="AS14" s="324"/>
    </row>
    <row r="15" spans="1:45" ht="155.25" x14ac:dyDescent="0.2">
      <c r="A15" s="3">
        <v>3</v>
      </c>
      <c r="B15" s="37" t="str">
        <f>'Consolidado Mapa de Riesgos'!C15</f>
        <v>Gestión Financiera</v>
      </c>
      <c r="C15" s="37" t="str">
        <f>'Consolidado Mapa de Riesgos'!E15</f>
        <v>Entrega de informes contables a los entes internos y externos con una mala afectación contable que no reflejen la realidad economica de la entidad</v>
      </c>
      <c r="D15" s="37" t="str">
        <f>'Consolidado Mapa de Riesgos'!F15</f>
        <v>Se emitan informes contables con subestimación o sobrevaloración en la información cotable de la entidad</v>
      </c>
      <c r="E15" s="37" t="str">
        <f>'Consolidado Mapa de Riesgos'!G15</f>
        <v>Financiero</v>
      </c>
      <c r="F15" s="37" t="str">
        <f>'Consolidado Mapa de Riesgos'!H15</f>
        <v>2.2</v>
      </c>
      <c r="G15" s="37" t="str">
        <f>'Consolidado Mapa de Riesgos'!O15</f>
        <v>Generar correo electronico a los miembros del Comiité de Sostenibilidad Contable para la revision de los saldos contables a transmitir a la Contaduria General de la Nacion a traves del CHIP.</v>
      </c>
      <c r="H15" s="39" t="str">
        <f>'Consolidado Mapa de Riesgos'!P15</f>
        <v xml:space="preserve">Lider y Gestor del procesos </v>
      </c>
      <c r="I15" s="40" t="s">
        <v>891</v>
      </c>
      <c r="J15" s="40">
        <f t="shared" si="0"/>
        <v>15</v>
      </c>
      <c r="K15" s="40"/>
      <c r="L15" s="39" t="str">
        <f>'Consolidado Mapa de Riesgos'!Q15</f>
        <v>Todos los Procesos</v>
      </c>
      <c r="M15" s="40" t="s">
        <v>892</v>
      </c>
      <c r="N15" s="40">
        <f t="shared" si="1"/>
        <v>15</v>
      </c>
      <c r="O15" s="40"/>
      <c r="P15" s="39" t="str">
        <f>'Consolidado Mapa de Riesgos'!R15</f>
        <v xml:space="preserve">Trimestral </v>
      </c>
      <c r="Q15" s="40" t="s">
        <v>893</v>
      </c>
      <c r="R15" s="40">
        <f t="shared" si="2"/>
        <v>15</v>
      </c>
      <c r="S15" s="40"/>
      <c r="T15" s="39" t="str">
        <f>'Consolidado Mapa de Riesgos'!S15</f>
        <v>Prevenir</v>
      </c>
      <c r="U15" s="40" t="s">
        <v>894</v>
      </c>
      <c r="V15" s="40">
        <f t="shared" si="3"/>
        <v>15</v>
      </c>
      <c r="W15" s="40"/>
      <c r="X15" s="39" t="str">
        <f>'Consolidado Mapa de Riesgos'!O15</f>
        <v>Generar correo electronico a los miembros del Comiité de Sostenibilidad Contable para la revision de los saldos contables a transmitir a la Contaduria General de la Nacion a traves del CHIP.</v>
      </c>
      <c r="Y15" s="40" t="s">
        <v>895</v>
      </c>
      <c r="Z15" s="40">
        <f t="shared" si="4"/>
        <v>0</v>
      </c>
      <c r="AA15" s="40"/>
      <c r="AB15" s="39" t="str">
        <f>'Consolidado Mapa de Riesgos'!T15</f>
        <v>1 (Uno) Correo</v>
      </c>
      <c r="AC15" s="40" t="s">
        <v>896</v>
      </c>
      <c r="AD15" s="40">
        <f t="shared" si="5"/>
        <v>0</v>
      </c>
      <c r="AE15" s="40"/>
      <c r="AF15" s="39" t="str">
        <f>'Consolidado Mapa de Riesgos'!U15</f>
        <v>Correo Electronico</v>
      </c>
      <c r="AG15" s="40" t="s">
        <v>897</v>
      </c>
      <c r="AH15" s="42">
        <f t="shared" si="6"/>
        <v>10</v>
      </c>
      <c r="AI15" s="42"/>
      <c r="AJ15" s="44">
        <f t="shared" si="7"/>
        <v>70</v>
      </c>
      <c r="AK15" s="45" t="str">
        <f t="shared" si="8"/>
        <v>DÉBIL</v>
      </c>
      <c r="AL15" s="46" t="s">
        <v>898</v>
      </c>
      <c r="AM15" s="137" t="s">
        <v>911</v>
      </c>
      <c r="AN15" s="45" t="str">
        <f t="shared" si="9"/>
        <v>FUERTE</v>
      </c>
      <c r="AO15" s="47" t="str">
        <f t="shared" si="10"/>
        <v>DÉBILFUERTE</v>
      </c>
      <c r="AP15" s="48" t="str">
        <f t="shared" si="11"/>
        <v>DÉBIL</v>
      </c>
      <c r="AQ15" s="322" t="str">
        <f t="shared" si="12"/>
        <v>El control requiere rediseño</v>
      </c>
      <c r="AR15" s="351" t="s">
        <v>946</v>
      </c>
      <c r="AS15" s="324"/>
    </row>
    <row r="16" spans="1:45" ht="345.75" customHeight="1" x14ac:dyDescent="0.2">
      <c r="A16" s="3">
        <v>0</v>
      </c>
      <c r="B16" s="37" t="str">
        <f>'Consolidado Mapa de Riesgos'!C16</f>
        <v>Gestión Documental</v>
      </c>
      <c r="C16" s="37" t="str">
        <f>'Consolidado Mapa de Riesgos'!E16</f>
        <v>La planeación y la ejecución de la función archivística no se mantiene en el tiempo, debido a la carencia de las TRD al interior de la entidad</v>
      </c>
      <c r="D16" s="37" t="str">
        <f>'Consolidado Mapa de Riesgos'!F16</f>
        <v>La entidad no cuenta con las Tablas de Retención Documental, generando que no se cuente con la planeación adecuada para realizar las actividades enmarcadas para una buena práctica en la gestión documental de la Entidad.</v>
      </c>
      <c r="E16" s="37" t="str">
        <f>'Consolidado Mapa de Riesgos'!G16</f>
        <v>Operativo</v>
      </c>
      <c r="F16" s="37" t="str">
        <f>'Consolidado Mapa de Riesgos'!H16</f>
        <v>1.1</v>
      </c>
      <c r="G16" s="37" t="str">
        <f>'Consolidado Mapa de Riesgos'!O16</f>
        <v>Proyección de las TRD de la entidad: Listado de series, subseries y tipos documentales. Se trabajara con cada proceso en la elaboración de de las TRD</v>
      </c>
      <c r="H16" s="39" t="str">
        <f>'Consolidado Mapa de Riesgos'!P16</f>
        <v>Líder del Proceso
Gestor del Proceso
Cogestor</v>
      </c>
      <c r="I16" s="40" t="s">
        <v>891</v>
      </c>
      <c r="J16" s="40">
        <f t="shared" si="0"/>
        <v>15</v>
      </c>
      <c r="K16" s="40"/>
      <c r="L16" s="39">
        <f>'Consolidado Mapa de Riesgos'!Q16</f>
        <v>0</v>
      </c>
      <c r="M16" s="40" t="s">
        <v>892</v>
      </c>
      <c r="N16" s="40">
        <f t="shared" si="1"/>
        <v>15</v>
      </c>
      <c r="O16" s="40"/>
      <c r="P16" s="39" t="str">
        <f>'Consolidado Mapa de Riesgos'!R16</f>
        <v xml:space="preserve">Trimestral </v>
      </c>
      <c r="Q16" s="40" t="s">
        <v>893</v>
      </c>
      <c r="R16" s="40">
        <f t="shared" si="2"/>
        <v>15</v>
      </c>
      <c r="S16" s="40"/>
      <c r="T16" s="39" t="str">
        <f>'Consolidado Mapa de Riesgos'!S16</f>
        <v>Detectar</v>
      </c>
      <c r="U16" s="40" t="s">
        <v>894</v>
      </c>
      <c r="V16" s="40">
        <f t="shared" si="3"/>
        <v>15</v>
      </c>
      <c r="W16" s="40"/>
      <c r="X16" s="49" t="str">
        <f>'Consolidado Mapa de Riesgos'!O16</f>
        <v>Proyección de las TRD de la entidad: Listado de series, subseries y tipos documentales. Se trabajara con cada proceso en la elaboración de de las TRD</v>
      </c>
      <c r="Y16" s="40" t="s">
        <v>895</v>
      </c>
      <c r="Z16" s="40">
        <f t="shared" si="4"/>
        <v>0</v>
      </c>
      <c r="AA16" s="40"/>
      <c r="AB16" s="39" t="str">
        <f>'Consolidado Mapa de Riesgos'!T16</f>
        <v>Número de TRD proyectadas</v>
      </c>
      <c r="AC16" s="40" t="s">
        <v>896</v>
      </c>
      <c r="AD16" s="40">
        <f t="shared" si="5"/>
        <v>0</v>
      </c>
      <c r="AE16" s="40"/>
      <c r="AF16" s="39" t="str">
        <f>'Consolidado Mapa de Riesgos'!U16</f>
        <v>* Formato TRD
* Listados de asistencia</v>
      </c>
      <c r="AG16" s="40" t="s">
        <v>897</v>
      </c>
      <c r="AH16" s="42">
        <f t="shared" si="6"/>
        <v>10</v>
      </c>
      <c r="AI16" s="42"/>
      <c r="AJ16" s="44">
        <f t="shared" si="7"/>
        <v>70</v>
      </c>
      <c r="AK16" s="45" t="str">
        <f t="shared" si="8"/>
        <v>DÉBIL</v>
      </c>
      <c r="AL16" s="46" t="s">
        <v>907</v>
      </c>
      <c r="AM16" s="138" t="s">
        <v>1065</v>
      </c>
      <c r="AN16" s="45" t="str">
        <f t="shared" si="9"/>
        <v>MODERADO</v>
      </c>
      <c r="AO16" s="47" t="str">
        <f t="shared" si="10"/>
        <v>DÉBILMODERADO</v>
      </c>
      <c r="AP16" s="48" t="str">
        <f t="shared" si="11"/>
        <v>DÉBIL</v>
      </c>
      <c r="AQ16" s="322" t="str">
        <f t="shared" si="12"/>
        <v>El control requiere rediseño</v>
      </c>
      <c r="AR16" s="350" t="s">
        <v>946</v>
      </c>
      <c r="AS16" s="324"/>
    </row>
    <row r="17" spans="1:45" ht="189.75" x14ac:dyDescent="0.2">
      <c r="A17" s="3">
        <v>4</v>
      </c>
      <c r="B17" s="37" t="str">
        <f>'Consolidado Mapa de Riesgos'!C17</f>
        <v>Gestión Documental</v>
      </c>
      <c r="C17" s="37" t="str">
        <f>'Consolidado Mapa de Riesgos'!E17</f>
        <v>La planeación y la ejecución de la función archivística no se mantiene en el tiempo, debido a la carencia de las TRD al interior de la entidad</v>
      </c>
      <c r="D17" s="37" t="str">
        <f>'Consolidado Mapa de Riesgos'!F17</f>
        <v>La entidad no cuenta con las Tablas de Retención Documental, generando que no se cuente con la planeación adecuada para realizar las actividades enmarcadas para una buena práctica en la gestión documental de la Entidad.</v>
      </c>
      <c r="E17" s="37" t="str">
        <f>'Consolidado Mapa de Riesgos'!G17</f>
        <v>Operativo</v>
      </c>
      <c r="F17" s="37" t="str">
        <f>'Consolidado Mapa de Riesgos'!H17</f>
        <v>1.2</v>
      </c>
      <c r="G17" s="37" t="str">
        <f>'Consolidado Mapa de Riesgos'!O17</f>
        <v>Realizar Sensibilización con el personal de la entidad en temas de normatividad archivística vigente (organización documental): Material informativo acerca del proceso de la gestión documental de la DNBC, , evaluando el resultado de entendimiento fruto de la capacitación</v>
      </c>
      <c r="H17" s="39" t="str">
        <f>'Consolidado Mapa de Riesgos'!P17</f>
        <v>Líder del Proceso
Gestor del Proceso
Cogestor</v>
      </c>
      <c r="I17" s="40" t="s">
        <v>891</v>
      </c>
      <c r="J17" s="40">
        <f t="shared" si="0"/>
        <v>15</v>
      </c>
      <c r="K17" s="40"/>
      <c r="L17" s="39" t="str">
        <f>'Consolidado Mapa de Riesgos'!Q17</f>
        <v>Comunicaciones</v>
      </c>
      <c r="M17" s="40" t="s">
        <v>892</v>
      </c>
      <c r="N17" s="40">
        <f t="shared" si="1"/>
        <v>15</v>
      </c>
      <c r="O17" s="40"/>
      <c r="P17" s="39" t="str">
        <f>'Consolidado Mapa de Riesgos'!R17</f>
        <v xml:space="preserve">Trimestral </v>
      </c>
      <c r="Q17" s="40" t="s">
        <v>893</v>
      </c>
      <c r="R17" s="40">
        <f t="shared" si="2"/>
        <v>15</v>
      </c>
      <c r="S17" s="40"/>
      <c r="T17" s="39" t="str">
        <f>'Consolidado Mapa de Riesgos'!S17</f>
        <v>Prevenir</v>
      </c>
      <c r="U17" s="40" t="s">
        <v>920</v>
      </c>
      <c r="V17" s="40">
        <f t="shared" si="3"/>
        <v>0</v>
      </c>
      <c r="W17" s="40"/>
      <c r="X17" s="39" t="str">
        <f>'Consolidado Mapa de Riesgos'!O17</f>
        <v>Realizar Sensibilización con el personal de la entidad en temas de normatividad archivística vigente (organización documental): Material informativo acerca del proceso de la gestión documental de la DNBC, , evaluando el resultado de entendimiento fruto de la capacitación</v>
      </c>
      <c r="Y17" s="40" t="s">
        <v>895</v>
      </c>
      <c r="Z17" s="40">
        <f t="shared" si="4"/>
        <v>0</v>
      </c>
      <c r="AA17" s="40"/>
      <c r="AB17" s="39" t="str">
        <f>'Consolidado Mapa de Riesgos'!T17</f>
        <v>Número de Capacitaciones realizadas / Número de capacitaciones proyectadas</v>
      </c>
      <c r="AC17" s="40" t="s">
        <v>896</v>
      </c>
      <c r="AD17" s="40">
        <f t="shared" si="5"/>
        <v>0</v>
      </c>
      <c r="AE17" s="40"/>
      <c r="AF17" s="39" t="str">
        <f>'Consolidado Mapa de Riesgos'!U17</f>
        <v>* Correos Electrónicos
* Actas o listas de asistencia
Encuesta o evaluación</v>
      </c>
      <c r="AG17" s="40" t="s">
        <v>900</v>
      </c>
      <c r="AH17" s="42">
        <f t="shared" si="6"/>
        <v>0</v>
      </c>
      <c r="AI17" s="42"/>
      <c r="AJ17" s="44">
        <f t="shared" si="7"/>
        <v>45</v>
      </c>
      <c r="AK17" s="45" t="str">
        <f t="shared" si="8"/>
        <v>DÉBIL</v>
      </c>
      <c r="AL17" s="46" t="s">
        <v>901</v>
      </c>
      <c r="AM17" s="138" t="s">
        <v>1067</v>
      </c>
      <c r="AN17" s="45" t="str">
        <f t="shared" si="9"/>
        <v>DÉBIL</v>
      </c>
      <c r="AO17" s="47" t="str">
        <f t="shared" si="10"/>
        <v>DÉBILDÉBIL</v>
      </c>
      <c r="AP17" s="48" t="str">
        <f t="shared" si="11"/>
        <v>DÉBIL</v>
      </c>
      <c r="AQ17" s="322" t="str">
        <f t="shared" si="12"/>
        <v>El control requiere rediseño</v>
      </c>
      <c r="AR17" s="351" t="s">
        <v>946</v>
      </c>
      <c r="AS17" s="324"/>
    </row>
    <row r="18" spans="1:45" ht="258.75" x14ac:dyDescent="0.2">
      <c r="A18" s="3">
        <v>0</v>
      </c>
      <c r="B18" s="37" t="str">
        <f>'Consolidado Mapa de Riesgos'!C18</f>
        <v>Gestión Documental</v>
      </c>
      <c r="C18" s="37" t="str">
        <f>'Consolidado Mapa de Riesgos'!E18</f>
        <v>Aplicación inadecuada de la normatividad archivística en materia de organización documental</v>
      </c>
      <c r="D18" s="37" t="str">
        <f>'Consolidado Mapa de Riesgos'!F18</f>
        <v>El desconocimiento y uso inadecuado de normatividad a través de quienes ejecutan el proceso de gestión documental puede repercutir de manera negativa en los procesos de organización de archivos de la entidad.  </v>
      </c>
      <c r="E18" s="37" t="str">
        <f>'Consolidado Mapa de Riesgos'!G18</f>
        <v>Operativo</v>
      </c>
      <c r="F18" s="37" t="str">
        <f>'Consolidado Mapa de Riesgos'!H18</f>
        <v>2.1</v>
      </c>
      <c r="G18" s="37" t="str">
        <f>'Consolidado Mapa de Riesgos'!O18</f>
        <v>Levantar y/o actualizar los Procedimientos, instructivos y formatos del proceso Gestión Documental de acuerdo a la normatividad vigente y socializar los mismos</v>
      </c>
      <c r="H18" s="39" t="str">
        <f>'Consolidado Mapa de Riesgos'!P18</f>
        <v>Líder del Proceso
Gestor del Proceso
Cogestor</v>
      </c>
      <c r="I18" s="40" t="s">
        <v>891</v>
      </c>
      <c r="J18" s="40">
        <f t="shared" si="0"/>
        <v>15</v>
      </c>
      <c r="K18" s="40"/>
      <c r="L18" s="39">
        <f>'Consolidado Mapa de Riesgos'!Q18</f>
        <v>0</v>
      </c>
      <c r="M18" s="40" t="s">
        <v>892</v>
      </c>
      <c r="N18" s="40">
        <f t="shared" si="1"/>
        <v>15</v>
      </c>
      <c r="O18" s="40"/>
      <c r="P18" s="39" t="str">
        <f>'Consolidado Mapa de Riesgos'!R18</f>
        <v xml:space="preserve">Trimestral </v>
      </c>
      <c r="Q18" s="40" t="s">
        <v>893</v>
      </c>
      <c r="R18" s="40">
        <f t="shared" si="2"/>
        <v>15</v>
      </c>
      <c r="S18" s="40"/>
      <c r="T18" s="39" t="str">
        <f>'Consolidado Mapa de Riesgos'!S18</f>
        <v>Prevenir</v>
      </c>
      <c r="U18" s="40" t="s">
        <v>894</v>
      </c>
      <c r="V18" s="40">
        <f t="shared" si="3"/>
        <v>15</v>
      </c>
      <c r="W18" s="40"/>
      <c r="X18" s="39" t="str">
        <f>'Consolidado Mapa de Riesgos'!O18</f>
        <v>Levantar y/o actualizar los Procedimientos, instructivos y formatos del proceso Gestión Documental de acuerdo a la normatividad vigente y socializar los mismos</v>
      </c>
      <c r="Y18" s="40" t="s">
        <v>895</v>
      </c>
      <c r="Z18" s="40">
        <f t="shared" si="4"/>
        <v>0</v>
      </c>
      <c r="AA18" s="40"/>
      <c r="AB18" s="39" t="str">
        <f>'Consolidado Mapa de Riesgos'!T18</f>
        <v>Número de procedimientos, instructivos y/o formatos publicados</v>
      </c>
      <c r="AC18" s="40" t="s">
        <v>896</v>
      </c>
      <c r="AD18" s="40">
        <f t="shared" si="5"/>
        <v>0</v>
      </c>
      <c r="AE18" s="40"/>
      <c r="AF18" s="39" t="str">
        <f>'Consolidado Mapa de Riesgos'!U18</f>
        <v>* Procedimientos, instructivos y/o formatos levantados o actualizados</v>
      </c>
      <c r="AG18" s="40" t="s">
        <v>897</v>
      </c>
      <c r="AH18" s="42">
        <f t="shared" si="6"/>
        <v>10</v>
      </c>
      <c r="AI18" s="42"/>
      <c r="AJ18" s="44">
        <f t="shared" si="7"/>
        <v>70</v>
      </c>
      <c r="AK18" s="45" t="str">
        <f t="shared" si="8"/>
        <v>DÉBIL</v>
      </c>
      <c r="AL18" s="46" t="s">
        <v>898</v>
      </c>
      <c r="AM18" s="138" t="s">
        <v>1068</v>
      </c>
      <c r="AN18" s="45" t="str">
        <f t="shared" si="9"/>
        <v>FUERTE</v>
      </c>
      <c r="AO18" s="47" t="str">
        <f t="shared" si="10"/>
        <v>DÉBILFUERTE</v>
      </c>
      <c r="AP18" s="48" t="str">
        <f t="shared" si="11"/>
        <v>DÉBIL</v>
      </c>
      <c r="AQ18" s="322" t="str">
        <f t="shared" si="12"/>
        <v>El control requiere rediseño</v>
      </c>
      <c r="AR18" s="351" t="s">
        <v>946</v>
      </c>
      <c r="AS18" s="324"/>
    </row>
    <row r="19" spans="1:45" ht="189.75" x14ac:dyDescent="0.2">
      <c r="A19" s="3">
        <v>0</v>
      </c>
      <c r="B19" s="37" t="str">
        <f>'Consolidado Mapa de Riesgos'!C19</f>
        <v>Gestión Documental</v>
      </c>
      <c r="C19" s="37" t="str">
        <f>'Consolidado Mapa de Riesgos'!E19</f>
        <v>Aplicación inadecuada de la normatividad archivística en materia de organización documental</v>
      </c>
      <c r="D19" s="37" t="str">
        <f>'Consolidado Mapa de Riesgos'!F19</f>
        <v>El desconocimiento y uso inadecuado de normatividad a través de quienes ejecutan el proceso de gestión documental puede repercutir de manera negativa en los procesos de organización de archivos de la entidad.  </v>
      </c>
      <c r="E19" s="37" t="str">
        <f>'Consolidado Mapa de Riesgos'!G19</f>
        <v>Operativo</v>
      </c>
      <c r="F19" s="37" t="str">
        <f>'Consolidado Mapa de Riesgos'!H19</f>
        <v>2.2</v>
      </c>
      <c r="G19" s="37" t="str">
        <f>'Consolidado Mapa de Riesgos'!O19</f>
        <v>Realizar Sensibilización con el personal de la entidad en temas de normatividad archivística vigente (organización documental): Material informativo acerca del proceso de la gestión documental de la DNBC, , evaluando el resultado de entendimiento fruto de la capacitación</v>
      </c>
      <c r="H19" s="39" t="str">
        <f>'Consolidado Mapa de Riesgos'!P19</f>
        <v>Líder del Proceso
Gestor del Proceso
Cogestor</v>
      </c>
      <c r="I19" s="40" t="s">
        <v>891</v>
      </c>
      <c r="J19" s="40">
        <f t="shared" si="0"/>
        <v>15</v>
      </c>
      <c r="K19" s="40"/>
      <c r="L19" s="39" t="str">
        <f>'Consolidado Mapa de Riesgos'!Q19</f>
        <v>Comunicaciones</v>
      </c>
      <c r="M19" s="40" t="s">
        <v>892</v>
      </c>
      <c r="N19" s="40">
        <f t="shared" si="1"/>
        <v>15</v>
      </c>
      <c r="O19" s="40"/>
      <c r="P19" s="39" t="str">
        <f>'Consolidado Mapa de Riesgos'!R19</f>
        <v xml:space="preserve">Trimestral </v>
      </c>
      <c r="Q19" s="40" t="s">
        <v>893</v>
      </c>
      <c r="R19" s="40">
        <f t="shared" si="2"/>
        <v>15</v>
      </c>
      <c r="S19" s="40"/>
      <c r="T19" s="39" t="str">
        <f>'Consolidado Mapa de Riesgos'!S19</f>
        <v>Prevenir</v>
      </c>
      <c r="U19" s="40" t="s">
        <v>920</v>
      </c>
      <c r="V19" s="40">
        <f t="shared" si="3"/>
        <v>0</v>
      </c>
      <c r="W19" s="40"/>
      <c r="X19" s="39" t="str">
        <f>'Consolidado Mapa de Riesgos'!O19</f>
        <v>Realizar Sensibilización con el personal de la entidad en temas de normatividad archivística vigente (organización documental): Material informativo acerca del proceso de la gestión documental de la DNBC, , evaluando el resultado de entendimiento fruto de la capacitación</v>
      </c>
      <c r="Y19" s="40" t="s">
        <v>895</v>
      </c>
      <c r="Z19" s="40">
        <f t="shared" si="4"/>
        <v>0</v>
      </c>
      <c r="AA19" s="40"/>
      <c r="AB19" s="39" t="str">
        <f>'Consolidado Mapa de Riesgos'!T19</f>
        <v>Número de Capacitaciones realizadas / Número de capacitaciones proyectadas</v>
      </c>
      <c r="AC19" s="40" t="s">
        <v>896</v>
      </c>
      <c r="AD19" s="40">
        <f t="shared" si="5"/>
        <v>0</v>
      </c>
      <c r="AE19" s="40"/>
      <c r="AF19" s="39" t="str">
        <f>'Consolidado Mapa de Riesgos'!U19</f>
        <v>* Correos Electrónicos
* Actas o listas de asistencia
Encuesta o evaluación</v>
      </c>
      <c r="AG19" s="40" t="s">
        <v>900</v>
      </c>
      <c r="AH19" s="42">
        <f t="shared" si="6"/>
        <v>0</v>
      </c>
      <c r="AI19" s="42"/>
      <c r="AJ19" s="44">
        <f t="shared" si="7"/>
        <v>45</v>
      </c>
      <c r="AK19" s="45" t="str">
        <f t="shared" si="8"/>
        <v>DÉBIL</v>
      </c>
      <c r="AL19" s="123" t="s">
        <v>901</v>
      </c>
      <c r="AM19" s="138" t="s">
        <v>1067</v>
      </c>
      <c r="AN19" s="45" t="str">
        <f t="shared" si="9"/>
        <v>DÉBIL</v>
      </c>
      <c r="AO19" s="47" t="str">
        <f t="shared" si="10"/>
        <v>DÉBILDÉBIL</v>
      </c>
      <c r="AP19" s="48" t="str">
        <f t="shared" si="11"/>
        <v>DÉBIL</v>
      </c>
      <c r="AQ19" s="322" t="str">
        <f t="shared" si="12"/>
        <v>El control requiere rediseño</v>
      </c>
      <c r="AR19" s="351" t="s">
        <v>946</v>
      </c>
      <c r="AS19" s="324"/>
    </row>
    <row r="20" spans="1:45" ht="172.5" x14ac:dyDescent="0.2">
      <c r="A20" s="3">
        <v>5</v>
      </c>
      <c r="B20" s="37" t="str">
        <f>'Consolidado Mapa de Riesgos'!C20</f>
        <v>Gestión Documental</v>
      </c>
      <c r="C20" s="37" t="str">
        <f>'Consolidado Mapa de Riesgos'!E20</f>
        <v>Aplicación inadecuada de la normatividad archivística en materia de organización documental</v>
      </c>
      <c r="D20" s="37" t="str">
        <f>'Consolidado Mapa de Riesgos'!F20</f>
        <v>El desconocimiento y uso inadecuado de normatividad a través de quienes ejecutan el proceso de gestión documental puede repercutir de manera negativa en los procesos de organización de archivos de la entidad.  </v>
      </c>
      <c r="E20" s="37" t="str">
        <f>'Consolidado Mapa de Riesgos'!G20</f>
        <v>Operativo</v>
      </c>
      <c r="F20" s="37" t="str">
        <f>'Consolidado Mapa de Riesgos'!H20</f>
        <v>2.3</v>
      </c>
      <c r="G20" s="37" t="str">
        <f>'Consolidado Mapa de Riesgos'!O20</f>
        <v>Levantar y/o actualizar los Procedimientos, instructivos y formatos del proceso Gestión Documental de acuerdo a la normatividad vigente y socializar los mismos</v>
      </c>
      <c r="H20" s="39" t="str">
        <f>'Consolidado Mapa de Riesgos'!P20</f>
        <v>Líder del Proceso
Gestor del Proceso
Cogestor</v>
      </c>
      <c r="I20" s="40" t="s">
        <v>891</v>
      </c>
      <c r="J20" s="40">
        <f t="shared" si="0"/>
        <v>15</v>
      </c>
      <c r="K20" s="40"/>
      <c r="L20" s="39">
        <f>'Consolidado Mapa de Riesgos'!Q20</f>
        <v>0</v>
      </c>
      <c r="M20" s="40" t="s">
        <v>892</v>
      </c>
      <c r="N20" s="40">
        <f t="shared" si="1"/>
        <v>15</v>
      </c>
      <c r="O20" s="40"/>
      <c r="P20" s="39" t="str">
        <f>'Consolidado Mapa de Riesgos'!R20</f>
        <v>Cuatrimestral</v>
      </c>
      <c r="Q20" s="40" t="s">
        <v>893</v>
      </c>
      <c r="R20" s="40">
        <f t="shared" si="2"/>
        <v>15</v>
      </c>
      <c r="S20" s="40"/>
      <c r="T20" s="39" t="str">
        <f>'Consolidado Mapa de Riesgos'!S20</f>
        <v>Prevenir</v>
      </c>
      <c r="U20" s="40" t="s">
        <v>920</v>
      </c>
      <c r="V20" s="40">
        <f t="shared" si="3"/>
        <v>0</v>
      </c>
      <c r="W20" s="40"/>
      <c r="X20" s="39" t="str">
        <f>'Consolidado Mapa de Riesgos'!O20</f>
        <v>Levantar y/o actualizar los Procedimientos, instructivos y formatos del proceso Gestión Documental de acuerdo a la normatividad vigente y socializar los mismos</v>
      </c>
      <c r="Y20" s="40" t="s">
        <v>895</v>
      </c>
      <c r="Z20" s="40">
        <f t="shared" si="4"/>
        <v>0</v>
      </c>
      <c r="AA20" s="40"/>
      <c r="AB20" s="39" t="str">
        <f>'Consolidado Mapa de Riesgos'!T20</f>
        <v>Número de procedimientos y/o instructivos publicados</v>
      </c>
      <c r="AC20" s="40" t="s">
        <v>896</v>
      </c>
      <c r="AD20" s="40">
        <f t="shared" si="5"/>
        <v>0</v>
      </c>
      <c r="AE20" s="40"/>
      <c r="AF20" s="39" t="str">
        <f>'Consolidado Mapa de Riesgos'!U20</f>
        <v>* Procedimientos y/o instructivos levantados o actualizados</v>
      </c>
      <c r="AG20" s="40" t="s">
        <v>900</v>
      </c>
      <c r="AH20" s="42">
        <f t="shared" si="6"/>
        <v>0</v>
      </c>
      <c r="AI20" s="42"/>
      <c r="AJ20" s="44">
        <f t="shared" si="7"/>
        <v>45</v>
      </c>
      <c r="AK20" s="45" t="str">
        <f t="shared" si="8"/>
        <v>DÉBIL</v>
      </c>
      <c r="AL20" s="46" t="s">
        <v>901</v>
      </c>
      <c r="AM20" s="138" t="s">
        <v>1067</v>
      </c>
      <c r="AN20" s="45" t="str">
        <f t="shared" si="9"/>
        <v>DÉBIL</v>
      </c>
      <c r="AO20" s="47" t="str">
        <f t="shared" si="10"/>
        <v>DÉBILDÉBIL</v>
      </c>
      <c r="AP20" s="48" t="str">
        <f t="shared" si="11"/>
        <v>DÉBIL</v>
      </c>
      <c r="AQ20" s="322" t="str">
        <f t="shared" si="12"/>
        <v>El control requiere rediseño</v>
      </c>
      <c r="AR20" s="327" t="s">
        <v>946</v>
      </c>
      <c r="AS20" s="324"/>
    </row>
    <row r="21" spans="1:45" ht="310.5" x14ac:dyDescent="0.2">
      <c r="A21" s="3">
        <v>0</v>
      </c>
      <c r="B21" s="37" t="str">
        <f>'Consolidado Mapa de Riesgos'!C21</f>
        <v>Gestión de Tecnologia Informática</v>
      </c>
      <c r="C21" s="37" t="str">
        <f>'Consolidado Mapa de Riesgos'!E21</f>
        <v>La infraestructura tecnológica y los sistemas de información no cuentan con la capacidades suficientes para garantizar su disponibilidad</v>
      </c>
      <c r="D21" s="37" t="str">
        <f>'Consolidado Mapa de Riesgos'!F21</f>
        <v>Los usuarios de la infraestructura tecnológica y los sistemas de información, no puedan tener acceso a los servicios de manera oportuna por falta de disponibilidad</v>
      </c>
      <c r="E21" s="37" t="str">
        <f>'Consolidado Mapa de Riesgos'!G21</f>
        <v>Tecnológico</v>
      </c>
      <c r="F21" s="37" t="str">
        <f>'Consolidado Mapa de Riesgos'!H21</f>
        <v>1.1</v>
      </c>
      <c r="G21" s="37" t="str">
        <f>'Consolidado Mapa de Riesgos'!O21</f>
        <v>Verificar que los sistemas de información cuenten con el servicio de soporte, mantenimiento y actualización requeridas por la entidad encargada ORFEO.</v>
      </c>
      <c r="H21" s="39" t="str">
        <f>'Consolidado Mapa de Riesgos'!P21</f>
        <v>Gestión TI</v>
      </c>
      <c r="I21" s="40" t="s">
        <v>891</v>
      </c>
      <c r="J21" s="40">
        <f t="shared" si="0"/>
        <v>15</v>
      </c>
      <c r="K21" s="40"/>
      <c r="L21" s="39" t="str">
        <f>'Consolidado Mapa de Riesgos'!Q21</f>
        <v>Subdirector Administrativo y Financiero
Gestión Contractual</v>
      </c>
      <c r="M21" s="40" t="s">
        <v>892</v>
      </c>
      <c r="N21" s="40">
        <f t="shared" si="1"/>
        <v>15</v>
      </c>
      <c r="O21" s="40"/>
      <c r="P21" s="39" t="str">
        <f>'Consolidado Mapa de Riesgos'!R21</f>
        <v>Semestral</v>
      </c>
      <c r="Q21" s="40" t="s">
        <v>893</v>
      </c>
      <c r="R21" s="40">
        <f t="shared" si="2"/>
        <v>15</v>
      </c>
      <c r="S21" s="40"/>
      <c r="T21" s="39" t="str">
        <f>'Consolidado Mapa de Riesgos'!S21</f>
        <v>Prevenir</v>
      </c>
      <c r="U21" s="40" t="s">
        <v>894</v>
      </c>
      <c r="V21" s="40">
        <f t="shared" si="3"/>
        <v>15</v>
      </c>
      <c r="W21" s="40"/>
      <c r="X21" s="39" t="str">
        <f>'Consolidado Mapa de Riesgos'!O21</f>
        <v>Verificar que los sistemas de información cuenten con el servicio de soporte, mantenimiento y actualización requeridas por la entidad encargada ORFEO.</v>
      </c>
      <c r="Y21" s="40" t="s">
        <v>895</v>
      </c>
      <c r="Z21" s="40">
        <f t="shared" si="4"/>
        <v>0</v>
      </c>
      <c r="AA21" s="40"/>
      <c r="AB21" s="39" t="str">
        <f>'Consolidado Mapa de Riesgos'!T21</f>
        <v>Como minimo (1) verificación semestral</v>
      </c>
      <c r="AC21" s="40" t="s">
        <v>896</v>
      </c>
      <c r="AD21" s="40">
        <f t="shared" si="5"/>
        <v>0</v>
      </c>
      <c r="AE21" s="40"/>
      <c r="AF21" s="39" t="str">
        <f>'Consolidado Mapa de Riesgos'!U21</f>
        <v>Formato de Atención de Soporte Tecnico</v>
      </c>
      <c r="AG21" s="40" t="s">
        <v>897</v>
      </c>
      <c r="AH21" s="42">
        <f t="shared" si="6"/>
        <v>10</v>
      </c>
      <c r="AI21" s="42"/>
      <c r="AJ21" s="44">
        <f t="shared" si="7"/>
        <v>70</v>
      </c>
      <c r="AK21" s="45" t="str">
        <f t="shared" si="8"/>
        <v>DÉBIL</v>
      </c>
      <c r="AL21" s="46" t="s">
        <v>907</v>
      </c>
      <c r="AM21" s="137" t="s">
        <v>912</v>
      </c>
      <c r="AN21" s="45" t="str">
        <f t="shared" si="9"/>
        <v>MODERADO</v>
      </c>
      <c r="AO21" s="47" t="str">
        <f t="shared" si="10"/>
        <v>DÉBILMODERADO</v>
      </c>
      <c r="AP21" s="48" t="str">
        <f t="shared" si="11"/>
        <v>DÉBIL</v>
      </c>
      <c r="AQ21" s="322" t="str">
        <f t="shared" si="12"/>
        <v>El control requiere rediseño</v>
      </c>
      <c r="AR21" s="327" t="s">
        <v>946</v>
      </c>
      <c r="AS21" s="324"/>
    </row>
    <row r="22" spans="1:45" ht="276" x14ac:dyDescent="0.2">
      <c r="A22" s="3">
        <v>6</v>
      </c>
      <c r="B22" s="37" t="str">
        <f>'Consolidado Mapa de Riesgos'!C22</f>
        <v>Gestión de Tecnologia Informática</v>
      </c>
      <c r="C22" s="37" t="str">
        <f>'Consolidado Mapa de Riesgos'!E22</f>
        <v>La infraestructura tecnológica y los sistemas de información no cuentan con la capacidades suficientes para garantizar su disponibilidad</v>
      </c>
      <c r="D22" s="37" t="str">
        <f>'Consolidado Mapa de Riesgos'!F22</f>
        <v>Los usuarios de la infraestructura tecnológica y los sistemas de información, no puedan tener acceso a los servicios de manera oportuna por falta de disponibilidad</v>
      </c>
      <c r="E22" s="37" t="str">
        <f>'Consolidado Mapa de Riesgos'!G22</f>
        <v>Tecnológico</v>
      </c>
      <c r="F22" s="37" t="str">
        <f>'Consolidado Mapa de Riesgos'!H22</f>
        <v>1.2</v>
      </c>
      <c r="G22" s="37" t="str">
        <f>'Consolidado Mapa de Riesgos'!O22</f>
        <v>Verificar que se cuente con el servicio de mantenimiento preventivo y o correctivo de los servidores de la entidad.</v>
      </c>
      <c r="H22" s="39" t="str">
        <f>'Consolidado Mapa de Riesgos'!P22</f>
        <v>Gestión TI</v>
      </c>
      <c r="I22" s="40" t="s">
        <v>891</v>
      </c>
      <c r="J22" s="40">
        <f t="shared" si="0"/>
        <v>15</v>
      </c>
      <c r="K22" s="40"/>
      <c r="L22" s="39" t="str">
        <f>'Consolidado Mapa de Riesgos'!Q22</f>
        <v>Subdirector Administrativo y Financiero
Gestión Contractual</v>
      </c>
      <c r="M22" s="40" t="s">
        <v>892</v>
      </c>
      <c r="N22" s="40">
        <f t="shared" si="1"/>
        <v>15</v>
      </c>
      <c r="O22" s="40"/>
      <c r="P22" s="39" t="str">
        <f>'Consolidado Mapa de Riesgos'!R22</f>
        <v xml:space="preserve">Trimestral </v>
      </c>
      <c r="Q22" s="40" t="s">
        <v>893</v>
      </c>
      <c r="R22" s="40">
        <f t="shared" si="2"/>
        <v>15</v>
      </c>
      <c r="S22" s="40"/>
      <c r="T22" s="39" t="str">
        <f>'Consolidado Mapa de Riesgos'!S22</f>
        <v>Prevenir</v>
      </c>
      <c r="U22" s="40" t="s">
        <v>894</v>
      </c>
      <c r="V22" s="40">
        <f t="shared" si="3"/>
        <v>15</v>
      </c>
      <c r="W22" s="40"/>
      <c r="X22" s="39" t="str">
        <f>'Consolidado Mapa de Riesgos'!O22</f>
        <v>Verificar que se cuente con el servicio de mantenimiento preventivo y o correctivo de los servidores de la entidad.</v>
      </c>
      <c r="Y22" s="40" t="s">
        <v>895</v>
      </c>
      <c r="Z22" s="40">
        <f t="shared" si="4"/>
        <v>0</v>
      </c>
      <c r="AA22" s="40"/>
      <c r="AB22" s="39" t="str">
        <f>'Consolidado Mapa de Riesgos'!T22</f>
        <v>Como minimo (1) verificación al mes</v>
      </c>
      <c r="AC22" s="40" t="s">
        <v>896</v>
      </c>
      <c r="AD22" s="40">
        <f t="shared" si="5"/>
        <v>0</v>
      </c>
      <c r="AE22" s="40"/>
      <c r="AF22" s="39" t="str">
        <f>'Consolidado Mapa de Riesgos'!U22</f>
        <v>Formato de Atención de Soporte Tecnico</v>
      </c>
      <c r="AG22" s="40" t="s">
        <v>900</v>
      </c>
      <c r="AH22" s="42">
        <f t="shared" si="6"/>
        <v>0</v>
      </c>
      <c r="AI22" s="42"/>
      <c r="AJ22" s="44">
        <f t="shared" si="7"/>
        <v>60</v>
      </c>
      <c r="AK22" s="45" t="str">
        <f t="shared" si="8"/>
        <v>DÉBIL</v>
      </c>
      <c r="AL22" s="46" t="s">
        <v>901</v>
      </c>
      <c r="AM22" s="138" t="s">
        <v>913</v>
      </c>
      <c r="AN22" s="45" t="str">
        <f t="shared" si="9"/>
        <v>DÉBIL</v>
      </c>
      <c r="AO22" s="47" t="str">
        <f t="shared" si="10"/>
        <v>DÉBILDÉBIL</v>
      </c>
      <c r="AP22" s="48" t="str">
        <f t="shared" si="11"/>
        <v>DÉBIL</v>
      </c>
      <c r="AQ22" s="322" t="str">
        <f t="shared" si="12"/>
        <v>El control requiere rediseño</v>
      </c>
      <c r="AR22" s="323" t="s">
        <v>946</v>
      </c>
      <c r="AS22" s="324"/>
    </row>
    <row r="23" spans="1:45" ht="155.25" x14ac:dyDescent="0.2">
      <c r="A23" s="3">
        <v>0</v>
      </c>
      <c r="B23" s="37" t="str">
        <f>'Consolidado Mapa de Riesgos'!C23</f>
        <v>Gestión de Tecnologia Informática</v>
      </c>
      <c r="C23" s="37" t="str">
        <f>'Consolidado Mapa de Riesgos'!E23</f>
        <v>Soporte técnico inoportuno a los usuarios de la infraestructura tecnológica y sistemas de información</v>
      </c>
      <c r="D23" s="37" t="str">
        <f>'Consolidado Mapa de Riesgos'!F23</f>
        <v>Los usuarios podrían dejar de realizar sus actividades por falta de operación de la infraestructura tecnológica o los sistemas de información</v>
      </c>
      <c r="E23" s="37" t="str">
        <f>'Consolidado Mapa de Riesgos'!G23</f>
        <v>Operativo</v>
      </c>
      <c r="F23" s="37" t="str">
        <f>'Consolidado Mapa de Riesgos'!H23</f>
        <v>2.1</v>
      </c>
      <c r="G23" s="37" t="str">
        <f>'Consolidado Mapa de Riesgos'!O23</f>
        <v>Validar y solicitar el recurso humano que permita prestar de manera oportuna los tres niveles de atención</v>
      </c>
      <c r="H23" s="39" t="str">
        <f>'Consolidado Mapa de Riesgos'!P23</f>
        <v>Gestión TI</v>
      </c>
      <c r="I23" s="40" t="s">
        <v>891</v>
      </c>
      <c r="J23" s="40">
        <f t="shared" si="0"/>
        <v>15</v>
      </c>
      <c r="K23" s="40"/>
      <c r="L23" s="39" t="str">
        <f>'Consolidado Mapa de Riesgos'!Q23</f>
        <v>Subdirector Administrativo y Financiero
Gestión Contractual</v>
      </c>
      <c r="M23" s="40" t="s">
        <v>892</v>
      </c>
      <c r="N23" s="40">
        <f t="shared" si="1"/>
        <v>15</v>
      </c>
      <c r="O23" s="40"/>
      <c r="P23" s="39" t="str">
        <f>'Consolidado Mapa de Riesgos'!R23</f>
        <v xml:space="preserve">Trimestral </v>
      </c>
      <c r="Q23" s="40" t="s">
        <v>893</v>
      </c>
      <c r="R23" s="40">
        <f t="shared" si="2"/>
        <v>15</v>
      </c>
      <c r="S23" s="40"/>
      <c r="T23" s="39" t="str">
        <f>'Consolidado Mapa de Riesgos'!S23</f>
        <v>Detectar</v>
      </c>
      <c r="U23" s="40" t="s">
        <v>920</v>
      </c>
      <c r="V23" s="40">
        <f t="shared" si="3"/>
        <v>0</v>
      </c>
      <c r="W23" s="40"/>
      <c r="X23" s="39" t="str">
        <f>'Consolidado Mapa de Riesgos'!O23</f>
        <v>Validar y solicitar el recurso humano que permita prestar de manera oportuna los tres niveles de atención</v>
      </c>
      <c r="Y23" s="40" t="s">
        <v>902</v>
      </c>
      <c r="Z23" s="40">
        <f t="shared" si="4"/>
        <v>15</v>
      </c>
      <c r="AA23" s="40"/>
      <c r="AB23" s="39" t="str">
        <f>'Consolidado Mapa de Riesgos'!T23</f>
        <v xml:space="preserve">Recurso humano contratado para los niveles de ateción / Recurso humano necesario para cubrir los niveles de anteción de cada nivel  </v>
      </c>
      <c r="AC23" s="40" t="s">
        <v>896</v>
      </c>
      <c r="AD23" s="40">
        <f t="shared" si="5"/>
        <v>0</v>
      </c>
      <c r="AE23" s="40"/>
      <c r="AF23" s="39" t="str">
        <f>'Consolidado Mapa de Riesgos'!U23</f>
        <v xml:space="preserve">Correo electrónico </v>
      </c>
      <c r="AG23" s="40" t="s">
        <v>897</v>
      </c>
      <c r="AH23" s="42">
        <f t="shared" si="6"/>
        <v>10</v>
      </c>
      <c r="AI23" s="42"/>
      <c r="AJ23" s="44">
        <f t="shared" si="7"/>
        <v>70</v>
      </c>
      <c r="AK23" s="45" t="str">
        <f t="shared" si="8"/>
        <v>DÉBIL</v>
      </c>
      <c r="AL23" s="46" t="s">
        <v>898</v>
      </c>
      <c r="AM23" s="137" t="s">
        <v>914</v>
      </c>
      <c r="AN23" s="45" t="str">
        <f t="shared" si="9"/>
        <v>FUERTE</v>
      </c>
      <c r="AO23" s="47" t="str">
        <f t="shared" si="10"/>
        <v>DÉBILFUERTE</v>
      </c>
      <c r="AP23" s="48" t="str">
        <f t="shared" si="11"/>
        <v>DÉBIL</v>
      </c>
      <c r="AQ23" s="322" t="str">
        <f t="shared" si="12"/>
        <v>El control requiere rediseño</v>
      </c>
      <c r="AR23" s="323"/>
      <c r="AS23" s="324"/>
    </row>
    <row r="24" spans="1:45" ht="138" x14ac:dyDescent="0.2">
      <c r="A24" s="3">
        <v>7</v>
      </c>
      <c r="B24" s="37" t="str">
        <f>'Consolidado Mapa de Riesgos'!C24</f>
        <v>Gestión de Tecnologia Informática</v>
      </c>
      <c r="C24" s="37" t="str">
        <f>'Consolidado Mapa de Riesgos'!E24</f>
        <v>Soporte técnico inoportuno a los usuarios de la infraestructura tecnológica y sistemas de información</v>
      </c>
      <c r="D24" s="37" t="str">
        <f>'Consolidado Mapa de Riesgos'!F24</f>
        <v>Los usuarios podrían dejar de realizar sus actividades por falta de operación de la infraestructura tecnológica o los sistemas de información</v>
      </c>
      <c r="E24" s="37" t="str">
        <f>'Consolidado Mapa de Riesgos'!G24</f>
        <v>Operativo</v>
      </c>
      <c r="F24" s="37" t="str">
        <f>'Consolidado Mapa de Riesgos'!H24</f>
        <v>2.2</v>
      </c>
      <c r="G24" s="37" t="str">
        <f>'Consolidado Mapa de Riesgos'!O24</f>
        <v xml:space="preserve">Validar y solicitar el recurso que permita adquirir e implementar un software de mesa de ayuda </v>
      </c>
      <c r="H24" s="39" t="str">
        <f>'Consolidado Mapa de Riesgos'!P24</f>
        <v>Gestión TI</v>
      </c>
      <c r="I24" s="40" t="s">
        <v>891</v>
      </c>
      <c r="J24" s="40">
        <f t="shared" si="0"/>
        <v>15</v>
      </c>
      <c r="K24" s="40"/>
      <c r="L24" s="39" t="str">
        <f>'Consolidado Mapa de Riesgos'!Q24</f>
        <v>Subdirector Administrativo y Financiero
Gestión Contractual</v>
      </c>
      <c r="M24" s="40" t="s">
        <v>892</v>
      </c>
      <c r="N24" s="40">
        <f t="shared" si="1"/>
        <v>15</v>
      </c>
      <c r="O24" s="40"/>
      <c r="P24" s="39" t="str">
        <f>'Consolidado Mapa de Riesgos'!R24</f>
        <v>Semestral</v>
      </c>
      <c r="Q24" s="40" t="s">
        <v>893</v>
      </c>
      <c r="R24" s="40">
        <f t="shared" si="2"/>
        <v>15</v>
      </c>
      <c r="S24" s="40"/>
      <c r="T24" s="39" t="str">
        <f>'Consolidado Mapa de Riesgos'!S24</f>
        <v>Detectar</v>
      </c>
      <c r="U24" s="40" t="s">
        <v>920</v>
      </c>
      <c r="V24" s="40">
        <f t="shared" si="3"/>
        <v>0</v>
      </c>
      <c r="W24" s="40"/>
      <c r="X24" s="39" t="str">
        <f>'Consolidado Mapa de Riesgos'!O24</f>
        <v xml:space="preserve">Validar y solicitar el recurso que permita adquirir e implementar un software de mesa de ayuda </v>
      </c>
      <c r="Y24" s="40" t="s">
        <v>895</v>
      </c>
      <c r="Z24" s="40">
        <f t="shared" si="4"/>
        <v>0</v>
      </c>
      <c r="AA24" s="40"/>
      <c r="AB24" s="39" t="str">
        <f>'Consolidado Mapa de Riesgos'!T24</f>
        <v>Software de mesa de ayuda adquirido/ Software de mesa de ayuda solicitado</v>
      </c>
      <c r="AC24" s="40" t="s">
        <v>896</v>
      </c>
      <c r="AD24" s="40">
        <f t="shared" si="5"/>
        <v>0</v>
      </c>
      <c r="AE24" s="40"/>
      <c r="AF24" s="39" t="str">
        <f>'Consolidado Mapa de Riesgos'!U24</f>
        <v>Correo electrónico</v>
      </c>
      <c r="AG24" s="40" t="s">
        <v>900</v>
      </c>
      <c r="AH24" s="42">
        <f t="shared" si="6"/>
        <v>0</v>
      </c>
      <c r="AI24" s="42"/>
      <c r="AJ24" s="44">
        <f t="shared" si="7"/>
        <v>45</v>
      </c>
      <c r="AK24" s="45" t="str">
        <f t="shared" si="8"/>
        <v>DÉBIL</v>
      </c>
      <c r="AL24" s="46" t="s">
        <v>901</v>
      </c>
      <c r="AM24" s="137" t="s">
        <v>915</v>
      </c>
      <c r="AN24" s="45" t="str">
        <f t="shared" si="9"/>
        <v>DÉBIL</v>
      </c>
      <c r="AO24" s="47" t="str">
        <f t="shared" si="10"/>
        <v>DÉBILDÉBIL</v>
      </c>
      <c r="AP24" s="48" t="str">
        <f t="shared" si="11"/>
        <v>DÉBIL</v>
      </c>
      <c r="AQ24" s="322" t="str">
        <f t="shared" si="12"/>
        <v>El control requiere rediseño</v>
      </c>
      <c r="AR24" s="323"/>
      <c r="AS24" s="324"/>
    </row>
    <row r="25" spans="1:45" ht="140.25" customHeight="1" x14ac:dyDescent="0.2">
      <c r="A25" s="3">
        <v>0</v>
      </c>
      <c r="B25" s="37" t="str">
        <f>'Consolidado Mapa de Riesgos'!C25</f>
        <v>Gestión de Comunicaciones</v>
      </c>
      <c r="C25" s="37" t="str">
        <f>'Consolidado Mapa de Riesgos'!E25</f>
        <v>Informaciòn que no cumple con todos estandares definidos de publicaciòn dados por la entidad</v>
      </c>
      <c r="D25" s="37" t="str">
        <f>'Consolidado Mapa de Riesgos'!F25</f>
        <v>Información compartida por cualquier canal oficial de la entidad que no posea los líneamientos especificados en el procedimiento de creación y publicación de contenidos  o información para el público interno o externo.</v>
      </c>
      <c r="E25" s="37" t="str">
        <f>'Consolidado Mapa de Riesgos'!G25</f>
        <v>Estratégico</v>
      </c>
      <c r="F25" s="37" t="str">
        <f>'Consolidado Mapa de Riesgos'!H25</f>
        <v>1.1</v>
      </c>
      <c r="G25" s="37" t="str">
        <f>'Consolidado Mapa de Riesgos'!O25</f>
        <v>El Gestor del proceso de comunicaciones o quien delegue, diariamente deberá verificar la aplicación del Procedimiento de  creación y publicación de contenidos  o información para el público interno o externo, a través de una lista de chequeo práctica donde están los pasos claves de la aplicación del procedimiento. En caso de hallar incumplimientos, modificar inmediatamente y continuar con el proceso. 
Actualización y socialización del Procedimiento de  creación y publicación de contenidos  o información para el público interno o externo.  En relación alos objetivos misionales.</v>
      </c>
      <c r="H25" s="39" t="str">
        <f>'Consolidado Mapa de Riesgos'!P25</f>
        <v>Líder y Gestor del proceso.</v>
      </c>
      <c r="I25" s="40" t="s">
        <v>891</v>
      </c>
      <c r="J25" s="40">
        <f t="shared" si="0"/>
        <v>15</v>
      </c>
      <c r="K25" s="40"/>
      <c r="L25" s="39" t="str">
        <f>'Consolidado Mapa de Riesgos'!Q25</f>
        <v>Planeación  
Gestión de Contratación</v>
      </c>
      <c r="M25" s="40" t="s">
        <v>892</v>
      </c>
      <c r="N25" s="40">
        <f t="shared" si="1"/>
        <v>15</v>
      </c>
      <c r="O25" s="40"/>
      <c r="P25" s="39" t="str">
        <f>'Consolidado Mapa de Riesgos'!R25</f>
        <v>Anual</v>
      </c>
      <c r="Q25" s="40" t="s">
        <v>916</v>
      </c>
      <c r="R25" s="40">
        <f t="shared" si="2"/>
        <v>0</v>
      </c>
      <c r="S25" s="40"/>
      <c r="T25" s="39" t="str">
        <f>'Consolidado Mapa de Riesgos'!S25</f>
        <v>Prevenir</v>
      </c>
      <c r="U25" s="40" t="s">
        <v>894</v>
      </c>
      <c r="V25" s="40">
        <f t="shared" si="3"/>
        <v>15</v>
      </c>
      <c r="W25" s="40"/>
      <c r="X25" s="39" t="str">
        <f>'Consolidado Mapa de Riesgos'!O25</f>
        <v>El Gestor del proceso de comunicaciones o quien delegue, diariamente deberá verificar la aplicación del Procedimiento de  creación y publicación de contenidos  o información para el público interno o externo, a través de una lista de chequeo práctica donde están los pasos claves de la aplicación del procedimiento. En caso de hallar incumplimientos, modificar inmediatamente y continuar con el proceso. 
Actualización y socialización del Procedimiento de  creación y publicación de contenidos  o información para el público interno o externo.  En relación alos objetivos misionales.</v>
      </c>
      <c r="Y25" s="40" t="s">
        <v>902</v>
      </c>
      <c r="Z25" s="40">
        <f t="shared" si="4"/>
        <v>15</v>
      </c>
      <c r="AA25" s="40"/>
      <c r="AB25" s="39" t="str">
        <f>'Consolidado Mapa de Riesgos'!T25</f>
        <v>1. actualización y socializació del procedimiento.</v>
      </c>
      <c r="AC25" s="40" t="s">
        <v>909</v>
      </c>
      <c r="AD25" s="40">
        <f t="shared" si="5"/>
        <v>15</v>
      </c>
      <c r="AE25" s="40"/>
      <c r="AF25" s="39" t="str">
        <f>'Consolidado Mapa de Riesgos'!U25</f>
        <v>Evidencia: Lista de chequeo, aprobación explícita del gestor sobre el contenido por el canal escogido o cambios de la publicación (si aplica).</v>
      </c>
      <c r="AG25" s="40" t="s">
        <v>897</v>
      </c>
      <c r="AH25" s="42">
        <f t="shared" si="6"/>
        <v>10</v>
      </c>
      <c r="AI25" s="42"/>
      <c r="AJ25" s="44">
        <f t="shared" si="7"/>
        <v>85</v>
      </c>
      <c r="AK25" s="45" t="str">
        <f t="shared" si="8"/>
        <v>MODERADO</v>
      </c>
      <c r="AL25" s="46" t="s">
        <v>898</v>
      </c>
      <c r="AM25" s="138" t="s">
        <v>917</v>
      </c>
      <c r="AN25" s="45" t="str">
        <f t="shared" si="9"/>
        <v>FUERTE</v>
      </c>
      <c r="AO25" s="47" t="str">
        <f t="shared" si="10"/>
        <v>MODERADOFUERTE</v>
      </c>
      <c r="AP25" s="48" t="str">
        <f t="shared" si="11"/>
        <v>MODERADO</v>
      </c>
      <c r="AQ25" s="322" t="str">
        <f t="shared" si="12"/>
        <v>El control requiere ajustes de diseño o de ejecución</v>
      </c>
      <c r="AR25" s="323" t="s">
        <v>946</v>
      </c>
      <c r="AS25" s="324"/>
    </row>
    <row r="26" spans="1:45" ht="379.5" x14ac:dyDescent="0.2">
      <c r="A26" s="3">
        <v>0</v>
      </c>
      <c r="B26" s="37" t="str">
        <f>'Consolidado Mapa de Riesgos'!C26</f>
        <v>Gestión de Comunicaciones</v>
      </c>
      <c r="C26" s="37" t="str">
        <f>'Consolidado Mapa de Riesgos'!E26</f>
        <v>Informaciòn que no cumple con todos estandares definidos de publicaciòn dados por la entidad</v>
      </c>
      <c r="D26" s="37" t="str">
        <f>'Consolidado Mapa de Riesgos'!F26</f>
        <v>Información compartida por cualquier canal oficial de la entidad que no posea los líneamientos especificados en el procedimiento de creación y publicación de contenidos  o información para el público interno o externo.</v>
      </c>
      <c r="E26" s="37" t="str">
        <f>'Consolidado Mapa de Riesgos'!G26</f>
        <v>Estratégico</v>
      </c>
      <c r="F26" s="37" t="str">
        <f>'Consolidado Mapa de Riesgos'!H26</f>
        <v>1.2</v>
      </c>
      <c r="G26" s="37" t="str">
        <f>'Consolidado Mapa de Riesgos'!O26</f>
        <v>El Gestor del proceso de comunicaciones o quien delegue, diariamente deberá verificar la aplicación del Procedimiento de  creación y publicación de contenidos  o información para el público interno o externo, a través de una lista de chequeo práctica donde están los pasos claves de la aplicación del procedimiento. En caso de hallar incumplimientos, modificar inmediatamente y continuar con el proceso. 
Socializar el procedimiento de creaciòn y publicación de información DNBC con las Directivas de la entidad.</v>
      </c>
      <c r="H26" s="39" t="str">
        <f>'Consolidado Mapa de Riesgos'!P26</f>
        <v>Líder y Gestor del proceso.</v>
      </c>
      <c r="I26" s="40" t="s">
        <v>891</v>
      </c>
      <c r="J26" s="40">
        <f t="shared" si="0"/>
        <v>15</v>
      </c>
      <c r="K26" s="40"/>
      <c r="L26" s="39" t="str">
        <f>'Consolidado Mapa de Riesgos'!Q26</f>
        <v>Planeación 
 Gestión de Contratación</v>
      </c>
      <c r="M26" s="40" t="s">
        <v>892</v>
      </c>
      <c r="N26" s="40">
        <f t="shared" si="1"/>
        <v>15</v>
      </c>
      <c r="O26" s="40"/>
      <c r="P26" s="39" t="str">
        <f>'Consolidado Mapa de Riesgos'!R26</f>
        <v>cuatrimestral</v>
      </c>
      <c r="Q26" s="40" t="s">
        <v>916</v>
      </c>
      <c r="R26" s="40">
        <f t="shared" si="2"/>
        <v>0</v>
      </c>
      <c r="S26" s="40"/>
      <c r="T26" s="39" t="str">
        <f>'Consolidado Mapa de Riesgos'!S26</f>
        <v>Prevenir</v>
      </c>
      <c r="U26" s="40" t="s">
        <v>894</v>
      </c>
      <c r="V26" s="40">
        <f t="shared" si="3"/>
        <v>15</v>
      </c>
      <c r="W26" s="40"/>
      <c r="X26" s="39" t="str">
        <f>'Consolidado Mapa de Riesgos'!O26</f>
        <v>El Gestor del proceso de comunicaciones o quien delegue, diariamente deberá verificar la aplicación del Procedimiento de  creación y publicación de contenidos  o información para el público interno o externo, a través de una lista de chequeo práctica donde están los pasos claves de la aplicación del procedimiento. En caso de hallar incumplimientos, modificar inmediatamente y continuar con el proceso. 
Socializar el procedimiento de creaciòn y publicación de información DNBC con las Directivas de la entidad.</v>
      </c>
      <c r="Y26" s="40" t="s">
        <v>902</v>
      </c>
      <c r="Z26" s="40">
        <f t="shared" si="4"/>
        <v>15</v>
      </c>
      <c r="AA26" s="40"/>
      <c r="AB26" s="39" t="str">
        <f>'Consolidado Mapa de Riesgos'!T26</f>
        <v>1. actualización del procedimiento.
1 socializació del procedimiento</v>
      </c>
      <c r="AC26" s="40" t="s">
        <v>909</v>
      </c>
      <c r="AD26" s="40">
        <f t="shared" si="5"/>
        <v>15</v>
      </c>
      <c r="AE26" s="40"/>
      <c r="AF26" s="39" t="str">
        <f>'Consolidado Mapa de Riesgos'!U26</f>
        <v>Aprobación de la Lista de chequeo, aprobación explícita del gestor sobre el contenido por el canal escogido o cambios de la publicación (si aplica).</v>
      </c>
      <c r="AG26" s="40" t="s">
        <v>897</v>
      </c>
      <c r="AH26" s="42">
        <f t="shared" si="6"/>
        <v>10</v>
      </c>
      <c r="AI26" s="42"/>
      <c r="AJ26" s="44">
        <f t="shared" si="7"/>
        <v>85</v>
      </c>
      <c r="AK26" s="45" t="str">
        <f t="shared" si="8"/>
        <v>MODERADO</v>
      </c>
      <c r="AL26" s="46" t="s">
        <v>898</v>
      </c>
      <c r="AM26" s="138" t="s">
        <v>917</v>
      </c>
      <c r="AN26" s="45" t="str">
        <f t="shared" si="9"/>
        <v>FUERTE</v>
      </c>
      <c r="AO26" s="47" t="str">
        <f t="shared" si="10"/>
        <v>MODERADOFUERTE</v>
      </c>
      <c r="AP26" s="48" t="str">
        <f t="shared" si="11"/>
        <v>MODERADO</v>
      </c>
      <c r="AQ26" s="322" t="str">
        <f t="shared" si="12"/>
        <v>El control requiere ajustes de diseño o de ejecución</v>
      </c>
      <c r="AR26" s="327" t="s">
        <v>946</v>
      </c>
      <c r="AS26" s="324"/>
    </row>
    <row r="27" spans="1:45" ht="165.75" customHeight="1" x14ac:dyDescent="0.2">
      <c r="A27" s="3">
        <v>0</v>
      </c>
      <c r="B27" s="37" t="str">
        <f>'Consolidado Mapa de Riesgos'!C27</f>
        <v>Gestión de Comunicaciones</v>
      </c>
      <c r="C27" s="37" t="str">
        <f>'Consolidado Mapa de Riesgos'!E27</f>
        <v>Informaciòn que no cumple con todos estandares definidos de publicaciòn dados por la entidad</v>
      </c>
      <c r="D27" s="37" t="str">
        <f>'Consolidado Mapa de Riesgos'!F27</f>
        <v>Información compartida por cualquier canal oficial de la entidad que no posea los líneamientos especificados en el procedimiento de creación y publicación de contenidos  o información para el público interno o externo.</v>
      </c>
      <c r="E27" s="37" t="str">
        <f>'Consolidado Mapa de Riesgos'!G27</f>
        <v>Estratégico</v>
      </c>
      <c r="F27" s="37" t="str">
        <f>'Consolidado Mapa de Riesgos'!H27</f>
        <v>1.3</v>
      </c>
      <c r="G27" s="37" t="str">
        <f>'Consolidado Mapa de Riesgos'!O27</f>
        <v>El Gestor del Proceso de Comunicaciones o quien delegue, deberá estar constatemente vinculado con los demás gestores de los procesos de la entidad para que la información de gestión y demás que sea de potencial comunicacional, pueda ser transformada bajo los criterios del Procedimiento de  creación y publicación de contenidos  o información para el público interno o externo, cumpliendo la lista de chequeo práctica donde están los pasos claves de la aplicación del mismo. En caso de hallar incumplimientos, modificar inmediatamente y continuar con el proceso.
La actividad se desarrolla mendiante Socialización de la importancia de la creación y difusión de contenidos institucionales. En cabeza del líder del proceso.</v>
      </c>
      <c r="H27" s="39" t="str">
        <f>'Consolidado Mapa de Riesgos'!P27</f>
        <v>Gestor del Proceso</v>
      </c>
      <c r="I27" s="40" t="s">
        <v>891</v>
      </c>
      <c r="J27" s="40">
        <f t="shared" si="0"/>
        <v>15</v>
      </c>
      <c r="K27" s="40"/>
      <c r="L27" s="39">
        <f>'Consolidado Mapa de Riesgos'!Q27</f>
        <v>0</v>
      </c>
      <c r="M27" s="40" t="s">
        <v>892</v>
      </c>
      <c r="N27" s="40">
        <f t="shared" si="1"/>
        <v>15</v>
      </c>
      <c r="O27" s="40"/>
      <c r="P27" s="39" t="str">
        <f>'Consolidado Mapa de Riesgos'!R27</f>
        <v>Semestral</v>
      </c>
      <c r="Q27" s="40" t="s">
        <v>916</v>
      </c>
      <c r="R27" s="40">
        <f t="shared" si="2"/>
        <v>0</v>
      </c>
      <c r="S27" s="40"/>
      <c r="T27" s="39" t="str">
        <f>'Consolidado Mapa de Riesgos'!S27</f>
        <v>Prevenir</v>
      </c>
      <c r="U27" s="40" t="s">
        <v>894</v>
      </c>
      <c r="V27" s="40">
        <f t="shared" si="3"/>
        <v>15</v>
      </c>
      <c r="W27" s="40"/>
      <c r="X27" s="39" t="str">
        <f>'Consolidado Mapa de Riesgos'!O27</f>
        <v>El Gestor del Proceso de Comunicaciones o quien delegue, deberá estar constatemente vinculado con los demás gestores de los procesos de la entidad para que la información de gestión y demás que sea de potencial comunicacional, pueda ser transformada bajo los criterios del Procedimiento de  creación y publicación de contenidos  o información para el público interno o externo, cumpliendo la lista de chequeo práctica donde están los pasos claves de la aplicación del mismo. En caso de hallar incumplimientos, modificar inmediatamente y continuar con el proceso.
La actividad se desarrolla mendiante Socialización de la importancia de la creación y difusión de contenidos institucionales. En cabeza del líder del proceso.</v>
      </c>
      <c r="Y27" s="40" t="s">
        <v>902</v>
      </c>
      <c r="Z27" s="40">
        <f t="shared" si="4"/>
        <v>15</v>
      </c>
      <c r="AA27" s="40"/>
      <c r="AB27" s="39" t="str">
        <f>'Consolidado Mapa de Riesgos'!T27</f>
        <v>1 Seguimiento de la actuaización  de la  información correspondiente a la Ley 1712 del 2014</v>
      </c>
      <c r="AC27" s="40" t="s">
        <v>909</v>
      </c>
      <c r="AD27" s="40">
        <f t="shared" si="5"/>
        <v>15</v>
      </c>
      <c r="AE27" s="40"/>
      <c r="AF27" s="39" t="str">
        <f>'Consolidado Mapa de Riesgos'!U27</f>
        <v>Socialización de la importancia de la creación y difusión de contenidos institucionales. En cabeza del líder del proceso.</v>
      </c>
      <c r="AG27" s="40" t="s">
        <v>897</v>
      </c>
      <c r="AH27" s="42">
        <f t="shared" si="6"/>
        <v>10</v>
      </c>
      <c r="AI27" s="42"/>
      <c r="AJ27" s="44">
        <f t="shared" si="7"/>
        <v>85</v>
      </c>
      <c r="AK27" s="45" t="str">
        <f t="shared" si="8"/>
        <v>MODERADO</v>
      </c>
      <c r="AL27" s="46" t="s">
        <v>898</v>
      </c>
      <c r="AM27" s="138" t="s">
        <v>1063</v>
      </c>
      <c r="AN27" s="45" t="str">
        <f t="shared" si="9"/>
        <v>FUERTE</v>
      </c>
      <c r="AO27" s="47" t="str">
        <f t="shared" si="10"/>
        <v>MODERADOFUERTE</v>
      </c>
      <c r="AP27" s="48" t="str">
        <f t="shared" si="11"/>
        <v>MODERADO</v>
      </c>
      <c r="AQ27" s="322" t="str">
        <f t="shared" si="12"/>
        <v>El control requiere ajustes de diseño o de ejecución</v>
      </c>
      <c r="AR27" s="327" t="s">
        <v>946</v>
      </c>
      <c r="AS27" s="324"/>
    </row>
    <row r="28" spans="1:45" ht="228" customHeight="1" x14ac:dyDescent="0.2">
      <c r="A28" s="3">
        <v>8</v>
      </c>
      <c r="B28" s="37" t="str">
        <f>'Consolidado Mapa de Riesgos'!C28</f>
        <v>Gestión de Comunicaciones</v>
      </c>
      <c r="C28" s="37" t="str">
        <f>'Consolidado Mapa de Riesgos'!E28</f>
        <v>Informaciòn que no cumple con todos estandares definidos de publicaciòn dados por la entidad</v>
      </c>
      <c r="D28" s="37" t="str">
        <f>'Consolidado Mapa de Riesgos'!F28</f>
        <v>Información compartida por cualquier canal oficial de la entidad que no posea los líneamientos especificados en el procedimiento de creación y publicación de contenidos  o información para el público interno o externo.</v>
      </c>
      <c r="E28" s="37" t="str">
        <f>'Consolidado Mapa de Riesgos'!G28</f>
        <v>Estratégico</v>
      </c>
      <c r="F28" s="37" t="str">
        <f>'Consolidado Mapa de Riesgos'!H28</f>
        <v>1.4</v>
      </c>
      <c r="G28" s="37" t="str">
        <f>'Consolidado Mapa de Riesgos'!O28</f>
        <v>El Gestor del Proceso de Comunicaciones o quien delegue, deberá revisar diaramente los productos generados en relación a la clasificación de la información en los contenidos, según en el Procedimiento de  creación y publicación de contenidos  o información para el público interno o externo y su lista de chequeo. En caso de hallar falencias este no se publicará, deberá modificarse inmediatamente y continuar con el proceso
Clasificación del tipo de información de publicación que converge en la entidad.</v>
      </c>
      <c r="H28" s="39" t="str">
        <f>'Consolidado Mapa de Riesgos'!P28</f>
        <v>Líder y Gestor del proceso.</v>
      </c>
      <c r="I28" s="40" t="s">
        <v>891</v>
      </c>
      <c r="J28" s="40">
        <f t="shared" si="0"/>
        <v>15</v>
      </c>
      <c r="K28" s="40"/>
      <c r="L28" s="39">
        <f>'Consolidado Mapa de Riesgos'!Q28</f>
        <v>0</v>
      </c>
      <c r="M28" s="40" t="s">
        <v>892</v>
      </c>
      <c r="N28" s="40">
        <f t="shared" si="1"/>
        <v>15</v>
      </c>
      <c r="O28" s="40"/>
      <c r="P28" s="39" t="str">
        <f>'Consolidado Mapa de Riesgos'!R28</f>
        <v>Mensual</v>
      </c>
      <c r="Q28" s="40" t="s">
        <v>916</v>
      </c>
      <c r="R28" s="40">
        <f t="shared" si="2"/>
        <v>0</v>
      </c>
      <c r="S28" s="40"/>
      <c r="T28" s="39" t="str">
        <f>'Consolidado Mapa de Riesgos'!S28</f>
        <v>Detectar</v>
      </c>
      <c r="U28" s="40" t="s">
        <v>894</v>
      </c>
      <c r="V28" s="40">
        <f t="shared" si="3"/>
        <v>15</v>
      </c>
      <c r="W28" s="40"/>
      <c r="X28" s="39" t="str">
        <f>'Consolidado Mapa de Riesgos'!O28</f>
        <v>El Gestor del Proceso de Comunicaciones o quien delegue, deberá revisar diaramente los productos generados en relación a la clasificación de la información en los contenidos, según en el Procedimiento de  creación y publicación de contenidos  o información para el público interno o externo y su lista de chequeo. En caso de hallar falencias este no se publicará, deberá modificarse inmediatamente y continuar con el proceso
Clasificación del tipo de información de publicación que converge en la entidad.</v>
      </c>
      <c r="Y28" s="40" t="s">
        <v>902</v>
      </c>
      <c r="Z28" s="40">
        <f t="shared" si="4"/>
        <v>15</v>
      </c>
      <c r="AA28" s="40"/>
      <c r="AB28" s="39" t="str">
        <f>'Consolidado Mapa de Riesgos'!T28</f>
        <v>Medición respectiva cuente con la listade chequeo de las publicaciones realizadas</v>
      </c>
      <c r="AC28" s="40" t="s">
        <v>909</v>
      </c>
      <c r="AD28" s="40">
        <f t="shared" si="5"/>
        <v>15</v>
      </c>
      <c r="AE28" s="40"/>
      <c r="AF28" s="39" t="str">
        <f>'Consolidado Mapa de Riesgos'!U28</f>
        <v>Lista de chequeo, aprobación explícita del gestor sobre el contenido por el canal escogido o cambios de la publicación (si aplica).</v>
      </c>
      <c r="AG28" s="40" t="s">
        <v>897</v>
      </c>
      <c r="AH28" s="42">
        <f t="shared" si="6"/>
        <v>10</v>
      </c>
      <c r="AI28" s="42"/>
      <c r="AJ28" s="44">
        <f t="shared" si="7"/>
        <v>85</v>
      </c>
      <c r="AK28" s="45" t="str">
        <f t="shared" si="8"/>
        <v>MODERADO</v>
      </c>
      <c r="AL28" s="46" t="s">
        <v>898</v>
      </c>
      <c r="AM28" s="138" t="s">
        <v>1064</v>
      </c>
      <c r="AN28" s="45" t="str">
        <f t="shared" si="9"/>
        <v>FUERTE</v>
      </c>
      <c r="AO28" s="47" t="str">
        <f t="shared" si="10"/>
        <v>MODERADOFUERTE</v>
      </c>
      <c r="AP28" s="48" t="str">
        <f t="shared" si="11"/>
        <v>MODERADO</v>
      </c>
      <c r="AQ28" s="322" t="str">
        <f t="shared" si="12"/>
        <v>El control requiere ajustes de diseño o de ejecución</v>
      </c>
      <c r="AR28" s="327" t="s">
        <v>946</v>
      </c>
      <c r="AS28" s="324"/>
    </row>
    <row r="29" spans="1:45" ht="396.75" x14ac:dyDescent="0.2">
      <c r="A29" s="3">
        <v>0</v>
      </c>
      <c r="B29" s="37" t="str">
        <f>'Consolidado Mapa de Riesgos'!C29</f>
        <v>Gestión de Comunicaciones</v>
      </c>
      <c r="C29" s="37" t="str">
        <f>'Consolidado Mapa de Riesgos'!E29</f>
        <v>Ejecutar las estrategias definidas para la publicaciòn de informaciòn de manera inoportuna e ineficaz hacia los grupos de valor e interes de la entidad</v>
      </c>
      <c r="D29" s="37" t="str">
        <f>'Consolidado Mapa de Riesgos'!F29</f>
        <v>Las estrategias de comunicación que no estén acordes con la misionalidad y objetivos estratégicos de la entidad, lo cual debetía relacionarse directamente con la visibilización de la gestión insititucional a favor del valor de la transparencia.</v>
      </c>
      <c r="E29" s="37" t="str">
        <f>'Consolidado Mapa de Riesgos'!G29</f>
        <v>Cumplimiento</v>
      </c>
      <c r="F29" s="37" t="str">
        <f>'Consolidado Mapa de Riesgos'!H29</f>
        <v>2.1</v>
      </c>
      <c r="G29" s="37" t="str">
        <f>'Consolidado Mapa de Riesgos'!O29</f>
        <v>El Gestor del proceso de Comunicaciones o quien delegue, deberá revisar y hacer seguimiento mensualmente del cumplimiento a las actividades del  plan de comunicaciones. En caso de hallar incumplimientos evaluar  la pertinencia del producto, hacer cambios (si aplica en variación de metas y tiempo de ejecución) y continuar con el proceso.
Presentación del plan de comunicaciones a Dirección para crear nuevos productos o estrategias que nos permitan mejorar y vincularnos con los demás procesos.</v>
      </c>
      <c r="H29" s="39" t="str">
        <f>'Consolidado Mapa de Riesgos'!P29</f>
        <v>Líder y Gestor del proceso.</v>
      </c>
      <c r="I29" s="40" t="s">
        <v>891</v>
      </c>
      <c r="J29" s="40">
        <f t="shared" si="0"/>
        <v>15</v>
      </c>
      <c r="K29" s="40"/>
      <c r="L29" s="39" t="str">
        <f>'Consolidado Mapa de Riesgos'!Q29</f>
        <v>Todos los Procesos</v>
      </c>
      <c r="M29" s="40" t="s">
        <v>892</v>
      </c>
      <c r="N29" s="40">
        <f t="shared" si="1"/>
        <v>15</v>
      </c>
      <c r="O29" s="40"/>
      <c r="P29" s="39" t="str">
        <f>'Consolidado Mapa de Riesgos'!R29</f>
        <v>Semestral</v>
      </c>
      <c r="Q29" s="40" t="s">
        <v>916</v>
      </c>
      <c r="R29" s="40">
        <f t="shared" si="2"/>
        <v>0</v>
      </c>
      <c r="S29" s="40"/>
      <c r="T29" s="39" t="str">
        <f>'Consolidado Mapa de Riesgos'!S29</f>
        <v>Prevenir</v>
      </c>
      <c r="U29" s="40" t="s">
        <v>894</v>
      </c>
      <c r="V29" s="40">
        <f t="shared" si="3"/>
        <v>15</v>
      </c>
      <c r="W29" s="40"/>
      <c r="X29" s="39" t="str">
        <f>'Consolidado Mapa de Riesgos'!O29</f>
        <v>El Gestor del proceso de Comunicaciones o quien delegue, deberá revisar y hacer seguimiento mensualmente del cumplimiento a las actividades del  plan de comunicaciones. En caso de hallar incumplimientos evaluar  la pertinencia del producto, hacer cambios (si aplica en variación de metas y tiempo de ejecución) y continuar con el proceso.
Presentación del plan de comunicaciones a Dirección para crear nuevos productos o estrategias que nos permitan mejorar y vincularnos con los demás procesos.</v>
      </c>
      <c r="Y29" s="40" t="s">
        <v>902</v>
      </c>
      <c r="Z29" s="40">
        <f t="shared" si="4"/>
        <v>15</v>
      </c>
      <c r="AA29" s="40"/>
      <c r="AB29" s="39" t="str">
        <f>'Consolidado Mapa de Riesgos'!T29</f>
        <v xml:space="preserve">Minimo una reunión para evaluar los productos propuestos o generados </v>
      </c>
      <c r="AC29" s="40" t="s">
        <v>909</v>
      </c>
      <c r="AD29" s="40">
        <f t="shared" si="5"/>
        <v>15</v>
      </c>
      <c r="AE29" s="40"/>
      <c r="AF29" s="39" t="str">
        <f>'Consolidado Mapa de Riesgos'!U29</f>
        <v>Acta de asistencia y acuerdos de la reunión GECO, matriz con los avances que condensa al mes de seguimiento y productos realizados.</v>
      </c>
      <c r="AG29" s="40" t="s">
        <v>900</v>
      </c>
      <c r="AH29" s="42">
        <f t="shared" si="6"/>
        <v>0</v>
      </c>
      <c r="AI29" s="42"/>
      <c r="AJ29" s="44">
        <f t="shared" si="7"/>
        <v>75</v>
      </c>
      <c r="AK29" s="45" t="str">
        <f t="shared" si="8"/>
        <v>DÉBIL</v>
      </c>
      <c r="AL29" s="123" t="s">
        <v>901</v>
      </c>
      <c r="AM29" s="138" t="s">
        <v>1061</v>
      </c>
      <c r="AN29" s="45" t="str">
        <f t="shared" si="9"/>
        <v>DÉBIL</v>
      </c>
      <c r="AO29" s="47" t="str">
        <f t="shared" si="10"/>
        <v>DÉBILDÉBIL</v>
      </c>
      <c r="AP29" s="48" t="str">
        <f t="shared" si="11"/>
        <v>DÉBIL</v>
      </c>
      <c r="AQ29" s="322" t="str">
        <f t="shared" si="12"/>
        <v>El control requiere rediseño</v>
      </c>
      <c r="AR29" s="327" t="s">
        <v>946</v>
      </c>
      <c r="AS29" s="324"/>
    </row>
    <row r="30" spans="1:45" ht="396.75" x14ac:dyDescent="0.2">
      <c r="A30" s="3">
        <v>0</v>
      </c>
      <c r="B30" s="37" t="str">
        <f>'Consolidado Mapa de Riesgos'!C30</f>
        <v>Gestión de Comunicaciones</v>
      </c>
      <c r="C30" s="37" t="str">
        <f>'Consolidado Mapa de Riesgos'!E30</f>
        <v>Ejecutar las estrategias definidas para la publicaciòn de informaciòn de manera inoportuna e ineficaz hacia los grupos de valor e interes de la entidad</v>
      </c>
      <c r="D30" s="37" t="str">
        <f>'Consolidado Mapa de Riesgos'!F30</f>
        <v>Las estrategias de comunicación que no estén acordes con la misionalidad y objetivos estratégicos de la entidad, lo cual debetía relacionarse directamente con la visibilización de la gestión insititucional a favor del valor de la transparencia.</v>
      </c>
      <c r="E30" s="37" t="str">
        <f>'Consolidado Mapa de Riesgos'!G30</f>
        <v>Cumplimiento</v>
      </c>
      <c r="F30" s="37" t="str">
        <f>'Consolidado Mapa de Riesgos'!H30</f>
        <v>2.2</v>
      </c>
      <c r="G30" s="37" t="str">
        <f>'Consolidado Mapa de Riesgos'!O30</f>
        <v>El Gestor del proceso de Comunicaciones o quien delegue, deberá revisar y hacer seguimiento mensualmente del cumplimiento a las actividades del  plan de comunicaciones. En caso de hallar incumplimientos evaluar  la pertinencia del producto, hacer cambios (si aplica en variación de metas y tiempo de ejecución) y continuar con el proceso.
Presentación del plan de comunicaciones a Dirección para crear nuevos productos o estrategias que nos permitan mejorar y vincularnos con los demás procesos.</v>
      </c>
      <c r="H30" s="39" t="str">
        <f>'Consolidado Mapa de Riesgos'!P30</f>
        <v>Líder y Gestor del proceso.</v>
      </c>
      <c r="I30" s="40" t="s">
        <v>891</v>
      </c>
      <c r="J30" s="40">
        <f t="shared" si="0"/>
        <v>15</v>
      </c>
      <c r="K30" s="40"/>
      <c r="L30" s="39" t="str">
        <f>'Consolidado Mapa de Riesgos'!Q30</f>
        <v>Planeación  
Gestión de Contratación</v>
      </c>
      <c r="M30" s="40" t="s">
        <v>892</v>
      </c>
      <c r="N30" s="40">
        <f t="shared" si="1"/>
        <v>15</v>
      </c>
      <c r="O30" s="40"/>
      <c r="P30" s="39" t="str">
        <f>'Consolidado Mapa de Riesgos'!R30</f>
        <v>Semestral</v>
      </c>
      <c r="Q30" s="40" t="s">
        <v>916</v>
      </c>
      <c r="R30" s="40">
        <f t="shared" si="2"/>
        <v>0</v>
      </c>
      <c r="S30" s="40"/>
      <c r="T30" s="39" t="str">
        <f>'Consolidado Mapa de Riesgos'!S30</f>
        <v>Prevenir</v>
      </c>
      <c r="U30" s="40" t="s">
        <v>894</v>
      </c>
      <c r="V30" s="40">
        <f t="shared" si="3"/>
        <v>15</v>
      </c>
      <c r="W30" s="40"/>
      <c r="X30" s="39" t="str">
        <f>'Consolidado Mapa de Riesgos'!O30</f>
        <v>El Gestor del proceso de Comunicaciones o quien delegue, deberá revisar y hacer seguimiento mensualmente del cumplimiento a las actividades del  plan de comunicaciones. En caso de hallar incumplimientos evaluar  la pertinencia del producto, hacer cambios (si aplica en variación de metas y tiempo de ejecución) y continuar con el proceso.
Presentación del plan de comunicaciones a Dirección para crear nuevos productos o estrategias que nos permitan mejorar y vincularnos con los demás procesos.</v>
      </c>
      <c r="Y30" s="40" t="s">
        <v>902</v>
      </c>
      <c r="Z30" s="40">
        <f t="shared" si="4"/>
        <v>15</v>
      </c>
      <c r="AA30" s="40"/>
      <c r="AB30" s="39" t="str">
        <f>'Consolidado Mapa de Riesgos'!T30</f>
        <v xml:space="preserve">Minimo una reunión para evaluar los productos propuestos o generados </v>
      </c>
      <c r="AC30" s="40" t="s">
        <v>909</v>
      </c>
      <c r="AD30" s="40">
        <f t="shared" si="5"/>
        <v>15</v>
      </c>
      <c r="AE30" s="40"/>
      <c r="AF30" s="39" t="str">
        <f>'Consolidado Mapa de Riesgos'!U30</f>
        <v>Acta de asistencia y acuerdos de la reunión GECO, matriz con los avances que condensa al mes de seguimiento y productos realizados.</v>
      </c>
      <c r="AG30" s="40" t="s">
        <v>897</v>
      </c>
      <c r="AH30" s="42">
        <f t="shared" si="6"/>
        <v>10</v>
      </c>
      <c r="AI30" s="42"/>
      <c r="AJ30" s="44">
        <f t="shared" si="7"/>
        <v>85</v>
      </c>
      <c r="AK30" s="45" t="str">
        <f t="shared" si="8"/>
        <v>MODERADO</v>
      </c>
      <c r="AL30" s="46" t="s">
        <v>898</v>
      </c>
      <c r="AM30" s="138" t="s">
        <v>1197</v>
      </c>
      <c r="AN30" s="45" t="str">
        <f t="shared" si="9"/>
        <v>FUERTE</v>
      </c>
      <c r="AO30" s="47" t="str">
        <f t="shared" si="10"/>
        <v>MODERADOFUERTE</v>
      </c>
      <c r="AP30" s="48" t="str">
        <f t="shared" si="11"/>
        <v>MODERADO</v>
      </c>
      <c r="AQ30" s="322" t="str">
        <f t="shared" si="12"/>
        <v>El control requiere ajustes de diseño o de ejecución</v>
      </c>
      <c r="AR30" s="327" t="s">
        <v>946</v>
      </c>
      <c r="AS30" s="324"/>
    </row>
    <row r="31" spans="1:45" ht="293.25" x14ac:dyDescent="0.2">
      <c r="A31" s="3">
        <v>0</v>
      </c>
      <c r="B31" s="37" t="str">
        <f>'Consolidado Mapa de Riesgos'!C31</f>
        <v>Gestión de Comunicaciones</v>
      </c>
      <c r="C31" s="37" t="str">
        <f>'Consolidado Mapa de Riesgos'!E31</f>
        <v>Ejecutar las estrategias definidas para la publicaciòn de informaciòn de manera inoportuna e ineficaz hacia los grupos de valor e interes de la entidad</v>
      </c>
      <c r="D31" s="37" t="str">
        <f>'Consolidado Mapa de Riesgos'!F31</f>
        <v>Las estrategias de comunicación que no estén acordes con la misionalidad y objetivos estratégicos de la entidad, lo cual debetía relacionarse directamente con la visibilización de la gestión insititucional a favor del valor de la transparencia.</v>
      </c>
      <c r="E31" s="37" t="str">
        <f>'Consolidado Mapa de Riesgos'!G31</f>
        <v>Cumplimiento</v>
      </c>
      <c r="F31" s="37" t="str">
        <f>'Consolidado Mapa de Riesgos'!H31</f>
        <v>2.3</v>
      </c>
      <c r="G31" s="37" t="str">
        <f>'Consolidado Mapa de Riesgos'!O31</f>
        <v>El Gestor de Comunicaciones o quien delegue, deberá recibir y analizar cuatrimestralmente las necesidades y debilidades que posee el proceso para la consecución o generación de contenidos. Estos deben ser expuestos por el equipo en reuniones de trabajo que permitan visibilizar las necesidades a mejorar.
Formular las necesidades del proceso en pro del fortalecimiento.</v>
      </c>
      <c r="H31" s="39" t="str">
        <f>'Consolidado Mapa de Riesgos'!P31</f>
        <v>Líder y Gestor del proceso.</v>
      </c>
      <c r="I31" s="40" t="s">
        <v>891</v>
      </c>
      <c r="J31" s="40">
        <f t="shared" si="0"/>
        <v>15</v>
      </c>
      <c r="K31" s="40"/>
      <c r="L31" s="39" t="str">
        <f>'Consolidado Mapa de Riesgos'!Q31</f>
        <v>Planeación 
 Gestión de Contratación</v>
      </c>
      <c r="M31" s="40" t="s">
        <v>892</v>
      </c>
      <c r="N31" s="40">
        <f t="shared" si="1"/>
        <v>15</v>
      </c>
      <c r="O31" s="40"/>
      <c r="P31" s="39" t="str">
        <f>'Consolidado Mapa de Riesgos'!R31</f>
        <v>Semestral</v>
      </c>
      <c r="Q31" s="40" t="s">
        <v>916</v>
      </c>
      <c r="R31" s="40">
        <f t="shared" si="2"/>
        <v>0</v>
      </c>
      <c r="S31" s="40"/>
      <c r="T31" s="39" t="str">
        <f>'Consolidado Mapa de Riesgos'!S31</f>
        <v>Prevenir</v>
      </c>
      <c r="U31" s="40" t="s">
        <v>894</v>
      </c>
      <c r="V31" s="40">
        <f t="shared" si="3"/>
        <v>15</v>
      </c>
      <c r="W31" s="40"/>
      <c r="X31" s="39" t="str">
        <f>'Consolidado Mapa de Riesgos'!O31</f>
        <v>El Gestor de Comunicaciones o quien delegue, deberá recibir y analizar cuatrimestralmente las necesidades y debilidades que posee el proceso para la consecución o generación de contenidos. Estos deben ser expuestos por el equipo en reuniones de trabajo que permitan visibilizar las necesidades a mejorar.
Formular las necesidades del proceso en pro del fortalecimiento.</v>
      </c>
      <c r="Y31" s="40" t="s">
        <v>902</v>
      </c>
      <c r="Z31" s="40">
        <f t="shared" si="4"/>
        <v>15</v>
      </c>
      <c r="AA31" s="40"/>
      <c r="AB31" s="39" t="str">
        <f>'Consolidado Mapa de Riesgos'!T31</f>
        <v xml:space="preserve"># reuniones de trabajo realizadas </v>
      </c>
      <c r="AC31" s="40" t="s">
        <v>909</v>
      </c>
      <c r="AD31" s="40">
        <f t="shared" si="5"/>
        <v>15</v>
      </c>
      <c r="AE31" s="40"/>
      <c r="AF31" s="39" t="str">
        <f>'Consolidado Mapa de Riesgos'!U31</f>
        <v>acta de asistencia, novedades halladas y socialización con el líder del proceso para posibles soluciones.</v>
      </c>
      <c r="AG31" s="40" t="s">
        <v>900</v>
      </c>
      <c r="AH31" s="42">
        <f t="shared" si="6"/>
        <v>0</v>
      </c>
      <c r="AI31" s="42"/>
      <c r="AJ31" s="44">
        <f t="shared" si="7"/>
        <v>75</v>
      </c>
      <c r="AK31" s="45" t="str">
        <f t="shared" si="8"/>
        <v>DÉBIL</v>
      </c>
      <c r="AL31" s="46" t="s">
        <v>901</v>
      </c>
      <c r="AM31" s="138" t="s">
        <v>1062</v>
      </c>
      <c r="AN31" s="45" t="str">
        <f t="shared" si="9"/>
        <v>DÉBIL</v>
      </c>
      <c r="AO31" s="47" t="str">
        <f t="shared" si="10"/>
        <v>DÉBILDÉBIL</v>
      </c>
      <c r="AP31" s="48" t="str">
        <f t="shared" si="11"/>
        <v>DÉBIL</v>
      </c>
      <c r="AQ31" s="322" t="str">
        <f t="shared" si="12"/>
        <v>El control requiere rediseño</v>
      </c>
      <c r="AR31" s="327" t="s">
        <v>946</v>
      </c>
      <c r="AS31" s="324"/>
    </row>
    <row r="32" spans="1:45" ht="379.5" x14ac:dyDescent="0.2">
      <c r="A32" s="3">
        <v>0</v>
      </c>
      <c r="B32" s="37" t="str">
        <f>'Consolidado Mapa de Riesgos'!C32</f>
        <v>Gestión de Comunicaciones</v>
      </c>
      <c r="C32" s="37" t="str">
        <f>'Consolidado Mapa de Riesgos'!E32</f>
        <v>Ejecutar las estrategias definidas para la publicaciòn de informaciòn de manera inoportuna e ineficaz hacia los grupos de valor e interes de la entidad</v>
      </c>
      <c r="D32" s="37" t="str">
        <f>'Consolidado Mapa de Riesgos'!F32</f>
        <v>Las estrategias de comunicación que no estén acordes con la misionalidad y objetivos estratégicos de la entidad, lo cual debetía relacionarse directamente con la visibilización de la gestión insititucional a favor del valor de la transparencia.</v>
      </c>
      <c r="E32" s="37" t="str">
        <f>'Consolidado Mapa de Riesgos'!G32</f>
        <v>Cumplimiento</v>
      </c>
      <c r="F32" s="37" t="str">
        <f>'Consolidado Mapa de Riesgos'!H32</f>
        <v>2.4</v>
      </c>
      <c r="G32" s="37" t="str">
        <f>'Consolidado Mapa de Riesgos'!O32</f>
        <v xml:space="preserve">El Gestor del Proceso de Comunicaciones o quien delegue, deberá   revisar diaramente los productos generados haciéndo énfasis en el cumplimiento a la clasificación de la información en los contenidos; según en el Procedimiento de creación y publicación de contenidos  o información para el público interno o externo y su lista de chequeo. En caso de hallar falencias este no se publicará, deberá modificarse inmediatamente y continuar con el proceso.
Procedimiento actualizado y socializado. </v>
      </c>
      <c r="H32" s="39" t="str">
        <f>'Consolidado Mapa de Riesgos'!P32</f>
        <v>Gestor del Proceso</v>
      </c>
      <c r="I32" s="40" t="s">
        <v>891</v>
      </c>
      <c r="J32" s="40">
        <f t="shared" si="0"/>
        <v>15</v>
      </c>
      <c r="K32" s="40"/>
      <c r="L32" s="39">
        <f>'Consolidado Mapa de Riesgos'!Q32</f>
        <v>0</v>
      </c>
      <c r="M32" s="40" t="s">
        <v>892</v>
      </c>
      <c r="N32" s="40">
        <f t="shared" si="1"/>
        <v>15</v>
      </c>
      <c r="O32" s="40"/>
      <c r="P32" s="39" t="str">
        <f>'Consolidado Mapa de Riesgos'!R32</f>
        <v>Semestral</v>
      </c>
      <c r="Q32" s="40" t="s">
        <v>916</v>
      </c>
      <c r="R32" s="40">
        <f t="shared" si="2"/>
        <v>0</v>
      </c>
      <c r="S32" s="40"/>
      <c r="T32" s="39" t="str">
        <f>'Consolidado Mapa de Riesgos'!S32</f>
        <v>Prevenir</v>
      </c>
      <c r="U32" s="40" t="s">
        <v>894</v>
      </c>
      <c r="V32" s="40">
        <f t="shared" si="3"/>
        <v>15</v>
      </c>
      <c r="W32" s="40"/>
      <c r="X32" s="39" t="str">
        <f>'Consolidado Mapa de Riesgos'!O32</f>
        <v xml:space="preserve">El Gestor del Proceso de Comunicaciones o quien delegue, deberá   revisar diaramente los productos generados haciéndo énfasis en el cumplimiento a la clasificación de la información en los contenidos; según en el Procedimiento de creación y publicación de contenidos  o información para el público interno o externo y su lista de chequeo. En caso de hallar falencias este no se publicará, deberá modificarse inmediatamente y continuar con el proceso.
Procedimiento actualizado y socializado. </v>
      </c>
      <c r="Y32" s="40" t="s">
        <v>902</v>
      </c>
      <c r="Z32" s="40">
        <f t="shared" si="4"/>
        <v>15</v>
      </c>
      <c r="AA32" s="40"/>
      <c r="AB32" s="39" t="str">
        <f>'Consolidado Mapa de Riesgos'!T32</f>
        <v>Un Procedimiento actualizado y una socialización del procedimiento.</v>
      </c>
      <c r="AC32" s="40" t="s">
        <v>909</v>
      </c>
      <c r="AD32" s="40">
        <f t="shared" si="5"/>
        <v>15</v>
      </c>
      <c r="AE32" s="40"/>
      <c r="AF32" s="39" t="str">
        <f>'Consolidado Mapa de Riesgos'!U32</f>
        <v>Lista de chequeo, aprobación explícita del gestor sobre el contenido por el canal escogido o cambios de la publicación (si aplica),</v>
      </c>
      <c r="AG32" s="40" t="s">
        <v>897</v>
      </c>
      <c r="AH32" s="42">
        <f t="shared" si="6"/>
        <v>10</v>
      </c>
      <c r="AI32" s="42"/>
      <c r="AJ32" s="44">
        <f t="shared" si="7"/>
        <v>85</v>
      </c>
      <c r="AK32" s="45" t="str">
        <f t="shared" si="8"/>
        <v>MODERADO</v>
      </c>
      <c r="AL32" s="46" t="s">
        <v>898</v>
      </c>
      <c r="AM32" s="138" t="s">
        <v>1063</v>
      </c>
      <c r="AN32" s="45" t="str">
        <f t="shared" si="9"/>
        <v>FUERTE</v>
      </c>
      <c r="AO32" s="47" t="str">
        <f t="shared" si="10"/>
        <v>MODERADOFUERTE</v>
      </c>
      <c r="AP32" s="48" t="str">
        <f t="shared" si="11"/>
        <v>MODERADO</v>
      </c>
      <c r="AQ32" s="322" t="str">
        <f t="shared" si="12"/>
        <v>El control requiere ajustes de diseño o de ejecución</v>
      </c>
      <c r="AR32" s="327" t="s">
        <v>946</v>
      </c>
      <c r="AS32" s="324"/>
    </row>
    <row r="33" spans="1:45" ht="144" customHeight="1" x14ac:dyDescent="0.2">
      <c r="A33" s="3">
        <v>9</v>
      </c>
      <c r="B33" s="37" t="str">
        <f>'Consolidado Mapa de Riesgos'!C33</f>
        <v>Gestión de Comunicaciones</v>
      </c>
      <c r="C33" s="37" t="str">
        <f>'Consolidado Mapa de Riesgos'!E33</f>
        <v>Ejecutar las estrategias definidas para la publicaciòn de informaciòn de manera inoportuna e ineficaz hacia los grupos de valor e interes de la entidad</v>
      </c>
      <c r="D33" s="37" t="str">
        <f>'Consolidado Mapa de Riesgos'!F33</f>
        <v>Las estrategias de comunicación que no estén acordes con la misionalidad y objetivos estratégicos de la entidad, lo cual debetía relacionarse directamente con la visibilización de la gestión insititucional a favor del valor de la transparencia.</v>
      </c>
      <c r="E33" s="37" t="str">
        <f>'Consolidado Mapa de Riesgos'!G33</f>
        <v>Cumplimiento</v>
      </c>
      <c r="F33" s="37" t="str">
        <f>'Consolidado Mapa de Riesgos'!H33</f>
        <v>2.5</v>
      </c>
      <c r="G33" s="37" t="str">
        <f>'Consolidado Mapa de Riesgos'!O33</f>
        <v xml:space="preserve">El Gestor de Comunicaciones o quien delegue, trimestralmente deberá generar un correo de recordación a todos los gestores de los procesos de la entidad en cuanto a la actualización y cumplimiento de tiempos de la información a publicar en la web por parte de los demás procesos DNBC. En caso de registrar incumplimientos, este deberá ser reportado con los líderes de procesos quienes realizarán el pertienente llamado de atención y continuar con el proceso.
Recordar a los procesos de la entidad la actulización y publicación de  de información en la página web.  </v>
      </c>
      <c r="H33" s="39" t="str">
        <f>'Consolidado Mapa de Riesgos'!P33</f>
        <v>Gestor del Proceso</v>
      </c>
      <c r="I33" s="40" t="s">
        <v>891</v>
      </c>
      <c r="J33" s="40">
        <f t="shared" si="0"/>
        <v>15</v>
      </c>
      <c r="K33" s="40"/>
      <c r="L33" s="39">
        <f>'Consolidado Mapa de Riesgos'!Q33</f>
        <v>0</v>
      </c>
      <c r="M33" s="40" t="s">
        <v>892</v>
      </c>
      <c r="N33" s="40">
        <f t="shared" si="1"/>
        <v>15</v>
      </c>
      <c r="O33" s="40"/>
      <c r="P33" s="39" t="str">
        <f>'Consolidado Mapa de Riesgos'!R33</f>
        <v>Semestral</v>
      </c>
      <c r="Q33" s="40" t="s">
        <v>916</v>
      </c>
      <c r="R33" s="40">
        <f t="shared" si="2"/>
        <v>0</v>
      </c>
      <c r="S33" s="40"/>
      <c r="T33" s="39" t="str">
        <f>'Consolidado Mapa de Riesgos'!S33</f>
        <v>Prevenir</v>
      </c>
      <c r="U33" s="40" t="s">
        <v>894</v>
      </c>
      <c r="V33" s="40">
        <f t="shared" si="3"/>
        <v>15</v>
      </c>
      <c r="W33" s="40"/>
      <c r="X33" s="39" t="str">
        <f>'Consolidado Mapa de Riesgos'!O33</f>
        <v xml:space="preserve">El Gestor de Comunicaciones o quien delegue, trimestralmente deberá generar un correo de recordación a todos los gestores de los procesos de la entidad en cuanto a la actualización y cumplimiento de tiempos de la información a publicar en la web por parte de los demás procesos DNBC. En caso de registrar incumplimientos, este deberá ser reportado con los líderes de procesos quienes realizarán el pertienente llamado de atención y continuar con el proceso.
Recordar a los procesos de la entidad la actulización y publicación de  de información en la página web.  </v>
      </c>
      <c r="Y33" s="40" t="s">
        <v>902</v>
      </c>
      <c r="Z33" s="40">
        <f t="shared" si="4"/>
        <v>15</v>
      </c>
      <c r="AA33" s="40"/>
      <c r="AB33" s="39" t="str">
        <f>'Consolidado Mapa de Riesgos'!T33</f>
        <v>1 correo de recordación.</v>
      </c>
      <c r="AC33" s="40" t="s">
        <v>909</v>
      </c>
      <c r="AD33" s="40">
        <f t="shared" si="5"/>
        <v>15</v>
      </c>
      <c r="AE33" s="40"/>
      <c r="AF33" s="39" t="str">
        <f>'Consolidado Mapa de Riesgos'!U33</f>
        <v>Correo enviado a gestores, lista de información actualizada en la página web.</v>
      </c>
      <c r="AG33" s="40" t="s">
        <v>897</v>
      </c>
      <c r="AH33" s="42">
        <f t="shared" si="6"/>
        <v>10</v>
      </c>
      <c r="AI33" s="42"/>
      <c r="AJ33" s="44">
        <f t="shared" si="7"/>
        <v>85</v>
      </c>
      <c r="AK33" s="45" t="str">
        <f t="shared" si="8"/>
        <v>MODERADO</v>
      </c>
      <c r="AL33" s="46" t="s">
        <v>898</v>
      </c>
      <c r="AM33" s="138" t="s">
        <v>1063</v>
      </c>
      <c r="AN33" s="45" t="str">
        <f t="shared" si="9"/>
        <v>FUERTE</v>
      </c>
      <c r="AO33" s="47" t="str">
        <f t="shared" si="10"/>
        <v>MODERADOFUERTE</v>
      </c>
      <c r="AP33" s="48" t="str">
        <f t="shared" si="11"/>
        <v>MODERADO</v>
      </c>
      <c r="AQ33" s="322" t="str">
        <f t="shared" si="12"/>
        <v>El control requiere ajustes de diseño o de ejecución</v>
      </c>
      <c r="AR33" s="327" t="s">
        <v>946</v>
      </c>
      <c r="AS33" s="324"/>
    </row>
    <row r="34" spans="1:45" ht="114.75" customHeight="1" x14ac:dyDescent="0.2">
      <c r="A34" s="3">
        <v>0</v>
      </c>
      <c r="B34" s="37" t="str">
        <f>'Consolidado Mapa de Riesgos'!C34</f>
        <v>Gestión de Contratación</v>
      </c>
      <c r="C34" s="37" t="str">
        <f>'Consolidado Mapa de Riesgos'!E34</f>
        <v>Suministrar bienes y servicios para desarrollar las actividades de la DNBC que no se ajusten a las disposiciones legales establecidas.</v>
      </c>
      <c r="D34" s="37" t="str">
        <f>'Consolidado Mapa de Riesgos'!F34</f>
        <v>Elaborar contratos a destiempo o que no cumplen con las disposiciones  legales que aplican lo cual genera inconsistencias en la contratacion de los bienes y servicios de la entidad</v>
      </c>
      <c r="E34" s="37" t="str">
        <f>'Consolidado Mapa de Riesgos'!G34</f>
        <v>Operativo</v>
      </c>
      <c r="F34" s="37" t="str">
        <f>'Consolidado Mapa de Riesgos'!H34</f>
        <v>1.1</v>
      </c>
      <c r="G34" s="37" t="str">
        <f>'Consolidado Mapa de Riesgos'!O34</f>
        <v>Realizar seguimiento al PAA, registrando en el formato de control de adquisiciones y modificaciones al PAA las novedades que se surtan en su desarrollo</v>
      </c>
      <c r="H34" s="39" t="str">
        <f>'Consolidado Mapa de Riesgos'!P34</f>
        <v>Líder y gestor del proceso</v>
      </c>
      <c r="I34" s="40" t="s">
        <v>891</v>
      </c>
      <c r="J34" s="40">
        <f t="shared" si="0"/>
        <v>15</v>
      </c>
      <c r="K34" s="40"/>
      <c r="L34" s="39" t="str">
        <f>'Consolidado Mapa de Riesgos'!Q34</f>
        <v>Todos los procesos con necesidades de contratación</v>
      </c>
      <c r="M34" s="40" t="s">
        <v>892</v>
      </c>
      <c r="N34" s="40">
        <f t="shared" si="1"/>
        <v>15</v>
      </c>
      <c r="O34" s="40"/>
      <c r="P34" s="39" t="str">
        <f>'Consolidado Mapa de Riesgos'!R34</f>
        <v>Cuatrimestral</v>
      </c>
      <c r="Q34" s="40" t="s">
        <v>916</v>
      </c>
      <c r="R34" s="40">
        <f t="shared" si="2"/>
        <v>0</v>
      </c>
      <c r="S34" s="40"/>
      <c r="T34" s="39" t="str">
        <f>'Consolidado Mapa de Riesgos'!S34</f>
        <v>Prevenir</v>
      </c>
      <c r="U34" s="40" t="s">
        <v>894</v>
      </c>
      <c r="V34" s="40">
        <f t="shared" si="3"/>
        <v>15</v>
      </c>
      <c r="W34" s="40"/>
      <c r="X34" s="39" t="str">
        <f>'Consolidado Mapa de Riesgos'!O34</f>
        <v>Realizar seguimiento al PAA, registrando en el formato de control de adquisiciones y modificaciones al PAA las novedades que se surtan en su desarrollo</v>
      </c>
      <c r="Y34" s="40" t="s">
        <v>902</v>
      </c>
      <c r="Z34" s="40">
        <f t="shared" si="4"/>
        <v>15</v>
      </c>
      <c r="AA34" s="40"/>
      <c r="AB34" s="39" t="str">
        <f>'Consolidado Mapa de Riesgos'!T34</f>
        <v>No. De modificaciones al PAA aprobadas y realizadas/No. De modificaciones al PAA solicitadas</v>
      </c>
      <c r="AC34" s="40" t="s">
        <v>909</v>
      </c>
      <c r="AD34" s="40">
        <f t="shared" si="5"/>
        <v>15</v>
      </c>
      <c r="AE34" s="40"/>
      <c r="AF34" s="39" t="str">
        <f>'Consolidado Mapa de Riesgos'!U34</f>
        <v>Formato Control Adquisiciones y Modificaciones al PAA</v>
      </c>
      <c r="AG34" s="40" t="s">
        <v>897</v>
      </c>
      <c r="AH34" s="42">
        <f t="shared" si="6"/>
        <v>10</v>
      </c>
      <c r="AI34" s="42"/>
      <c r="AJ34" s="44">
        <f t="shared" si="7"/>
        <v>85</v>
      </c>
      <c r="AK34" s="45" t="str">
        <f t="shared" si="8"/>
        <v>MODERADO</v>
      </c>
      <c r="AL34" s="46" t="s">
        <v>898</v>
      </c>
      <c r="AM34" s="137" t="s">
        <v>918</v>
      </c>
      <c r="AN34" s="45" t="str">
        <f t="shared" si="9"/>
        <v>FUERTE</v>
      </c>
      <c r="AO34" s="47" t="str">
        <f t="shared" si="10"/>
        <v>MODERADOFUERTE</v>
      </c>
      <c r="AP34" s="48" t="str">
        <f t="shared" si="11"/>
        <v>MODERADO</v>
      </c>
      <c r="AQ34" s="322" t="str">
        <f t="shared" si="12"/>
        <v>El control requiere ajustes de diseño o de ejecución</v>
      </c>
      <c r="AR34" s="323" t="s">
        <v>946</v>
      </c>
      <c r="AS34" s="324"/>
    </row>
    <row r="35" spans="1:45" ht="120.75" x14ac:dyDescent="0.2">
      <c r="A35" s="3">
        <v>0</v>
      </c>
      <c r="B35" s="37" t="str">
        <f>'Consolidado Mapa de Riesgos'!C35</f>
        <v>Gestión de Contratación</v>
      </c>
      <c r="C35" s="37" t="str">
        <f>'Consolidado Mapa de Riesgos'!E35</f>
        <v>Suministrar bienes y servicios para desarrollar las actividades de la DNBC que no se ajusten a las disposiciones legales establecidas.</v>
      </c>
      <c r="D35" s="37" t="str">
        <f>'Consolidado Mapa de Riesgos'!F35</f>
        <v>Elaborar contratos a destiempo o que no cumplen con las disposiciones  legales que aplican lo cual genera inconsistencias en la contratacion de los bienes y servicios de la entidad</v>
      </c>
      <c r="E35" s="37" t="str">
        <f>'Consolidado Mapa de Riesgos'!G35</f>
        <v>Operativo</v>
      </c>
      <c r="F35" s="37" t="str">
        <f>'Consolidado Mapa de Riesgos'!H35</f>
        <v>1.3</v>
      </c>
      <c r="G35" s="37" t="str">
        <f>'Consolidado Mapa de Riesgos'!O35</f>
        <v>Verificar que toda la documentación de los expedientes contractuales cumpla con lineamientos legales vigentes y lo dispuesto en la caracterización del proceso</v>
      </c>
      <c r="H35" s="39" t="str">
        <f>'Consolidado Mapa de Riesgos'!P35</f>
        <v>Líder y gestor del proceso</v>
      </c>
      <c r="I35" s="40" t="s">
        <v>891</v>
      </c>
      <c r="J35" s="40">
        <f t="shared" si="0"/>
        <v>15</v>
      </c>
      <c r="K35" s="40"/>
      <c r="L35" s="39" t="str">
        <f>'Consolidado Mapa de Riesgos'!Q35</f>
        <v>N.A.</v>
      </c>
      <c r="M35" s="40" t="s">
        <v>892</v>
      </c>
      <c r="N35" s="40">
        <f t="shared" si="1"/>
        <v>15</v>
      </c>
      <c r="O35" s="40"/>
      <c r="P35" s="39" t="str">
        <f>'Consolidado Mapa de Riesgos'!R35</f>
        <v>Cuatrimestral</v>
      </c>
      <c r="Q35" s="40" t="s">
        <v>916</v>
      </c>
      <c r="R35" s="40">
        <f t="shared" si="2"/>
        <v>0</v>
      </c>
      <c r="S35" s="40"/>
      <c r="T35" s="39" t="str">
        <f>'Consolidado Mapa de Riesgos'!S35</f>
        <v>Prevenir</v>
      </c>
      <c r="U35" s="40" t="s">
        <v>894</v>
      </c>
      <c r="V35" s="40">
        <f t="shared" si="3"/>
        <v>15</v>
      </c>
      <c r="W35" s="40"/>
      <c r="X35" s="39" t="str">
        <f>'Consolidado Mapa de Riesgos'!O35</f>
        <v>Verificar que toda la documentación de los expedientes contractuales cumpla con lineamientos legales vigentes y lo dispuesto en la caracterización del proceso</v>
      </c>
      <c r="Y35" s="40" t="s">
        <v>902</v>
      </c>
      <c r="Z35" s="40">
        <f t="shared" si="4"/>
        <v>15</v>
      </c>
      <c r="AA35" s="40"/>
      <c r="AB35" s="39" t="str">
        <f>'Consolidado Mapa de Riesgos'!T35</f>
        <v>No de expedientes contractuales que cumplan con los lineamientos legales/No de solicitudes de contratación</v>
      </c>
      <c r="AC35" s="40" t="s">
        <v>896</v>
      </c>
      <c r="AD35" s="40">
        <f t="shared" si="5"/>
        <v>0</v>
      </c>
      <c r="AE35" s="40"/>
      <c r="AF35" s="39" t="str">
        <f>'Consolidado Mapa de Riesgos'!U35</f>
        <v>Cuadro de Contratos y Expedientes Contractuales</v>
      </c>
      <c r="AG35" s="40" t="s">
        <v>897</v>
      </c>
      <c r="AH35" s="42">
        <f t="shared" si="6"/>
        <v>10</v>
      </c>
      <c r="AI35" s="42"/>
      <c r="AJ35" s="44">
        <f t="shared" si="7"/>
        <v>70</v>
      </c>
      <c r="AK35" s="45" t="str">
        <f t="shared" si="8"/>
        <v>DÉBIL</v>
      </c>
      <c r="AL35" s="46" t="s">
        <v>898</v>
      </c>
      <c r="AM35" s="137" t="s">
        <v>919</v>
      </c>
      <c r="AN35" s="45" t="str">
        <f t="shared" si="9"/>
        <v>FUERTE</v>
      </c>
      <c r="AO35" s="47" t="str">
        <f t="shared" si="10"/>
        <v>DÉBILFUERTE</v>
      </c>
      <c r="AP35" s="48" t="str">
        <f t="shared" si="11"/>
        <v>DÉBIL</v>
      </c>
      <c r="AQ35" s="322" t="str">
        <f t="shared" si="12"/>
        <v>El control requiere rediseño</v>
      </c>
      <c r="AR35" s="327" t="s">
        <v>946</v>
      </c>
      <c r="AS35" s="324"/>
    </row>
    <row r="36" spans="1:45" ht="120.75" x14ac:dyDescent="0.2">
      <c r="A36" s="3">
        <v>10</v>
      </c>
      <c r="B36" s="37" t="str">
        <f>'Consolidado Mapa de Riesgos'!C36</f>
        <v>Gestión de Contratación</v>
      </c>
      <c r="C36" s="37" t="str">
        <f>'Consolidado Mapa de Riesgos'!E36</f>
        <v>Suministrar bienes y servicios para desarrollar las actividades de la DNBC que no se ajusten a las disposiciones legales establecidas.</v>
      </c>
      <c r="D36" s="37" t="str">
        <f>'Consolidado Mapa de Riesgos'!F36</f>
        <v>Elaborar contratos a destiempo o que no cumplen con las disposiciones  legales que aplican lo cual genera inconsistencias en la contratacion de los bienes y servicios de la entidad</v>
      </c>
      <c r="E36" s="37" t="str">
        <f>'Consolidado Mapa de Riesgos'!G36</f>
        <v>Operativo</v>
      </c>
      <c r="F36" s="37" t="str">
        <f>'Consolidado Mapa de Riesgos'!H36</f>
        <v>1.4</v>
      </c>
      <c r="G36" s="37" t="str">
        <f>'Consolidado Mapa de Riesgos'!O36</f>
        <v>Identificar las inconsistencias en los estudios previos radicados en gestión contractual de acuerdo a lo establecido en la Ley 1082 de 2015.</v>
      </c>
      <c r="H36" s="39" t="str">
        <f>'Consolidado Mapa de Riesgos'!P36</f>
        <v>Líder y gestor del proceso</v>
      </c>
      <c r="I36" s="40" t="s">
        <v>891</v>
      </c>
      <c r="J36" s="40">
        <f t="shared" si="0"/>
        <v>15</v>
      </c>
      <c r="K36" s="40"/>
      <c r="L36" s="39" t="str">
        <f>'Consolidado Mapa de Riesgos'!Q36</f>
        <v>Todos los procesos con necesidades de contratación</v>
      </c>
      <c r="M36" s="40" t="s">
        <v>892</v>
      </c>
      <c r="N36" s="40">
        <f t="shared" si="1"/>
        <v>15</v>
      </c>
      <c r="O36" s="40"/>
      <c r="P36" s="39" t="str">
        <f>'Consolidado Mapa de Riesgos'!R36</f>
        <v>Cuatrimestral</v>
      </c>
      <c r="Q36" s="40" t="s">
        <v>916</v>
      </c>
      <c r="R36" s="40">
        <f t="shared" si="2"/>
        <v>0</v>
      </c>
      <c r="S36" s="40"/>
      <c r="T36" s="39" t="str">
        <f>'Consolidado Mapa de Riesgos'!S36</f>
        <v>Prevenir</v>
      </c>
      <c r="U36" s="40" t="s">
        <v>894</v>
      </c>
      <c r="V36" s="40">
        <f t="shared" si="3"/>
        <v>15</v>
      </c>
      <c r="W36" s="40"/>
      <c r="X36" s="39" t="str">
        <f>'Consolidado Mapa de Riesgos'!O36</f>
        <v>Identificar las inconsistencias en los estudios previos radicados en gestión contractual de acuerdo a lo establecido en la Ley 1082 de 2015.</v>
      </c>
      <c r="Y36" s="40" t="s">
        <v>902</v>
      </c>
      <c r="Z36" s="40">
        <f t="shared" si="4"/>
        <v>15</v>
      </c>
      <c r="AA36" s="40"/>
      <c r="AB36" s="39" t="str">
        <f>'Consolidado Mapa de Riesgos'!T36</f>
        <v>Estudio previos con inconsistencias/ Estudios Previos Radicados</v>
      </c>
      <c r="AC36" s="40" t="s">
        <v>896</v>
      </c>
      <c r="AD36" s="40">
        <f t="shared" si="5"/>
        <v>0</v>
      </c>
      <c r="AE36" s="40"/>
      <c r="AF36" s="39" t="str">
        <f>'Consolidado Mapa de Riesgos'!U36</f>
        <v>Correo electrónico ó Memorando soportando la devolución del estudio previo para ajuste</v>
      </c>
      <c r="AG36" s="40" t="s">
        <v>897</v>
      </c>
      <c r="AH36" s="42">
        <f t="shared" si="6"/>
        <v>10</v>
      </c>
      <c r="AI36" s="42"/>
      <c r="AJ36" s="44">
        <f t="shared" si="7"/>
        <v>70</v>
      </c>
      <c r="AK36" s="45" t="str">
        <f t="shared" si="8"/>
        <v>DÉBIL</v>
      </c>
      <c r="AL36" s="46" t="s">
        <v>898</v>
      </c>
      <c r="AM36" s="137" t="s">
        <v>919</v>
      </c>
      <c r="AN36" s="45" t="str">
        <f t="shared" si="9"/>
        <v>FUERTE</v>
      </c>
      <c r="AO36" s="47" t="str">
        <f t="shared" si="10"/>
        <v>DÉBILFUERTE</v>
      </c>
      <c r="AP36" s="48" t="str">
        <f t="shared" si="11"/>
        <v>DÉBIL</v>
      </c>
      <c r="AQ36" s="322" t="str">
        <f t="shared" si="12"/>
        <v>El control requiere rediseño</v>
      </c>
      <c r="AR36" s="327" t="s">
        <v>946</v>
      </c>
      <c r="AS36" s="324"/>
    </row>
    <row r="37" spans="1:45" ht="103.5" x14ac:dyDescent="0.2">
      <c r="A37" s="3">
        <v>11</v>
      </c>
      <c r="B37" s="37" t="str">
        <f>'Consolidado Mapa de Riesgos'!C37</f>
        <v>Gestión de Contratación</v>
      </c>
      <c r="C37" s="37" t="str">
        <f>'Consolidado Mapa de Riesgos'!E37</f>
        <v>Publicación inoportuna de actividades contractuales en el SECOP II</v>
      </c>
      <c r="D37" s="37" t="str">
        <f>'Consolidado Mapa de Riesgos'!F37</f>
        <v>Demoras representativas en los tiempos de respuesta a los cargues de información realizados por los colaboradores de Gestión Contactual en el SECOP I y II</v>
      </c>
      <c r="E37" s="37" t="str">
        <f>'Consolidado Mapa de Riesgos'!G37</f>
        <v>Cumplimiento</v>
      </c>
      <c r="F37" s="37" t="str">
        <f>'Consolidado Mapa de Riesgos'!H37</f>
        <v>2.1</v>
      </c>
      <c r="G37" s="37" t="str">
        <f>'Consolidado Mapa de Riesgos'!O37</f>
        <v>Reporte al Área de T.I. de la DNBC o a Colombia Compra Eficiente sobre las fallas de conectividad y/o acceso a las herramientas tecnológicas del SECOP.</v>
      </c>
      <c r="H37" s="39" t="str">
        <f>'Consolidado Mapa de Riesgos'!P37</f>
        <v>Líder y gestor del proceso</v>
      </c>
      <c r="I37" s="40" t="s">
        <v>891</v>
      </c>
      <c r="J37" s="40">
        <f t="shared" si="0"/>
        <v>15</v>
      </c>
      <c r="K37" s="40"/>
      <c r="L37" s="39" t="str">
        <f>'Consolidado Mapa de Riesgos'!Q37</f>
        <v>N.A.</v>
      </c>
      <c r="M37" s="40" t="s">
        <v>892</v>
      </c>
      <c r="N37" s="40">
        <f t="shared" si="1"/>
        <v>15</v>
      </c>
      <c r="O37" s="40"/>
      <c r="P37" s="39" t="str">
        <f>'Consolidado Mapa de Riesgos'!R37</f>
        <v>Cuando se requiera</v>
      </c>
      <c r="Q37" s="40" t="s">
        <v>893</v>
      </c>
      <c r="R37" s="40">
        <f t="shared" si="2"/>
        <v>15</v>
      </c>
      <c r="S37" s="40"/>
      <c r="T37" s="39" t="str">
        <f>'Consolidado Mapa de Riesgos'!S37</f>
        <v>Detectar</v>
      </c>
      <c r="U37" s="40" t="s">
        <v>904</v>
      </c>
      <c r="V37" s="40">
        <f t="shared" si="3"/>
        <v>10</v>
      </c>
      <c r="W37" s="40"/>
      <c r="X37" s="39" t="str">
        <f>'Consolidado Mapa de Riesgos'!O37</f>
        <v>Reporte al Área de T.I. de la DNBC o a Colombia Compra Eficiente sobre las fallas de conectividad y/o acceso a las herramientas tecnológicas del SECOP.</v>
      </c>
      <c r="Y37" s="40" t="s">
        <v>902</v>
      </c>
      <c r="Z37" s="40">
        <f t="shared" si="4"/>
        <v>15</v>
      </c>
      <c r="AA37" s="40"/>
      <c r="AB37" s="39" t="str">
        <f>'Consolidado Mapa de Riesgos'!T37</f>
        <v>Reporte de fallas generadas durante el período</v>
      </c>
      <c r="AC37" s="40" t="s">
        <v>896</v>
      </c>
      <c r="AD37" s="40">
        <f t="shared" si="5"/>
        <v>0</v>
      </c>
      <c r="AE37" s="40"/>
      <c r="AF37" s="39" t="str">
        <f>'Consolidado Mapa de Riesgos'!U37</f>
        <v>Correo electrónico</v>
      </c>
      <c r="AG37" s="40" t="s">
        <v>897</v>
      </c>
      <c r="AH37" s="42">
        <f t="shared" si="6"/>
        <v>10</v>
      </c>
      <c r="AI37" s="42"/>
      <c r="AJ37" s="44">
        <f t="shared" si="7"/>
        <v>80</v>
      </c>
      <c r="AK37" s="45" t="str">
        <f t="shared" si="8"/>
        <v>MODERADO</v>
      </c>
      <c r="AL37" s="46" t="s">
        <v>898</v>
      </c>
      <c r="AM37" s="137" t="s">
        <v>919</v>
      </c>
      <c r="AN37" s="45" t="str">
        <f t="shared" si="9"/>
        <v>FUERTE</v>
      </c>
      <c r="AO37" s="47" t="str">
        <f t="shared" si="10"/>
        <v>MODERADOFUERTE</v>
      </c>
      <c r="AP37" s="48" t="str">
        <f t="shared" si="11"/>
        <v>MODERADO</v>
      </c>
      <c r="AQ37" s="322" t="str">
        <f t="shared" si="12"/>
        <v>El control requiere ajustes de diseño o de ejecución</v>
      </c>
      <c r="AR37" s="327" t="s">
        <v>946</v>
      </c>
      <c r="AS37" s="324"/>
    </row>
    <row r="38" spans="1:45" ht="103.5" x14ac:dyDescent="0.2">
      <c r="A38" s="3">
        <v>0</v>
      </c>
      <c r="B38" s="37" t="str">
        <f>'Consolidado Mapa de Riesgos'!C38</f>
        <v>Gestión Administrativa</v>
      </c>
      <c r="C38" s="37" t="str">
        <f>'Consolidado Mapa de Riesgos'!E38</f>
        <v>Proveer soluciones administrativas inadecuadas para el apoyo de la gestión de los procesos de la DNBC</v>
      </c>
      <c r="D38" s="37" t="str">
        <f>'Consolidado Mapa de Riesgos'!F38</f>
        <v>Suministrar soluciones que no cumplen con las necesidades o requerimientos de los diferentes proceso de la entidad.</v>
      </c>
      <c r="E38" s="37" t="str">
        <f>'Consolidado Mapa de Riesgos'!G38</f>
        <v>Cumplimiento</v>
      </c>
      <c r="F38" s="37" t="str">
        <f>'Consolidado Mapa de Riesgos'!H38</f>
        <v>1.1</v>
      </c>
      <c r="G38" s="37" t="str">
        <f>'Consolidado Mapa de Riesgos'!O38</f>
        <v xml:space="preserve">Evaluar y gestionar de manera oportuna las necesidades de contratación reportadas por los procesos.  </v>
      </c>
      <c r="H38" s="39" t="str">
        <f>'Consolidado Mapa de Riesgos'!P38</f>
        <v>Lider y Gestor del Proceso</v>
      </c>
      <c r="I38" s="40" t="s">
        <v>891</v>
      </c>
      <c r="J38" s="40">
        <f t="shared" si="0"/>
        <v>15</v>
      </c>
      <c r="K38" s="40"/>
      <c r="L38" s="39" t="str">
        <f>'Consolidado Mapa de Riesgos'!Q38</f>
        <v>Todos los procesos</v>
      </c>
      <c r="M38" s="40" t="s">
        <v>892</v>
      </c>
      <c r="N38" s="40">
        <f t="shared" si="1"/>
        <v>15</v>
      </c>
      <c r="O38" s="40"/>
      <c r="P38" s="39" t="str">
        <f>'Consolidado Mapa de Riesgos'!R38</f>
        <v xml:space="preserve">Trimestral </v>
      </c>
      <c r="Q38" s="40" t="s">
        <v>893</v>
      </c>
      <c r="R38" s="40">
        <f t="shared" si="2"/>
        <v>15</v>
      </c>
      <c r="S38" s="40"/>
      <c r="T38" s="39" t="str">
        <f>'Consolidado Mapa de Riesgos'!S38</f>
        <v>Prevenir</v>
      </c>
      <c r="U38" s="124" t="s">
        <v>894</v>
      </c>
      <c r="V38" s="40">
        <f t="shared" si="3"/>
        <v>15</v>
      </c>
      <c r="W38" s="40"/>
      <c r="X38" s="39" t="str">
        <f>'Consolidado Mapa de Riesgos'!O38</f>
        <v xml:space="preserve">Evaluar y gestionar de manera oportuna las necesidades de contratación reportadas por los procesos.  </v>
      </c>
      <c r="Y38" s="40" t="s">
        <v>902</v>
      </c>
      <c r="Z38" s="40">
        <f t="shared" si="4"/>
        <v>15</v>
      </c>
      <c r="AA38" s="40"/>
      <c r="AB38" s="39" t="str">
        <f>'Consolidado Mapa de Riesgos'!T38</f>
        <v>(Numero de solicitudes atendidas / Numero de solicitudes radicadas al proceso)*100</v>
      </c>
      <c r="AC38" s="40" t="s">
        <v>896</v>
      </c>
      <c r="AD38" s="40">
        <f t="shared" si="5"/>
        <v>0</v>
      </c>
      <c r="AE38" s="40"/>
      <c r="AF38" s="39" t="str">
        <f>'Consolidado Mapa de Riesgos'!U38</f>
        <v>Formatos o lista de seguimiento de las necesidades reportadas en cada proceso</v>
      </c>
      <c r="AG38" s="40" t="s">
        <v>897</v>
      </c>
      <c r="AH38" s="42">
        <f t="shared" si="6"/>
        <v>10</v>
      </c>
      <c r="AI38" s="42"/>
      <c r="AJ38" s="44">
        <f t="shared" si="7"/>
        <v>85</v>
      </c>
      <c r="AK38" s="45" t="str">
        <f t="shared" si="8"/>
        <v>MODERADO</v>
      </c>
      <c r="AL38" s="46" t="s">
        <v>898</v>
      </c>
      <c r="AM38" s="138" t="s">
        <v>1070</v>
      </c>
      <c r="AN38" s="45" t="str">
        <f t="shared" si="9"/>
        <v>FUERTE</v>
      </c>
      <c r="AO38" s="47" t="str">
        <f t="shared" si="10"/>
        <v>MODERADOFUERTE</v>
      </c>
      <c r="AP38" s="48" t="str">
        <f t="shared" si="11"/>
        <v>MODERADO</v>
      </c>
      <c r="AQ38" s="322" t="str">
        <f t="shared" si="12"/>
        <v>El control requiere ajustes de diseño o de ejecución</v>
      </c>
      <c r="AR38" s="323" t="s">
        <v>946</v>
      </c>
      <c r="AS38" s="324"/>
    </row>
    <row r="39" spans="1:45" ht="154.5" customHeight="1" x14ac:dyDescent="0.2">
      <c r="A39" s="3">
        <v>12</v>
      </c>
      <c r="B39" s="37" t="str">
        <f>'Consolidado Mapa de Riesgos'!C39</f>
        <v>Gestión Administrativa</v>
      </c>
      <c r="C39" s="37" t="str">
        <f>'Consolidado Mapa de Riesgos'!E39</f>
        <v>Proveer soluciones administrativas inadecuadas para el apoyo de la gestión de los procesos de la DNBC</v>
      </c>
      <c r="D39" s="37" t="str">
        <f>'Consolidado Mapa de Riesgos'!F39</f>
        <v>Suministrar soluciones que no cumplen con las necesidades o requerimientos de los diferentes proceso de la entidad.</v>
      </c>
      <c r="E39" s="37" t="str">
        <f>'Consolidado Mapa de Riesgos'!G39</f>
        <v>Cumplimiento</v>
      </c>
      <c r="F39" s="37" t="str">
        <f>'Consolidado Mapa de Riesgos'!H39</f>
        <v>1.2</v>
      </c>
      <c r="G39" s="37" t="str">
        <f>'Consolidado Mapa de Riesgos'!O39</f>
        <v xml:space="preserve">Evaluar y gestionar de manera oportuna las necesidades de contratación reportadas por los procesos.  </v>
      </c>
      <c r="H39" s="39" t="str">
        <f>'Consolidado Mapa de Riesgos'!P39</f>
        <v>Lider y Gestor del Proceso</v>
      </c>
      <c r="I39" s="40" t="s">
        <v>891</v>
      </c>
      <c r="J39" s="40">
        <f t="shared" si="0"/>
        <v>15</v>
      </c>
      <c r="K39" s="40"/>
      <c r="L39" s="39" t="str">
        <f>'Consolidado Mapa de Riesgos'!Q39</f>
        <v>Todos los procesos</v>
      </c>
      <c r="M39" s="40" t="s">
        <v>892</v>
      </c>
      <c r="N39" s="40">
        <f t="shared" si="1"/>
        <v>15</v>
      </c>
      <c r="O39" s="40"/>
      <c r="P39" s="39" t="str">
        <f>'Consolidado Mapa de Riesgos'!R39</f>
        <v xml:space="preserve">Trimestral </v>
      </c>
      <c r="Q39" s="40" t="s">
        <v>893</v>
      </c>
      <c r="R39" s="40">
        <f t="shared" si="2"/>
        <v>15</v>
      </c>
      <c r="S39" s="40"/>
      <c r="T39" s="39" t="str">
        <f>'Consolidado Mapa de Riesgos'!S39</f>
        <v>Prevenir</v>
      </c>
      <c r="U39" s="124" t="s">
        <v>920</v>
      </c>
      <c r="V39" s="40">
        <f t="shared" si="3"/>
        <v>0</v>
      </c>
      <c r="W39" s="40"/>
      <c r="X39" s="39" t="str">
        <f>'Consolidado Mapa de Riesgos'!O39</f>
        <v xml:space="preserve">Evaluar y gestionar de manera oportuna las necesidades de contratación reportadas por los procesos.  </v>
      </c>
      <c r="Y39" s="124" t="s">
        <v>895</v>
      </c>
      <c r="Z39" s="40">
        <f t="shared" si="4"/>
        <v>0</v>
      </c>
      <c r="AA39" s="40"/>
      <c r="AB39" s="39" t="str">
        <f>'Consolidado Mapa de Riesgos'!T39</f>
        <v>(Numero de solicitudes atendidas / Numero de solicitudes radicadas al proceso)*100</v>
      </c>
      <c r="AC39" s="40" t="s">
        <v>896</v>
      </c>
      <c r="AD39" s="40">
        <f t="shared" si="5"/>
        <v>0</v>
      </c>
      <c r="AE39" s="40"/>
      <c r="AF39" s="39" t="str">
        <f>'Consolidado Mapa de Riesgos'!U39</f>
        <v>Formatos o lista de seguimiento de las necesidades reportadas en cada proceso</v>
      </c>
      <c r="AG39" s="40" t="s">
        <v>900</v>
      </c>
      <c r="AH39" s="42">
        <f t="shared" si="6"/>
        <v>0</v>
      </c>
      <c r="AI39" s="42"/>
      <c r="AJ39" s="44">
        <f t="shared" si="7"/>
        <v>45</v>
      </c>
      <c r="AK39" s="45" t="str">
        <f t="shared" si="8"/>
        <v>DÉBIL</v>
      </c>
      <c r="AL39" s="46" t="s">
        <v>901</v>
      </c>
      <c r="AM39" s="138" t="s">
        <v>1071</v>
      </c>
      <c r="AN39" s="45" t="str">
        <f t="shared" si="9"/>
        <v>DÉBIL</v>
      </c>
      <c r="AO39" s="47" t="str">
        <f t="shared" si="10"/>
        <v>DÉBILDÉBIL</v>
      </c>
      <c r="AP39" s="48" t="str">
        <f t="shared" si="11"/>
        <v>DÉBIL</v>
      </c>
      <c r="AQ39" s="322" t="str">
        <f t="shared" si="12"/>
        <v>El control requiere rediseño</v>
      </c>
      <c r="AR39" s="327" t="s">
        <v>946</v>
      </c>
      <c r="AS39" s="324"/>
    </row>
    <row r="40" spans="1:45" ht="256.5" customHeight="1" x14ac:dyDescent="0.2">
      <c r="A40" s="3">
        <v>13</v>
      </c>
      <c r="B40" s="37" t="str">
        <f>'Consolidado Mapa de Riesgos'!C40</f>
        <v>Fortalecimiento Bomberil para la Respuesta</v>
      </c>
      <c r="C40" s="37" t="str">
        <f>'Consolidado Mapa de Riesgos'!E40</f>
        <v>Aprobación y adquisicion inoportuna de los HEAS y vehículos de bomberos</v>
      </c>
      <c r="D40" s="37" t="str">
        <f>'Consolidado Mapa de Riesgos'!F40</f>
        <v xml:space="preserve">Que el comité tecnico no se reuna a tiempo para dar la priorizacion de los proyectos que se presentan a junta nacional. </v>
      </c>
      <c r="E40" s="37" t="str">
        <f>'Consolidado Mapa de Riesgos'!G40</f>
        <v>Estratégico</v>
      </c>
      <c r="F40" s="37" t="str">
        <f>'Consolidado Mapa de Riesgos'!H40</f>
        <v>1.2</v>
      </c>
      <c r="G40" s="37" t="str">
        <f>'Consolidado Mapa de Riesgos'!O40</f>
        <v>Solicitud de convocatoria a la Dirección  para  que solicite la sesión de la Junta Nacional de Bomberos</v>
      </c>
      <c r="H40" s="39" t="str">
        <f>'Consolidado Mapa de Riesgos'!P40</f>
        <v xml:space="preserve">Subdirector de Estrategia y Coordinación Bomberil
Gestor del proceso
</v>
      </c>
      <c r="I40" s="40" t="s">
        <v>891</v>
      </c>
      <c r="J40" s="40">
        <f t="shared" ref="J40:J71" si="13">IFERROR(VLOOKUP(I40,Matriz1,2,FALSE),0)</f>
        <v>15</v>
      </c>
      <c r="K40" s="40"/>
      <c r="L40" s="39" t="str">
        <f>'Consolidado Mapa de Riesgos'!Q40</f>
        <v xml:space="preserve">Dirección </v>
      </c>
      <c r="M40" s="40" t="s">
        <v>892</v>
      </c>
      <c r="N40" s="40">
        <f t="shared" ref="N40:N71" si="14">IFERROR(VLOOKUP(M40,Matriz2,2,FALSE),0)</f>
        <v>15</v>
      </c>
      <c r="O40" s="40"/>
      <c r="P40" s="39" t="str">
        <f>'Consolidado Mapa de Riesgos'!R40</f>
        <v xml:space="preserve">Trimestral </v>
      </c>
      <c r="Q40" s="40" t="s">
        <v>893</v>
      </c>
      <c r="R40" s="40">
        <f t="shared" ref="R40:R71" si="15">IFERROR(VLOOKUP(Q40,Matriz3,2,FALSE),0)</f>
        <v>15</v>
      </c>
      <c r="S40" s="40"/>
      <c r="T40" s="39" t="str">
        <f>'Consolidado Mapa de Riesgos'!S40</f>
        <v>Prevenir</v>
      </c>
      <c r="U40" s="40" t="s">
        <v>920</v>
      </c>
      <c r="V40" s="40">
        <f t="shared" ref="V40:V71" si="16">IFERROR(VLOOKUP(U40,Matriz4,2,FALSE),0)</f>
        <v>0</v>
      </c>
      <c r="W40" s="40"/>
      <c r="X40" s="39" t="str">
        <f>'Consolidado Mapa de Riesgos'!O40</f>
        <v>Solicitud de convocatoria a la Dirección  para  que solicite la sesión de la Junta Nacional de Bomberos</v>
      </c>
      <c r="Y40" s="40" t="s">
        <v>895</v>
      </c>
      <c r="Z40" s="40">
        <f t="shared" ref="Z40:Z71" si="17">IFERROR(VLOOKUP(Y40,Matriz5,2,FALSE),0)</f>
        <v>0</v>
      </c>
      <c r="AA40" s="40"/>
      <c r="AB40" s="39" t="str">
        <f>'Consolidado Mapa de Riesgos'!T40</f>
        <v>No de solicitudes  de convocatoria de Junta</v>
      </c>
      <c r="AC40" s="40" t="s">
        <v>896</v>
      </c>
      <c r="AD40" s="40">
        <f t="shared" ref="AD40:AD71" si="18">IFERROR(VLOOKUP(AC40,Matriz6,2,FALSE),0)</f>
        <v>0</v>
      </c>
      <c r="AE40" s="40"/>
      <c r="AF40" s="39" t="str">
        <f>'Consolidado Mapa de Riesgos'!U40</f>
        <v xml:space="preserve">Correos electrónicos , oficios y/o actas de reunión. </v>
      </c>
      <c r="AG40" s="40" t="s">
        <v>900</v>
      </c>
      <c r="AH40" s="42">
        <f t="shared" ref="AH40:AH71" si="19">IFERROR(VLOOKUP(AG40,Matriz7,2,FALSE),0)</f>
        <v>0</v>
      </c>
      <c r="AI40" s="42"/>
      <c r="AJ40" s="44">
        <f t="shared" si="7"/>
        <v>45</v>
      </c>
      <c r="AK40" s="45" t="str">
        <f t="shared" si="8"/>
        <v>DÉBIL</v>
      </c>
      <c r="AL40" s="46" t="s">
        <v>901</v>
      </c>
      <c r="AM40" s="137" t="s">
        <v>921</v>
      </c>
      <c r="AN40" s="45" t="str">
        <f t="shared" ref="AN40:AN71" si="20">IFERROR(VLOOKUP(AL40,Matriz8,2,FALSE)," ")</f>
        <v>DÉBIL</v>
      </c>
      <c r="AO40" s="47" t="str">
        <f t="shared" si="10"/>
        <v>DÉBILDÉBIL</v>
      </c>
      <c r="AP40" s="48" t="str">
        <f t="shared" ref="AP40:AP71" si="21">IFERROR(VLOOKUP(AO40,Matriz9,2,FALSE),"")</f>
        <v>DÉBIL</v>
      </c>
      <c r="AQ40" s="322" t="str">
        <f t="shared" ref="AQ40:AQ71" si="22">IFERROR(VLOOKUP(AP40,Matriz10,2,FALSE),"")</f>
        <v>El control requiere rediseño</v>
      </c>
      <c r="AR40" s="323" t="s">
        <v>946</v>
      </c>
      <c r="AS40" s="324"/>
    </row>
    <row r="41" spans="1:45" ht="258.75" x14ac:dyDescent="0.2">
      <c r="A41" s="3">
        <v>14</v>
      </c>
      <c r="B41" s="37" t="str">
        <f>'Consolidado Mapa de Riesgos'!C41</f>
        <v>Fortalecimiento Bomberil para la Respuesta</v>
      </c>
      <c r="C41" s="37" t="str">
        <f>'Consolidado Mapa de Riesgos'!E41</f>
        <v>Los documentos para entrega del bien aprobado para comodato, no cumplen con los requisitos solicitados por el area contractual de la entidad.</v>
      </c>
      <c r="D41" s="37" t="str">
        <f>'Consolidado Mapa de Riesgos'!F41</f>
        <v>No se diligencia de manera correcta  el formato de  Lista de Chequeo por Comodato</v>
      </c>
      <c r="E41" s="37" t="str">
        <f>'Consolidado Mapa de Riesgos'!G41</f>
        <v>Operativo</v>
      </c>
      <c r="F41" s="37" t="str">
        <f>'Consolidado Mapa de Riesgos'!H41</f>
        <v>2.1</v>
      </c>
      <c r="G41" s="37" t="str">
        <f>'Consolidado Mapa de Riesgos'!O41</f>
        <v>Diligenciamiento y seguimiento de la Lista de Chequeo por Comodato</v>
      </c>
      <c r="H41" s="39" t="str">
        <f>'Consolidado Mapa de Riesgos'!P41</f>
        <v xml:space="preserve">Subdirector de Estrategia y Coordinación Bomberil
Gestor del proceso
</v>
      </c>
      <c r="I41" s="40" t="s">
        <v>891</v>
      </c>
      <c r="J41" s="40">
        <f t="shared" si="13"/>
        <v>15</v>
      </c>
      <c r="K41" s="40"/>
      <c r="L41" s="39" t="str">
        <f>'Consolidado Mapa de Riesgos'!Q41</f>
        <v>Personal Apoyo a Proyectos</v>
      </c>
      <c r="M41" s="40" t="s">
        <v>892</v>
      </c>
      <c r="N41" s="40">
        <f t="shared" si="14"/>
        <v>15</v>
      </c>
      <c r="O41" s="40"/>
      <c r="P41" s="39" t="str">
        <f>'Consolidado Mapa de Riesgos'!R41</f>
        <v>Cuando se requiera</v>
      </c>
      <c r="Q41" s="40" t="s">
        <v>893</v>
      </c>
      <c r="R41" s="40">
        <f t="shared" si="15"/>
        <v>15</v>
      </c>
      <c r="S41" s="40"/>
      <c r="T41" s="39" t="str">
        <f>'Consolidado Mapa de Riesgos'!S41</f>
        <v>Prevenir</v>
      </c>
      <c r="U41" s="40" t="s">
        <v>920</v>
      </c>
      <c r="V41" s="40">
        <f t="shared" si="16"/>
        <v>0</v>
      </c>
      <c r="W41" s="40"/>
      <c r="X41" s="39" t="str">
        <f>'Consolidado Mapa de Riesgos'!O41</f>
        <v>Diligenciamiento y seguimiento de la Lista de Chequeo por Comodato</v>
      </c>
      <c r="Y41" s="40" t="s">
        <v>895</v>
      </c>
      <c r="Z41" s="40">
        <f t="shared" si="17"/>
        <v>0</v>
      </c>
      <c r="AA41" s="40"/>
      <c r="AB41" s="39" t="str">
        <f>'Consolidado Mapa de Riesgos'!T41</f>
        <v>No de Proyectos  Revisados para elaboración de comodatos/ No de Proyectos Aprobados por Junta Nacional  de Bomberos</v>
      </c>
      <c r="AC41" s="40" t="s">
        <v>896</v>
      </c>
      <c r="AD41" s="40">
        <f t="shared" si="18"/>
        <v>0</v>
      </c>
      <c r="AE41" s="40"/>
      <c r="AF41" s="39" t="str">
        <f>'Consolidado Mapa de Riesgos'!U41</f>
        <v>Lista de Chequeo por Comodato</v>
      </c>
      <c r="AG41" s="40" t="s">
        <v>900</v>
      </c>
      <c r="AH41" s="42">
        <f t="shared" si="19"/>
        <v>0</v>
      </c>
      <c r="AI41" s="42"/>
      <c r="AJ41" s="44">
        <f t="shared" si="7"/>
        <v>45</v>
      </c>
      <c r="AK41" s="45" t="str">
        <f t="shared" si="8"/>
        <v>DÉBIL</v>
      </c>
      <c r="AL41" s="46" t="s">
        <v>901</v>
      </c>
      <c r="AM41" s="137" t="s">
        <v>1138</v>
      </c>
      <c r="AN41" s="45" t="str">
        <f t="shared" si="20"/>
        <v>DÉBIL</v>
      </c>
      <c r="AO41" s="47" t="str">
        <f t="shared" si="10"/>
        <v>DÉBILDÉBIL</v>
      </c>
      <c r="AP41" s="48" t="str">
        <f t="shared" si="21"/>
        <v>DÉBIL</v>
      </c>
      <c r="AQ41" s="322" t="str">
        <f t="shared" si="22"/>
        <v>El control requiere rediseño</v>
      </c>
      <c r="AR41" s="323" t="s">
        <v>946</v>
      </c>
      <c r="AS41" s="324"/>
    </row>
    <row r="42" spans="1:45" ht="138" x14ac:dyDescent="0.2">
      <c r="A42" s="3">
        <v>0</v>
      </c>
      <c r="B42" s="37" t="str">
        <f>'Consolidado Mapa de Riesgos'!C42</f>
        <v>Evaluación y Seguimiento</v>
      </c>
      <c r="C42" s="37" t="str">
        <f>'Consolidado Mapa de Riesgos'!E42</f>
        <v>Inadecuada evaluación del Sistema de Control Interno</v>
      </c>
      <c r="D42" s="37" t="str">
        <f>'Consolidado Mapa de Riesgos'!F42</f>
        <v>No lograr efectuar una evaluación independiente del Sistema de Control Interno debido a la ocurrencia de situaciones que  puedan afectar la planeación y ejecución del programa de auditorias.</v>
      </c>
      <c r="E42" s="37" t="str">
        <f>'Consolidado Mapa de Riesgos'!G42</f>
        <v>Estratégico</v>
      </c>
      <c r="F42" s="37" t="str">
        <f>'Consolidado Mapa de Riesgos'!H42</f>
        <v>1.1</v>
      </c>
      <c r="G42" s="37" t="str">
        <f>'Consolidado Mapa de Riesgos'!O42</f>
        <v xml:space="preserve">Presentar oportunamente las necesidades de contratación a la alta dirección para su aprobación y gestión de los recursos, alienado con el plan de acción y el programa de auditoria </v>
      </c>
      <c r="H42" s="39" t="str">
        <f>'Consolidado Mapa de Riesgos'!P42</f>
        <v>Asesor(a) con funciones de Control Interno</v>
      </c>
      <c r="I42" s="40" t="s">
        <v>891</v>
      </c>
      <c r="J42" s="40">
        <f t="shared" si="13"/>
        <v>15</v>
      </c>
      <c r="K42" s="40"/>
      <c r="L42" s="39" t="str">
        <f>'Consolidado Mapa de Riesgos'!Q42</f>
        <v>Comité Institucional de Coordinación de Control Interno</v>
      </c>
      <c r="M42" s="40" t="s">
        <v>892</v>
      </c>
      <c r="N42" s="40">
        <f t="shared" si="14"/>
        <v>15</v>
      </c>
      <c r="O42" s="40"/>
      <c r="P42" s="39" t="str">
        <f>'Consolidado Mapa de Riesgos'!R42</f>
        <v>Anual</v>
      </c>
      <c r="Q42" s="124" t="s">
        <v>916</v>
      </c>
      <c r="R42" s="40">
        <f t="shared" si="15"/>
        <v>0</v>
      </c>
      <c r="S42" s="40"/>
      <c r="T42" s="39" t="str">
        <f>'Consolidado Mapa de Riesgos'!S42</f>
        <v>Prevenir</v>
      </c>
      <c r="U42" s="40" t="s">
        <v>894</v>
      </c>
      <c r="V42" s="40">
        <f t="shared" si="16"/>
        <v>15</v>
      </c>
      <c r="W42" s="40"/>
      <c r="X42" s="39" t="str">
        <f>'Consolidado Mapa de Riesgos'!O42</f>
        <v xml:space="preserve">Presentar oportunamente las necesidades de contratación a la alta dirección para su aprobación y gestión de los recursos, alienado con el plan de acción y el programa de auditoria </v>
      </c>
      <c r="Y42" s="124" t="s">
        <v>895</v>
      </c>
      <c r="Z42" s="40">
        <f t="shared" si="17"/>
        <v>0</v>
      </c>
      <c r="AA42" s="40"/>
      <c r="AB42" s="39" t="str">
        <f>'Consolidado Mapa de Riesgos'!T42</f>
        <v>Una solicitud de necesidades de contratación remitida a Planeación</v>
      </c>
      <c r="AC42" s="124" t="s">
        <v>896</v>
      </c>
      <c r="AD42" s="40">
        <f t="shared" si="18"/>
        <v>0</v>
      </c>
      <c r="AE42" s="40"/>
      <c r="AF42" s="39" t="str">
        <f>'Consolidado Mapa de Riesgos'!U42</f>
        <v>Remisión de las necesidades de contratación del proceso de acuerdo con los parámetros establecidos por Planeación</v>
      </c>
      <c r="AG42" s="40" t="s">
        <v>897</v>
      </c>
      <c r="AH42" s="42">
        <f t="shared" si="19"/>
        <v>10</v>
      </c>
      <c r="AI42" s="42"/>
      <c r="AJ42" s="44">
        <f t="shared" si="7"/>
        <v>55</v>
      </c>
      <c r="AK42" s="45" t="str">
        <f t="shared" si="8"/>
        <v>DÉBIL</v>
      </c>
      <c r="AL42" s="46" t="s">
        <v>898</v>
      </c>
      <c r="AM42" s="138" t="s">
        <v>1069</v>
      </c>
      <c r="AN42" s="45" t="str">
        <f t="shared" si="20"/>
        <v>FUERTE</v>
      </c>
      <c r="AO42" s="47" t="str">
        <f t="shared" si="10"/>
        <v>DÉBILFUERTE</v>
      </c>
      <c r="AP42" s="48" t="str">
        <f t="shared" si="21"/>
        <v>DÉBIL</v>
      </c>
      <c r="AQ42" s="322" t="str">
        <f t="shared" si="22"/>
        <v>El control requiere rediseño</v>
      </c>
      <c r="AR42" s="327" t="s">
        <v>946</v>
      </c>
      <c r="AS42" s="324"/>
    </row>
    <row r="43" spans="1:45" ht="155.25" x14ac:dyDescent="0.2">
      <c r="A43" s="3">
        <v>15</v>
      </c>
      <c r="B43" s="37" t="str">
        <f>'Consolidado Mapa de Riesgos'!C43</f>
        <v>Evaluación y Seguimiento</v>
      </c>
      <c r="C43" s="37" t="str">
        <f>'Consolidado Mapa de Riesgos'!E43</f>
        <v>Inadecuada evaluación del Sistema de Control Interno</v>
      </c>
      <c r="D43" s="37" t="str">
        <f>'Consolidado Mapa de Riesgos'!F43</f>
        <v>No lograr efectuar una evaluación independiente del Sistema de Control Interno debido a la ocurrencia de situaciones que  puedan afectar la planeación y ejecución del programa de auditorias.</v>
      </c>
      <c r="E43" s="37" t="str">
        <f>'Consolidado Mapa de Riesgos'!G43</f>
        <v>Estratégico</v>
      </c>
      <c r="F43" s="37" t="str">
        <f>'Consolidado Mapa de Riesgos'!H43</f>
        <v>1.4</v>
      </c>
      <c r="G43" s="37" t="str">
        <f>'Consolidado Mapa de Riesgos'!O43</f>
        <v>Presentar oportunamente el programa de auditorias al comité de coordinación de control interno para su aprobación y ejecución oportuna, garantizando que sean evaluados todos los procesos en el ciclo de auditoría</v>
      </c>
      <c r="H43" s="39" t="str">
        <f>'Consolidado Mapa de Riesgos'!P43</f>
        <v>Asesor(a) con funciones de Control Interno</v>
      </c>
      <c r="I43" s="40" t="s">
        <v>891</v>
      </c>
      <c r="J43" s="40">
        <f t="shared" si="13"/>
        <v>15</v>
      </c>
      <c r="K43" s="40"/>
      <c r="L43" s="39" t="str">
        <f>'Consolidado Mapa de Riesgos'!Q43</f>
        <v>Comité Institucional de Coordinación de Control Interno</v>
      </c>
      <c r="M43" s="40" t="s">
        <v>892</v>
      </c>
      <c r="N43" s="40">
        <f t="shared" si="14"/>
        <v>15</v>
      </c>
      <c r="O43" s="40"/>
      <c r="P43" s="39" t="str">
        <f>'Consolidado Mapa de Riesgos'!R43</f>
        <v>Anual</v>
      </c>
      <c r="Q43" s="40" t="s">
        <v>916</v>
      </c>
      <c r="R43" s="40">
        <f t="shared" si="15"/>
        <v>0</v>
      </c>
      <c r="S43" s="40"/>
      <c r="T43" s="39" t="str">
        <f>'Consolidado Mapa de Riesgos'!S43</f>
        <v>Prevenir</v>
      </c>
      <c r="U43" s="40" t="s">
        <v>894</v>
      </c>
      <c r="V43" s="40">
        <f t="shared" si="16"/>
        <v>15</v>
      </c>
      <c r="W43" s="40"/>
      <c r="X43" s="39" t="str">
        <f>'Consolidado Mapa de Riesgos'!O43</f>
        <v>Presentar oportunamente el programa de auditorias al comité de coordinación de control interno para su aprobación y ejecución oportuna, garantizando que sean evaluados todos los procesos en el ciclo de auditoría</v>
      </c>
      <c r="Y43" s="124" t="s">
        <v>895</v>
      </c>
      <c r="Z43" s="40">
        <f t="shared" si="17"/>
        <v>0</v>
      </c>
      <c r="AA43" s="40"/>
      <c r="AB43" s="39" t="str">
        <f>'Consolidado Mapa de Riesgos'!T43</f>
        <v>Un Programa de Auditoria de la vigencia aprobado</v>
      </c>
      <c r="AC43" s="124" t="s">
        <v>896</v>
      </c>
      <c r="AD43" s="40">
        <f t="shared" si="18"/>
        <v>0</v>
      </c>
      <c r="AE43" s="40"/>
      <c r="AF43" s="39" t="str">
        <f>'Consolidado Mapa de Riesgos'!U43</f>
        <v>Acta del Comité Institucional de Coordinación de Control Interno donde se aprueba el programa de auditoria de la vigencia</v>
      </c>
      <c r="AG43" s="40" t="s">
        <v>897</v>
      </c>
      <c r="AH43" s="42">
        <f t="shared" si="19"/>
        <v>10</v>
      </c>
      <c r="AI43" s="42"/>
      <c r="AJ43" s="44">
        <f t="shared" si="7"/>
        <v>55</v>
      </c>
      <c r="AK43" s="45" t="str">
        <f t="shared" si="8"/>
        <v>DÉBIL</v>
      </c>
      <c r="AL43" s="46" t="s">
        <v>898</v>
      </c>
      <c r="AM43" s="138" t="s">
        <v>1069</v>
      </c>
      <c r="AN43" s="45" t="str">
        <f t="shared" si="20"/>
        <v>FUERTE</v>
      </c>
      <c r="AO43" s="47" t="str">
        <f t="shared" si="10"/>
        <v>DÉBILFUERTE</v>
      </c>
      <c r="AP43" s="48" t="str">
        <f t="shared" si="21"/>
        <v>DÉBIL</v>
      </c>
      <c r="AQ43" s="322" t="str">
        <f t="shared" si="22"/>
        <v>El control requiere rediseño</v>
      </c>
      <c r="AR43" s="327" t="s">
        <v>946</v>
      </c>
      <c r="AS43" s="324"/>
    </row>
    <row r="44" spans="1:45" ht="396.75" x14ac:dyDescent="0.2">
      <c r="A44" s="3">
        <v>0</v>
      </c>
      <c r="B44" s="37" t="str">
        <f>'Consolidado Mapa de Riesgos'!C44</f>
        <v>Inspección Vigilancia y Control</v>
      </c>
      <c r="C44" s="37" t="str">
        <f>'Consolidado Mapa de Riesgos'!E44</f>
        <v xml:space="preserve">Conceptos errados sobre los cuerpo de bomberos </v>
      </c>
      <c r="D44" s="37" t="str">
        <f>'Consolidado Mapa de Riesgos'!F44</f>
        <v xml:space="preserve">Emitir un concepto errado frente al cumplimiento de los estándares mínimos definidos por la DNBC que genere diferencias entre las capacidades real del cuerpo de bomberos y la oferta del servicio público esencial. </v>
      </c>
      <c r="E44" s="37" t="str">
        <f>'Consolidado Mapa de Riesgos'!G44</f>
        <v>Cumplimiento</v>
      </c>
      <c r="F44" s="37" t="str">
        <f>'Consolidado Mapa de Riesgos'!H44</f>
        <v>1.1</v>
      </c>
      <c r="G44" s="37" t="str">
        <f>'Consolidado Mapa de Riesgos'!O44</f>
        <v xml:space="preserve">Verificación de los procedimientos definidos para la IVC.
El Subdirector de Estrategia y Coordinación Bomberil previamente a la emisión del informe al Cuerpo de Bomberos, verifica que este  refleje los resultados de la visita realizada de acuerdo a los programas de inspección definidos para tal fin. 
Para ello se evalua que el informe de verificación este diligenciado por los responsables, tengan la evidencia adecuada, refleje las conclusiones y sean acordes a lo indicado en el informe. </v>
      </c>
      <c r="H44" s="39" t="str">
        <f>'Consolidado Mapa de Riesgos'!P44</f>
        <v>Gestor del proceso</v>
      </c>
      <c r="I44" s="40" t="s">
        <v>891</v>
      </c>
      <c r="J44" s="40">
        <f t="shared" si="13"/>
        <v>15</v>
      </c>
      <c r="K44" s="40"/>
      <c r="L44" s="39" t="str">
        <f>'Consolidado Mapa de Riesgos'!Q44</f>
        <v xml:space="preserve">Subdirector de Estrategia y Coordinación Bomberil </v>
      </c>
      <c r="M44" s="40" t="s">
        <v>892</v>
      </c>
      <c r="N44" s="40">
        <f t="shared" si="14"/>
        <v>15</v>
      </c>
      <c r="O44" s="40"/>
      <c r="P44" s="39" t="str">
        <f>'Consolidado Mapa de Riesgos'!R44</f>
        <v>Cuatrimestral</v>
      </c>
      <c r="Q44" s="124" t="s">
        <v>916</v>
      </c>
      <c r="R44" s="40">
        <f t="shared" si="15"/>
        <v>0</v>
      </c>
      <c r="S44" s="40"/>
      <c r="T44" s="39" t="str">
        <f>'Consolidado Mapa de Riesgos'!S44</f>
        <v>Prevenir</v>
      </c>
      <c r="U44" s="40" t="s">
        <v>894</v>
      </c>
      <c r="V44" s="40">
        <f t="shared" si="16"/>
        <v>15</v>
      </c>
      <c r="W44" s="40"/>
      <c r="X44" s="39" t="str">
        <f>'Consolidado Mapa de Riesgos'!O44</f>
        <v xml:space="preserve">Verificación de los procedimientos definidos para la IVC.
El Subdirector de Estrategia y Coordinación Bomberil previamente a la emisión del informe al Cuerpo de Bomberos, verifica que este  refleje los resultados de la visita realizada de acuerdo a los programas de inspección definidos para tal fin. 
Para ello se evalua que el informe de verificación este diligenciado por los responsables, tengan la evidencia adecuada, refleje las conclusiones y sean acordes a lo indicado en el informe. </v>
      </c>
      <c r="Y44" s="40" t="s">
        <v>902</v>
      </c>
      <c r="Z44" s="40">
        <f t="shared" si="17"/>
        <v>15</v>
      </c>
      <c r="AA44" s="40"/>
      <c r="AB44" s="39" t="str">
        <f>'Consolidado Mapa de Riesgos'!T44</f>
        <v>Inconsistencias frente al concepto en los informes emitidos/ informes emitidos en el periodo</v>
      </c>
      <c r="AC44" s="124" t="s">
        <v>896</v>
      </c>
      <c r="AD44" s="40">
        <f t="shared" si="18"/>
        <v>0</v>
      </c>
      <c r="AE44" s="40"/>
      <c r="AF44" s="39" t="str">
        <f>'Consolidado Mapa de Riesgos'!U44</f>
        <v>Aprobación del informe por parte del  Subdirector de Estrategia y Coordinación Bomberil 
ó
Lista de Asistencia y grabacion de la reunión</v>
      </c>
      <c r="AG44" s="124" t="s">
        <v>925</v>
      </c>
      <c r="AH44" s="42">
        <f t="shared" si="19"/>
        <v>5</v>
      </c>
      <c r="AI44" s="42"/>
      <c r="AJ44" s="44">
        <f t="shared" si="7"/>
        <v>65</v>
      </c>
      <c r="AK44" s="45" t="str">
        <f t="shared" si="8"/>
        <v>DÉBIL</v>
      </c>
      <c r="AL44" s="46" t="s">
        <v>901</v>
      </c>
      <c r="AM44" s="138" t="s">
        <v>1074</v>
      </c>
      <c r="AN44" s="45" t="str">
        <f t="shared" si="20"/>
        <v>DÉBIL</v>
      </c>
      <c r="AO44" s="47" t="str">
        <f t="shared" si="10"/>
        <v>DÉBILDÉBIL</v>
      </c>
      <c r="AP44" s="48" t="str">
        <f t="shared" si="21"/>
        <v>DÉBIL</v>
      </c>
      <c r="AQ44" s="322" t="str">
        <f t="shared" si="22"/>
        <v>El control requiere rediseño</v>
      </c>
      <c r="AR44" s="323" t="s">
        <v>946</v>
      </c>
      <c r="AS44" s="324"/>
    </row>
    <row r="45" spans="1:45" ht="200.25" customHeight="1" x14ac:dyDescent="0.2">
      <c r="A45" s="3">
        <v>16</v>
      </c>
      <c r="B45" s="37" t="str">
        <f>'Consolidado Mapa de Riesgos'!C45</f>
        <v>Inspección Vigilancia y Control</v>
      </c>
      <c r="C45" s="37" t="str">
        <f>'Consolidado Mapa de Riesgos'!E45</f>
        <v xml:space="preserve">Emisión de conceptos errados sobre los cuerpo de bomberos </v>
      </c>
      <c r="D45" s="37" t="str">
        <f>'Consolidado Mapa de Riesgos'!F45</f>
        <v xml:space="preserve">Emitir un concepto errado frente al cumplimiento de los estándares mínimos definidos por la DNBC que genere diferencias entre las capacidades real del cuerpo de bombero y la oferta del servicio público esencial. </v>
      </c>
      <c r="E45" s="37" t="str">
        <f>'Consolidado Mapa de Riesgos'!G45</f>
        <v>Cumplimiento</v>
      </c>
      <c r="F45" s="37" t="str">
        <f>'Consolidado Mapa de Riesgos'!H45</f>
        <v>1.2</v>
      </c>
      <c r="G45" s="37" t="str">
        <f>'Consolidado Mapa de Riesgos'!O45</f>
        <v xml:space="preserve">Verificación de los procedimientos definidos para la IVC.
El Subdirector de Estrategia y Coordinación Bomberil previamente a la emisión del informe al Cuerpo de Bomberos, verifica que este  refleje los resultados de la visita realizada de acuerdo a los programas de inspección definidos para tal fin. 
Para ello se evalua que el informe de verificación este diligenciado por los responsables, tengan la evidencia adecuada, refleje las conclusiones y sean acordes a lo indicado en el informe. </v>
      </c>
      <c r="H45" s="39" t="str">
        <f>'Consolidado Mapa de Riesgos'!P45</f>
        <v>Gestor del proceso</v>
      </c>
      <c r="I45" s="40" t="s">
        <v>891</v>
      </c>
      <c r="J45" s="40">
        <f t="shared" si="13"/>
        <v>15</v>
      </c>
      <c r="K45" s="40"/>
      <c r="L45" s="39" t="str">
        <f>'Consolidado Mapa de Riesgos'!Q45</f>
        <v xml:space="preserve">Subdirector de Estrategia y Coordinación Bomberil </v>
      </c>
      <c r="M45" s="40" t="s">
        <v>892</v>
      </c>
      <c r="N45" s="40">
        <f t="shared" si="14"/>
        <v>15</v>
      </c>
      <c r="O45" s="40"/>
      <c r="P45" s="39" t="str">
        <f>'Consolidado Mapa de Riesgos'!R45</f>
        <v>Cuatrimestral</v>
      </c>
      <c r="Q45" s="124" t="s">
        <v>916</v>
      </c>
      <c r="R45" s="40">
        <f t="shared" si="15"/>
        <v>0</v>
      </c>
      <c r="S45" s="40"/>
      <c r="T45" s="39" t="str">
        <f>'Consolidado Mapa de Riesgos'!S45</f>
        <v>Prevenir</v>
      </c>
      <c r="U45" s="40" t="s">
        <v>894</v>
      </c>
      <c r="V45" s="40">
        <f t="shared" si="16"/>
        <v>15</v>
      </c>
      <c r="W45" s="40"/>
      <c r="X45" s="39" t="str">
        <f>'Consolidado Mapa de Riesgos'!O45</f>
        <v xml:space="preserve">Verificación de los procedimientos definidos para la IVC.
El Subdirector de Estrategia y Coordinación Bomberil previamente a la emisión del informe al Cuerpo de Bomberos, verifica que este  refleje los resultados de la visita realizada de acuerdo a los programas de inspección definidos para tal fin. 
Para ello se evalua que el informe de verificación este diligenciado por los responsables, tengan la evidencia adecuada, refleje las conclusiones y sean acordes a lo indicado en el informe. </v>
      </c>
      <c r="Y45" s="40" t="s">
        <v>902</v>
      </c>
      <c r="Z45" s="40">
        <f t="shared" si="17"/>
        <v>15</v>
      </c>
      <c r="AA45" s="40"/>
      <c r="AB45" s="39" t="str">
        <f>'Consolidado Mapa de Riesgos'!T45</f>
        <v>Inconsistencias frente al concepto en los informes emitidos/ informes emitidos en el periodo</v>
      </c>
      <c r="AC45" s="124" t="s">
        <v>896</v>
      </c>
      <c r="AD45" s="40">
        <f t="shared" si="18"/>
        <v>0</v>
      </c>
      <c r="AE45" s="40"/>
      <c r="AF45" s="39" t="str">
        <f>'Consolidado Mapa de Riesgos'!U45</f>
        <v>Aprobación del informe por parte del  Subdirector de Estrategia y Coordinación Bomberil 
ó
Lista de Asistencia y grabacion de la reunión</v>
      </c>
      <c r="AG45" s="124" t="s">
        <v>925</v>
      </c>
      <c r="AH45" s="42">
        <f t="shared" si="19"/>
        <v>5</v>
      </c>
      <c r="AI45" s="42"/>
      <c r="AJ45" s="44">
        <f t="shared" si="7"/>
        <v>65</v>
      </c>
      <c r="AK45" s="45" t="str">
        <f t="shared" si="8"/>
        <v>DÉBIL</v>
      </c>
      <c r="AL45" s="46" t="s">
        <v>901</v>
      </c>
      <c r="AM45" s="138" t="s">
        <v>1074</v>
      </c>
      <c r="AN45" s="45" t="str">
        <f t="shared" si="20"/>
        <v>DÉBIL</v>
      </c>
      <c r="AO45" s="47" t="str">
        <f t="shared" si="10"/>
        <v>DÉBILDÉBIL</v>
      </c>
      <c r="AP45" s="48" t="str">
        <f t="shared" si="21"/>
        <v>DÉBIL</v>
      </c>
      <c r="AQ45" s="322" t="str">
        <f t="shared" si="22"/>
        <v>El control requiere rediseño</v>
      </c>
      <c r="AR45" s="327" t="s">
        <v>946</v>
      </c>
      <c r="AS45" s="324"/>
    </row>
    <row r="46" spans="1:45" ht="362.25" x14ac:dyDescent="0.2">
      <c r="A46" s="3">
        <v>17</v>
      </c>
      <c r="B46" s="37" t="str">
        <f>'Consolidado Mapa de Riesgos'!C46</f>
        <v>Inspección Vigilancia y Control</v>
      </c>
      <c r="C46" s="37" t="str">
        <f>'Consolidado Mapa de Riesgos'!E46</f>
        <v>Requerir información a los cuerpos de bomberos, que no corresponda al alcance de inspección, vigilancia y control.</v>
      </c>
      <c r="D46" s="37" t="str">
        <f>'Consolidado Mapa de Riesgos'!F46</f>
        <v>Solicitar información a los cuerpos de bomberos que salga del alcance de inspeccion, vigilancia y control.</v>
      </c>
      <c r="E46" s="37" t="str">
        <f>'Consolidado Mapa de Riesgos'!G46</f>
        <v>Cumplimiento</v>
      </c>
      <c r="F46" s="37" t="str">
        <f>'Consolidado Mapa de Riesgos'!H46</f>
        <v>2.1</v>
      </c>
      <c r="G46" s="37" t="str">
        <f>'Consolidado Mapa de Riesgos'!O46</f>
        <v>Procesos de formación y capacitación externa
Anualmente el equipo de Inspección, Vigilancia y Control, realiza la programación de capacitaciones para los encargados de la verificación de los requisitos mínimos y durante el periodo de ejecución realiza el seguimiento del cumplimiento de dicha programación.</v>
      </c>
      <c r="H46" s="39" t="str">
        <f>'Consolidado Mapa de Riesgos'!P46</f>
        <v>El Subdirector de Estrategia y Coordinación Bomberil</v>
      </c>
      <c r="I46" s="40" t="s">
        <v>891</v>
      </c>
      <c r="J46" s="40">
        <f t="shared" si="13"/>
        <v>15</v>
      </c>
      <c r="K46" s="40"/>
      <c r="L46" s="39" t="str">
        <f>'Consolidado Mapa de Riesgos'!Q46</f>
        <v>Gestor del proceso</v>
      </c>
      <c r="M46" s="40" t="s">
        <v>892</v>
      </c>
      <c r="N46" s="40">
        <f t="shared" si="14"/>
        <v>15</v>
      </c>
      <c r="O46" s="40"/>
      <c r="P46" s="39" t="str">
        <f>'Consolidado Mapa de Riesgos'!R46</f>
        <v>Anual</v>
      </c>
      <c r="Q46" s="124" t="s">
        <v>916</v>
      </c>
      <c r="R46" s="40">
        <f t="shared" si="15"/>
        <v>0</v>
      </c>
      <c r="S46" s="40"/>
      <c r="T46" s="39" t="str">
        <f>'Consolidado Mapa de Riesgos'!S46</f>
        <v>Prevenir</v>
      </c>
      <c r="U46" s="40" t="s">
        <v>894</v>
      </c>
      <c r="V46" s="40">
        <f t="shared" si="16"/>
        <v>15</v>
      </c>
      <c r="W46" s="40"/>
      <c r="X46" s="39" t="str">
        <f>'Consolidado Mapa de Riesgos'!O46</f>
        <v>Procesos de formación y capacitación externa
Anualmente el equipo de Inspección, Vigilancia y Control, realiza la programación de capacitaciones para los encargados de la verificación de los requisitos mínimos y durante el periodo de ejecución realiza el seguimiento del cumplimiento de dicha programación.</v>
      </c>
      <c r="Y46" s="40" t="s">
        <v>902</v>
      </c>
      <c r="Z46" s="40">
        <f t="shared" si="17"/>
        <v>15</v>
      </c>
      <c r="AA46" s="40"/>
      <c r="AB46" s="39" t="str">
        <f>'Consolidado Mapa de Riesgos'!T46</f>
        <v xml:space="preserve">Actividades ejecutadas/Actividades de capacitación programada </v>
      </c>
      <c r="AC46" s="124" t="s">
        <v>896</v>
      </c>
      <c r="AD46" s="40">
        <f t="shared" si="18"/>
        <v>0</v>
      </c>
      <c r="AE46" s="40"/>
      <c r="AF46" s="39" t="str">
        <f>'Consolidado Mapa de Riesgos'!U46</f>
        <v>- Cronograma de capacitación anual aprobado por el Subdirector de ECB
y 
-Lista de Asistencia</v>
      </c>
      <c r="AG46" s="124" t="s">
        <v>925</v>
      </c>
      <c r="AH46" s="42">
        <f t="shared" si="19"/>
        <v>5</v>
      </c>
      <c r="AI46" s="42"/>
      <c r="AJ46" s="44">
        <f t="shared" si="7"/>
        <v>65</v>
      </c>
      <c r="AK46" s="45" t="str">
        <f t="shared" si="8"/>
        <v>DÉBIL</v>
      </c>
      <c r="AL46" s="46" t="s">
        <v>907</v>
      </c>
      <c r="AM46" s="138" t="s">
        <v>1075</v>
      </c>
      <c r="AN46" s="45" t="str">
        <f t="shared" si="20"/>
        <v>MODERADO</v>
      </c>
      <c r="AO46" s="47" t="str">
        <f t="shared" si="10"/>
        <v>DÉBILMODERADO</v>
      </c>
      <c r="AP46" s="48" t="str">
        <f t="shared" si="21"/>
        <v>DÉBIL</v>
      </c>
      <c r="AQ46" s="322" t="str">
        <f t="shared" si="22"/>
        <v>El control requiere rediseño</v>
      </c>
      <c r="AR46" s="327" t="s">
        <v>946</v>
      </c>
      <c r="AS46" s="324"/>
    </row>
    <row r="47" spans="1:45" ht="345" x14ac:dyDescent="0.2">
      <c r="A47" s="3">
        <v>18</v>
      </c>
      <c r="B47" s="37" t="str">
        <f>'Consolidado Mapa de Riesgos'!C47</f>
        <v>Inspección Vigilancia y Control</v>
      </c>
      <c r="C47" s="37" t="str">
        <f>'Consolidado Mapa de Riesgos'!E47</f>
        <v>Definición de estándares mínimos a los cuerpos de bomberos de manera imprecisa.</v>
      </c>
      <c r="D47" s="37" t="str">
        <f>'Consolidado Mapa de Riesgos'!F47</f>
        <v>Establecer de forma imprecisa los estándares mínimos de cumplimiento para el servicio público escencial que prestan los cuerpos de bombero en el trerritorio nacional.</v>
      </c>
      <c r="E47" s="37" t="str">
        <f>'Consolidado Mapa de Riesgos'!G47</f>
        <v>Operativo</v>
      </c>
      <c r="F47" s="37" t="str">
        <f>'Consolidado Mapa de Riesgos'!H47</f>
        <v>3.1</v>
      </c>
      <c r="G47" s="37" t="str">
        <f>'Consolidado Mapa de Riesgos'!O47</f>
        <v>Comité interno
De manera cuatrimestral el equipo de Inspección, Viginacia y control, realiza una reunión interna en donde se evalúa las gestiones realizadas en el procesos, se identifica las debilidades del equipo y se hace seguimiento de decisiones tomadas en reuniones enteriores, de tal manera que se definan capacitaciones y/o autoestudio que permita la adecuada formación del equipo de Inspección . Vigilandia y Control para la consecución del trabajo.</v>
      </c>
      <c r="H47" s="39" t="str">
        <f>'Consolidado Mapa de Riesgos'!P47</f>
        <v>El Subdirector de Estrategia y Coordinación Bomberil</v>
      </c>
      <c r="I47" s="40" t="s">
        <v>891</v>
      </c>
      <c r="J47" s="40">
        <f t="shared" si="13"/>
        <v>15</v>
      </c>
      <c r="K47" s="40"/>
      <c r="L47" s="39" t="str">
        <f>'Consolidado Mapa de Riesgos'!Q47</f>
        <v>Gestor del proceso</v>
      </c>
      <c r="M47" s="40" t="s">
        <v>892</v>
      </c>
      <c r="N47" s="40">
        <f t="shared" si="14"/>
        <v>15</v>
      </c>
      <c r="O47" s="40"/>
      <c r="P47" s="39" t="str">
        <f>'Consolidado Mapa de Riesgos'!R47</f>
        <v>Cuatrimestral</v>
      </c>
      <c r="Q47" s="40" t="s">
        <v>893</v>
      </c>
      <c r="R47" s="40">
        <f t="shared" si="15"/>
        <v>15</v>
      </c>
      <c r="S47" s="40"/>
      <c r="T47" s="39" t="str">
        <f>'Consolidado Mapa de Riesgos'!S47</f>
        <v>Prevenir</v>
      </c>
      <c r="U47" s="40" t="s">
        <v>894</v>
      </c>
      <c r="V47" s="40">
        <f t="shared" si="16"/>
        <v>15</v>
      </c>
      <c r="W47" s="40"/>
      <c r="X47" s="39" t="str">
        <f>'Consolidado Mapa de Riesgos'!O47</f>
        <v>Comité interno
De manera cuatrimestral el equipo de Inspección, Viginacia y control, realiza una reunión interna en donde se evalúa las gestiones realizadas en el procesos, se identifica las debilidades del equipo y se hace seguimiento de decisiones tomadas en reuniones enteriores, de tal manera que se definan capacitaciones y/o autoestudio que permita la adecuada formación del equipo de Inspección . Vigilandia y Control para la consecución del trabajo.</v>
      </c>
      <c r="Y47" s="40" t="s">
        <v>902</v>
      </c>
      <c r="Z47" s="40">
        <f t="shared" si="17"/>
        <v>15</v>
      </c>
      <c r="AA47" s="40"/>
      <c r="AB47" s="39" t="str">
        <f>'Consolidado Mapa de Riesgos'!T47</f>
        <v xml:space="preserve">Actividades ejecutadas/Actividades de capacitación programada para IVC </v>
      </c>
      <c r="AC47" s="124" t="s">
        <v>896</v>
      </c>
      <c r="AD47" s="40">
        <f t="shared" si="18"/>
        <v>0</v>
      </c>
      <c r="AE47" s="40"/>
      <c r="AF47" s="39" t="str">
        <f>'Consolidado Mapa de Riesgos'!U47</f>
        <v>Lista de Asistencia y/o Grabación de la Reunión</v>
      </c>
      <c r="AG47" s="40" t="s">
        <v>897</v>
      </c>
      <c r="AH47" s="42">
        <f t="shared" si="19"/>
        <v>10</v>
      </c>
      <c r="AI47" s="42"/>
      <c r="AJ47" s="44">
        <f t="shared" si="7"/>
        <v>85</v>
      </c>
      <c r="AK47" s="45" t="str">
        <f t="shared" si="8"/>
        <v>MODERADO</v>
      </c>
      <c r="AL47" s="46" t="s">
        <v>901</v>
      </c>
      <c r="AM47" s="138" t="s">
        <v>919</v>
      </c>
      <c r="AN47" s="45" t="str">
        <f t="shared" si="20"/>
        <v>DÉBIL</v>
      </c>
      <c r="AO47" s="47" t="str">
        <f t="shared" si="10"/>
        <v>MODERADODÉBIL</v>
      </c>
      <c r="AP47" s="48" t="str">
        <f t="shared" si="21"/>
        <v>DÉBIL</v>
      </c>
      <c r="AQ47" s="322" t="str">
        <f t="shared" si="22"/>
        <v>El control requiere rediseño</v>
      </c>
      <c r="AR47" s="327" t="s">
        <v>946</v>
      </c>
      <c r="AS47" s="324"/>
    </row>
    <row r="48" spans="1:45" ht="170.25" customHeight="1" x14ac:dyDescent="0.2">
      <c r="A48" s="3">
        <v>19</v>
      </c>
      <c r="B48" s="37" t="str">
        <f>'Consolidado Mapa de Riesgos'!C48</f>
        <v>Inspección Vigilancia y Control</v>
      </c>
      <c r="C48" s="37" t="str">
        <f>'Consolidado Mapa de Riesgos'!E48</f>
        <v xml:space="preserve">Atención inoportuna de requerimientos de verificación a los cuerpo de bomberos. </v>
      </c>
      <c r="D48" s="37" t="str">
        <f>'Consolidado Mapa de Riesgos'!F48</f>
        <v>Atención inoportuna de requerimientos de verificación a los cuerpos de bomberos frente a la prestación inadecuada del servicio público escencial o falta de capacidad legal, operativa, técnica, financiera y/o administrativa.</v>
      </c>
      <c r="E48" s="37" t="str">
        <f>'Consolidado Mapa de Riesgos'!G48</f>
        <v>Cumplimiento</v>
      </c>
      <c r="F48" s="37" t="str">
        <f>'Consolidado Mapa de Riesgos'!H48</f>
        <v>4.1</v>
      </c>
      <c r="G48" s="37" t="str">
        <f>'Consolidado Mapa de Riesgos'!O48</f>
        <v>Priorización de operaciones de verificación a los cuerpos de Bomberos
Una vez aprobadas las verificaciones a los Cuerpos de Bomberos, el Subdirector de Estrategia y Coordinación Bomberil junto con el Gestor de Inspección Vigilancia y Control, establece el orden de las operaciones de verificación de acuerdo a los antecedentes de los Cuerpos de Bomberos (solicitudes de entes de control y/o del cuerpo de bomberos) y lo establecen en un cronograma para su seguimiento.</v>
      </c>
      <c r="H48" s="39" t="str">
        <f>'Consolidado Mapa de Riesgos'!P48</f>
        <v xml:space="preserve">Subdirector de Estrategia y Coordinación Bomberil </v>
      </c>
      <c r="I48" s="40" t="s">
        <v>891</v>
      </c>
      <c r="J48" s="40">
        <f t="shared" si="13"/>
        <v>15</v>
      </c>
      <c r="K48" s="40"/>
      <c r="L48" s="39" t="str">
        <f>'Consolidado Mapa de Riesgos'!Q48</f>
        <v>Gestor del proceso</v>
      </c>
      <c r="M48" s="40" t="s">
        <v>892</v>
      </c>
      <c r="N48" s="40">
        <f t="shared" si="14"/>
        <v>15</v>
      </c>
      <c r="O48" s="40"/>
      <c r="P48" s="39" t="str">
        <f>'Consolidado Mapa de Riesgos'!R48</f>
        <v>Cuatrimestral</v>
      </c>
      <c r="Q48" s="40" t="s">
        <v>916</v>
      </c>
      <c r="R48" s="40">
        <f t="shared" si="15"/>
        <v>0</v>
      </c>
      <c r="S48" s="40"/>
      <c r="T48" s="39" t="str">
        <f>'Consolidado Mapa de Riesgos'!S48</f>
        <v>Detectar</v>
      </c>
      <c r="U48" s="124" t="s">
        <v>894</v>
      </c>
      <c r="V48" s="40">
        <f t="shared" si="16"/>
        <v>15</v>
      </c>
      <c r="W48" s="40"/>
      <c r="X48" s="39" t="str">
        <f>'Consolidado Mapa de Riesgos'!O48</f>
        <v>Priorización de operaciones de verificación a los cuerpos de Bomberos
Una vez aprobadas las verificaciones a los Cuerpos de Bomberos, el Subdirector de Estrategia y Coordinación Bomberil junto con el Gestor de Inspección Vigilancia y Control, establece el orden de las operaciones de verificación de acuerdo a los antecedentes de los Cuerpos de Bomberos (solicitudes de entes de control y/o del cuerpo de bomberos) y lo establecen en un cronograma para su seguimiento.</v>
      </c>
      <c r="Y48" s="40" t="s">
        <v>902</v>
      </c>
      <c r="Z48" s="40">
        <f t="shared" si="17"/>
        <v>15</v>
      </c>
      <c r="AA48" s="40"/>
      <c r="AB48" s="39" t="str">
        <f>'Consolidado Mapa de Riesgos'!T48</f>
        <v>Verificación de Cuerpos de Bomberos realizadas / Numero total de inspección de Cuerpos de Bomberos programadas en el cronograma</v>
      </c>
      <c r="AC48" s="124" t="s">
        <v>896</v>
      </c>
      <c r="AD48" s="40">
        <f t="shared" si="18"/>
        <v>0</v>
      </c>
      <c r="AE48" s="40"/>
      <c r="AF48" s="39" t="str">
        <f>'Consolidado Mapa de Riesgos'!U48</f>
        <v>Cronograma de verificaciones 
y/o
Fomato Unico de Verificación</v>
      </c>
      <c r="AG48" s="124" t="s">
        <v>925</v>
      </c>
      <c r="AH48" s="42">
        <f t="shared" si="19"/>
        <v>5</v>
      </c>
      <c r="AI48" s="42"/>
      <c r="AJ48" s="44">
        <f t="shared" si="7"/>
        <v>65</v>
      </c>
      <c r="AK48" s="45" t="str">
        <f t="shared" si="8"/>
        <v>DÉBIL</v>
      </c>
      <c r="AL48" s="46" t="s">
        <v>901</v>
      </c>
      <c r="AM48" s="138" t="s">
        <v>1079</v>
      </c>
      <c r="AN48" s="45" t="str">
        <f t="shared" si="20"/>
        <v>DÉBIL</v>
      </c>
      <c r="AO48" s="47" t="str">
        <f t="shared" si="10"/>
        <v>DÉBILDÉBIL</v>
      </c>
      <c r="AP48" s="48" t="str">
        <f t="shared" si="21"/>
        <v>DÉBIL</v>
      </c>
      <c r="AQ48" s="322" t="str">
        <f t="shared" si="22"/>
        <v>El control requiere rediseño</v>
      </c>
      <c r="AR48" s="327" t="s">
        <v>946</v>
      </c>
      <c r="AS48" s="324"/>
    </row>
    <row r="49" spans="1:45" ht="241.5" customHeight="1" x14ac:dyDescent="0.2">
      <c r="A49" s="3">
        <v>0</v>
      </c>
      <c r="B49" s="37" t="str">
        <f>'Consolidado Mapa de Riesgos'!C49</f>
        <v>Coordinación Operativa</v>
      </c>
      <c r="C49" s="37" t="str">
        <f>'Consolidado Mapa de Riesgos'!E49</f>
        <v>Brindar soporte tecnico y operativo inadecuado a los Cuerpos de Bomberos en los eventos o emergencias presentados</v>
      </c>
      <c r="D49" s="37" t="str">
        <f>'Consolidado Mapa de Riesgos'!F49</f>
        <v>Generar apoyo incompleto o erroneo en los eventos o emergencias presentadas en materia bomberil</v>
      </c>
      <c r="E49" s="37" t="str">
        <f>'Consolidado Mapa de Riesgos'!G49</f>
        <v>Estratégico</v>
      </c>
      <c r="F49" s="37" t="str">
        <f>'Consolidado Mapa de Riesgos'!H49</f>
        <v>1.1</v>
      </c>
      <c r="G49" s="37" t="str">
        <f>'Consolidado Mapa de Riesgos'!O49</f>
        <v>Realizar jornada de capacitación relacionadas con el proceso de coordinación operativa, dependiendo de que se generen nuevas contrataciones . Actas o listas de asistencia y Evaluación de las mismas , evaluando el resultado de entendimiento fruto de la capacitación o socialización.</v>
      </c>
      <c r="H49" s="39" t="str">
        <f>'Consolidado Mapa de Riesgos'!P49</f>
        <v>Líder y Gestor del Proceso</v>
      </c>
      <c r="I49" s="40" t="s">
        <v>891</v>
      </c>
      <c r="J49" s="40">
        <f t="shared" si="13"/>
        <v>15</v>
      </c>
      <c r="K49" s="40"/>
      <c r="L49" s="39">
        <f>'Consolidado Mapa de Riesgos'!Q49</f>
        <v>0</v>
      </c>
      <c r="M49" s="40" t="s">
        <v>892</v>
      </c>
      <c r="N49" s="40">
        <f t="shared" si="14"/>
        <v>15</v>
      </c>
      <c r="O49" s="40"/>
      <c r="P49" s="39" t="str">
        <f>'Consolidado Mapa de Riesgos'!R49</f>
        <v>Semestral</v>
      </c>
      <c r="Q49" s="40" t="s">
        <v>916</v>
      </c>
      <c r="R49" s="40">
        <f t="shared" si="15"/>
        <v>0</v>
      </c>
      <c r="S49" s="40"/>
      <c r="T49" s="39" t="str">
        <f>'Consolidado Mapa de Riesgos'!S49</f>
        <v>Prevenir</v>
      </c>
      <c r="U49" s="40" t="s">
        <v>894</v>
      </c>
      <c r="V49" s="40">
        <f t="shared" si="16"/>
        <v>15</v>
      </c>
      <c r="W49" s="40"/>
      <c r="X49" s="39" t="str">
        <f>'Consolidado Mapa de Riesgos'!O49</f>
        <v>Realizar jornada de capacitación relacionadas con el proceso de coordinación operativa, dependiendo de que se generen nuevas contrataciones . Actas o listas de asistencia y Evaluación de las mismas , evaluando el resultado de entendimiento fruto de la capacitación o socialización.</v>
      </c>
      <c r="Y49" s="40" t="s">
        <v>895</v>
      </c>
      <c r="Z49" s="40">
        <f t="shared" si="17"/>
        <v>0</v>
      </c>
      <c r="AA49" s="40"/>
      <c r="AB49" s="39" t="str">
        <f>'Consolidado Mapa de Riesgos'!T49</f>
        <v>Una capacitación como mínima en el año (si se dan estas dos características: Cambios de protocolo o nuevas contrataciones)</v>
      </c>
      <c r="AC49" s="40" t="s">
        <v>896</v>
      </c>
      <c r="AD49" s="40">
        <f t="shared" si="18"/>
        <v>0</v>
      </c>
      <c r="AE49" s="40"/>
      <c r="AF49" s="39" t="str">
        <f>'Consolidado Mapa de Riesgos'!U49</f>
        <v>Listado de asistencia y soporte de socialización y evacuación Actas o listas de asistencia y Evaluación de las mismas</v>
      </c>
      <c r="AG49" s="40" t="s">
        <v>897</v>
      </c>
      <c r="AH49" s="42">
        <f t="shared" si="19"/>
        <v>10</v>
      </c>
      <c r="AI49" s="42"/>
      <c r="AJ49" s="44">
        <f t="shared" si="7"/>
        <v>55</v>
      </c>
      <c r="AK49" s="45" t="str">
        <f>IFERROR(IF(AJ49&gt;=95,"FUERTE",IF(AND(AJ49&gt;=80,AJ49&lt;=94),"MODERADO",IF(AND(AJ49&lt;=79,AJ49&gt;=15),"DÉBIL")))," ")</f>
        <v>DÉBIL</v>
      </c>
      <c r="AL49" s="46" t="s">
        <v>907</v>
      </c>
      <c r="AM49" s="137" t="s">
        <v>922</v>
      </c>
      <c r="AN49" s="45" t="str">
        <f t="shared" si="20"/>
        <v>MODERADO</v>
      </c>
      <c r="AO49" s="47" t="str">
        <f t="shared" si="10"/>
        <v>DÉBILMODERADO</v>
      </c>
      <c r="AP49" s="48" t="str">
        <f>IFERROR(VLOOKUP(AO49,Matriz9,2,FALSE),"")</f>
        <v>DÉBIL</v>
      </c>
      <c r="AQ49" s="322" t="str">
        <f t="shared" si="22"/>
        <v>El control requiere rediseño</v>
      </c>
      <c r="AR49" s="327" t="s">
        <v>946</v>
      </c>
      <c r="AS49" s="324"/>
    </row>
    <row r="50" spans="1:45" ht="310.5" x14ac:dyDescent="0.2">
      <c r="A50" s="3">
        <v>0</v>
      </c>
      <c r="B50" s="37" t="str">
        <f>'Consolidado Mapa de Riesgos'!C50</f>
        <v>Coordinación Operativa</v>
      </c>
      <c r="C50" s="37" t="str">
        <f>'Consolidado Mapa de Riesgos'!E50</f>
        <v>Brindar soporte tecnico y operativo inadecuado a los Cuerpos de Bomberos en los eventos o emergencias presentados</v>
      </c>
      <c r="D50" s="37" t="str">
        <f>'Consolidado Mapa de Riesgos'!F50</f>
        <v>Generar apoyo incompleto o erroneo en los eventos o emergencias presentadas en materia bomberil</v>
      </c>
      <c r="E50" s="37" t="str">
        <f>'Consolidado Mapa de Riesgos'!G50</f>
        <v>Estratégico</v>
      </c>
      <c r="F50" s="37" t="str">
        <f>'Consolidado Mapa de Riesgos'!H50</f>
        <v>1.2</v>
      </c>
      <c r="G50" s="37" t="str">
        <f>'Consolidado Mapa de Riesgos'!O50</f>
        <v xml:space="preserve">         
Solicitar  el soporte técnico preventivo o correctivo al proveedor del servicio  nube pública II ( ORACLE ) la a fin de garantizar el buen  funcionamiento de la plataforma RUE.  
Generar tickes de soporte técnico en la plataforma  (ORACLE) en los casos de requerir soporte 
Gestionar la contratación de un profesional (ingeniero mantenimiento evolutivo RUE).</v>
      </c>
      <c r="H50" s="39" t="str">
        <f>'Consolidado Mapa de Riesgos'!P50</f>
        <v>Líder y Gestor del Proceso</v>
      </c>
      <c r="I50" s="40" t="s">
        <v>891</v>
      </c>
      <c r="J50" s="40">
        <f t="shared" si="13"/>
        <v>15</v>
      </c>
      <c r="K50" s="40"/>
      <c r="L50" s="39" t="str">
        <f>'Consolidado Mapa de Riesgos'!Q50</f>
        <v>Proceso de Tecnología Informática</v>
      </c>
      <c r="M50" s="40" t="s">
        <v>892</v>
      </c>
      <c r="N50" s="40">
        <f t="shared" si="14"/>
        <v>15</v>
      </c>
      <c r="O50" s="40"/>
      <c r="P50" s="39" t="str">
        <f>'Consolidado Mapa de Riesgos'!R50</f>
        <v>Cada vez que ocurra</v>
      </c>
      <c r="Q50" s="40" t="s">
        <v>893</v>
      </c>
      <c r="R50" s="40">
        <f t="shared" si="15"/>
        <v>15</v>
      </c>
      <c r="S50" s="40"/>
      <c r="T50" s="39" t="str">
        <f>'Consolidado Mapa de Riesgos'!S50</f>
        <v>Detectar</v>
      </c>
      <c r="U50" s="124" t="s">
        <v>920</v>
      </c>
      <c r="V50" s="40">
        <f t="shared" si="16"/>
        <v>0</v>
      </c>
      <c r="W50" s="40"/>
      <c r="X50" s="50" t="str">
        <f>'Consolidado Mapa de Riesgos'!O50</f>
        <v xml:space="preserve">         
Solicitar  el soporte técnico preventivo o correctivo al proveedor del servicio  nube pública II ( ORACLE ) la a fin de garantizar el buen  funcionamiento de la plataforma RUE.  
Generar tickes de soporte técnico en la plataforma  (ORACLE) en los casos de requerir soporte 
Gestionar la contratación de un profesional (ingeniero mantenimiento evolutivo RUE).</v>
      </c>
      <c r="Y50" s="40" t="s">
        <v>902</v>
      </c>
      <c r="Z50" s="40">
        <f t="shared" si="17"/>
        <v>15</v>
      </c>
      <c r="AA50" s="40"/>
      <c r="AB50" s="39" t="str">
        <f>'Consolidado Mapa de Riesgos'!T50</f>
        <v>Numero de Ticket generados 
ó
1 Contratación de profesional</v>
      </c>
      <c r="AC50" s="40" t="s">
        <v>896</v>
      </c>
      <c r="AD50" s="40">
        <f t="shared" si="18"/>
        <v>0</v>
      </c>
      <c r="AE50" s="40"/>
      <c r="AF50" s="39" t="str">
        <f>'Consolidado Mapa de Riesgos'!U50</f>
        <v>Bitácora de falla y/o ficha de soporte técnico a la pltaforma RUE. 
Ó
Contrato de profesional</v>
      </c>
      <c r="AG50" s="40" t="s">
        <v>897</v>
      </c>
      <c r="AH50" s="42">
        <f t="shared" si="19"/>
        <v>10</v>
      </c>
      <c r="AI50" s="42"/>
      <c r="AJ50" s="44">
        <f t="shared" si="7"/>
        <v>70</v>
      </c>
      <c r="AK50" s="45" t="str">
        <f t="shared" si="8"/>
        <v>DÉBIL</v>
      </c>
      <c r="AL50" s="46" t="s">
        <v>907</v>
      </c>
      <c r="AM50" s="137" t="s">
        <v>1085</v>
      </c>
      <c r="AN50" s="45" t="str">
        <f t="shared" si="20"/>
        <v>MODERADO</v>
      </c>
      <c r="AO50" s="47" t="str">
        <f t="shared" si="10"/>
        <v>DÉBILMODERADO</v>
      </c>
      <c r="AP50" s="48" t="str">
        <f t="shared" si="21"/>
        <v>DÉBIL</v>
      </c>
      <c r="AQ50" s="322" t="str">
        <f t="shared" si="22"/>
        <v>El control requiere rediseño</v>
      </c>
      <c r="AR50" s="327" t="s">
        <v>946</v>
      </c>
      <c r="AS50" s="324"/>
    </row>
    <row r="51" spans="1:45" ht="258.75" x14ac:dyDescent="0.2">
      <c r="A51" s="3">
        <v>0</v>
      </c>
      <c r="B51" s="37" t="str">
        <f>'Consolidado Mapa de Riesgos'!C51</f>
        <v>Coordinación Operativa</v>
      </c>
      <c r="C51" s="37" t="str">
        <f>'Consolidado Mapa de Riesgos'!E51</f>
        <v>Brindar soporte tecnico y operativo inadecuado a los Cuerpos de Bomberos en los eventos o emergencias presentados</v>
      </c>
      <c r="D51" s="37" t="str">
        <f>'Consolidado Mapa de Riesgos'!F51</f>
        <v>Generar apoyo incompleto o erroneo en los eventos o emergencias presentadas en materia bomberil</v>
      </c>
      <c r="E51" s="37" t="str">
        <f>'Consolidado Mapa de Riesgos'!G51</f>
        <v>Estratégico</v>
      </c>
      <c r="F51" s="37" t="str">
        <f>'Consolidado Mapa de Riesgos'!H51</f>
        <v>1.3</v>
      </c>
      <c r="G51" s="37" t="str">
        <f>'Consolidado Mapa de Riesgos'!O51</f>
        <v xml:space="preserve">Evaluar la necesidad de personal de acuerdo a las actividades que se esten desarrollando en el proceso de coordinación operativa.                                                      Solicitud correos institucionales.                      </v>
      </c>
      <c r="H51" s="39" t="str">
        <f>'Consolidado Mapa de Riesgos'!P51</f>
        <v>Líder y Gestor del Proceso</v>
      </c>
      <c r="I51" s="40" t="s">
        <v>891</v>
      </c>
      <c r="J51" s="40">
        <f t="shared" si="13"/>
        <v>15</v>
      </c>
      <c r="K51" s="40"/>
      <c r="L51" s="39" t="str">
        <f>'Consolidado Mapa de Riesgos'!Q51</f>
        <v>Financiera - Planeación y Contratación</v>
      </c>
      <c r="M51" s="40" t="s">
        <v>892</v>
      </c>
      <c r="N51" s="40">
        <f t="shared" si="14"/>
        <v>15</v>
      </c>
      <c r="O51" s="40"/>
      <c r="P51" s="39" t="str">
        <f>'Consolidado Mapa de Riesgos'!R51</f>
        <v>Semestral</v>
      </c>
      <c r="Q51" s="40" t="s">
        <v>893</v>
      </c>
      <c r="R51" s="40">
        <f t="shared" si="15"/>
        <v>15</v>
      </c>
      <c r="S51" s="40"/>
      <c r="T51" s="39" t="str">
        <f>'Consolidado Mapa de Riesgos'!S51</f>
        <v>Prevenir</v>
      </c>
      <c r="U51" s="40" t="s">
        <v>894</v>
      </c>
      <c r="V51" s="40">
        <f t="shared" si="16"/>
        <v>15</v>
      </c>
      <c r="W51" s="40"/>
      <c r="X51" s="39" t="str">
        <f>'Consolidado Mapa de Riesgos'!O51</f>
        <v xml:space="preserve">Evaluar la necesidad de personal de acuerdo a las actividades que se esten desarrollando en el proceso de coordinación operativa.                                                      Solicitud correos institucionales.                      </v>
      </c>
      <c r="Y51" s="40" t="s">
        <v>895</v>
      </c>
      <c r="Z51" s="40">
        <f t="shared" si="17"/>
        <v>0</v>
      </c>
      <c r="AA51" s="40"/>
      <c r="AB51" s="39" t="str">
        <f>'Consolidado Mapa de Riesgos'!T51</f>
        <v>Numero de personal contratado / Total de personal solicitado</v>
      </c>
      <c r="AC51" s="40" t="s">
        <v>896</v>
      </c>
      <c r="AD51" s="40">
        <f t="shared" si="18"/>
        <v>0</v>
      </c>
      <c r="AE51" s="40"/>
      <c r="AF51" s="39" t="str">
        <f>'Consolidado Mapa de Riesgos'!U51</f>
        <v xml:space="preserve">Proyección de necesidades por proceso para la vigencia </v>
      </c>
      <c r="AG51" s="40" t="s">
        <v>897</v>
      </c>
      <c r="AH51" s="42">
        <f t="shared" si="19"/>
        <v>10</v>
      </c>
      <c r="AI51" s="42"/>
      <c r="AJ51" s="44">
        <f t="shared" si="7"/>
        <v>70</v>
      </c>
      <c r="AK51" s="45" t="str">
        <f t="shared" si="8"/>
        <v>DÉBIL</v>
      </c>
      <c r="AL51" s="46" t="s">
        <v>907</v>
      </c>
      <c r="AM51" s="137" t="s">
        <v>923</v>
      </c>
      <c r="AN51" s="45" t="str">
        <f t="shared" si="20"/>
        <v>MODERADO</v>
      </c>
      <c r="AO51" s="47" t="str">
        <f t="shared" si="10"/>
        <v>DÉBILMODERADO</v>
      </c>
      <c r="AP51" s="48" t="str">
        <f t="shared" si="21"/>
        <v>DÉBIL</v>
      </c>
      <c r="AQ51" s="322" t="str">
        <f t="shared" si="22"/>
        <v>El control requiere rediseño</v>
      </c>
      <c r="AR51" s="327" t="s">
        <v>946</v>
      </c>
      <c r="AS51" s="324"/>
    </row>
    <row r="52" spans="1:45" ht="224.25" x14ac:dyDescent="0.2">
      <c r="A52" s="3">
        <v>20</v>
      </c>
      <c r="B52" s="37" t="str">
        <f>'Consolidado Mapa de Riesgos'!C52</f>
        <v>Coordinación Operativa</v>
      </c>
      <c r="C52" s="37" t="str">
        <f>'Consolidado Mapa de Riesgos'!E52</f>
        <v>Brindar soporte tecnico y operativo inadecuado a los Cuerpos de Bomberos en los eventos o emergencias presentados</v>
      </c>
      <c r="D52" s="37" t="str">
        <f>'Consolidado Mapa de Riesgos'!F52</f>
        <v>Generar apoyo incompleto o erroneo en los eventos o emergencias presentadas en materia bomberil</v>
      </c>
      <c r="E52" s="37" t="str">
        <f>'Consolidado Mapa de Riesgos'!G52</f>
        <v>Estratégico</v>
      </c>
      <c r="F52" s="37" t="str">
        <f>'Consolidado Mapa de Riesgos'!H52</f>
        <v>1.4</v>
      </c>
      <c r="G52" s="37" t="str">
        <f>'Consolidado Mapa de Riesgos'!O52</f>
        <v>Realizar jornada de capacitación relacionadas con el proceso de coordinación operativa, dependiendo de que se generen nuevas contrataciones . Actas o listas de asistencia y Evaluación de las mismas , evaluando el resultado de entendimiento fruto de la capacitación o socialización.</v>
      </c>
      <c r="H52" s="39" t="str">
        <f>'Consolidado Mapa de Riesgos'!P52</f>
        <v>Líder y Gestor del Proceso</v>
      </c>
      <c r="I52" s="40" t="s">
        <v>891</v>
      </c>
      <c r="J52" s="40">
        <f t="shared" si="13"/>
        <v>15</v>
      </c>
      <c r="K52" s="40"/>
      <c r="L52" s="39">
        <f>'Consolidado Mapa de Riesgos'!Q52</f>
        <v>0</v>
      </c>
      <c r="M52" s="40" t="s">
        <v>892</v>
      </c>
      <c r="N52" s="40">
        <f t="shared" si="14"/>
        <v>15</v>
      </c>
      <c r="O52" s="40"/>
      <c r="P52" s="39" t="str">
        <f>'Consolidado Mapa de Riesgos'!R52</f>
        <v>Semestral</v>
      </c>
      <c r="Q52" s="40" t="s">
        <v>916</v>
      </c>
      <c r="R52" s="40">
        <f t="shared" si="15"/>
        <v>0</v>
      </c>
      <c r="S52" s="40"/>
      <c r="T52" s="39" t="str">
        <f>'Consolidado Mapa de Riesgos'!S52</f>
        <v>Prevenir</v>
      </c>
      <c r="U52" s="40" t="s">
        <v>894</v>
      </c>
      <c r="V52" s="40">
        <f t="shared" si="16"/>
        <v>15</v>
      </c>
      <c r="W52" s="40"/>
      <c r="X52" s="39" t="str">
        <f>'Consolidado Mapa de Riesgos'!O52</f>
        <v>Realizar jornada de capacitación relacionadas con el proceso de coordinación operativa, dependiendo de que se generen nuevas contrataciones . Actas o listas de asistencia y Evaluación de las mismas , evaluando el resultado de entendimiento fruto de la capacitación o socialización.</v>
      </c>
      <c r="Y52" s="40" t="s">
        <v>895</v>
      </c>
      <c r="Z52" s="40">
        <f t="shared" si="17"/>
        <v>0</v>
      </c>
      <c r="AA52" s="40"/>
      <c r="AB52" s="39" t="str">
        <f>'Consolidado Mapa de Riesgos'!T52</f>
        <v>Una capacitación como mínima en el año (si se dan estas dos características: Cambios de protocolo o nuevas contrataciones)</v>
      </c>
      <c r="AC52" s="40" t="s">
        <v>896</v>
      </c>
      <c r="AD52" s="40">
        <f t="shared" si="18"/>
        <v>0</v>
      </c>
      <c r="AE52" s="40"/>
      <c r="AF52" s="39" t="str">
        <f>'Consolidado Mapa de Riesgos'!U52</f>
        <v xml:space="preserve">Listado de asistencia y soporte de socialización y evaluaciones realizadas
</v>
      </c>
      <c r="AG52" s="40" t="s">
        <v>897</v>
      </c>
      <c r="AH52" s="42">
        <f t="shared" si="19"/>
        <v>10</v>
      </c>
      <c r="AI52" s="42"/>
      <c r="AJ52" s="44">
        <f t="shared" si="7"/>
        <v>55</v>
      </c>
      <c r="AK52" s="45" t="str">
        <f t="shared" si="8"/>
        <v>DÉBIL</v>
      </c>
      <c r="AL52" s="46" t="s">
        <v>907</v>
      </c>
      <c r="AM52" s="137" t="s">
        <v>924</v>
      </c>
      <c r="AN52" s="45" t="str">
        <f t="shared" si="20"/>
        <v>MODERADO</v>
      </c>
      <c r="AO52" s="47" t="str">
        <f t="shared" si="10"/>
        <v>DÉBILMODERADO</v>
      </c>
      <c r="AP52" s="48" t="str">
        <f t="shared" si="21"/>
        <v>DÉBIL</v>
      </c>
      <c r="AQ52" s="322" t="str">
        <f t="shared" si="22"/>
        <v>El control requiere rediseño</v>
      </c>
      <c r="AR52" s="327" t="s">
        <v>946</v>
      </c>
      <c r="AS52" s="324"/>
    </row>
    <row r="53" spans="1:45" ht="155.25" x14ac:dyDescent="0.2">
      <c r="A53" s="3">
        <v>0</v>
      </c>
      <c r="B53" s="37" t="str">
        <f>'Consolidado Mapa de Riesgos'!C53</f>
        <v>Planeción Estratégica</v>
      </c>
      <c r="C53" s="37" t="str">
        <f>'Consolidado Mapa de Riesgos'!E53</f>
        <v>Formulación Inadecuada de estrategias y lineamientos que estructuren los planes y programas de la entidad</v>
      </c>
      <c r="D53" s="37" t="str">
        <f>'Consolidado Mapa de Riesgos'!F53</f>
        <v>Inadecuada formulación de estrategias, lineamientos y politicas para la ejecución de los Planes, proyectos y/o programas</v>
      </c>
      <c r="E53" s="37" t="str">
        <f>'Consolidado Mapa de Riesgos'!G53</f>
        <v>Estratégico</v>
      </c>
      <c r="F53" s="37" t="str">
        <f>'Consolidado Mapa de Riesgos'!H53</f>
        <v>1.1</v>
      </c>
      <c r="G53" s="37" t="str">
        <f>'Consolidado Mapa de Riesgos'!O53</f>
        <v>Seguimiento y evaluación de la ejecución presupuestal por lineas de inversión acorde al avance de de  cada linea</v>
      </c>
      <c r="H53" s="39" t="str">
        <f>'Consolidado Mapa de Riesgos'!P53</f>
        <v>Lider y gestor del proceso</v>
      </c>
      <c r="I53" s="40" t="s">
        <v>891</v>
      </c>
      <c r="J53" s="40">
        <f t="shared" si="13"/>
        <v>15</v>
      </c>
      <c r="K53" s="40"/>
      <c r="L53" s="39" t="str">
        <f>'Consolidado Mapa de Riesgos'!Q53</f>
        <v>Lideres o responsables de proyectos de inversión</v>
      </c>
      <c r="M53" s="40" t="s">
        <v>892</v>
      </c>
      <c r="N53" s="40">
        <f t="shared" si="14"/>
        <v>15</v>
      </c>
      <c r="O53" s="40"/>
      <c r="P53" s="39" t="str">
        <f>'Consolidado Mapa de Riesgos'!R53</f>
        <v>Cuatrimestral</v>
      </c>
      <c r="Q53" s="124" t="s">
        <v>893</v>
      </c>
      <c r="R53" s="40">
        <f t="shared" si="15"/>
        <v>15</v>
      </c>
      <c r="S53" s="40"/>
      <c r="T53" s="39" t="str">
        <f>'Consolidado Mapa de Riesgos'!S53</f>
        <v>Prevenir</v>
      </c>
      <c r="U53" s="124" t="s">
        <v>920</v>
      </c>
      <c r="V53" s="40">
        <f t="shared" si="16"/>
        <v>0</v>
      </c>
      <c r="W53" s="40"/>
      <c r="X53" s="39" t="str">
        <f>'Consolidado Mapa de Riesgos'!O53</f>
        <v>Seguimiento y evaluación de la ejecución presupuestal por lineas de inversión acorde al avance de de  cada linea</v>
      </c>
      <c r="Y53" s="40" t="s">
        <v>895</v>
      </c>
      <c r="Z53" s="40">
        <f t="shared" si="17"/>
        <v>0</v>
      </c>
      <c r="AA53" s="40"/>
      <c r="AB53" s="39" t="str">
        <f>'Consolidado Mapa de Riesgos'!T53</f>
        <v>Total de lineas de inversión analizadas en el periodo / Total de lineas de inversión para la vigencia</v>
      </c>
      <c r="AC53" s="124" t="s">
        <v>896</v>
      </c>
      <c r="AD53" s="40">
        <f t="shared" si="18"/>
        <v>0</v>
      </c>
      <c r="AE53" s="40"/>
      <c r="AF53" s="39" t="str">
        <f>'Consolidado Mapa de Riesgos'!U53</f>
        <v>Actas o listas de asistencia y Evaluación de las mismas
Socializacion a los comites directivos (Acta o informe)</v>
      </c>
      <c r="AG53" s="124" t="s">
        <v>900</v>
      </c>
      <c r="AH53" s="42">
        <f t="shared" si="19"/>
        <v>0</v>
      </c>
      <c r="AI53" s="42"/>
      <c r="AJ53" s="44">
        <f t="shared" si="7"/>
        <v>45</v>
      </c>
      <c r="AK53" s="45" t="str">
        <f t="shared" si="8"/>
        <v>DÉBIL</v>
      </c>
      <c r="AL53" s="46" t="s">
        <v>901</v>
      </c>
      <c r="AM53" s="138" t="s">
        <v>1076</v>
      </c>
      <c r="AN53" s="45" t="str">
        <f t="shared" si="20"/>
        <v>DÉBIL</v>
      </c>
      <c r="AO53" s="47" t="str">
        <f t="shared" si="10"/>
        <v>DÉBILDÉBIL</v>
      </c>
      <c r="AP53" s="48" t="str">
        <f t="shared" si="21"/>
        <v>DÉBIL</v>
      </c>
      <c r="AQ53" s="322" t="str">
        <f t="shared" si="22"/>
        <v>El control requiere rediseño</v>
      </c>
      <c r="AR53" s="323" t="s">
        <v>946</v>
      </c>
      <c r="AS53" s="324"/>
    </row>
    <row r="54" spans="1:45" ht="293.25" x14ac:dyDescent="0.2">
      <c r="A54" s="3">
        <v>0</v>
      </c>
      <c r="B54" s="37" t="str">
        <f>'Consolidado Mapa de Riesgos'!C54</f>
        <v>Planeción Estratégica</v>
      </c>
      <c r="C54" s="37" t="str">
        <f>'Consolidado Mapa de Riesgos'!E54</f>
        <v>Formulación Inadecuada de estrategias y lineamientos que estructuren los planes y programas de la entidad</v>
      </c>
      <c r="D54" s="37" t="str">
        <f>'Consolidado Mapa de Riesgos'!F54</f>
        <v>Inadecuada formulación de estrategias, lineamientos y politicas para la ejecución de los Planes, proyectos y/o programas</v>
      </c>
      <c r="E54" s="37" t="str">
        <f>'Consolidado Mapa de Riesgos'!G54</f>
        <v>Estratégico</v>
      </c>
      <c r="F54" s="37" t="str">
        <f>'Consolidado Mapa de Riesgos'!H54</f>
        <v>1.2</v>
      </c>
      <c r="G54" s="37" t="str">
        <f>'Consolidado Mapa de Riesgos'!O54</f>
        <v>Informar de las nuevas responsabilidades dadas por Leyes, Decretos y otras disposiciones, dentro de los procesos de la entidad, mediante capacitaciones, charlas, mesas de trabajo, difusión de correos o publicación de piezas graficas que comuniquen las responsabilidades para la entidad , evaluando el resultado de entendimiento fruto de la capacitación o socialización</v>
      </c>
      <c r="H54" s="39" t="str">
        <f>'Consolidado Mapa de Riesgos'!P54</f>
        <v>Líder y gestor del proceso</v>
      </c>
      <c r="I54" s="40" t="s">
        <v>891</v>
      </c>
      <c r="J54" s="40">
        <f t="shared" si="13"/>
        <v>15</v>
      </c>
      <c r="K54" s="40"/>
      <c r="L54" s="39" t="str">
        <f>'Consolidado Mapa de Riesgos'!Q54</f>
        <v>Todos los procesos</v>
      </c>
      <c r="M54" s="40" t="s">
        <v>892</v>
      </c>
      <c r="N54" s="40">
        <f t="shared" si="14"/>
        <v>15</v>
      </c>
      <c r="O54" s="40"/>
      <c r="P54" s="39" t="str">
        <f>'Consolidado Mapa de Riesgos'!R54</f>
        <v>Cada vez que ocurra</v>
      </c>
      <c r="Q54" s="124" t="s">
        <v>893</v>
      </c>
      <c r="R54" s="40">
        <f t="shared" si="15"/>
        <v>15</v>
      </c>
      <c r="S54" s="40"/>
      <c r="T54" s="39" t="str">
        <f>'Consolidado Mapa de Riesgos'!S54</f>
        <v>Prevenir</v>
      </c>
      <c r="U54" s="40" t="s">
        <v>894</v>
      </c>
      <c r="V54" s="40">
        <f t="shared" si="16"/>
        <v>15</v>
      </c>
      <c r="W54" s="40"/>
      <c r="X54" s="39" t="str">
        <f>'Consolidado Mapa de Riesgos'!O54</f>
        <v>Informar de las nuevas responsabilidades dadas por Leyes, Decretos y otras disposiciones, dentro de los procesos de la entidad, mediante capacitaciones, charlas, mesas de trabajo, difusión de correos o publicación de piezas graficas que comuniquen las responsabilidades para la entidad , evaluando el resultado de entendimiento fruto de la capacitación o socialización</v>
      </c>
      <c r="Y54" s="40" t="s">
        <v>902</v>
      </c>
      <c r="Z54" s="40">
        <f t="shared" si="17"/>
        <v>15</v>
      </c>
      <c r="AA54" s="40"/>
      <c r="AB54" s="39" t="str">
        <f>'Consolidado Mapa de Riesgos'!T54</f>
        <v>Numero de nuevas responsabilidades dadas por Leyes, Decretos y otras disposiciones generadas en el periodo evaluado que fueron comunicadas / Numero de nuevas responsabilidades dadas por Leyes, Decretos y otras disposiciones generadas en el periodo evaluado que debe adoptar la entidad</v>
      </c>
      <c r="AC54" s="124" t="s">
        <v>896</v>
      </c>
      <c r="AD54" s="40">
        <f t="shared" si="18"/>
        <v>0</v>
      </c>
      <c r="AE54" s="40"/>
      <c r="AF54" s="39" t="str">
        <f>'Consolidado Mapa de Riesgos'!U54</f>
        <v>Actas o listas de asistencia y Evaluación de las mismas
Correo electrónico</v>
      </c>
      <c r="AG54" s="40" t="s">
        <v>897</v>
      </c>
      <c r="AH54" s="42">
        <f t="shared" si="19"/>
        <v>10</v>
      </c>
      <c r="AI54" s="42"/>
      <c r="AJ54" s="44">
        <f t="shared" si="7"/>
        <v>85</v>
      </c>
      <c r="AK54" s="45" t="str">
        <f t="shared" si="8"/>
        <v>MODERADO</v>
      </c>
      <c r="AL54" s="46" t="s">
        <v>898</v>
      </c>
      <c r="AM54" s="138" t="s">
        <v>919</v>
      </c>
      <c r="AN54" s="45" t="str">
        <f t="shared" si="20"/>
        <v>FUERTE</v>
      </c>
      <c r="AO54" s="47" t="str">
        <f t="shared" si="10"/>
        <v>MODERADOFUERTE</v>
      </c>
      <c r="AP54" s="48" t="str">
        <f t="shared" si="21"/>
        <v>MODERADO</v>
      </c>
      <c r="AQ54" s="322" t="str">
        <f t="shared" si="22"/>
        <v>El control requiere ajustes de diseño o de ejecución</v>
      </c>
      <c r="AR54" s="327" t="s">
        <v>946</v>
      </c>
      <c r="AS54" s="324"/>
    </row>
    <row r="55" spans="1:45" ht="170.25" customHeight="1" x14ac:dyDescent="0.2">
      <c r="A55" s="3">
        <v>21</v>
      </c>
      <c r="B55" s="37" t="str">
        <f>'Consolidado Mapa de Riesgos'!C55</f>
        <v>Planeción Estratégica</v>
      </c>
      <c r="C55" s="37" t="str">
        <f>'Consolidado Mapa de Riesgos'!E55</f>
        <v>Formulación Inadecuada de estrategias y lineamientos que estructuren los planes y programas de la entidad</v>
      </c>
      <c r="D55" s="37" t="str">
        <f>'Consolidado Mapa de Riesgos'!F55</f>
        <v>Inadecuada formulación de estrategias, lineamientos y politicas para la ejecución de los Planes, proyectos y/o programas</v>
      </c>
      <c r="E55" s="37" t="str">
        <f>'Consolidado Mapa de Riesgos'!G55</f>
        <v>Estratégico</v>
      </c>
      <c r="F55" s="37" t="str">
        <f>'Consolidado Mapa de Riesgos'!H55</f>
        <v>1.3</v>
      </c>
      <c r="G55" s="37" t="str">
        <f>'Consolidado Mapa de Riesgos'!O55</f>
        <v>Solicitar de manera oportuna las necesidades de personal para la vigencia 
Si se presenta la ausencia de personal a pesar de presentar de manera oportuna las necesidades para la vigencia, se deberá mencionar dentro del comité primario del proceso de Planeación Estratégica, el seguimiento realizado con la Dirección de la necesidad de personal .</v>
      </c>
      <c r="H55" s="39" t="str">
        <f>'Consolidado Mapa de Riesgos'!P55</f>
        <v>Líder y gestor del proceso</v>
      </c>
      <c r="I55" s="40" t="s">
        <v>891</v>
      </c>
      <c r="J55" s="40">
        <f t="shared" si="13"/>
        <v>15</v>
      </c>
      <c r="K55" s="40"/>
      <c r="L55" s="39" t="str">
        <f>'Consolidado Mapa de Riesgos'!Q55</f>
        <v>Dirección de la DNBC</v>
      </c>
      <c r="M55" s="40" t="s">
        <v>892</v>
      </c>
      <c r="N55" s="40">
        <f t="shared" si="14"/>
        <v>15</v>
      </c>
      <c r="O55" s="40"/>
      <c r="P55" s="39" t="str">
        <f>'Consolidado Mapa de Riesgos'!R55</f>
        <v>Cada vez que ocurra</v>
      </c>
      <c r="Q55" s="124" t="s">
        <v>893</v>
      </c>
      <c r="R55" s="40">
        <f t="shared" si="15"/>
        <v>15</v>
      </c>
      <c r="S55" s="40"/>
      <c r="T55" s="39" t="str">
        <f>'Consolidado Mapa de Riesgos'!S55</f>
        <v>Detectar</v>
      </c>
      <c r="U55" s="331" t="s">
        <v>920</v>
      </c>
      <c r="V55" s="40">
        <f t="shared" si="16"/>
        <v>0</v>
      </c>
      <c r="W55" s="40"/>
      <c r="X55" s="39" t="str">
        <f>'Consolidado Mapa de Riesgos'!O55</f>
        <v>Solicitar de manera oportuna las necesidades de personal para la vigencia 
Si se presenta la ausencia de personal a pesar de presentar de manera oportuna las necesidades para la vigencia, se deberá mencionar dentro del comité primario del proceso de Planeación Estratégica, el seguimiento realizado con la Dirección de la necesidad de personal .</v>
      </c>
      <c r="Y55" s="331" t="s">
        <v>895</v>
      </c>
      <c r="Z55" s="40">
        <f t="shared" si="17"/>
        <v>0</v>
      </c>
      <c r="AA55" s="40"/>
      <c r="AB55" s="39" t="str">
        <f>'Consolidado Mapa de Riesgos'!T55</f>
        <v xml:space="preserve">Necesidades de personal para el proceso cubiertos / Necesidades de personal de proceso </v>
      </c>
      <c r="AC55" s="124" t="s">
        <v>909</v>
      </c>
      <c r="AD55" s="40">
        <f t="shared" si="18"/>
        <v>15</v>
      </c>
      <c r="AE55" s="40"/>
      <c r="AF55" s="39" t="str">
        <f>'Consolidado Mapa de Riesgos'!U55</f>
        <v xml:space="preserve">Actas o listas de asistencia </v>
      </c>
      <c r="AG55" s="40" t="s">
        <v>897</v>
      </c>
      <c r="AH55" s="42">
        <f t="shared" si="19"/>
        <v>10</v>
      </c>
      <c r="AI55" s="42"/>
      <c r="AJ55" s="44">
        <f t="shared" si="7"/>
        <v>70</v>
      </c>
      <c r="AK55" s="45" t="str">
        <f t="shared" si="8"/>
        <v>DÉBIL</v>
      </c>
      <c r="AL55" s="46" t="s">
        <v>901</v>
      </c>
      <c r="AM55" s="138" t="s">
        <v>1077</v>
      </c>
      <c r="AN55" s="45" t="str">
        <f t="shared" si="20"/>
        <v>DÉBIL</v>
      </c>
      <c r="AO55" s="47" t="str">
        <f>AK55&amp;AN55</f>
        <v>DÉBILDÉBIL</v>
      </c>
      <c r="AP55" s="48" t="str">
        <f t="shared" si="21"/>
        <v>DÉBIL</v>
      </c>
      <c r="AQ55" s="322" t="str">
        <f t="shared" si="22"/>
        <v>El control requiere rediseño</v>
      </c>
      <c r="AR55" s="327" t="s">
        <v>946</v>
      </c>
      <c r="AS55" s="324"/>
    </row>
    <row r="56" spans="1:45" ht="189.75" x14ac:dyDescent="0.2">
      <c r="A56" s="3">
        <v>0</v>
      </c>
      <c r="B56" s="37" t="str">
        <f>'Consolidado Mapa de Riesgos'!C56</f>
        <v>Planeción Estratégica</v>
      </c>
      <c r="C56" s="37" t="str">
        <f>'Consolidado Mapa de Riesgos'!E56</f>
        <v xml:space="preserve">Ejecución presupuestal incompleta dentro de las vigencias definidas </v>
      </c>
      <c r="D56" s="37" t="str">
        <f>'Consolidado Mapa de Riesgos'!F56</f>
        <v>No se logra cumplimiento de las metas presupuestales pactadas dentro de la DNBC</v>
      </c>
      <c r="E56" s="37" t="str">
        <f>'Consolidado Mapa de Riesgos'!G56</f>
        <v>Estratégico</v>
      </c>
      <c r="F56" s="37" t="str">
        <f>'Consolidado Mapa de Riesgos'!H56</f>
        <v>2.1</v>
      </c>
      <c r="G56" s="37" t="str">
        <f>'Consolidado Mapa de Riesgos'!O56</f>
        <v>Identificación detallada en la cadena de valor del proyecto de inversión de los item para ejecutar los recursos asignados y avalados por la Junta Nacional de Bomberos para cumplir con los objetivos y metas propuestas</v>
      </c>
      <c r="H56" s="39" t="str">
        <f>'Consolidado Mapa de Riesgos'!P56</f>
        <v>Líder y gestor del proceso</v>
      </c>
      <c r="I56" s="40" t="s">
        <v>891</v>
      </c>
      <c r="J56" s="40">
        <f t="shared" si="13"/>
        <v>15</v>
      </c>
      <c r="K56" s="40"/>
      <c r="L56" s="39" t="str">
        <f>'Consolidado Mapa de Riesgos'!Q56</f>
        <v>Dirección de la DNBC</v>
      </c>
      <c r="M56" s="40" t="s">
        <v>892</v>
      </c>
      <c r="N56" s="40">
        <f t="shared" si="14"/>
        <v>15</v>
      </c>
      <c r="O56" s="40"/>
      <c r="P56" s="39" t="str">
        <f>'Consolidado Mapa de Riesgos'!R56</f>
        <v>Cada vez que ocurra</v>
      </c>
      <c r="Q56" s="40" t="s">
        <v>893</v>
      </c>
      <c r="R56" s="40">
        <f t="shared" si="15"/>
        <v>15</v>
      </c>
      <c r="S56" s="40"/>
      <c r="T56" s="39" t="str">
        <f>'Consolidado Mapa de Riesgos'!S56</f>
        <v>Detectar</v>
      </c>
      <c r="U56" s="124" t="s">
        <v>894</v>
      </c>
      <c r="V56" s="40">
        <f t="shared" si="16"/>
        <v>15</v>
      </c>
      <c r="W56" s="40"/>
      <c r="X56" s="39" t="str">
        <f>'Consolidado Mapa de Riesgos'!O56</f>
        <v>Identificación detallada en la cadena de valor del proyecto de inversión de los item para ejecutar los recursos asignados y avalados por la Junta Nacional de Bomberos para cumplir con los objetivos y metas propuestas</v>
      </c>
      <c r="Y56" s="124" t="s">
        <v>895</v>
      </c>
      <c r="Z56" s="40">
        <f t="shared" si="17"/>
        <v>0</v>
      </c>
      <c r="AA56" s="40"/>
      <c r="AB56" s="39" t="str">
        <f>'Consolidado Mapa de Riesgos'!T56</f>
        <v>Desagregación de la cadena de valor por Objetivo; Producto, Actividades e Item con recursos asignados</v>
      </c>
      <c r="AC56" s="124" t="s">
        <v>896</v>
      </c>
      <c r="AD56" s="40">
        <f t="shared" si="18"/>
        <v>0</v>
      </c>
      <c r="AE56" s="40"/>
      <c r="AF56" s="39" t="str">
        <f>'Consolidado Mapa de Riesgos'!U56</f>
        <v>Cadena de valor formulada y actualizada</v>
      </c>
      <c r="AG56" s="124" t="s">
        <v>925</v>
      </c>
      <c r="AH56" s="42">
        <f t="shared" si="19"/>
        <v>5</v>
      </c>
      <c r="AI56" s="42"/>
      <c r="AJ56" s="44">
        <f t="shared" si="7"/>
        <v>65</v>
      </c>
      <c r="AK56" s="45" t="str">
        <f t="shared" si="8"/>
        <v>DÉBIL</v>
      </c>
      <c r="AL56" s="46" t="s">
        <v>907</v>
      </c>
      <c r="AM56" s="138" t="s">
        <v>1078</v>
      </c>
      <c r="AN56" s="45" t="str">
        <f t="shared" si="20"/>
        <v>MODERADO</v>
      </c>
      <c r="AO56" s="47" t="str">
        <f t="shared" si="10"/>
        <v>DÉBILMODERADO</v>
      </c>
      <c r="AP56" s="48" t="str">
        <f t="shared" si="21"/>
        <v>DÉBIL</v>
      </c>
      <c r="AQ56" s="322" t="str">
        <f t="shared" si="22"/>
        <v>El control requiere rediseño</v>
      </c>
      <c r="AR56" s="327" t="s">
        <v>946</v>
      </c>
      <c r="AS56" s="324"/>
    </row>
    <row r="57" spans="1:45" ht="189.75" x14ac:dyDescent="0.2">
      <c r="A57" s="3">
        <v>22</v>
      </c>
      <c r="B57" s="37" t="str">
        <f>'Consolidado Mapa de Riesgos'!C57</f>
        <v>Planeción Estratégica</v>
      </c>
      <c r="C57" s="37" t="str">
        <f>'Consolidado Mapa de Riesgos'!E57</f>
        <v xml:space="preserve">Ejecución presupuestal incompleta dentro de las vigencias definidas </v>
      </c>
      <c r="D57" s="37" t="str">
        <f>'Consolidado Mapa de Riesgos'!F57</f>
        <v>No se logra cumplimiento de las metas presupuestales pactadas dentro de la DNBC</v>
      </c>
      <c r="E57" s="37" t="str">
        <f>'Consolidado Mapa de Riesgos'!G57</f>
        <v>Estratégico</v>
      </c>
      <c r="F57" s="37" t="str">
        <f>'Consolidado Mapa de Riesgos'!H57</f>
        <v>2.1</v>
      </c>
      <c r="G57" s="37" t="str">
        <f>'Consolidado Mapa de Riesgos'!O57</f>
        <v>Monitoreo periódico a los recursos de inversión asignados de acuerdo con la cadena de valor</v>
      </c>
      <c r="H57" s="39" t="str">
        <f>'Consolidado Mapa de Riesgos'!P57</f>
        <v>Líder y gestor del proceso</v>
      </c>
      <c r="I57" s="40" t="s">
        <v>891</v>
      </c>
      <c r="J57" s="40">
        <f t="shared" si="13"/>
        <v>15</v>
      </c>
      <c r="K57" s="40"/>
      <c r="L57" s="39" t="str">
        <f>'Consolidado Mapa de Riesgos'!Q57</f>
        <v>Dirección de la DNBC</v>
      </c>
      <c r="M57" s="40" t="s">
        <v>892</v>
      </c>
      <c r="N57" s="40">
        <f t="shared" si="14"/>
        <v>15</v>
      </c>
      <c r="O57" s="40"/>
      <c r="P57" s="39" t="str">
        <f>'Consolidado Mapa de Riesgos'!R57</f>
        <v>Mensual</v>
      </c>
      <c r="Q57" s="40" t="s">
        <v>893</v>
      </c>
      <c r="R57" s="40">
        <f t="shared" si="15"/>
        <v>15</v>
      </c>
      <c r="S57" s="40"/>
      <c r="T57" s="39" t="str">
        <f>'Consolidado Mapa de Riesgos'!S57</f>
        <v>Detectar</v>
      </c>
      <c r="U57" s="124" t="s">
        <v>894</v>
      </c>
      <c r="V57" s="40">
        <f t="shared" si="16"/>
        <v>15</v>
      </c>
      <c r="W57" s="40"/>
      <c r="X57" s="39" t="str">
        <f>'Consolidado Mapa de Riesgos'!O57</f>
        <v>Monitoreo periódico a los recursos de inversión asignados de acuerdo con la cadena de valor</v>
      </c>
      <c r="Y57" s="124" t="s">
        <v>895</v>
      </c>
      <c r="Z57" s="40">
        <f t="shared" si="17"/>
        <v>0</v>
      </c>
      <c r="AA57" s="40"/>
      <c r="AB57" s="39" t="str">
        <f>'Consolidado Mapa de Riesgos'!T57</f>
        <v>1 Monitoreo a la ejecución de recursos</v>
      </c>
      <c r="AC57" s="40" t="s">
        <v>896</v>
      </c>
      <c r="AD57" s="40">
        <f t="shared" si="18"/>
        <v>0</v>
      </c>
      <c r="AE57" s="40"/>
      <c r="AF57" s="39" t="str">
        <f>'Consolidado Mapa de Riesgos'!U57</f>
        <v>Informes de Monitoreo presentados</v>
      </c>
      <c r="AG57" s="124" t="s">
        <v>925</v>
      </c>
      <c r="AH57" s="42">
        <f t="shared" si="19"/>
        <v>5</v>
      </c>
      <c r="AI57" s="42"/>
      <c r="AJ57" s="44">
        <f t="shared" si="7"/>
        <v>65</v>
      </c>
      <c r="AK57" s="45" t="str">
        <f t="shared" si="8"/>
        <v>DÉBIL</v>
      </c>
      <c r="AL57" s="123" t="s">
        <v>907</v>
      </c>
      <c r="AM57" s="138" t="s">
        <v>1078</v>
      </c>
      <c r="AN57" s="45" t="str">
        <f t="shared" si="20"/>
        <v>MODERADO</v>
      </c>
      <c r="AO57" s="47" t="str">
        <f t="shared" si="10"/>
        <v>DÉBILMODERADO</v>
      </c>
      <c r="AP57" s="48" t="str">
        <f t="shared" si="21"/>
        <v>DÉBIL</v>
      </c>
      <c r="AQ57" s="322" t="str">
        <f t="shared" si="22"/>
        <v>El control requiere rediseño</v>
      </c>
      <c r="AR57" s="327" t="s">
        <v>946</v>
      </c>
      <c r="AS57" s="324"/>
    </row>
    <row r="58" spans="1:45" ht="224.25" x14ac:dyDescent="0.2">
      <c r="A58" s="3">
        <v>0</v>
      </c>
      <c r="B58" s="37" t="str">
        <f>'Consolidado Mapa de Riesgos'!C58</f>
        <v>Gestión Jurídica</v>
      </c>
      <c r="C58" s="37" t="str">
        <f>'Consolidado Mapa de Riesgos'!E58</f>
        <v>Atender de manera inoportuna los proceso judiciales allegados a la entidad.</v>
      </c>
      <c r="D58" s="37" t="str">
        <f>'Consolidado Mapa de Riesgos'!F58</f>
        <v xml:space="preserve">Gestionar los procesos que llegan a la entidad fuera de los tiempos legalmente establecidos </v>
      </c>
      <c r="E58" s="37" t="str">
        <f>'Consolidado Mapa de Riesgos'!G58</f>
        <v>Cumplimiento</v>
      </c>
      <c r="F58" s="37" t="str">
        <f>'Consolidado Mapa de Riesgos'!H58</f>
        <v>1.1</v>
      </c>
      <c r="G58" s="37" t="str">
        <f>'Consolidado Mapa de Riesgos'!O58</f>
        <v>Se validara en cada uno de los comites de conciliaciòn que se cuente con el apoderado de los procesos en donde es parte la entidad. Validando que cada proceso en donde es demandada la entidad cuente con su respectivo apoderado.</v>
      </c>
      <c r="H58" s="39" t="str">
        <f>'Consolidado Mapa de Riesgos'!P58</f>
        <v>Gestor del Proceso</v>
      </c>
      <c r="I58" s="40" t="s">
        <v>891</v>
      </c>
      <c r="J58" s="40">
        <f t="shared" si="13"/>
        <v>15</v>
      </c>
      <c r="K58" s="40"/>
      <c r="L58" s="39" t="str">
        <f>'Consolidado Mapa de Riesgos'!Q58</f>
        <v>Lider del Proceso</v>
      </c>
      <c r="M58" s="40" t="s">
        <v>892</v>
      </c>
      <c r="N58" s="40">
        <f t="shared" si="14"/>
        <v>15</v>
      </c>
      <c r="O58" s="40"/>
      <c r="P58" s="39" t="str">
        <f>'Consolidado Mapa de Riesgos'!R58</f>
        <v>Mensual</v>
      </c>
      <c r="Q58" s="40" t="s">
        <v>893</v>
      </c>
      <c r="R58" s="40">
        <f t="shared" si="15"/>
        <v>15</v>
      </c>
      <c r="S58" s="40"/>
      <c r="T58" s="39" t="str">
        <f>'Consolidado Mapa de Riesgos'!S58</f>
        <v>Prevenir</v>
      </c>
      <c r="U58" s="124" t="s">
        <v>920</v>
      </c>
      <c r="V58" s="40">
        <f t="shared" si="16"/>
        <v>0</v>
      </c>
      <c r="W58" s="40"/>
      <c r="X58" s="39" t="str">
        <f>'Consolidado Mapa de Riesgos'!O58</f>
        <v>Se validara en cada uno de los comites de conciliaciòn que se cuente con el apoderado de los procesos en donde es parte la entidad. Validando que cada proceso en donde es demandada la entidad cuente con su respectivo apoderado.</v>
      </c>
      <c r="Y58" s="124" t="s">
        <v>895</v>
      </c>
      <c r="Z58" s="40">
        <f t="shared" si="17"/>
        <v>0</v>
      </c>
      <c r="AA58" s="40"/>
      <c r="AB58" s="39" t="str">
        <f>'Consolidado Mapa de Riesgos'!T58</f>
        <v xml:space="preserve">Verificaciòn del apoderado de los procesos allegados a la entidad / Relaciòn total de procesos en donde esta involucrada la entidad </v>
      </c>
      <c r="AC58" s="124" t="s">
        <v>896</v>
      </c>
      <c r="AD58" s="40">
        <f t="shared" si="18"/>
        <v>0</v>
      </c>
      <c r="AE58" s="40"/>
      <c r="AF58" s="39" t="str">
        <f>'Consolidado Mapa de Riesgos'!U58</f>
        <v xml:space="preserve">Acta de comité de conciliaciòn </v>
      </c>
      <c r="AG58" s="124" t="s">
        <v>900</v>
      </c>
      <c r="AH58" s="42">
        <f t="shared" si="19"/>
        <v>0</v>
      </c>
      <c r="AI58" s="42"/>
      <c r="AJ58" s="44">
        <f t="shared" si="7"/>
        <v>45</v>
      </c>
      <c r="AK58" s="45" t="str">
        <f t="shared" si="8"/>
        <v>DÉBIL</v>
      </c>
      <c r="AL58" s="123" t="s">
        <v>901</v>
      </c>
      <c r="AM58" s="148" t="s">
        <v>1080</v>
      </c>
      <c r="AN58" s="45" t="str">
        <f t="shared" si="20"/>
        <v>DÉBIL</v>
      </c>
      <c r="AO58" s="47" t="str">
        <f t="shared" si="10"/>
        <v>DÉBILDÉBIL</v>
      </c>
      <c r="AP58" s="48" t="str">
        <f t="shared" si="21"/>
        <v>DÉBIL</v>
      </c>
      <c r="AQ58" s="322" t="str">
        <f t="shared" si="22"/>
        <v>El control requiere rediseño</v>
      </c>
      <c r="AR58" s="323" t="s">
        <v>946</v>
      </c>
      <c r="AS58" s="324"/>
    </row>
    <row r="59" spans="1:45" ht="258.75" x14ac:dyDescent="0.2">
      <c r="A59" s="3">
        <v>23</v>
      </c>
      <c r="B59" s="37" t="str">
        <f>'Consolidado Mapa de Riesgos'!C59</f>
        <v>Gestión Jurídica</v>
      </c>
      <c r="C59" s="37" t="str">
        <f>'Consolidado Mapa de Riesgos'!E59</f>
        <v>Atender de manera inoportuna los proceso judiciales allegados a la entidad.</v>
      </c>
      <c r="D59" s="37" t="str">
        <f>'Consolidado Mapa de Riesgos'!F59</f>
        <v xml:space="preserve">Gestionar los procesos que llegan a la entidad fuera de los tiempos legalmente establecidos </v>
      </c>
      <c r="E59" s="37" t="str">
        <f>'Consolidado Mapa de Riesgos'!G59</f>
        <v>Cumplimiento</v>
      </c>
      <c r="F59" s="37" t="str">
        <f>'Consolidado Mapa de Riesgos'!H59</f>
        <v>1.2</v>
      </c>
      <c r="G59" s="37" t="str">
        <f>'Consolidado Mapa de Riesgos'!O59</f>
        <v xml:space="preserve">En los casos que la sobrecarga laboral no permita la defensa judicial de la entidad se procedera a designar otro abogado que la desarrolle. </v>
      </c>
      <c r="H59" s="39" t="str">
        <f>'Consolidado Mapa de Riesgos'!P59</f>
        <v>Gestor del Proceso</v>
      </c>
      <c r="I59" s="40" t="s">
        <v>891</v>
      </c>
      <c r="J59" s="40">
        <f t="shared" si="13"/>
        <v>15</v>
      </c>
      <c r="K59" s="40"/>
      <c r="L59" s="39" t="str">
        <f>'Consolidado Mapa de Riesgos'!Q59</f>
        <v>Lider del Proceso</v>
      </c>
      <c r="M59" s="124" t="s">
        <v>892</v>
      </c>
      <c r="N59" s="40">
        <f t="shared" si="14"/>
        <v>15</v>
      </c>
      <c r="O59" s="40"/>
      <c r="P59" s="39" t="str">
        <f>'Consolidado Mapa de Riesgos'!R59</f>
        <v xml:space="preserve">Trimestral </v>
      </c>
      <c r="Q59" s="124" t="s">
        <v>916</v>
      </c>
      <c r="R59" s="40">
        <f t="shared" si="15"/>
        <v>0</v>
      </c>
      <c r="S59" s="40"/>
      <c r="T59" s="39" t="str">
        <f>'Consolidado Mapa de Riesgos'!S59</f>
        <v>Prevenir</v>
      </c>
      <c r="U59" s="124" t="s">
        <v>920</v>
      </c>
      <c r="V59" s="40">
        <f t="shared" si="16"/>
        <v>0</v>
      </c>
      <c r="W59" s="40"/>
      <c r="X59" s="39" t="str">
        <f>'Consolidado Mapa de Riesgos'!O59</f>
        <v xml:space="preserve">En los casos que la sobrecarga laboral no permita la defensa judicial de la entidad se procedera a designar otro abogado que la desarrolle. </v>
      </c>
      <c r="Y59" s="124" t="s">
        <v>895</v>
      </c>
      <c r="Z59" s="40">
        <f t="shared" si="17"/>
        <v>0</v>
      </c>
      <c r="AA59" s="40"/>
      <c r="AB59" s="39" t="str">
        <f>'Consolidado Mapa de Riesgos'!T59</f>
        <v>Procesos desigandos a otro abogado que tengan como causa sobrecarga laboral</v>
      </c>
      <c r="AC59" s="124" t="s">
        <v>896</v>
      </c>
      <c r="AD59" s="40">
        <f t="shared" si="18"/>
        <v>0</v>
      </c>
      <c r="AE59" s="40"/>
      <c r="AF59" s="39" t="str">
        <f>'Consolidado Mapa de Riesgos'!U59</f>
        <v>Poder otorgado al nuevo abogado (en los casos que se presente el evento)</v>
      </c>
      <c r="AG59" s="124" t="s">
        <v>900</v>
      </c>
      <c r="AH59" s="42">
        <f t="shared" si="19"/>
        <v>0</v>
      </c>
      <c r="AI59" s="42"/>
      <c r="AJ59" s="44">
        <f t="shared" si="7"/>
        <v>30</v>
      </c>
      <c r="AK59" s="45" t="str">
        <f t="shared" si="8"/>
        <v>DÉBIL</v>
      </c>
      <c r="AL59" s="123" t="s">
        <v>901</v>
      </c>
      <c r="AM59" s="148" t="s">
        <v>1081</v>
      </c>
      <c r="AN59" s="45" t="str">
        <f t="shared" si="20"/>
        <v>DÉBIL</v>
      </c>
      <c r="AO59" s="47" t="str">
        <f t="shared" si="10"/>
        <v>DÉBILDÉBIL</v>
      </c>
      <c r="AP59" s="48" t="str">
        <f t="shared" si="21"/>
        <v>DÉBIL</v>
      </c>
      <c r="AQ59" s="322" t="str">
        <f t="shared" si="22"/>
        <v>El control requiere rediseño</v>
      </c>
      <c r="AR59" s="327" t="s">
        <v>946</v>
      </c>
      <c r="AS59" s="324"/>
    </row>
    <row r="60" spans="1:45" ht="241.5" x14ac:dyDescent="0.2">
      <c r="A60" s="3">
        <v>0</v>
      </c>
      <c r="B60" s="37" t="str">
        <f>'Consolidado Mapa de Riesgos'!C60</f>
        <v>Gestión Jurídica</v>
      </c>
      <c r="C60" s="37" t="str">
        <f>'Consolidado Mapa de Riesgos'!E60</f>
        <v>Desatender las citaciones de carácter judicial y extrajudicial.</v>
      </c>
      <c r="D60" s="37" t="str">
        <f>'Consolidado Mapa de Riesgos'!F60</f>
        <v xml:space="preserve">Siendo vinculados a un proceso judicial o extrajudicial, no asistir a las citaciones de conciliaciones. </v>
      </c>
      <c r="E60" s="37" t="str">
        <f>'Consolidado Mapa de Riesgos'!G60</f>
        <v>Cumplimiento</v>
      </c>
      <c r="F60" s="37" t="str">
        <f>'Consolidado Mapa de Riesgos'!H60</f>
        <v>2.1</v>
      </c>
      <c r="G60" s="37" t="str">
        <f>'Consolidado Mapa de Riesgos'!O60</f>
        <v>Se validara en cada uno de los comites de conciliaciòn que se cuente con el apoderado de los procesos en donde es parte la entidad. Validando que cada proceso en donde es demandada la entidad cuente con su respectivo apoderado.</v>
      </c>
      <c r="H60" s="39" t="str">
        <f>'Consolidado Mapa de Riesgos'!P60</f>
        <v>Gestor del Proceso</v>
      </c>
      <c r="I60" s="40" t="s">
        <v>891</v>
      </c>
      <c r="J60" s="40">
        <f t="shared" si="13"/>
        <v>15</v>
      </c>
      <c r="K60" s="40"/>
      <c r="L60" s="39" t="str">
        <f>'Consolidado Mapa de Riesgos'!Q60</f>
        <v>Lider del Proceso</v>
      </c>
      <c r="M60" s="40" t="s">
        <v>892</v>
      </c>
      <c r="N60" s="40">
        <f t="shared" si="14"/>
        <v>15</v>
      </c>
      <c r="O60" s="40"/>
      <c r="P60" s="39" t="str">
        <f>'Consolidado Mapa de Riesgos'!R60</f>
        <v>Mensual</v>
      </c>
      <c r="Q60" s="40" t="s">
        <v>893</v>
      </c>
      <c r="R60" s="40">
        <f t="shared" si="15"/>
        <v>15</v>
      </c>
      <c r="S60" s="40"/>
      <c r="T60" s="39" t="str">
        <f>'Consolidado Mapa de Riesgos'!S60</f>
        <v>Prevenir</v>
      </c>
      <c r="U60" s="124" t="s">
        <v>920</v>
      </c>
      <c r="V60" s="40">
        <f t="shared" si="16"/>
        <v>0</v>
      </c>
      <c r="W60" s="40"/>
      <c r="X60" s="39" t="str">
        <f>'Consolidado Mapa de Riesgos'!O60</f>
        <v>Se validara en cada uno de los comites de conciliaciòn que se cuente con el apoderado de los procesos en donde es parte la entidad. Validando que cada proceso en donde es demandada la entidad cuente con su respectivo apoderado.</v>
      </c>
      <c r="Y60" s="124" t="s">
        <v>895</v>
      </c>
      <c r="Z60" s="40">
        <f t="shared" si="17"/>
        <v>0</v>
      </c>
      <c r="AA60" s="40"/>
      <c r="AB60" s="39" t="str">
        <f>'Consolidado Mapa de Riesgos'!T60</f>
        <v xml:space="preserve">Verificaciòn del apoderado de los procesos allegados a la entidad / Relaciòn total de procesos en donde esta involucrada la entidad </v>
      </c>
      <c r="AC60" s="124" t="s">
        <v>896</v>
      </c>
      <c r="AD60" s="40">
        <f t="shared" si="18"/>
        <v>0</v>
      </c>
      <c r="AE60" s="40"/>
      <c r="AF60" s="39" t="str">
        <f>'Consolidado Mapa de Riesgos'!U60</f>
        <v xml:space="preserve">Acta de comité de conciliaciòn </v>
      </c>
      <c r="AG60" s="124" t="s">
        <v>900</v>
      </c>
      <c r="AH60" s="42">
        <f t="shared" si="19"/>
        <v>0</v>
      </c>
      <c r="AI60" s="42"/>
      <c r="AJ60" s="44">
        <f t="shared" si="7"/>
        <v>45</v>
      </c>
      <c r="AK60" s="45" t="str">
        <f t="shared" si="8"/>
        <v>DÉBIL</v>
      </c>
      <c r="AL60" s="123" t="s">
        <v>901</v>
      </c>
      <c r="AM60" s="148" t="s">
        <v>1082</v>
      </c>
      <c r="AN60" s="45" t="str">
        <f t="shared" si="20"/>
        <v>DÉBIL</v>
      </c>
      <c r="AO60" s="47" t="str">
        <f t="shared" si="10"/>
        <v>DÉBILDÉBIL</v>
      </c>
      <c r="AP60" s="48" t="str">
        <f t="shared" si="21"/>
        <v>DÉBIL</v>
      </c>
      <c r="AQ60" s="322" t="str">
        <f t="shared" si="22"/>
        <v>El control requiere rediseño</v>
      </c>
      <c r="AR60" s="327" t="s">
        <v>946</v>
      </c>
      <c r="AS60" s="324"/>
    </row>
    <row r="61" spans="1:45" ht="293.25" x14ac:dyDescent="0.2">
      <c r="A61" s="3">
        <v>24</v>
      </c>
      <c r="B61" s="37" t="str">
        <f>'Consolidado Mapa de Riesgos'!C61</f>
        <v>Gestión Jurídica</v>
      </c>
      <c r="C61" s="37" t="str">
        <f>'Consolidado Mapa de Riesgos'!E61</f>
        <v>Desatender las citaciones de carácter judicial y extrajudicial.</v>
      </c>
      <c r="D61" s="37" t="str">
        <f>'Consolidado Mapa de Riesgos'!F61</f>
        <v xml:space="preserve">Siendo vinculados a un proceso judicial o extrajudicial, no asistir a las citaciones de conciliaciones. </v>
      </c>
      <c r="E61" s="37" t="str">
        <f>'Consolidado Mapa de Riesgos'!G61</f>
        <v>Cumplimiento</v>
      </c>
      <c r="F61" s="37" t="str">
        <f>'Consolidado Mapa de Riesgos'!H61</f>
        <v>2.2</v>
      </c>
      <c r="G61" s="37" t="str">
        <f>'Consolidado Mapa de Riesgos'!O61</f>
        <v>Revision judicial de los procesos donde es parte la entidad. 
En cada uno de los comites de conciliacion de hace seguimiento a los procesos donde es parte la entidad, verificando la fecha de audiencias para confirmar asistencias</v>
      </c>
      <c r="H61" s="39" t="str">
        <f>'Consolidado Mapa de Riesgos'!P61</f>
        <v>Gestor del Proceso</v>
      </c>
      <c r="I61" s="40" t="s">
        <v>891</v>
      </c>
      <c r="J61" s="40">
        <f t="shared" si="13"/>
        <v>15</v>
      </c>
      <c r="K61" s="40"/>
      <c r="L61" s="39" t="str">
        <f>'Consolidado Mapa de Riesgos'!Q61</f>
        <v>Lider del Proceso</v>
      </c>
      <c r="M61" s="40" t="s">
        <v>892</v>
      </c>
      <c r="N61" s="40">
        <f t="shared" si="14"/>
        <v>15</v>
      </c>
      <c r="O61" s="40"/>
      <c r="P61" s="39" t="str">
        <f>'Consolidado Mapa de Riesgos'!R61</f>
        <v>Mensual</v>
      </c>
      <c r="Q61" s="40" t="s">
        <v>893</v>
      </c>
      <c r="R61" s="40">
        <f t="shared" si="15"/>
        <v>15</v>
      </c>
      <c r="S61" s="40"/>
      <c r="T61" s="39" t="str">
        <f>'Consolidado Mapa de Riesgos'!S61</f>
        <v>Prevenir</v>
      </c>
      <c r="U61" s="124" t="s">
        <v>920</v>
      </c>
      <c r="V61" s="40">
        <f t="shared" si="16"/>
        <v>0</v>
      </c>
      <c r="W61" s="40"/>
      <c r="X61" s="39" t="str">
        <f>'Consolidado Mapa de Riesgos'!O61</f>
        <v>Revision judicial de los procesos donde es parte la entidad. 
En cada uno de los comites de conciliacion de hace seguimiento a los procesos donde es parte la entidad, verificando la fecha de audiencias para confirmar asistencias</v>
      </c>
      <c r="Y61" s="40" t="s">
        <v>895</v>
      </c>
      <c r="Z61" s="40">
        <f t="shared" si="17"/>
        <v>0</v>
      </c>
      <c r="AA61" s="40"/>
      <c r="AB61" s="39" t="str">
        <f>'Consolidado Mapa de Riesgos'!T61</f>
        <v>Procesos revisados para identificar fechas de actuacion judicial  /  Procesos en contra de la entidad</v>
      </c>
      <c r="AC61" s="124" t="s">
        <v>896</v>
      </c>
      <c r="AD61" s="40">
        <f t="shared" si="18"/>
        <v>0</v>
      </c>
      <c r="AE61" s="40"/>
      <c r="AF61" s="39" t="str">
        <f>'Consolidado Mapa de Riesgos'!U61</f>
        <v xml:space="preserve">Acta de comité de conciliaciòn </v>
      </c>
      <c r="AG61" s="40" t="s">
        <v>900</v>
      </c>
      <c r="AH61" s="42">
        <f t="shared" si="19"/>
        <v>0</v>
      </c>
      <c r="AI61" s="42"/>
      <c r="AJ61" s="44">
        <f t="shared" si="7"/>
        <v>45</v>
      </c>
      <c r="AK61" s="45" t="str">
        <f t="shared" si="8"/>
        <v>DÉBIL</v>
      </c>
      <c r="AL61" s="123" t="s">
        <v>901</v>
      </c>
      <c r="AM61" s="148" t="s">
        <v>1083</v>
      </c>
      <c r="AN61" s="45" t="str">
        <f t="shared" si="20"/>
        <v>DÉBIL</v>
      </c>
      <c r="AO61" s="47" t="str">
        <f t="shared" si="10"/>
        <v>DÉBILDÉBIL</v>
      </c>
      <c r="AP61" s="48" t="str">
        <f t="shared" si="21"/>
        <v>DÉBIL</v>
      </c>
      <c r="AQ61" s="322" t="str">
        <f t="shared" si="22"/>
        <v>El control requiere rediseño</v>
      </c>
      <c r="AR61" s="327" t="s">
        <v>946</v>
      </c>
      <c r="AS61" s="324"/>
    </row>
    <row r="62" spans="1:45" ht="207" customHeight="1" x14ac:dyDescent="0.2">
      <c r="A62" s="3">
        <v>0</v>
      </c>
      <c r="B62" s="37" t="str">
        <f>'Consolidado Mapa de Riesgos'!C62</f>
        <v>Gestión del Talento Humano</v>
      </c>
      <c r="C62" s="37" t="str">
        <f>'Consolidado Mapa de Riesgos'!E62</f>
        <v xml:space="preserve">Liquidación incorrecta de la nomina de los servidores públicos </v>
      </c>
      <c r="D62" s="37" t="str">
        <f>'Consolidado Mapa de Riesgos'!F62</f>
        <v>Elaboración inadecuada de la liquidación de la nomina y parafiscales, que se puedan presentar por errores humano o tecnológicos</v>
      </c>
      <c r="E62" s="37" t="str">
        <f>'Consolidado Mapa de Riesgos'!G62</f>
        <v>Operativo</v>
      </c>
      <c r="F62" s="37" t="str">
        <f>'Consolidado Mapa de Riesgos'!H62</f>
        <v>1.1</v>
      </c>
      <c r="G62" s="37" t="str">
        <f>'Consolidado Mapa de Riesgos'!O62</f>
        <v>Revisión detallada de la sabana de nomina antes de ser cargada en el aplicativo del tesoro nacional</v>
      </c>
      <c r="H62" s="39" t="str">
        <f>'Consolidado Mapa de Riesgos'!P62</f>
        <v>Líder y Gestor del Proceso</v>
      </c>
      <c r="I62" s="40" t="s">
        <v>891</v>
      </c>
      <c r="J62" s="40">
        <f t="shared" si="13"/>
        <v>15</v>
      </c>
      <c r="K62" s="40"/>
      <c r="L62" s="39" t="str">
        <f>'Consolidado Mapa de Riesgos'!Q62</f>
        <v>Gestión Financiera</v>
      </c>
      <c r="M62" s="40" t="s">
        <v>892</v>
      </c>
      <c r="N62" s="40">
        <f t="shared" si="14"/>
        <v>15</v>
      </c>
      <c r="O62" s="40"/>
      <c r="P62" s="39" t="str">
        <f>'Consolidado Mapa de Riesgos'!R62</f>
        <v>Mensual</v>
      </c>
      <c r="Q62" s="40" t="s">
        <v>893</v>
      </c>
      <c r="R62" s="40">
        <f t="shared" si="15"/>
        <v>15</v>
      </c>
      <c r="S62" s="40"/>
      <c r="T62" s="39" t="str">
        <f>'Consolidado Mapa de Riesgos'!S62</f>
        <v>Prevenir</v>
      </c>
      <c r="U62" s="40" t="s">
        <v>920</v>
      </c>
      <c r="V62" s="40">
        <f t="shared" si="16"/>
        <v>0</v>
      </c>
      <c r="W62" s="40"/>
      <c r="X62" s="39" t="str">
        <f>'Consolidado Mapa de Riesgos'!O62</f>
        <v>Revisión detallada de la sabana de nomina antes de ser cargada en el aplicativo del tesoro nacional</v>
      </c>
      <c r="Y62" s="40" t="s">
        <v>895</v>
      </c>
      <c r="Z62" s="40">
        <f t="shared" si="17"/>
        <v>0</v>
      </c>
      <c r="AA62" s="40"/>
      <c r="AB62" s="39" t="str">
        <f>'Consolidado Mapa de Riesgos'!T62</f>
        <v>Numero de sabanas de nomina revisadas / Numero de sabanas de nomina elaboradas</v>
      </c>
      <c r="AC62" s="40" t="s">
        <v>896</v>
      </c>
      <c r="AD62" s="40">
        <f t="shared" si="18"/>
        <v>0</v>
      </c>
      <c r="AE62" s="40"/>
      <c r="AF62" s="39" t="str">
        <f>'Consolidado Mapa de Riesgos'!U62</f>
        <v>Carpeta en DRIVE de las sabanas de nomina firmadas</v>
      </c>
      <c r="AG62" s="40" t="s">
        <v>900</v>
      </c>
      <c r="AH62" s="42">
        <f t="shared" si="19"/>
        <v>0</v>
      </c>
      <c r="AI62" s="42"/>
      <c r="AJ62" s="44">
        <f t="shared" si="7"/>
        <v>45</v>
      </c>
      <c r="AK62" s="45" t="str">
        <f t="shared" si="8"/>
        <v>DÉBIL</v>
      </c>
      <c r="AL62" s="46" t="s">
        <v>901</v>
      </c>
      <c r="AM62" s="152" t="s">
        <v>1139</v>
      </c>
      <c r="AN62" s="45" t="str">
        <f t="shared" si="20"/>
        <v>DÉBIL</v>
      </c>
      <c r="AO62" s="47" t="str">
        <f t="shared" si="10"/>
        <v>DÉBILDÉBIL</v>
      </c>
      <c r="AP62" s="48" t="str">
        <f t="shared" si="21"/>
        <v>DÉBIL</v>
      </c>
      <c r="AQ62" s="322" t="str">
        <f t="shared" si="22"/>
        <v>El control requiere rediseño</v>
      </c>
      <c r="AR62" s="323" t="s">
        <v>946</v>
      </c>
      <c r="AS62" s="324"/>
    </row>
    <row r="63" spans="1:45" ht="241.5" customHeight="1" x14ac:dyDescent="0.2">
      <c r="A63" s="3">
        <v>25</v>
      </c>
      <c r="B63" s="37" t="str">
        <f>'Consolidado Mapa de Riesgos'!C63</f>
        <v>Gestión del Talento Humano</v>
      </c>
      <c r="C63" s="37" t="str">
        <f>'Consolidado Mapa de Riesgos'!E63</f>
        <v xml:space="preserve">Liquidación incorrecta de la nomina de los servidores públicos </v>
      </c>
      <c r="D63" s="37" t="str">
        <f>'Consolidado Mapa de Riesgos'!F63</f>
        <v>Elaboración inadecuada de la liquidación de la nomina y parafiscales, que se puedan presentar por errores humano o tecnológicos</v>
      </c>
      <c r="E63" s="37" t="str">
        <f>'Consolidado Mapa de Riesgos'!G63</f>
        <v>Operativo</v>
      </c>
      <c r="F63" s="37" t="str">
        <f>'Consolidado Mapa de Riesgos'!H63</f>
        <v>1.2</v>
      </c>
      <c r="G63" s="37" t="str">
        <f>'Consolidado Mapa de Riesgos'!O63</f>
        <v>Validar las actualizaciones previstas por el proveedor con el propósito de garantizar el correcto funcionamiento del Software de nomina</v>
      </c>
      <c r="H63" s="39" t="str">
        <f>'Consolidado Mapa de Riesgos'!P63</f>
        <v>Líder y Gestor del Proceso</v>
      </c>
      <c r="I63" s="40" t="s">
        <v>891</v>
      </c>
      <c r="J63" s="40">
        <f t="shared" si="13"/>
        <v>15</v>
      </c>
      <c r="K63" s="40"/>
      <c r="L63" s="39" t="str">
        <f>'Consolidado Mapa de Riesgos'!Q63</f>
        <v>Gestión de Tecnología Informática</v>
      </c>
      <c r="M63" s="40" t="s">
        <v>892</v>
      </c>
      <c r="N63" s="40">
        <f t="shared" si="14"/>
        <v>15</v>
      </c>
      <c r="O63" s="40"/>
      <c r="P63" s="39" t="str">
        <f>'Consolidado Mapa de Riesgos'!R63</f>
        <v>Cuatrimestral</v>
      </c>
      <c r="Q63" s="40" t="s">
        <v>893</v>
      </c>
      <c r="R63" s="40">
        <f t="shared" si="15"/>
        <v>15</v>
      </c>
      <c r="S63" s="40"/>
      <c r="T63" s="39" t="str">
        <f>'Consolidado Mapa de Riesgos'!S63</f>
        <v>Prevenir</v>
      </c>
      <c r="U63" s="40" t="s">
        <v>920</v>
      </c>
      <c r="V63" s="40">
        <f t="shared" si="16"/>
        <v>0</v>
      </c>
      <c r="W63" s="40"/>
      <c r="X63" s="39" t="str">
        <f>'Consolidado Mapa de Riesgos'!O63</f>
        <v>Validar las actualizaciones previstas por el proveedor con el propósito de garantizar el correcto funcionamiento del Software de nomina</v>
      </c>
      <c r="Y63" s="40" t="s">
        <v>895</v>
      </c>
      <c r="Z63" s="40">
        <f t="shared" si="17"/>
        <v>0</v>
      </c>
      <c r="AA63" s="40"/>
      <c r="AB63" s="39" t="str">
        <f>'Consolidado Mapa de Riesgos'!T63</f>
        <v xml:space="preserve">Novedades o daños reportados del sofware por falta de actualización  </v>
      </c>
      <c r="AC63" s="40" t="s">
        <v>896</v>
      </c>
      <c r="AD63" s="40">
        <f t="shared" si="18"/>
        <v>0</v>
      </c>
      <c r="AE63" s="40"/>
      <c r="AF63" s="39" t="str">
        <f>'Consolidado Mapa de Riesgos'!U63</f>
        <v>Correo Electrónico</v>
      </c>
      <c r="AG63" s="40" t="s">
        <v>900</v>
      </c>
      <c r="AH63" s="42">
        <f t="shared" si="19"/>
        <v>0</v>
      </c>
      <c r="AI63" s="42"/>
      <c r="AJ63" s="44">
        <f t="shared" si="7"/>
        <v>45</v>
      </c>
      <c r="AK63" s="45" t="str">
        <f t="shared" si="8"/>
        <v>DÉBIL</v>
      </c>
      <c r="AL63" s="46" t="s">
        <v>901</v>
      </c>
      <c r="AM63" s="152" t="s">
        <v>1124</v>
      </c>
      <c r="AN63" s="45" t="str">
        <f t="shared" si="20"/>
        <v>DÉBIL</v>
      </c>
      <c r="AO63" s="47" t="str">
        <f t="shared" si="10"/>
        <v>DÉBILDÉBIL</v>
      </c>
      <c r="AP63" s="48" t="str">
        <f t="shared" si="21"/>
        <v>DÉBIL</v>
      </c>
      <c r="AQ63" s="322" t="str">
        <f t="shared" si="22"/>
        <v>El control requiere rediseño</v>
      </c>
      <c r="AR63" s="327" t="s">
        <v>946</v>
      </c>
      <c r="AS63" s="324"/>
    </row>
    <row r="64" spans="1:45" ht="241.5" customHeight="1" x14ac:dyDescent="0.2">
      <c r="A64" s="3">
        <v>26</v>
      </c>
      <c r="B64" s="37" t="str">
        <f>'Consolidado Mapa de Riesgos'!C64</f>
        <v>Gestión del Talento Humano</v>
      </c>
      <c r="C64" s="37" t="str">
        <f>'Consolidado Mapa de Riesgos'!E64</f>
        <v xml:space="preserve">Manejo inadecuado de la información de las historias laborales </v>
      </c>
      <c r="D64" s="37" t="str">
        <f>'Consolidado Mapa de Riesgos'!F64</f>
        <v>Carencia de seguridad en la custodia de las historias laborales</v>
      </c>
      <c r="E64" s="37" t="str">
        <f>'Consolidado Mapa de Riesgos'!G64</f>
        <v>Operativo</v>
      </c>
      <c r="F64" s="37" t="str">
        <f>'Consolidado Mapa de Riesgos'!H64</f>
        <v>2.1</v>
      </c>
      <c r="G64" s="37" t="str">
        <f>'Consolidado Mapa de Riesgos'!O64</f>
        <v xml:space="preserve">Escanear la información de las historias laborales que se encuentran en custodia del proceso y validar con el proceso documental la posibilidad de transferir dicha información </v>
      </c>
      <c r="H64" s="39" t="str">
        <f>'Consolidado Mapa de Riesgos'!P64</f>
        <v>Líder y Gestor del Proceso</v>
      </c>
      <c r="I64" s="40" t="s">
        <v>891</v>
      </c>
      <c r="J64" s="40">
        <f t="shared" si="13"/>
        <v>15</v>
      </c>
      <c r="K64" s="40"/>
      <c r="L64" s="39" t="str">
        <f>'Consolidado Mapa de Riesgos'!Q64</f>
        <v>Proceso Gestión Documental</v>
      </c>
      <c r="M64" s="40" t="s">
        <v>892</v>
      </c>
      <c r="N64" s="40">
        <f t="shared" si="14"/>
        <v>15</v>
      </c>
      <c r="O64" s="40"/>
      <c r="P64" s="39" t="str">
        <f>'Consolidado Mapa de Riesgos'!R64</f>
        <v>Cuatrimestral</v>
      </c>
      <c r="Q64" s="40" t="s">
        <v>916</v>
      </c>
      <c r="R64" s="40">
        <f t="shared" si="15"/>
        <v>0</v>
      </c>
      <c r="S64" s="40"/>
      <c r="T64" s="39" t="str">
        <f>'Consolidado Mapa de Riesgos'!S64</f>
        <v>Prevenir</v>
      </c>
      <c r="U64" s="40" t="s">
        <v>894</v>
      </c>
      <c r="V64" s="40">
        <f t="shared" si="16"/>
        <v>15</v>
      </c>
      <c r="W64" s="40"/>
      <c r="X64" s="39" t="str">
        <f>'Consolidado Mapa de Riesgos'!O64</f>
        <v xml:space="preserve">Escanear la información de las historias laborales que se encuentran en custodia del proceso y validar con el proceso documental la posibilidad de transferir dicha información </v>
      </c>
      <c r="Y64" s="40" t="s">
        <v>902</v>
      </c>
      <c r="Z64" s="40">
        <f t="shared" si="17"/>
        <v>15</v>
      </c>
      <c r="AA64" s="40"/>
      <c r="AB64" s="39" t="str">
        <f>'Consolidado Mapa de Riesgos'!T64</f>
        <v>Documentos Escaneados de las historias laborales de los servidores de la entidad</v>
      </c>
      <c r="AC64" s="40" t="s">
        <v>896</v>
      </c>
      <c r="AD64" s="40">
        <f t="shared" si="18"/>
        <v>0</v>
      </c>
      <c r="AE64" s="40"/>
      <c r="AF64" s="39" t="str">
        <f>'Consolidado Mapa de Riesgos'!U64</f>
        <v>Correo Electrónico</v>
      </c>
      <c r="AG64" s="40" t="s">
        <v>897</v>
      </c>
      <c r="AH64" s="42">
        <f t="shared" si="19"/>
        <v>10</v>
      </c>
      <c r="AI64" s="42"/>
      <c r="AJ64" s="44">
        <f t="shared" si="7"/>
        <v>70</v>
      </c>
      <c r="AK64" s="45" t="str">
        <f t="shared" si="8"/>
        <v>DÉBIL</v>
      </c>
      <c r="AL64" s="46" t="s">
        <v>898</v>
      </c>
      <c r="AM64" s="152" t="s">
        <v>1125</v>
      </c>
      <c r="AN64" s="45" t="str">
        <f t="shared" si="20"/>
        <v>FUERTE</v>
      </c>
      <c r="AO64" s="47" t="str">
        <f t="shared" si="10"/>
        <v>DÉBILFUERTE</v>
      </c>
      <c r="AP64" s="48" t="str">
        <f t="shared" si="21"/>
        <v>DÉBIL</v>
      </c>
      <c r="AQ64" s="322" t="str">
        <f t="shared" si="22"/>
        <v>El control requiere rediseño</v>
      </c>
      <c r="AR64" s="327" t="s">
        <v>946</v>
      </c>
      <c r="AS64" s="324"/>
    </row>
    <row r="65" spans="1:45" ht="327.75" x14ac:dyDescent="0.2">
      <c r="A65" s="3">
        <v>27</v>
      </c>
      <c r="B65" s="37" t="str">
        <f>'Consolidado Mapa de Riesgos'!C65</f>
        <v>Gestión del Talento Humano</v>
      </c>
      <c r="C65" s="37" t="str">
        <f>'Consolidado Mapa de Riesgos'!E65</f>
        <v>Legalización extemporánea de viáticos y gastos de viaje</v>
      </c>
      <c r="D65" s="37" t="str">
        <f>'Consolidado Mapa de Riesgos'!F65</f>
        <v>Legalización extemporánea por parte de funcionarios y contratistas de los viáticos y gastos de viaje</v>
      </c>
      <c r="E65" s="37" t="str">
        <f>'Consolidado Mapa de Riesgos'!G65</f>
        <v>Operativo</v>
      </c>
      <c r="F65" s="37" t="str">
        <f>'Consolidado Mapa de Riesgos'!H65</f>
        <v>3.1</v>
      </c>
      <c r="G65" s="37" t="str">
        <f>'Consolidado Mapa de Riesgos'!O65</f>
        <v>Socializar o generar recordaciones del procedimiento de tramite de viáticos, gastos de viaje y desplazamientos</v>
      </c>
      <c r="H65" s="39" t="str">
        <f>'Consolidado Mapa de Riesgos'!P65</f>
        <v>Líder y Gestor del Proceso</v>
      </c>
      <c r="I65" s="40" t="s">
        <v>891</v>
      </c>
      <c r="J65" s="40">
        <f t="shared" si="13"/>
        <v>15</v>
      </c>
      <c r="K65" s="40"/>
      <c r="L65" s="39">
        <f>'Consolidado Mapa de Riesgos'!Q65</f>
        <v>0</v>
      </c>
      <c r="M65" s="40" t="s">
        <v>892</v>
      </c>
      <c r="N65" s="40">
        <f t="shared" si="14"/>
        <v>15</v>
      </c>
      <c r="O65" s="40"/>
      <c r="P65" s="39" t="str">
        <f>'Consolidado Mapa de Riesgos'!R65</f>
        <v>Mensual</v>
      </c>
      <c r="Q65" s="40" t="s">
        <v>893</v>
      </c>
      <c r="R65" s="40">
        <f t="shared" si="15"/>
        <v>15</v>
      </c>
      <c r="S65" s="40"/>
      <c r="T65" s="39" t="str">
        <f>'Consolidado Mapa de Riesgos'!S65</f>
        <v>Prevenir</v>
      </c>
      <c r="U65" s="40" t="s">
        <v>894</v>
      </c>
      <c r="V65" s="40">
        <f t="shared" si="16"/>
        <v>15</v>
      </c>
      <c r="W65" s="40"/>
      <c r="X65" s="39" t="str">
        <f>'Consolidado Mapa de Riesgos'!O65</f>
        <v>Socializar o generar recordaciones del procedimiento de tramite de viáticos, gastos de viaje y desplazamientos</v>
      </c>
      <c r="Y65" s="40" t="s">
        <v>895</v>
      </c>
      <c r="Z65" s="40">
        <f t="shared" si="17"/>
        <v>0</v>
      </c>
      <c r="AA65" s="40"/>
      <c r="AB65" s="39" t="str">
        <f>'Consolidado Mapa de Riesgos'!T65</f>
        <v>Acciones de recordación o socialización realizadas en el periodo</v>
      </c>
      <c r="AC65" s="40" t="s">
        <v>896</v>
      </c>
      <c r="AD65" s="40">
        <f t="shared" si="18"/>
        <v>0</v>
      </c>
      <c r="AE65" s="40"/>
      <c r="AF65" s="39" t="str">
        <f>'Consolidado Mapa de Riesgos'!U65</f>
        <v>Correo electrónico</v>
      </c>
      <c r="AG65" s="40" t="s">
        <v>897</v>
      </c>
      <c r="AH65" s="42">
        <f t="shared" si="19"/>
        <v>10</v>
      </c>
      <c r="AI65" s="42"/>
      <c r="AJ65" s="44">
        <f t="shared" si="7"/>
        <v>70</v>
      </c>
      <c r="AK65" s="45" t="str">
        <f t="shared" si="8"/>
        <v>DÉBIL</v>
      </c>
      <c r="AL65" s="46" t="s">
        <v>898</v>
      </c>
      <c r="AM65" s="152" t="s">
        <v>1126</v>
      </c>
      <c r="AN65" s="45" t="str">
        <f t="shared" si="20"/>
        <v>FUERTE</v>
      </c>
      <c r="AO65" s="47" t="str">
        <f t="shared" si="10"/>
        <v>DÉBILFUERTE</v>
      </c>
      <c r="AP65" s="48" t="str">
        <f t="shared" si="21"/>
        <v>DÉBIL</v>
      </c>
      <c r="AQ65" s="322" t="str">
        <f t="shared" si="22"/>
        <v>El control requiere rediseño</v>
      </c>
      <c r="AR65" s="327" t="s">
        <v>946</v>
      </c>
      <c r="AS65" s="324"/>
    </row>
    <row r="66" spans="1:45" ht="409.5" x14ac:dyDescent="0.2">
      <c r="A66" s="3">
        <v>0</v>
      </c>
      <c r="B66" s="37" t="str">
        <f>'Consolidado Mapa de Riesgos'!C66</f>
        <v>Gestión del Talento Humano</v>
      </c>
      <c r="C66" s="37" t="str">
        <f>'Consolidado Mapa de Riesgos'!E66</f>
        <v>Ambiente laboral sin las recomendaciones que garanticen el bienestar de los colaboradores</v>
      </c>
      <c r="D66" s="37" t="str">
        <f>'Consolidado Mapa de Riesgos'!F66</f>
        <v>Intervención inoportuna para los servidores públicos de la DNBC lo cual puede generar accidentes labores o enfermedades laborales</v>
      </c>
      <c r="E66" s="37" t="str">
        <f>'Consolidado Mapa de Riesgos'!G66</f>
        <v>Cumplimiento</v>
      </c>
      <c r="F66" s="37" t="str">
        <f>'Consolidado Mapa de Riesgos'!H66</f>
        <v>4.1</v>
      </c>
      <c r="G66" s="37" t="str">
        <f>'Consolidado Mapa de Riesgos'!O66</f>
        <v xml:space="preserve">Hacer seguimiento al cumplimiento de la actividad de los  exámenes para los servidores, dentro del plan de trabajo del SST </v>
      </c>
      <c r="H66" s="39" t="str">
        <f>'Consolidado Mapa de Riesgos'!P66</f>
        <v>Líder y Gestor del Proceso</v>
      </c>
      <c r="I66" s="40" t="s">
        <v>891</v>
      </c>
      <c r="J66" s="40">
        <f t="shared" si="13"/>
        <v>15</v>
      </c>
      <c r="K66" s="40"/>
      <c r="L66" s="39" t="str">
        <f>'Consolidado Mapa de Riesgos'!Q66</f>
        <v>Gestion Contractual</v>
      </c>
      <c r="M66" s="40" t="s">
        <v>892</v>
      </c>
      <c r="N66" s="40">
        <f t="shared" si="14"/>
        <v>15</v>
      </c>
      <c r="O66" s="40"/>
      <c r="P66" s="39" t="str">
        <f>'Consolidado Mapa de Riesgos'!R66</f>
        <v>Anual</v>
      </c>
      <c r="Q66" s="40" t="s">
        <v>893</v>
      </c>
      <c r="R66" s="40">
        <f t="shared" si="15"/>
        <v>15</v>
      </c>
      <c r="S66" s="40"/>
      <c r="T66" s="39" t="str">
        <f>'Consolidado Mapa de Riesgos'!S66</f>
        <v>Prevenir</v>
      </c>
      <c r="U66" s="40" t="s">
        <v>894</v>
      </c>
      <c r="V66" s="40">
        <f t="shared" si="16"/>
        <v>15</v>
      </c>
      <c r="W66" s="40"/>
      <c r="X66" s="39" t="str">
        <f>'Consolidado Mapa de Riesgos'!O66</f>
        <v xml:space="preserve">Hacer seguimiento al cumplimiento de la actividad de los  exámenes para los servidores, dentro del plan de trabajo del SST </v>
      </c>
      <c r="Y66" s="40" t="s">
        <v>895</v>
      </c>
      <c r="Z66" s="40">
        <f t="shared" si="17"/>
        <v>0</v>
      </c>
      <c r="AA66" s="40"/>
      <c r="AB66" s="39" t="str">
        <f>'Consolidado Mapa de Riesgos'!T66</f>
        <v>Número de exámenes solicitados a los servidores públicos acorde a las necesidades de la entidad</v>
      </c>
      <c r="AC66" s="40" t="s">
        <v>896</v>
      </c>
      <c r="AD66" s="40">
        <f t="shared" si="18"/>
        <v>0</v>
      </c>
      <c r="AE66" s="40"/>
      <c r="AF66" s="39" t="str">
        <f>'Consolidado Mapa de Riesgos'!U66</f>
        <v>Reporte de la realización del examen</v>
      </c>
      <c r="AG66" s="40" t="s">
        <v>897</v>
      </c>
      <c r="AH66" s="42">
        <f t="shared" si="19"/>
        <v>10</v>
      </c>
      <c r="AI66" s="42"/>
      <c r="AJ66" s="44">
        <f t="shared" si="7"/>
        <v>70</v>
      </c>
      <c r="AK66" s="45" t="str">
        <f t="shared" si="8"/>
        <v>DÉBIL</v>
      </c>
      <c r="AL66" s="46" t="s">
        <v>898</v>
      </c>
      <c r="AM66" s="152" t="s">
        <v>1127</v>
      </c>
      <c r="AN66" s="45" t="str">
        <f t="shared" si="20"/>
        <v>FUERTE</v>
      </c>
      <c r="AO66" s="47" t="str">
        <f t="shared" si="10"/>
        <v>DÉBILFUERTE</v>
      </c>
      <c r="AP66" s="48" t="str">
        <f t="shared" si="21"/>
        <v>DÉBIL</v>
      </c>
      <c r="AQ66" s="322" t="str">
        <f t="shared" si="22"/>
        <v>El control requiere rediseño</v>
      </c>
      <c r="AR66" s="327" t="s">
        <v>946</v>
      </c>
      <c r="AS66" s="324"/>
    </row>
    <row r="67" spans="1:45" ht="256.5" x14ac:dyDescent="0.2">
      <c r="A67" s="3">
        <v>28</v>
      </c>
      <c r="B67" s="37" t="str">
        <f>'Consolidado Mapa de Riesgos'!C67</f>
        <v>Gestión del Talento Humano</v>
      </c>
      <c r="C67" s="37" t="str">
        <f>'Consolidado Mapa de Riesgos'!E67</f>
        <v>Ambiente laboral sin las recomendaciones que garanticen el bienestar de los colaboradores</v>
      </c>
      <c r="D67" s="37" t="str">
        <f>'Consolidado Mapa de Riesgos'!F67</f>
        <v>Intervención inoportuna para los servidores públicos de la DNBC lo cual puede generar accidentes labores o enfermedades laborales</v>
      </c>
      <c r="E67" s="37" t="str">
        <f>'Consolidado Mapa de Riesgos'!G67</f>
        <v>Cumplimiento</v>
      </c>
      <c r="F67" s="37" t="str">
        <f>'Consolidado Mapa de Riesgos'!H67</f>
        <v>4.2</v>
      </c>
      <c r="G67" s="37" t="str">
        <f>'Consolidado Mapa de Riesgos'!O67</f>
        <v>Solicitar la priorización del presupuesto para los exámenes médicos ocupacionales</v>
      </c>
      <c r="H67" s="39" t="str">
        <f>'Consolidado Mapa de Riesgos'!P67</f>
        <v>Líder y Gestor del Proceso</v>
      </c>
      <c r="I67" s="40" t="s">
        <v>891</v>
      </c>
      <c r="J67" s="40">
        <f t="shared" si="13"/>
        <v>15</v>
      </c>
      <c r="K67" s="40"/>
      <c r="L67" s="39" t="str">
        <f>'Consolidado Mapa de Riesgos'!Q67</f>
        <v>Comité Directivo</v>
      </c>
      <c r="M67" s="40" t="s">
        <v>892</v>
      </c>
      <c r="N67" s="40">
        <f t="shared" si="14"/>
        <v>15</v>
      </c>
      <c r="O67" s="40"/>
      <c r="P67" s="39" t="str">
        <f>'Consolidado Mapa de Riesgos'!R67</f>
        <v>Anual</v>
      </c>
      <c r="Q67" s="40" t="s">
        <v>893</v>
      </c>
      <c r="R67" s="40">
        <f t="shared" si="15"/>
        <v>15</v>
      </c>
      <c r="S67" s="40"/>
      <c r="T67" s="39" t="str">
        <f>'Consolidado Mapa de Riesgos'!S67</f>
        <v>Prevenir</v>
      </c>
      <c r="U67" s="40" t="s">
        <v>894</v>
      </c>
      <c r="V67" s="40">
        <f t="shared" si="16"/>
        <v>15</v>
      </c>
      <c r="W67" s="40"/>
      <c r="X67" s="39" t="str">
        <f>'Consolidado Mapa de Riesgos'!O67</f>
        <v>Solicitar la priorización del presupuesto para los exámenes médicos ocupacionales</v>
      </c>
      <c r="Y67" s="40" t="s">
        <v>902</v>
      </c>
      <c r="Z67" s="40">
        <f t="shared" si="17"/>
        <v>15</v>
      </c>
      <c r="AA67" s="40"/>
      <c r="AB67" s="39" t="str">
        <f>'Consolidado Mapa de Riesgos'!T67</f>
        <v>Seguimientos realizados a la aprobación del presupuesto</v>
      </c>
      <c r="AC67" s="40" t="s">
        <v>896</v>
      </c>
      <c r="AD67" s="40">
        <f t="shared" si="18"/>
        <v>0</v>
      </c>
      <c r="AE67" s="40"/>
      <c r="AF67" s="39" t="str">
        <f>'Consolidado Mapa de Riesgos'!U67</f>
        <v>Acta de reunión
Lista de Asistencia
Correo Electrónico</v>
      </c>
      <c r="AG67" s="40" t="s">
        <v>897</v>
      </c>
      <c r="AH67" s="42">
        <f t="shared" si="19"/>
        <v>10</v>
      </c>
      <c r="AI67" s="42"/>
      <c r="AJ67" s="44">
        <f t="shared" si="7"/>
        <v>85</v>
      </c>
      <c r="AK67" s="45" t="str">
        <f t="shared" si="8"/>
        <v>MODERADO</v>
      </c>
      <c r="AL67" s="46" t="s">
        <v>898</v>
      </c>
      <c r="AM67" s="152" t="s">
        <v>1128</v>
      </c>
      <c r="AN67" s="45" t="str">
        <f t="shared" si="20"/>
        <v>FUERTE</v>
      </c>
      <c r="AO67" s="47" t="str">
        <f t="shared" si="10"/>
        <v>MODERADOFUERTE</v>
      </c>
      <c r="AP67" s="48" t="str">
        <f t="shared" si="21"/>
        <v>MODERADO</v>
      </c>
      <c r="AQ67" s="322" t="str">
        <f t="shared" si="22"/>
        <v>El control requiere ajustes de diseño o de ejecución</v>
      </c>
      <c r="AR67" s="327" t="s">
        <v>946</v>
      </c>
      <c r="AS67" s="324"/>
    </row>
    <row r="68" spans="1:45" ht="207" x14ac:dyDescent="0.2">
      <c r="A68" s="3">
        <v>0</v>
      </c>
      <c r="B68" s="37" t="str">
        <f>'Consolidado Mapa de Riesgos'!C68</f>
        <v>Gestión de Asuntos Disciplinarios</v>
      </c>
      <c r="C68" s="37" t="str">
        <f>'Consolidado Mapa de Riesgos'!E68</f>
        <v>Desarrollo inoportuno e incumplimiento de   las etapas requeridas en las investigaciones disciplinarias</v>
      </c>
      <c r="D68" s="37" t="str">
        <f>'Consolidado Mapa de Riesgos'!F68</f>
        <v>Afectacion en el cumplimiento de las etapas de los proceos disciplinarios que pueden alterar el curso y el resultado  de las investigaciones disciplinarias</v>
      </c>
      <c r="E68" s="37" t="str">
        <f>'Consolidado Mapa de Riesgos'!G68</f>
        <v>Cumplimiento</v>
      </c>
      <c r="F68" s="37" t="str">
        <f>'Consolidado Mapa de Riesgos'!H68</f>
        <v>1.1</v>
      </c>
      <c r="G68" s="37" t="str">
        <f>'Consolidado Mapa de Riesgos'!O68</f>
        <v xml:space="preserve">Revisión de la oportunidad de respuesta en las etapas de los procesos radicados, revisando en el aplicativo ORFEO de cada una de los casos. 
Esto con el proposito de generar alertas en los casos que se evidencien radicados que no han allegado los documentos pertinentes. </v>
      </c>
      <c r="H68" s="39" t="str">
        <f>'Consolidado Mapa de Riesgos'!P68</f>
        <v>Gestor del Proceso</v>
      </c>
      <c r="I68" s="40" t="s">
        <v>891</v>
      </c>
      <c r="J68" s="40">
        <f t="shared" si="13"/>
        <v>15</v>
      </c>
      <c r="K68" s="40"/>
      <c r="L68" s="39" t="str">
        <f>'Consolidado Mapa de Riesgos'!Q68</f>
        <v>LIDER DEL PROCESO</v>
      </c>
      <c r="M68" s="40" t="s">
        <v>892</v>
      </c>
      <c r="N68" s="40">
        <f t="shared" si="14"/>
        <v>15</v>
      </c>
      <c r="O68" s="40"/>
      <c r="P68" s="39" t="str">
        <f>'Consolidado Mapa de Riesgos'!R68</f>
        <v xml:space="preserve">Trimestral </v>
      </c>
      <c r="Q68" s="40" t="s">
        <v>916</v>
      </c>
      <c r="R68" s="40">
        <f t="shared" si="15"/>
        <v>0</v>
      </c>
      <c r="S68" s="40"/>
      <c r="T68" s="39" t="str">
        <f>'Consolidado Mapa de Riesgos'!S68</f>
        <v>Detectar</v>
      </c>
      <c r="U68" s="40" t="s">
        <v>904</v>
      </c>
      <c r="V68" s="40">
        <f t="shared" si="16"/>
        <v>10</v>
      </c>
      <c r="W68" s="40"/>
      <c r="X68" s="39" t="str">
        <f>'Consolidado Mapa de Riesgos'!O68</f>
        <v xml:space="preserve">Revisión de la oportunidad de respuesta en las etapas de los procesos radicados, revisando en el aplicativo ORFEO de cada una de los casos. 
Esto con el proposito de generar alertas en los casos que se evidencien radicados que no han allegado los documentos pertinentes. </v>
      </c>
      <c r="Y68" s="40" t="s">
        <v>895</v>
      </c>
      <c r="Z68" s="40">
        <f t="shared" si="17"/>
        <v>0</v>
      </c>
      <c r="AA68" s="40"/>
      <c r="AB68" s="39" t="str">
        <f>'Consolidado Mapa de Riesgos'!T68</f>
        <v>Numero de radicados sin el "radicado" total de soportes  /  Numero de radicados evaluados</v>
      </c>
      <c r="AC68" s="40" t="s">
        <v>896</v>
      </c>
      <c r="AD68" s="40">
        <f t="shared" si="18"/>
        <v>0</v>
      </c>
      <c r="AE68" s="40"/>
      <c r="AF68" s="39" t="str">
        <f>'Consolidado Mapa de Riesgos'!U68</f>
        <v>sistema de informacion orfeo</v>
      </c>
      <c r="AG68" s="40" t="s">
        <v>900</v>
      </c>
      <c r="AH68" s="42">
        <f t="shared" si="19"/>
        <v>0</v>
      </c>
      <c r="AI68" s="42"/>
      <c r="AJ68" s="44">
        <f t="shared" si="7"/>
        <v>40</v>
      </c>
      <c r="AK68" s="45" t="str">
        <f t="shared" si="8"/>
        <v>DÉBIL</v>
      </c>
      <c r="AL68" s="46" t="s">
        <v>901</v>
      </c>
      <c r="AM68" s="137" t="s">
        <v>926</v>
      </c>
      <c r="AN68" s="45" t="str">
        <f t="shared" si="20"/>
        <v>DÉBIL</v>
      </c>
      <c r="AO68" s="47" t="str">
        <f t="shared" si="10"/>
        <v>DÉBILDÉBIL</v>
      </c>
      <c r="AP68" s="48" t="str">
        <f t="shared" si="21"/>
        <v>DÉBIL</v>
      </c>
      <c r="AQ68" s="322" t="str">
        <f t="shared" si="22"/>
        <v>El control requiere rediseño</v>
      </c>
      <c r="AR68" s="323" t="s">
        <v>946</v>
      </c>
      <c r="AS68" s="324"/>
    </row>
    <row r="69" spans="1:45" ht="207" x14ac:dyDescent="0.2">
      <c r="A69" s="3">
        <v>0</v>
      </c>
      <c r="B69" s="37" t="str">
        <f>'Consolidado Mapa de Riesgos'!C69</f>
        <v>Gestión de Asuntos Disciplinarios</v>
      </c>
      <c r="C69" s="37" t="str">
        <f>'Consolidado Mapa de Riesgos'!E69</f>
        <v>Desarrollo inoportuno e incumplimiento de   las etapas requeridas en las investigaciones disciplinarias</v>
      </c>
      <c r="D69" s="37" t="str">
        <f>'Consolidado Mapa de Riesgos'!F69</f>
        <v>Afectacion en el cumplimiento de las etapas de los proceos disciplinarios que pueden alterar el curso y el resultado  de las investigaciones disciplinarias</v>
      </c>
      <c r="E69" s="37" t="str">
        <f>'Consolidado Mapa de Riesgos'!G69</f>
        <v>Cumplimiento</v>
      </c>
      <c r="F69" s="37" t="str">
        <f>'Consolidado Mapa de Riesgos'!H69</f>
        <v>1.2</v>
      </c>
      <c r="G69" s="37" t="str">
        <f>'Consolidado Mapa de Riesgos'!O69</f>
        <v>Dar celeridad a los procesos a punto de prescribir. Seguimiento continúo al Mapa de Riesgo. Revisión periódica del proceso. Empoderamiento por parte del funcionario encargado</v>
      </c>
      <c r="H69" s="39" t="str">
        <f>'Consolidado Mapa de Riesgos'!P69</f>
        <v>Gestor del Proceso</v>
      </c>
      <c r="I69" s="40" t="s">
        <v>891</v>
      </c>
      <c r="J69" s="40">
        <f t="shared" si="13"/>
        <v>15</v>
      </c>
      <c r="K69" s="40"/>
      <c r="L69" s="39" t="str">
        <f>'Consolidado Mapa de Riesgos'!Q69</f>
        <v>LIDER DEL PROCESO</v>
      </c>
      <c r="M69" s="40" t="s">
        <v>892</v>
      </c>
      <c r="N69" s="40">
        <f t="shared" si="14"/>
        <v>15</v>
      </c>
      <c r="O69" s="40"/>
      <c r="P69" s="39" t="str">
        <f>'Consolidado Mapa de Riesgos'!R69</f>
        <v>Mensual</v>
      </c>
      <c r="Q69" s="40" t="s">
        <v>893</v>
      </c>
      <c r="R69" s="40">
        <f t="shared" si="15"/>
        <v>15</v>
      </c>
      <c r="S69" s="40"/>
      <c r="T69" s="39" t="str">
        <f>'Consolidado Mapa de Riesgos'!S69</f>
        <v>Detectar</v>
      </c>
      <c r="U69" s="40" t="s">
        <v>894</v>
      </c>
      <c r="V69" s="40">
        <f t="shared" si="16"/>
        <v>15</v>
      </c>
      <c r="W69" s="40"/>
      <c r="X69" s="39" t="str">
        <f>'Consolidado Mapa de Riesgos'!O69</f>
        <v>Dar celeridad a los procesos a punto de prescribir. Seguimiento continúo al Mapa de Riesgo. Revisión periódica del proceso. Empoderamiento por parte del funcionario encargado</v>
      </c>
      <c r="Y69" s="40" t="s">
        <v>902</v>
      </c>
      <c r="Z69" s="40">
        <f t="shared" si="17"/>
        <v>15</v>
      </c>
      <c r="AA69" s="40"/>
      <c r="AB69" s="39" t="str">
        <f>'Consolidado Mapa de Riesgos'!T69</f>
        <v>No. De procesos abiertos / No de procesos finalizados dentro del término legal) * 100</v>
      </c>
      <c r="AC69" s="40" t="s">
        <v>909</v>
      </c>
      <c r="AD69" s="40">
        <f t="shared" si="18"/>
        <v>15</v>
      </c>
      <c r="AE69" s="40"/>
      <c r="AF69" s="39" t="str">
        <f>'Consolidado Mapa de Riesgos'!U69</f>
        <v>mapa de riesgos , cuadro de relacion de procesos con los tiempos de inicio</v>
      </c>
      <c r="AG69" s="40" t="s">
        <v>897</v>
      </c>
      <c r="AH69" s="42">
        <f t="shared" si="19"/>
        <v>10</v>
      </c>
      <c r="AI69" s="42"/>
      <c r="AJ69" s="44">
        <f t="shared" si="7"/>
        <v>100</v>
      </c>
      <c r="AK69" s="45" t="str">
        <f t="shared" si="8"/>
        <v>FUERTE</v>
      </c>
      <c r="AL69" s="46" t="s">
        <v>898</v>
      </c>
      <c r="AM69" s="138" t="s">
        <v>927</v>
      </c>
      <c r="AN69" s="45" t="str">
        <f t="shared" si="20"/>
        <v>FUERTE</v>
      </c>
      <c r="AO69" s="47" t="str">
        <f t="shared" si="10"/>
        <v>FUERTEFUERTE</v>
      </c>
      <c r="AP69" s="48" t="str">
        <f t="shared" si="21"/>
        <v>FUERTE</v>
      </c>
      <c r="AQ69" s="322" t="str">
        <f t="shared" si="22"/>
        <v>Se debe mantener el control</v>
      </c>
      <c r="AR69" s="327" t="s">
        <v>946</v>
      </c>
      <c r="AS69" s="324"/>
    </row>
    <row r="70" spans="1:45" ht="155.25" x14ac:dyDescent="0.2">
      <c r="A70" s="3">
        <v>29</v>
      </c>
      <c r="B70" s="37" t="str">
        <f>'Consolidado Mapa de Riesgos'!C70</f>
        <v>Gestión de Asuntos Disciplinarios</v>
      </c>
      <c r="C70" s="37" t="str">
        <f>'Consolidado Mapa de Riesgos'!E70</f>
        <v>Desarrollo inoportuno e incumplimiento de   las etapas requeridas en las investigaciones disciplinarias</v>
      </c>
      <c r="D70" s="37" t="str">
        <f>'Consolidado Mapa de Riesgos'!F70</f>
        <v>Afectacion en el cumplimiento de las etapas de los proceos disciplinarios que pueden alterar el curso y el resultado  de las investigaciones disciplinarias</v>
      </c>
      <c r="E70" s="37" t="str">
        <f>'Consolidado Mapa de Riesgos'!G70</f>
        <v>Cumplimiento</v>
      </c>
      <c r="F70" s="37" t="str">
        <f>'Consolidado Mapa de Riesgos'!H70</f>
        <v>1.3</v>
      </c>
      <c r="G70" s="37" t="str">
        <f>'Consolidado Mapa de Riesgos'!O70</f>
        <v>Aumento de los mecanismos de seguridad. Ubicación del archivo y documentos, en lugar adecuado y seguro. Reporte de los expedientes que salen del Despacho. 
Inventario de expedientes mensual</v>
      </c>
      <c r="H70" s="39" t="str">
        <f>'Consolidado Mapa de Riesgos'!P70</f>
        <v>Gestor del Proceso</v>
      </c>
      <c r="I70" s="40" t="s">
        <v>891</v>
      </c>
      <c r="J70" s="40">
        <f t="shared" si="13"/>
        <v>15</v>
      </c>
      <c r="K70" s="40"/>
      <c r="L70" s="39" t="str">
        <f>'Consolidado Mapa de Riesgos'!Q70</f>
        <v>LIDER DEL PROCESO</v>
      </c>
      <c r="M70" s="40" t="s">
        <v>892</v>
      </c>
      <c r="N70" s="40">
        <f t="shared" si="14"/>
        <v>15</v>
      </c>
      <c r="O70" s="40"/>
      <c r="P70" s="39" t="str">
        <f>'Consolidado Mapa de Riesgos'!R70</f>
        <v xml:space="preserve">Trimestral </v>
      </c>
      <c r="Q70" s="40" t="s">
        <v>916</v>
      </c>
      <c r="R70" s="40">
        <f t="shared" si="15"/>
        <v>0</v>
      </c>
      <c r="S70" s="40"/>
      <c r="T70" s="39" t="str">
        <f>'Consolidado Mapa de Riesgos'!S70</f>
        <v>Prevenir</v>
      </c>
      <c r="U70" s="40" t="s">
        <v>894</v>
      </c>
      <c r="V70" s="40">
        <f t="shared" si="16"/>
        <v>15</v>
      </c>
      <c r="W70" s="40"/>
      <c r="X70" s="39" t="str">
        <f>'Consolidado Mapa de Riesgos'!O70</f>
        <v>Aumento de los mecanismos de seguridad. Ubicación del archivo y documentos, en lugar adecuado y seguro. Reporte de los expedientes que salen del Despacho. 
Inventario de expedientes mensual</v>
      </c>
      <c r="Y70" s="40" t="s">
        <v>902</v>
      </c>
      <c r="Z70" s="40">
        <f t="shared" si="17"/>
        <v>15</v>
      </c>
      <c r="AA70" s="40"/>
      <c r="AB70" s="39" t="str">
        <f>'Consolidado Mapa de Riesgos'!T70</f>
        <v>(No de Expedientes perdidos/ No de expedientes inventariados)* 100</v>
      </c>
      <c r="AC70" s="40" t="s">
        <v>909</v>
      </c>
      <c r="AD70" s="40">
        <f t="shared" si="18"/>
        <v>15</v>
      </c>
      <c r="AE70" s="40"/>
      <c r="AF70" s="39" t="str">
        <f>'Consolidado Mapa de Riesgos'!U70</f>
        <v>revision y diligitalizacion de los procesos activos</v>
      </c>
      <c r="AG70" s="40" t="s">
        <v>897</v>
      </c>
      <c r="AH70" s="42">
        <f t="shared" si="19"/>
        <v>10</v>
      </c>
      <c r="AI70" s="42"/>
      <c r="AJ70" s="44">
        <f t="shared" si="7"/>
        <v>85</v>
      </c>
      <c r="AK70" s="45" t="str">
        <f t="shared" si="8"/>
        <v>MODERADO</v>
      </c>
      <c r="AL70" s="46" t="s">
        <v>898</v>
      </c>
      <c r="AM70" s="137" t="s">
        <v>918</v>
      </c>
      <c r="AN70" s="45" t="str">
        <f t="shared" si="20"/>
        <v>FUERTE</v>
      </c>
      <c r="AO70" s="47" t="str">
        <f t="shared" si="10"/>
        <v>MODERADOFUERTE</v>
      </c>
      <c r="AP70" s="48" t="str">
        <f t="shared" si="21"/>
        <v>MODERADO</v>
      </c>
      <c r="AQ70" s="322" t="str">
        <f t="shared" si="22"/>
        <v>El control requiere ajustes de diseño o de ejecución</v>
      </c>
      <c r="AR70" s="327" t="s">
        <v>946</v>
      </c>
      <c r="AS70" s="324"/>
    </row>
    <row r="71" spans="1:45" ht="293.25" x14ac:dyDescent="0.2">
      <c r="A71" s="3">
        <v>30</v>
      </c>
      <c r="B71" s="37" t="str">
        <f>'Consolidado Mapa de Riesgos'!C71</f>
        <v>Gestión de Asuntos Disciplinarios</v>
      </c>
      <c r="C71" s="37" t="str">
        <f>'Consolidado Mapa de Riesgos'!E71</f>
        <v>Prescripción de los terminos de las acciones disciplinarias allegadas al proceso</v>
      </c>
      <c r="D71" s="37" t="str">
        <f>'Consolidado Mapa de Riesgos'!F71</f>
        <v>Vencimiento de los tiempos de los términos procesales por negligencia de los funcionarios a cargo de los procesos</v>
      </c>
      <c r="E71" s="37" t="str">
        <f>'Consolidado Mapa de Riesgos'!G71</f>
        <v>Cumplimiento</v>
      </c>
      <c r="F71" s="37" t="str">
        <f>'Consolidado Mapa de Riesgos'!H71</f>
        <v>2.1</v>
      </c>
      <c r="G71" s="37" t="str">
        <f>'Consolidado Mapa de Riesgos'!O71</f>
        <v>Campañas de Autocontrol y socialización del código de ética, Reglamento Interno de Trabajo y demás normatividad en materia disciplinaria.</v>
      </c>
      <c r="H71" s="39" t="str">
        <f>'Consolidado Mapa de Riesgos'!P71</f>
        <v>Gestor del Proceso</v>
      </c>
      <c r="I71" s="40" t="s">
        <v>891</v>
      </c>
      <c r="J71" s="40">
        <f t="shared" si="13"/>
        <v>15</v>
      </c>
      <c r="K71" s="40"/>
      <c r="L71" s="39" t="str">
        <f>'Consolidado Mapa de Riesgos'!Q71</f>
        <v>LIDER DEL PROCESO</v>
      </c>
      <c r="M71" s="40" t="s">
        <v>892</v>
      </c>
      <c r="N71" s="40">
        <f t="shared" si="14"/>
        <v>15</v>
      </c>
      <c r="O71" s="40"/>
      <c r="P71" s="39" t="str">
        <f>'Consolidado Mapa de Riesgos'!R71</f>
        <v>Anual</v>
      </c>
      <c r="Q71" s="40" t="s">
        <v>916</v>
      </c>
      <c r="R71" s="40">
        <f t="shared" si="15"/>
        <v>0</v>
      </c>
      <c r="S71" s="40"/>
      <c r="T71" s="39" t="str">
        <f>'Consolidado Mapa de Riesgos'!S71</f>
        <v>Prevenir</v>
      </c>
      <c r="U71" s="40" t="s">
        <v>894</v>
      </c>
      <c r="V71" s="40">
        <f t="shared" si="16"/>
        <v>15</v>
      </c>
      <c r="W71" s="40"/>
      <c r="X71" s="39" t="str">
        <f>'Consolidado Mapa de Riesgos'!O71</f>
        <v>Campañas de Autocontrol y socialización del código de ética, Reglamento Interno de Trabajo y demás normatividad en materia disciplinaria.</v>
      </c>
      <c r="Y71" s="40" t="s">
        <v>895</v>
      </c>
      <c r="Z71" s="40">
        <f t="shared" si="17"/>
        <v>0</v>
      </c>
      <c r="AA71" s="40"/>
      <c r="AB71" s="39" t="str">
        <f>'Consolidado Mapa de Riesgos'!T71</f>
        <v>Numero de campañas y socializaciones realizadas</v>
      </c>
      <c r="AC71" s="40" t="s">
        <v>896</v>
      </c>
      <c r="AD71" s="40">
        <f t="shared" si="18"/>
        <v>0</v>
      </c>
      <c r="AE71" s="40"/>
      <c r="AF71" s="39"/>
      <c r="AG71" s="40" t="s">
        <v>897</v>
      </c>
      <c r="AH71" s="42">
        <f t="shared" si="19"/>
        <v>10</v>
      </c>
      <c r="AI71" s="42"/>
      <c r="AJ71" s="44">
        <f t="shared" si="7"/>
        <v>55</v>
      </c>
      <c r="AK71" s="45" t="str">
        <f t="shared" si="8"/>
        <v>DÉBIL</v>
      </c>
      <c r="AL71" s="46" t="s">
        <v>898</v>
      </c>
      <c r="AM71" s="137" t="s">
        <v>928</v>
      </c>
      <c r="AN71" s="45" t="str">
        <f t="shared" si="20"/>
        <v>FUERTE</v>
      </c>
      <c r="AO71" s="47" t="str">
        <f t="shared" si="10"/>
        <v>DÉBILFUERTE</v>
      </c>
      <c r="AP71" s="48" t="str">
        <f t="shared" si="21"/>
        <v>DÉBIL</v>
      </c>
      <c r="AQ71" s="322" t="str">
        <f t="shared" si="22"/>
        <v>El control requiere rediseño</v>
      </c>
      <c r="AR71" s="327" t="s">
        <v>946</v>
      </c>
      <c r="AS71" s="324"/>
    </row>
    <row r="72" spans="1:45" ht="120.75" x14ac:dyDescent="0.2">
      <c r="A72" s="3">
        <v>0</v>
      </c>
      <c r="B72" s="37" t="str">
        <f>'Consolidado Mapa de Riesgos'!C72</f>
        <v>Gestión de Atención al Usuario</v>
      </c>
      <c r="C72" s="37" t="str">
        <f>'Consolidado Mapa de Riesgos'!E72</f>
        <v>Capacidad insuficiente de personal para la atención de tramites y servicios a los usuarios de manera oportuna</v>
      </c>
      <c r="D72" s="37" t="str">
        <f>'Consolidado Mapa de Riesgos'!F72</f>
        <v xml:space="preserve">La entidad no cuenta con el personal idoneo de manera permanente, lo cual no garantiza la atención a los tramites y servicios en oportunidad </v>
      </c>
      <c r="E72" s="37" t="str">
        <f>'Consolidado Mapa de Riesgos'!G72</f>
        <v>Operativo</v>
      </c>
      <c r="F72" s="37" t="str">
        <f>'Consolidado Mapa de Riesgos'!H72</f>
        <v>1.1</v>
      </c>
      <c r="G72" s="37" t="str">
        <f>'Consolidado Mapa de Riesgos'!O72</f>
        <v>Validar los periodos de contratación del personal idóneo que genera la atención de tramites y servicios a los usuarios de la DNBC, para garantizar la continuidad del servicio.</v>
      </c>
      <c r="H72" s="39" t="str">
        <f>'Consolidado Mapa de Riesgos'!P72</f>
        <v>Subdirector Administrativo y Financiero 
Lider o Gestor de Proceso</v>
      </c>
      <c r="I72" s="40" t="s">
        <v>891</v>
      </c>
      <c r="J72" s="40">
        <f t="shared" ref="J72:J103" si="23">IFERROR(VLOOKUP(I72,Matriz1,2,FALSE),0)</f>
        <v>15</v>
      </c>
      <c r="K72" s="40"/>
      <c r="L72" s="39" t="str">
        <f>'Consolidado Mapa de Riesgos'!Q72</f>
        <v>N/A</v>
      </c>
      <c r="M72" s="40" t="s">
        <v>892</v>
      </c>
      <c r="N72" s="40">
        <f t="shared" ref="N72:N91" si="24">IFERROR(VLOOKUP(M72,Matriz2,2,FALSE),0)</f>
        <v>15</v>
      </c>
      <c r="O72" s="40"/>
      <c r="P72" s="39" t="str">
        <f>'Consolidado Mapa de Riesgos'!R72</f>
        <v>Mensual</v>
      </c>
      <c r="Q72" s="40" t="s">
        <v>893</v>
      </c>
      <c r="R72" s="40">
        <f t="shared" ref="R72:R91" si="25">IFERROR(VLOOKUP(Q72,Matriz3,2,FALSE),0)</f>
        <v>15</v>
      </c>
      <c r="S72" s="40"/>
      <c r="T72" s="39" t="str">
        <f>'Consolidado Mapa de Riesgos'!S72</f>
        <v>Prevenir</v>
      </c>
      <c r="U72" s="40" t="s">
        <v>894</v>
      </c>
      <c r="V72" s="40">
        <f t="shared" ref="V72:V89" si="26">IFERROR(VLOOKUP(U72,Matriz4,2,FALSE),0)</f>
        <v>15</v>
      </c>
      <c r="W72" s="40"/>
      <c r="X72" s="39" t="str">
        <f>'Consolidado Mapa de Riesgos'!O72</f>
        <v>Validar los periodos de contratación del personal idóneo que genera la atención de tramites y servicios a los usuarios de la DNBC, para garantizar la continuidad del servicio.</v>
      </c>
      <c r="Y72" s="40" t="s">
        <v>902</v>
      </c>
      <c r="Z72" s="40">
        <f t="shared" ref="Z72:Z89" si="27">IFERROR(VLOOKUP(Y72,Matriz5,2,FALSE),0)</f>
        <v>15</v>
      </c>
      <c r="AA72" s="40"/>
      <c r="AB72" s="39" t="str">
        <f>'Consolidado Mapa de Riesgos'!T72</f>
        <v>Numero de Reuniones de seguimiento a la gestión realizada del proceso</v>
      </c>
      <c r="AC72" s="40" t="s">
        <v>896</v>
      </c>
      <c r="AD72" s="40">
        <f t="shared" ref="AD72:AD89" si="28">IFERROR(VLOOKUP(AC72,Matriz6,2,FALSE),0)</f>
        <v>0</v>
      </c>
      <c r="AE72" s="40"/>
      <c r="AF72" s="39" t="str">
        <f>'Consolidado Mapa de Riesgos'!U72</f>
        <v>Acta de seguimiento de las reuniones internas de gestión</v>
      </c>
      <c r="AG72" s="40" t="s">
        <v>897</v>
      </c>
      <c r="AH72" s="42">
        <f t="shared" ref="AH72:AH89" si="29">IFERROR(VLOOKUP(AG72,Matriz7,2,FALSE),0)</f>
        <v>10</v>
      </c>
      <c r="AI72" s="42"/>
      <c r="AJ72" s="44">
        <f t="shared" si="7"/>
        <v>85</v>
      </c>
      <c r="AK72" s="45" t="str">
        <f t="shared" si="8"/>
        <v>MODERADO</v>
      </c>
      <c r="AL72" s="46" t="s">
        <v>898</v>
      </c>
      <c r="AM72" s="137" t="s">
        <v>919</v>
      </c>
      <c r="AN72" s="45" t="str">
        <f t="shared" ref="AN72:AN103" si="30">IFERROR(VLOOKUP(AL72,Matriz8,2,FALSE)," ")</f>
        <v>FUERTE</v>
      </c>
      <c r="AO72" s="47" t="str">
        <f t="shared" si="10"/>
        <v>MODERADOFUERTE</v>
      </c>
      <c r="AP72" s="48" t="str">
        <f t="shared" ref="AP72:AP103" si="31">IFERROR(VLOOKUP(AO72,Matriz9,2,FALSE),"")</f>
        <v>MODERADO</v>
      </c>
      <c r="AQ72" s="322" t="str">
        <f>IFERROR(VLOOKUP(AP72,Matriz10,2,FALSE),"")</f>
        <v>El control requiere ajustes de diseño o de ejecución</v>
      </c>
      <c r="AR72" s="323" t="s">
        <v>946</v>
      </c>
      <c r="AS72" s="324"/>
    </row>
    <row r="73" spans="1:45" ht="120.75" x14ac:dyDescent="0.2">
      <c r="A73" s="3">
        <v>31</v>
      </c>
      <c r="B73" s="37" t="str">
        <f>'Consolidado Mapa de Riesgos'!C73</f>
        <v>Gestión de Atención al Usuario</v>
      </c>
      <c r="C73" s="37" t="str">
        <f>'Consolidado Mapa de Riesgos'!E73</f>
        <v>Capacidad insuficiente de personal para la atención de tramites y servicios a los usuarios de manera oportuna</v>
      </c>
      <c r="D73" s="37" t="str">
        <f>'Consolidado Mapa de Riesgos'!F73</f>
        <v xml:space="preserve">La entidad no cuenta con el personal idoneo de manera permanente, lo cual no garantiza la atención a los tramites y servicios en oportunidad </v>
      </c>
      <c r="E73" s="37" t="str">
        <f>'Consolidado Mapa de Riesgos'!G73</f>
        <v>Operativo</v>
      </c>
      <c r="F73" s="37" t="str">
        <f>'Consolidado Mapa de Riesgos'!H73</f>
        <v>1.2</v>
      </c>
      <c r="G73" s="37" t="str">
        <f>'Consolidado Mapa de Riesgos'!O73</f>
        <v>Validar los periodos de contratación del personal idóneo que genera la atención de tramites y servicios a los usuarios de la DNBC, para garantizar la continuidad del servicio.</v>
      </c>
      <c r="H73" s="39" t="str">
        <f>'Consolidado Mapa de Riesgos'!P73</f>
        <v>Subdirector Administrativo y Financiero 
Lider o Gestor de Proceso</v>
      </c>
      <c r="I73" s="40" t="s">
        <v>891</v>
      </c>
      <c r="J73" s="40">
        <f t="shared" si="23"/>
        <v>15</v>
      </c>
      <c r="K73" s="40"/>
      <c r="L73" s="39" t="str">
        <f>'Consolidado Mapa de Riesgos'!Q73</f>
        <v>N/A</v>
      </c>
      <c r="M73" s="40" t="s">
        <v>892</v>
      </c>
      <c r="N73" s="40">
        <f t="shared" si="24"/>
        <v>15</v>
      </c>
      <c r="O73" s="40"/>
      <c r="P73" s="39" t="str">
        <f>'Consolidado Mapa de Riesgos'!R73</f>
        <v>Cuatrimestral</v>
      </c>
      <c r="Q73" s="40" t="s">
        <v>893</v>
      </c>
      <c r="R73" s="40">
        <f t="shared" si="25"/>
        <v>15</v>
      </c>
      <c r="S73" s="40"/>
      <c r="T73" s="39" t="str">
        <f>'Consolidado Mapa de Riesgos'!S73</f>
        <v>Prevenir</v>
      </c>
      <c r="U73" s="40" t="s">
        <v>894</v>
      </c>
      <c r="V73" s="40">
        <f t="shared" si="26"/>
        <v>15</v>
      </c>
      <c r="W73" s="40"/>
      <c r="X73" s="39" t="str">
        <f>'Consolidado Mapa de Riesgos'!O73</f>
        <v>Validar los periodos de contratación del personal idóneo que genera la atención de tramites y servicios a los usuarios de la DNBC, para garantizar la continuidad del servicio.</v>
      </c>
      <c r="Y73" s="40" t="s">
        <v>902</v>
      </c>
      <c r="Z73" s="40">
        <f t="shared" si="27"/>
        <v>15</v>
      </c>
      <c r="AA73" s="40"/>
      <c r="AB73" s="39" t="str">
        <f>'Consolidado Mapa de Riesgos'!T73</f>
        <v>Numero de Reuniones de seguimiento a la gestión realizada del proceso</v>
      </c>
      <c r="AC73" s="40" t="s">
        <v>896</v>
      </c>
      <c r="AD73" s="40">
        <f t="shared" si="28"/>
        <v>0</v>
      </c>
      <c r="AE73" s="40"/>
      <c r="AF73" s="39" t="str">
        <f>'Consolidado Mapa de Riesgos'!U73</f>
        <v>Acta de seguimiento de las reuniones internas de gestión</v>
      </c>
      <c r="AG73" s="40" t="s">
        <v>897</v>
      </c>
      <c r="AH73" s="42">
        <f t="shared" si="29"/>
        <v>10</v>
      </c>
      <c r="AI73" s="42"/>
      <c r="AJ73" s="44">
        <f t="shared" si="7"/>
        <v>85</v>
      </c>
      <c r="AK73" s="45" t="str">
        <f t="shared" si="8"/>
        <v>MODERADO</v>
      </c>
      <c r="AL73" s="46" t="s">
        <v>898</v>
      </c>
      <c r="AM73" s="137" t="s">
        <v>919</v>
      </c>
      <c r="AN73" s="45" t="str">
        <f t="shared" si="30"/>
        <v>FUERTE</v>
      </c>
      <c r="AO73" s="47" t="str">
        <f t="shared" si="10"/>
        <v>MODERADOFUERTE</v>
      </c>
      <c r="AP73" s="48" t="str">
        <f t="shared" si="31"/>
        <v>MODERADO</v>
      </c>
      <c r="AQ73" s="322" t="str">
        <f t="shared" ref="AQ73:AQ103" si="32">IFERROR(VLOOKUP(AP73,Matriz10,2,FALSE),"")</f>
        <v>El control requiere ajustes de diseño o de ejecución</v>
      </c>
      <c r="AR73" s="327" t="s">
        <v>946</v>
      </c>
      <c r="AS73" s="324"/>
    </row>
    <row r="74" spans="1:45" ht="155.25" x14ac:dyDescent="0.2">
      <c r="A74" s="3">
        <v>32</v>
      </c>
      <c r="B74" s="37" t="str">
        <f>'Consolidado Mapa de Riesgos'!C74</f>
        <v>Gestión de Atención al Usuario</v>
      </c>
      <c r="C74" s="37" t="str">
        <f>'Consolidado Mapa de Riesgos'!E74</f>
        <v>Desatender los requerimientos de PQRSD recibidos por la entidad y radicados en ORFEO, durante algunos periodos de la vigencia</v>
      </c>
      <c r="D74" s="37" t="str">
        <f>'Consolidado Mapa de Riesgos'!F74</f>
        <v>Que no se respondan en oportunidad las PQRSD debido a que no se realiza el debido cierre en el aplicativo ORFEO por parte del personal responsable, al momento de terminar su contrato</v>
      </c>
      <c r="E74" s="37" t="str">
        <f>'Consolidado Mapa de Riesgos'!G74</f>
        <v>Estratégico</v>
      </c>
      <c r="F74" s="37" t="str">
        <f>'Consolidado Mapa de Riesgos'!H74</f>
        <v>2.1</v>
      </c>
      <c r="G74" s="37" t="str">
        <f>'Consolidado Mapa de Riesgos'!O74</f>
        <v>Presentar al supervisor del contrato el reporte generado  del sistema de gestión documental de los radicados en estado abierto por cada usuario, con el propósito de remitir a los responsables para su seguimiento</v>
      </c>
      <c r="H74" s="39" t="str">
        <f>'Consolidado Mapa de Riesgos'!P74</f>
        <v>Subdirector Administrativo y Financiero 
Lider o Gestor de Proceso</v>
      </c>
      <c r="I74" s="40" t="s">
        <v>891</v>
      </c>
      <c r="J74" s="40">
        <f t="shared" si="23"/>
        <v>15</v>
      </c>
      <c r="K74" s="40"/>
      <c r="L74" s="39" t="str">
        <f>'Consolidado Mapa de Riesgos'!Q74</f>
        <v>Gestión de Tecnología Informática
Supervisores de Contrato 
Lideres de Proceso</v>
      </c>
      <c r="M74" s="40" t="s">
        <v>892</v>
      </c>
      <c r="N74" s="40">
        <f t="shared" si="24"/>
        <v>15</v>
      </c>
      <c r="O74" s="40"/>
      <c r="P74" s="39" t="str">
        <f>'Consolidado Mapa de Riesgos'!R74</f>
        <v xml:space="preserve">Trimestral </v>
      </c>
      <c r="Q74" s="40" t="s">
        <v>916</v>
      </c>
      <c r="R74" s="40">
        <f t="shared" si="25"/>
        <v>0</v>
      </c>
      <c r="S74" s="40"/>
      <c r="T74" s="39" t="str">
        <f>'Consolidado Mapa de Riesgos'!S74</f>
        <v>Prevenir</v>
      </c>
      <c r="U74" s="40" t="s">
        <v>894</v>
      </c>
      <c r="V74" s="40">
        <f t="shared" si="26"/>
        <v>15</v>
      </c>
      <c r="W74" s="40"/>
      <c r="X74" s="39" t="str">
        <f>'Consolidado Mapa de Riesgos'!O74</f>
        <v>Presentar al supervisor del contrato el reporte generado  del sistema de gestión documental de los radicados en estado abierto por cada usuario, con el propósito de remitir a los responsables para su seguimiento</v>
      </c>
      <c r="Y74" s="40" t="s">
        <v>895</v>
      </c>
      <c r="Z74" s="40">
        <f t="shared" si="27"/>
        <v>0</v>
      </c>
      <c r="AA74" s="40"/>
      <c r="AB74" s="39" t="str">
        <f>'Consolidado Mapa de Riesgos'!T74</f>
        <v xml:space="preserve">Numero de repoortes generados del sistema de gestion documental en estado abierto por usuario, enviados a los lideres de proceso </v>
      </c>
      <c r="AC74" s="40" t="s">
        <v>909</v>
      </c>
      <c r="AD74" s="40">
        <f t="shared" si="28"/>
        <v>15</v>
      </c>
      <c r="AE74" s="40"/>
      <c r="AF74" s="39" t="str">
        <f>'Consolidado Mapa de Riesgos'!U74</f>
        <v>Acta de seguimiento reuniones internas de gestión
Correo electrónico de envió de reporte a los lideres y/o supervisores</v>
      </c>
      <c r="AG74" s="40" t="s">
        <v>897</v>
      </c>
      <c r="AH74" s="42">
        <f t="shared" si="29"/>
        <v>10</v>
      </c>
      <c r="AI74" s="42"/>
      <c r="AJ74" s="44">
        <f t="shared" si="7"/>
        <v>70</v>
      </c>
      <c r="AK74" s="45" t="str">
        <f t="shared" si="8"/>
        <v>DÉBIL</v>
      </c>
      <c r="AL74" s="46" t="s">
        <v>898</v>
      </c>
      <c r="AM74" s="137" t="s">
        <v>929</v>
      </c>
      <c r="AN74" s="45" t="str">
        <f t="shared" si="30"/>
        <v>FUERTE</v>
      </c>
      <c r="AO74" s="47" t="str">
        <f t="shared" si="10"/>
        <v>DÉBILFUERTE</v>
      </c>
      <c r="AP74" s="48" t="str">
        <f t="shared" si="31"/>
        <v>DÉBIL</v>
      </c>
      <c r="AQ74" s="322" t="str">
        <f t="shared" si="32"/>
        <v>El control requiere rediseño</v>
      </c>
      <c r="AR74" s="327" t="s">
        <v>946</v>
      </c>
      <c r="AS74" s="324"/>
    </row>
    <row r="75" spans="1:45" ht="155.25" x14ac:dyDescent="0.2">
      <c r="A75" s="3">
        <v>0</v>
      </c>
      <c r="B75" s="37" t="str">
        <f>'Consolidado Mapa de Riesgos'!C75</f>
        <v>Gestión de Atención al Usuario</v>
      </c>
      <c r="C75" s="37" t="str">
        <f>'Consolidado Mapa de Riesgos'!E75</f>
        <v>Los canales dispuestos para la recepción de tramites y servicios de la entidad, no cumplen con la cobertura y accesibilidad necesarias para garantizar la identificación de las experiencias de los usuarios de manera apropiada</v>
      </c>
      <c r="D75" s="37" t="str">
        <f>'Consolidado Mapa de Riesgos'!F75</f>
        <v xml:space="preserve">No se cuentan con canales que garanticen la apropiada gestión de los tramites reportados por los usuarios </v>
      </c>
      <c r="E75" s="37" t="str">
        <f>'Consolidado Mapa de Riesgos'!G75</f>
        <v>Operativo</v>
      </c>
      <c r="F75" s="37" t="str">
        <f>'Consolidado Mapa de Riesgos'!H75</f>
        <v>3.1</v>
      </c>
      <c r="G75" s="37" t="str">
        <f>'Consolidado Mapa de Riesgos'!O75</f>
        <v>Consolidar y reportar los casos de fallas de los sistemas o canales de atención para la ciudanía mediante una comunicación interna (Correo Electrónico) dirigida al área de Tecnología e Informática</v>
      </c>
      <c r="H75" s="39" t="str">
        <f>'Consolidado Mapa de Riesgos'!P75</f>
        <v>Subdirector Administrativo y Financiero 
Lider o Gestor de Proceso</v>
      </c>
      <c r="I75" s="40" t="s">
        <v>891</v>
      </c>
      <c r="J75" s="40">
        <f t="shared" si="23"/>
        <v>15</v>
      </c>
      <c r="K75" s="40"/>
      <c r="L75" s="39" t="str">
        <f>'Consolidado Mapa de Riesgos'!Q75</f>
        <v>Gestión Administrativa
Gestión de Tecnología Informática</v>
      </c>
      <c r="M75" s="40" t="s">
        <v>892</v>
      </c>
      <c r="N75" s="40">
        <f t="shared" si="24"/>
        <v>15</v>
      </c>
      <c r="O75" s="40"/>
      <c r="P75" s="39" t="str">
        <f>'Consolidado Mapa de Riesgos'!R75</f>
        <v>Cuatrimestral</v>
      </c>
      <c r="Q75" s="40" t="s">
        <v>916</v>
      </c>
      <c r="R75" s="40">
        <f t="shared" si="25"/>
        <v>0</v>
      </c>
      <c r="S75" s="40"/>
      <c r="T75" s="39" t="str">
        <f>'Consolidado Mapa de Riesgos'!S75</f>
        <v>Detectar</v>
      </c>
      <c r="U75" s="40" t="s">
        <v>904</v>
      </c>
      <c r="V75" s="40">
        <f t="shared" si="26"/>
        <v>10</v>
      </c>
      <c r="W75" s="40"/>
      <c r="X75" s="39" t="str">
        <f>'Consolidado Mapa de Riesgos'!O75</f>
        <v>Consolidar y reportar los casos de fallas de los sistemas o canales de atención para la ciudanía mediante una comunicación interna (Correo Electrónico) dirigida al área de Tecnología e Informática</v>
      </c>
      <c r="Y75" s="40" t="s">
        <v>902</v>
      </c>
      <c r="Z75" s="40">
        <f t="shared" si="27"/>
        <v>15</v>
      </c>
      <c r="AA75" s="40"/>
      <c r="AB75" s="39" t="str">
        <f>'Consolidado Mapa de Riesgos'!T75</f>
        <v>Numero de fallas presentadas en los sistemas</v>
      </c>
      <c r="AC75" s="40" t="s">
        <v>909</v>
      </c>
      <c r="AD75" s="40">
        <f t="shared" si="28"/>
        <v>15</v>
      </c>
      <c r="AE75" s="40"/>
      <c r="AF75" s="39" t="str">
        <f>'Consolidado Mapa de Riesgos'!U75</f>
        <v>Número de comunicaciones internas generadas informando fallas tecnológicas</v>
      </c>
      <c r="AG75" s="40" t="s">
        <v>897</v>
      </c>
      <c r="AH75" s="42">
        <f t="shared" si="29"/>
        <v>10</v>
      </c>
      <c r="AI75" s="42"/>
      <c r="AJ75" s="44">
        <f t="shared" si="7"/>
        <v>80</v>
      </c>
      <c r="AK75" s="45" t="str">
        <f t="shared" si="8"/>
        <v>MODERADO</v>
      </c>
      <c r="AL75" s="46" t="s">
        <v>898</v>
      </c>
      <c r="AM75" s="137" t="s">
        <v>930</v>
      </c>
      <c r="AN75" s="45" t="str">
        <f t="shared" si="30"/>
        <v>FUERTE</v>
      </c>
      <c r="AO75" s="47" t="str">
        <f t="shared" si="10"/>
        <v>MODERADOFUERTE</v>
      </c>
      <c r="AP75" s="48" t="str">
        <f t="shared" si="31"/>
        <v>MODERADO</v>
      </c>
      <c r="AQ75" s="322" t="str">
        <f t="shared" si="32"/>
        <v>El control requiere ajustes de diseño o de ejecución</v>
      </c>
      <c r="AR75" s="327" t="s">
        <v>946</v>
      </c>
      <c r="AS75" s="324"/>
    </row>
    <row r="76" spans="1:45" ht="155.25" x14ac:dyDescent="0.2">
      <c r="A76" s="3">
        <v>33</v>
      </c>
      <c r="B76" s="37" t="str">
        <f>'Consolidado Mapa de Riesgos'!C76</f>
        <v>Gestión de Atención al Usuario</v>
      </c>
      <c r="C76" s="37" t="str">
        <f>'Consolidado Mapa de Riesgos'!E76</f>
        <v>Los canales dispuestos para la recepción de tramites y servicios de la entidad, no cumplen con la cobertura y accesibilidad necesarias para garantizar la identificación de las experiencias de los usuarios de manera apropiada</v>
      </c>
      <c r="D76" s="37" t="str">
        <f>'Consolidado Mapa de Riesgos'!F76</f>
        <v xml:space="preserve">No se cuentan con canales que garanticen la apropiada gestión de los tramites reportados por los usuarios </v>
      </c>
      <c r="E76" s="37" t="str">
        <f>'Consolidado Mapa de Riesgos'!G76</f>
        <v>Operativo</v>
      </c>
      <c r="F76" s="37" t="str">
        <f>'Consolidado Mapa de Riesgos'!H76</f>
        <v>3.2</v>
      </c>
      <c r="G76" s="37" t="str">
        <f>'Consolidado Mapa de Riesgos'!O76</f>
        <v>Se mantendra registo de todas las PQRSD allegadas mediante el canal telefonico de la DNBC, mediante el formato telefonico PQRSD, ante la insuficiencia de la planta telefonica de grabar las llamadas.</v>
      </c>
      <c r="H76" s="39" t="str">
        <f>'Consolidado Mapa de Riesgos'!P76</f>
        <v>Subdirector Administrativo y Financiero 
Gestor de Proceso</v>
      </c>
      <c r="I76" s="40" t="s">
        <v>891</v>
      </c>
      <c r="J76" s="40">
        <f t="shared" si="23"/>
        <v>15</v>
      </c>
      <c r="K76" s="40"/>
      <c r="L76" s="39" t="str">
        <f>'Consolidado Mapa de Riesgos'!Q76</f>
        <v>Gestión Administrativa
Gestión de Tecnología Informática</v>
      </c>
      <c r="M76" s="40" t="s">
        <v>892</v>
      </c>
      <c r="N76" s="40">
        <f t="shared" si="24"/>
        <v>15</v>
      </c>
      <c r="O76" s="40"/>
      <c r="P76" s="39" t="str">
        <f>'Consolidado Mapa de Riesgos'!R76</f>
        <v>Cuatrimestral</v>
      </c>
      <c r="Q76" s="40" t="s">
        <v>916</v>
      </c>
      <c r="R76" s="40">
        <f t="shared" si="25"/>
        <v>0</v>
      </c>
      <c r="S76" s="40"/>
      <c r="T76" s="39" t="str">
        <f>'Consolidado Mapa de Riesgos'!S76</f>
        <v>Prevenir</v>
      </c>
      <c r="U76" s="40" t="s">
        <v>894</v>
      </c>
      <c r="V76" s="40">
        <f t="shared" si="26"/>
        <v>15</v>
      </c>
      <c r="W76" s="40"/>
      <c r="X76" s="39" t="str">
        <f>'Consolidado Mapa de Riesgos'!O76</f>
        <v>Se mantendra registo de todas las PQRSD allegadas mediante el canal telefonico de la DNBC, mediante el formato telefonico PQRSD, ante la insuficiencia de la planta telefonica de grabar las llamadas.</v>
      </c>
      <c r="Y76" s="40" t="s">
        <v>902</v>
      </c>
      <c r="Z76" s="40">
        <f t="shared" si="27"/>
        <v>15</v>
      </c>
      <c r="AA76" s="40"/>
      <c r="AB76" s="39" t="str">
        <f>'Consolidado Mapa de Riesgos'!T76</f>
        <v xml:space="preserve">Numero de formatos Telefonicos PQRDS diligenciados </v>
      </c>
      <c r="AC76" s="40" t="s">
        <v>909</v>
      </c>
      <c r="AD76" s="40">
        <f t="shared" si="28"/>
        <v>15</v>
      </c>
      <c r="AE76" s="40"/>
      <c r="AF76" s="39" t="str">
        <f>'Consolidado Mapa de Riesgos'!U76</f>
        <v xml:space="preserve">Formatos Telefonico PQRSD diligenciados </v>
      </c>
      <c r="AG76" s="40" t="s">
        <v>897</v>
      </c>
      <c r="AH76" s="42">
        <f t="shared" si="29"/>
        <v>10</v>
      </c>
      <c r="AI76" s="42"/>
      <c r="AJ76" s="44">
        <f t="shared" si="7"/>
        <v>85</v>
      </c>
      <c r="AK76" s="45" t="str">
        <f t="shared" si="8"/>
        <v>MODERADO</v>
      </c>
      <c r="AL76" s="46" t="s">
        <v>898</v>
      </c>
      <c r="AM76" s="137" t="s">
        <v>931</v>
      </c>
      <c r="AN76" s="45" t="str">
        <f t="shared" si="30"/>
        <v>FUERTE</v>
      </c>
      <c r="AO76" s="47" t="str">
        <f t="shared" si="10"/>
        <v>MODERADOFUERTE</v>
      </c>
      <c r="AP76" s="48" t="str">
        <f t="shared" si="31"/>
        <v>MODERADO</v>
      </c>
      <c r="AQ76" s="322" t="str">
        <f t="shared" si="32"/>
        <v>El control requiere ajustes de diseño o de ejecución</v>
      </c>
      <c r="AR76" s="327" t="s">
        <v>946</v>
      </c>
      <c r="AS76" s="324"/>
    </row>
    <row r="77" spans="1:45" ht="241.5" x14ac:dyDescent="0.2">
      <c r="A77" s="3">
        <v>0</v>
      </c>
      <c r="B77" s="37" t="str">
        <f>'Consolidado Mapa de Riesgos'!C77</f>
        <v xml:space="preserve">Análisis y Mejora Continua </v>
      </c>
      <c r="C77" s="277" t="str">
        <f>'Consolidado Mapa de Riesgos'!E77</f>
        <v>Asesorar en la implementación del Sistema Integrado de Gestión y Control SIGEC sin cumplir los lineamientos establecidos.</v>
      </c>
      <c r="D77" s="37" t="str">
        <f>'Consolidado Mapa de Riesgos'!F77</f>
        <v xml:space="preserve">Que el equipo de trabajo no oriente en la conformación del SIGEC a los procesos de la entidad, bajo los lineamientos establecidos </v>
      </c>
      <c r="E77" s="37" t="str">
        <f>'Consolidado Mapa de Riesgos'!G77</f>
        <v>Estratégico</v>
      </c>
      <c r="F77" s="37" t="str">
        <f>'Consolidado Mapa de Riesgos'!H77</f>
        <v>1.1</v>
      </c>
      <c r="G77" s="277" t="str">
        <f>'Consolidado Mapa de Riesgos'!O77</f>
        <v>Realizar reuniones mensuales "Comité Primario MIPG" con el equipo de trabajo del proceso de Gestión de Análisis y Mejora Continua, con el fin de alinear criterios de asesoría y validar el avance de las mismas.</v>
      </c>
      <c r="H77" s="39" t="str">
        <f>'Consolidado Mapa de Riesgos'!P77</f>
        <v>Líder y gestor del proceso</v>
      </c>
      <c r="I77" s="40" t="s">
        <v>891</v>
      </c>
      <c r="J77" s="40">
        <f t="shared" si="23"/>
        <v>15</v>
      </c>
      <c r="K77" s="40"/>
      <c r="L77" s="39" t="str">
        <f>'Consolidado Mapa de Riesgos'!Q77</f>
        <v>Todos los procesos</v>
      </c>
      <c r="M77" s="40" t="s">
        <v>892</v>
      </c>
      <c r="N77" s="40">
        <f t="shared" si="24"/>
        <v>15</v>
      </c>
      <c r="O77" s="40"/>
      <c r="P77" s="39" t="str">
        <f>'Consolidado Mapa de Riesgos'!R77</f>
        <v>Cuatrimestral</v>
      </c>
      <c r="Q77" s="40" t="s">
        <v>916</v>
      </c>
      <c r="R77" s="40">
        <f t="shared" si="25"/>
        <v>0</v>
      </c>
      <c r="S77" s="40"/>
      <c r="T77" s="39" t="str">
        <f>'Consolidado Mapa de Riesgos'!S77</f>
        <v>Prevenir</v>
      </c>
      <c r="U77" s="40" t="s">
        <v>894</v>
      </c>
      <c r="V77" s="40">
        <f t="shared" si="26"/>
        <v>15</v>
      </c>
      <c r="W77" s="40"/>
      <c r="X77" s="39" t="str">
        <f>'Consolidado Mapa de Riesgos'!O77</f>
        <v>Realizar reuniones mensuales "Comité Primario MIPG" con el equipo de trabajo del proceso de Gestión de Análisis y Mejora Continua, con el fin de alinear criterios de asesoría y validar el avance de las mismas.</v>
      </c>
      <c r="Y77" s="40" t="s">
        <v>895</v>
      </c>
      <c r="Z77" s="40">
        <f t="shared" si="27"/>
        <v>0</v>
      </c>
      <c r="AA77" s="40"/>
      <c r="AB77" s="39" t="str">
        <f>'Consolidado Mapa de Riesgos'!T77</f>
        <v>4 Sesiones del comité primario por el cuatrimestre</v>
      </c>
      <c r="AC77" s="40" t="s">
        <v>896</v>
      </c>
      <c r="AD77" s="40">
        <f t="shared" si="28"/>
        <v>0</v>
      </c>
      <c r="AE77" s="40"/>
      <c r="AF77" s="39" t="str">
        <f>'Consolidado Mapa de Riesgos'!U77</f>
        <v xml:space="preserve">Actas o listas de asistencia </v>
      </c>
      <c r="AG77" s="40" t="s">
        <v>925</v>
      </c>
      <c r="AH77" s="42">
        <f t="shared" si="29"/>
        <v>5</v>
      </c>
      <c r="AI77" s="42"/>
      <c r="AJ77" s="44">
        <f t="shared" si="7"/>
        <v>50</v>
      </c>
      <c r="AK77" s="45" t="str">
        <f t="shared" si="8"/>
        <v>DÉBIL</v>
      </c>
      <c r="AL77" s="46" t="s">
        <v>907</v>
      </c>
      <c r="AM77" s="138" t="s">
        <v>1084</v>
      </c>
      <c r="AN77" s="45" t="str">
        <f t="shared" si="30"/>
        <v>MODERADO</v>
      </c>
      <c r="AO77" s="47" t="str">
        <f t="shared" si="10"/>
        <v>DÉBILMODERADO</v>
      </c>
      <c r="AP77" s="48" t="str">
        <f t="shared" si="31"/>
        <v>DÉBIL</v>
      </c>
      <c r="AQ77" s="322" t="str">
        <f t="shared" si="32"/>
        <v>El control requiere rediseño</v>
      </c>
      <c r="AR77" s="323" t="s">
        <v>946</v>
      </c>
      <c r="AS77" s="324"/>
    </row>
    <row r="78" spans="1:45" ht="276" x14ac:dyDescent="0.2">
      <c r="A78" s="3">
        <v>0</v>
      </c>
      <c r="B78" s="37" t="str">
        <f>'Consolidado Mapa de Riesgos'!C78</f>
        <v xml:space="preserve">Análisis y Mejora Continua </v>
      </c>
      <c r="C78" s="277" t="str">
        <f>'Consolidado Mapa de Riesgos'!E78</f>
        <v>Asesorar en la implementación del Sistema Integrado de Gestión y Control SIGEC sin cumplir los lineamientos establecidos.</v>
      </c>
      <c r="D78" s="37" t="str">
        <f>'Consolidado Mapa de Riesgos'!F78</f>
        <v xml:space="preserve">Que el equipo de trabajo no oriente en la conformación del SIGEC a los procesos de la entidad, bajo los lineamientos establecidos </v>
      </c>
      <c r="E78" s="37" t="str">
        <f>'Consolidado Mapa de Riesgos'!G78</f>
        <v>Estratégico</v>
      </c>
      <c r="F78" s="37" t="str">
        <f>'Consolidado Mapa de Riesgos'!H78</f>
        <v>1.2</v>
      </c>
      <c r="G78" s="277" t="str">
        <f>'Consolidado Mapa de Riesgos'!O78</f>
        <v>Solicitar de manera oportuna las necesidades de personal para la vigencia 
Si se presenta la ausencia de personal a pesar de presentar de manera oportuna las necesidades para la vigencia, se deberá mencionar dentro del comité primario del proceso de Gestión de Análisis y Mejora Continua, el seguimiento realizado con la Dirección de la necesidad de personal .</v>
      </c>
      <c r="H78" s="39" t="str">
        <f>'Consolidado Mapa de Riesgos'!P78</f>
        <v>Líder y gestor del proceso</v>
      </c>
      <c r="I78" s="40" t="s">
        <v>891</v>
      </c>
      <c r="J78" s="40">
        <f t="shared" si="23"/>
        <v>15</v>
      </c>
      <c r="K78" s="40"/>
      <c r="L78" s="39" t="str">
        <f>'Consolidado Mapa de Riesgos'!Q78</f>
        <v>Dirección de la DNBC</v>
      </c>
      <c r="M78" s="40" t="s">
        <v>892</v>
      </c>
      <c r="N78" s="40">
        <f t="shared" si="24"/>
        <v>15</v>
      </c>
      <c r="O78" s="40"/>
      <c r="P78" s="39" t="str">
        <f>'Consolidado Mapa de Riesgos'!R78</f>
        <v>Mensual</v>
      </c>
      <c r="Q78" s="40" t="s">
        <v>893</v>
      </c>
      <c r="R78" s="40">
        <f t="shared" si="25"/>
        <v>15</v>
      </c>
      <c r="S78" s="40"/>
      <c r="T78" s="39" t="str">
        <f>'Consolidado Mapa de Riesgos'!S78</f>
        <v>Detectar</v>
      </c>
      <c r="U78" s="40" t="s">
        <v>894</v>
      </c>
      <c r="V78" s="40">
        <f t="shared" si="26"/>
        <v>15</v>
      </c>
      <c r="W78" s="40"/>
      <c r="X78" s="39" t="str">
        <f>'Consolidado Mapa de Riesgos'!O78</f>
        <v>Solicitar de manera oportuna las necesidades de personal para la vigencia 
Si se presenta la ausencia de personal a pesar de presentar de manera oportuna las necesidades para la vigencia, se deberá mencionar dentro del comité primario del proceso de Gestión de Análisis y Mejora Continua, el seguimiento realizado con la Dirección de la necesidad de personal .</v>
      </c>
      <c r="Y78" s="40" t="s">
        <v>902</v>
      </c>
      <c r="Z78" s="40">
        <f t="shared" si="27"/>
        <v>15</v>
      </c>
      <c r="AA78" s="40"/>
      <c r="AB78" s="39" t="str">
        <f>'Consolidado Mapa de Riesgos'!T78</f>
        <v xml:space="preserve">Necesidades de personal para el proceso cubiertos / Necesidades de personal de proceso </v>
      </c>
      <c r="AC78" s="40" t="s">
        <v>896</v>
      </c>
      <c r="AD78" s="40">
        <f t="shared" si="28"/>
        <v>0</v>
      </c>
      <c r="AE78" s="40"/>
      <c r="AF78" s="39" t="str">
        <f>'Consolidado Mapa de Riesgos'!U78</f>
        <v xml:space="preserve">Actas o listas de asistencia </v>
      </c>
      <c r="AG78" s="40" t="s">
        <v>897</v>
      </c>
      <c r="AH78" s="42">
        <f t="shared" si="29"/>
        <v>10</v>
      </c>
      <c r="AI78" s="42"/>
      <c r="AJ78" s="44">
        <f t="shared" si="7"/>
        <v>85</v>
      </c>
      <c r="AK78" s="45" t="str">
        <f t="shared" si="8"/>
        <v>MODERADO</v>
      </c>
      <c r="AL78" s="46" t="s">
        <v>907</v>
      </c>
      <c r="AM78" s="138" t="s">
        <v>932</v>
      </c>
      <c r="AN78" s="45" t="str">
        <f t="shared" si="30"/>
        <v>MODERADO</v>
      </c>
      <c r="AO78" s="47" t="str">
        <f t="shared" si="10"/>
        <v>MODERADOMODERADO</v>
      </c>
      <c r="AP78" s="48" t="str">
        <f t="shared" si="31"/>
        <v>MODERADO</v>
      </c>
      <c r="AQ78" s="322" t="str">
        <f t="shared" si="32"/>
        <v>El control requiere ajustes de diseño o de ejecución</v>
      </c>
      <c r="AR78" s="323" t="s">
        <v>946</v>
      </c>
      <c r="AS78" s="324"/>
    </row>
    <row r="79" spans="1:45" ht="258.75" x14ac:dyDescent="0.2">
      <c r="A79" s="3">
        <v>34</v>
      </c>
      <c r="B79" s="37" t="str">
        <f>'Consolidado Mapa de Riesgos'!C79</f>
        <v xml:space="preserve">Análisis y Mejora Continua </v>
      </c>
      <c r="C79" s="277" t="str">
        <f>'Consolidado Mapa de Riesgos'!E79</f>
        <v>Asesorar en la implementación del Sistema Integrado de Gestión y Control SIGEC sin cumplir los lineamientos establecidos.</v>
      </c>
      <c r="D79" s="37" t="str">
        <f>'Consolidado Mapa de Riesgos'!F79</f>
        <v xml:space="preserve">Que el equipo de trabajo no oriente en la conformación del SIGEC a los procesos de la entidad, bajo los lineamientos establecidos </v>
      </c>
      <c r="E79" s="37" t="str">
        <f>'Consolidado Mapa de Riesgos'!G79</f>
        <v>Estratégico</v>
      </c>
      <c r="F79" s="37" t="str">
        <f>'Consolidado Mapa de Riesgos'!H79</f>
        <v>1.3</v>
      </c>
      <c r="G79" s="277" t="str">
        <f>'Consolidado Mapa de Riesgos'!O79</f>
        <v>Fortalecer los lineamientos para la implementación de MIPG y SIGEC con los lideres, gestores y cogestores de cada proceso, mediante charlas o capacitaciones de las metodologías aplicadas, evaluando el resultado de entendimiento fruto de la capacitación</v>
      </c>
      <c r="H79" s="39" t="str">
        <f>'Consolidado Mapa de Riesgos'!P79</f>
        <v>Líder y gestor del proceso</v>
      </c>
      <c r="I79" s="40" t="s">
        <v>891</v>
      </c>
      <c r="J79" s="40">
        <f t="shared" si="23"/>
        <v>15</v>
      </c>
      <c r="K79" s="40"/>
      <c r="L79" s="39" t="str">
        <f>'Consolidado Mapa de Riesgos'!Q79</f>
        <v>Todos los procesos</v>
      </c>
      <c r="M79" s="40" t="s">
        <v>892</v>
      </c>
      <c r="N79" s="40">
        <f t="shared" si="24"/>
        <v>15</v>
      </c>
      <c r="O79" s="40"/>
      <c r="P79" s="39" t="str">
        <f>'Consolidado Mapa de Riesgos'!R79</f>
        <v>Cuatrimestral</v>
      </c>
      <c r="Q79" s="40" t="s">
        <v>893</v>
      </c>
      <c r="R79" s="40">
        <f t="shared" si="25"/>
        <v>15</v>
      </c>
      <c r="S79" s="40"/>
      <c r="T79" s="39" t="str">
        <f>'Consolidado Mapa de Riesgos'!S79</f>
        <v>Prevenir</v>
      </c>
      <c r="U79" s="40" t="s">
        <v>920</v>
      </c>
      <c r="V79" s="40">
        <f t="shared" si="26"/>
        <v>0</v>
      </c>
      <c r="W79" s="40"/>
      <c r="X79" s="39" t="str">
        <f>'Consolidado Mapa de Riesgos'!O79</f>
        <v>Fortalecer los lineamientos para la implementación de MIPG y SIGEC con los lideres, gestores y cogestores de cada proceso, mediante charlas o capacitaciones de las metodologías aplicadas, evaluando el resultado de entendimiento fruto de la capacitación</v>
      </c>
      <c r="Y79" s="40" t="s">
        <v>895</v>
      </c>
      <c r="Z79" s="40">
        <f t="shared" si="27"/>
        <v>0</v>
      </c>
      <c r="AA79" s="40"/>
      <c r="AB79" s="39" t="str">
        <f>'Consolidado Mapa de Riesgos'!T79</f>
        <v>Total de actividades de fortalecimiento en temas de la implementación de MIPG y SIGEC realizadas /  Total de actividades de fortalecimiento en temas de la implementación de MIPG y SIGEC programadas</v>
      </c>
      <c r="AC79" s="40" t="s">
        <v>896</v>
      </c>
      <c r="AD79" s="40">
        <f t="shared" si="28"/>
        <v>0</v>
      </c>
      <c r="AE79" s="40"/>
      <c r="AF79" s="39" t="str">
        <f>'Consolidado Mapa de Riesgos'!U79</f>
        <v>Actas o listas de asistencia
Encuesta o evaluación de conocimientos básicos de los lineamientos</v>
      </c>
      <c r="AG79" s="40" t="s">
        <v>900</v>
      </c>
      <c r="AH79" s="42">
        <f t="shared" si="29"/>
        <v>0</v>
      </c>
      <c r="AI79" s="42"/>
      <c r="AJ79" s="44">
        <f t="shared" si="7"/>
        <v>45</v>
      </c>
      <c r="AK79" s="45" t="str">
        <f t="shared" si="8"/>
        <v>DÉBIL</v>
      </c>
      <c r="AL79" s="46" t="s">
        <v>901</v>
      </c>
      <c r="AM79" s="137" t="s">
        <v>933</v>
      </c>
      <c r="AN79" s="45" t="str">
        <f t="shared" si="30"/>
        <v>DÉBIL</v>
      </c>
      <c r="AO79" s="47" t="str">
        <f t="shared" si="10"/>
        <v>DÉBILDÉBIL</v>
      </c>
      <c r="AP79" s="48" t="str">
        <f t="shared" si="31"/>
        <v>DÉBIL</v>
      </c>
      <c r="AQ79" s="322" t="str">
        <f t="shared" si="32"/>
        <v>El control requiere rediseño</v>
      </c>
      <c r="AR79" s="323" t="s">
        <v>946</v>
      </c>
      <c r="AS79" s="324"/>
    </row>
    <row r="80" spans="1:45" ht="224.25" x14ac:dyDescent="0.2">
      <c r="A80" s="3">
        <v>0</v>
      </c>
      <c r="B80" s="37" t="str">
        <f>'Consolidado Mapa de Riesgos'!C80</f>
        <v xml:space="preserve">Análisis y Mejora Continua </v>
      </c>
      <c r="C80" s="277" t="str">
        <f>'Consolidado Mapa de Riesgos'!E80</f>
        <v xml:space="preserve">Acciones de implementación del SIGEC no efectivas </v>
      </c>
      <c r="D80" s="37" t="str">
        <f>'Consolidado Mapa de Riesgos'!F80</f>
        <v>Diseñar un plan de implementación que no se ajuste con las necesidades y la realidad misional de la entidad</v>
      </c>
      <c r="E80" s="37" t="str">
        <f>'Consolidado Mapa de Riesgos'!G80</f>
        <v>Operativo</v>
      </c>
      <c r="F80" s="37" t="str">
        <f>'Consolidado Mapa de Riesgos'!H80</f>
        <v>2.1</v>
      </c>
      <c r="G80" s="277" t="str">
        <f>'Consolidado Mapa de Riesgos'!O80</f>
        <v>Socializar las actualizaciones que se presenten dentro de las políticas o lineamientos asociados a la implementación de MIPG o SIGEC, evaluando el resultado de entendimiento fruto de la capacitación</v>
      </c>
      <c r="H80" s="39" t="str">
        <f>'Consolidado Mapa de Riesgos'!P80</f>
        <v>Líder y gestor del proceso</v>
      </c>
      <c r="I80" s="40" t="s">
        <v>891</v>
      </c>
      <c r="J80" s="40">
        <f t="shared" si="23"/>
        <v>15</v>
      </c>
      <c r="K80" s="40"/>
      <c r="L80" s="39" t="str">
        <f>'Consolidado Mapa de Riesgos'!Q80</f>
        <v>Todos los procesos</v>
      </c>
      <c r="M80" s="40" t="s">
        <v>892</v>
      </c>
      <c r="N80" s="40">
        <f t="shared" si="24"/>
        <v>15</v>
      </c>
      <c r="O80" s="40"/>
      <c r="P80" s="39" t="str">
        <f>'Consolidado Mapa de Riesgos'!R80</f>
        <v>Cuatrimestral</v>
      </c>
      <c r="Q80" s="40" t="s">
        <v>893</v>
      </c>
      <c r="R80" s="40">
        <f t="shared" si="25"/>
        <v>15</v>
      </c>
      <c r="S80" s="40"/>
      <c r="T80" s="39" t="str">
        <f>'Consolidado Mapa de Riesgos'!S80</f>
        <v>Prevenir</v>
      </c>
      <c r="U80" s="40" t="s">
        <v>894</v>
      </c>
      <c r="V80" s="40">
        <f t="shared" si="26"/>
        <v>15</v>
      </c>
      <c r="W80" s="40"/>
      <c r="X80" s="39" t="str">
        <f>'Consolidado Mapa de Riesgos'!O80</f>
        <v>Socializar las actualizaciones que se presenten dentro de las políticas o lineamientos asociados a la implementación de MIPG o SIGEC, evaluando el resultado de entendimiento fruto de la capacitación</v>
      </c>
      <c r="Y80" s="40" t="s">
        <v>895</v>
      </c>
      <c r="Z80" s="40">
        <f t="shared" si="27"/>
        <v>0</v>
      </c>
      <c r="AA80" s="40"/>
      <c r="AB80" s="39" t="str">
        <f>'Consolidado Mapa de Riesgos'!T80</f>
        <v>Total de actividades de actualización realizadas a los colaboradores de la entidad / Total de actividades de actualización programadas a los colaboradores de la entidad</v>
      </c>
      <c r="AC80" s="40" t="s">
        <v>896</v>
      </c>
      <c r="AD80" s="40">
        <f t="shared" si="28"/>
        <v>0</v>
      </c>
      <c r="AE80" s="40"/>
      <c r="AF80" s="39" t="str">
        <f>'Consolidado Mapa de Riesgos'!U80</f>
        <v>Actas o listas de asistencia
Evaluacion o encuesta de conocimiento de la evaluación</v>
      </c>
      <c r="AG80" s="40" t="s">
        <v>897</v>
      </c>
      <c r="AH80" s="42">
        <f t="shared" si="29"/>
        <v>10</v>
      </c>
      <c r="AI80" s="42"/>
      <c r="AJ80" s="44">
        <f t="shared" si="7"/>
        <v>70</v>
      </c>
      <c r="AK80" s="45" t="str">
        <f t="shared" si="8"/>
        <v>DÉBIL</v>
      </c>
      <c r="AL80" s="46" t="s">
        <v>898</v>
      </c>
      <c r="AM80" s="137" t="s">
        <v>934</v>
      </c>
      <c r="AN80" s="45" t="str">
        <f t="shared" si="30"/>
        <v>FUERTE</v>
      </c>
      <c r="AO80" s="47" t="str">
        <f t="shared" si="10"/>
        <v>DÉBILFUERTE</v>
      </c>
      <c r="AP80" s="48" t="str">
        <f t="shared" si="31"/>
        <v>DÉBIL</v>
      </c>
      <c r="AQ80" s="322" t="str">
        <f t="shared" si="32"/>
        <v>El control requiere rediseño</v>
      </c>
      <c r="AR80" s="323" t="s">
        <v>946</v>
      </c>
      <c r="AS80" s="324"/>
    </row>
    <row r="81" spans="1:45" ht="276" x14ac:dyDescent="0.2">
      <c r="A81" s="3">
        <v>35</v>
      </c>
      <c r="B81" s="37" t="str">
        <f>'Consolidado Mapa de Riesgos'!C81</f>
        <v xml:space="preserve">Análisis y Mejora Continua </v>
      </c>
      <c r="C81" s="277" t="str">
        <f>'Consolidado Mapa de Riesgos'!E81</f>
        <v xml:space="preserve">Acciones de implementación del SIGEC no efectivas </v>
      </c>
      <c r="D81" s="37" t="str">
        <f>'Consolidado Mapa de Riesgos'!F81</f>
        <v>Diseñar un plan de implementación que no se ajuste con las necesidades y la realidad misional de la entidad</v>
      </c>
      <c r="E81" s="37" t="str">
        <f>'Consolidado Mapa de Riesgos'!G81</f>
        <v>Operativo</v>
      </c>
      <c r="F81" s="37" t="str">
        <f>'Consolidado Mapa de Riesgos'!H81</f>
        <v>2.2</v>
      </c>
      <c r="G81" s="277" t="str">
        <f>'Consolidado Mapa de Riesgos'!O81</f>
        <v>Solicitar de manera oportuna las necesidades de personal para la vigencia 
Si se presenta la ausencia de personal a pesar de presentar de manera oportuna las necesidades para la vigencia, se deberá mencionar dentro del comité primario del proceso de Gestión de Análisis y Mejora Continua, el seguimiento realizado con la Dirección de la necesidad de personal .</v>
      </c>
      <c r="H81" s="39" t="str">
        <f>'Consolidado Mapa de Riesgos'!P81</f>
        <v>Líder y gestor del proceso</v>
      </c>
      <c r="I81" s="40" t="s">
        <v>891</v>
      </c>
      <c r="J81" s="40">
        <f t="shared" si="23"/>
        <v>15</v>
      </c>
      <c r="K81" s="40"/>
      <c r="L81" s="39" t="str">
        <f>'Consolidado Mapa de Riesgos'!Q81</f>
        <v>Dirección de la DNBC</v>
      </c>
      <c r="M81" s="40" t="s">
        <v>892</v>
      </c>
      <c r="N81" s="40">
        <f t="shared" si="24"/>
        <v>15</v>
      </c>
      <c r="O81" s="40"/>
      <c r="P81" s="39" t="str">
        <f>'Consolidado Mapa de Riesgos'!R81</f>
        <v>Mensual</v>
      </c>
      <c r="Q81" s="40" t="s">
        <v>893</v>
      </c>
      <c r="R81" s="40">
        <f t="shared" si="25"/>
        <v>15</v>
      </c>
      <c r="S81" s="40"/>
      <c r="T81" s="39" t="str">
        <f>'Consolidado Mapa de Riesgos'!S81</f>
        <v>Detectar</v>
      </c>
      <c r="U81" s="40" t="s">
        <v>894</v>
      </c>
      <c r="V81" s="40">
        <f t="shared" si="26"/>
        <v>15</v>
      </c>
      <c r="W81" s="40"/>
      <c r="X81" s="39" t="str">
        <f>'Consolidado Mapa de Riesgos'!O81</f>
        <v>Solicitar de manera oportuna las necesidades de personal para la vigencia 
Si se presenta la ausencia de personal a pesar de presentar de manera oportuna las necesidades para la vigencia, se deberá mencionar dentro del comité primario del proceso de Gestión de Análisis y Mejora Continua, el seguimiento realizado con la Dirección de la necesidad de personal .</v>
      </c>
      <c r="Y81" s="40" t="s">
        <v>902</v>
      </c>
      <c r="Z81" s="40">
        <f t="shared" si="27"/>
        <v>15</v>
      </c>
      <c r="AA81" s="40"/>
      <c r="AB81" s="39" t="str">
        <f>'Consolidado Mapa de Riesgos'!T81</f>
        <v xml:space="preserve">Necesidades de personal para el proceso cubiertos / Necesidades de personal de proceso </v>
      </c>
      <c r="AC81" s="40" t="s">
        <v>909</v>
      </c>
      <c r="AD81" s="40">
        <f t="shared" si="28"/>
        <v>15</v>
      </c>
      <c r="AE81" s="40"/>
      <c r="AF81" s="39" t="str">
        <f>'Consolidado Mapa de Riesgos'!U81</f>
        <v xml:space="preserve">Actas o listas de asistencia </v>
      </c>
      <c r="AG81" s="40" t="s">
        <v>900</v>
      </c>
      <c r="AH81" s="42">
        <f t="shared" si="29"/>
        <v>0</v>
      </c>
      <c r="AI81" s="42"/>
      <c r="AJ81" s="44">
        <f t="shared" si="7"/>
        <v>90</v>
      </c>
      <c r="AK81" s="45" t="str">
        <f t="shared" si="8"/>
        <v>MODERADO</v>
      </c>
      <c r="AL81" s="46" t="s">
        <v>907</v>
      </c>
      <c r="AM81" s="137" t="s">
        <v>935</v>
      </c>
      <c r="AN81" s="45" t="str">
        <f t="shared" si="30"/>
        <v>MODERADO</v>
      </c>
      <c r="AO81" s="47" t="str">
        <f t="shared" si="10"/>
        <v>MODERADOMODERADO</v>
      </c>
      <c r="AP81" s="48" t="str">
        <f t="shared" si="31"/>
        <v>MODERADO</v>
      </c>
      <c r="AQ81" s="322" t="str">
        <f t="shared" si="32"/>
        <v>El control requiere ajustes de diseño o de ejecución</v>
      </c>
      <c r="AR81" s="323" t="s">
        <v>946</v>
      </c>
      <c r="AS81" s="324"/>
    </row>
    <row r="82" spans="1:45" ht="103.5" x14ac:dyDescent="0.2">
      <c r="A82" s="3">
        <v>0</v>
      </c>
      <c r="B82" s="37" t="str">
        <f>'Consolidado Mapa de Riesgos'!C82</f>
        <v>Formulación, actualización y acompañamiento normativo y operativo</v>
      </c>
      <c r="C82" s="37" t="str">
        <f>'Consolidado Mapa de Riesgos'!E82</f>
        <v>Asesorias en terminos no oportunos conforme a lo establecido en la ley respecto al acompañamiento jurídico, técnico y operativo en materia bomberil</v>
      </c>
      <c r="D82" s="37" t="str">
        <f>'Consolidado Mapa de Riesgos'!F82</f>
        <v xml:space="preserve">El no acompañamiento oportuno juridico, hacia los grupos de valor o grupos de interes de la DNBC </v>
      </c>
      <c r="E82" s="37" t="str">
        <f>'Consolidado Mapa de Riesgos'!G82</f>
        <v>Cumplimiento</v>
      </c>
      <c r="F82" s="37" t="str">
        <f>'Consolidado Mapa de Riesgos'!H82</f>
        <v>1.1</v>
      </c>
      <c r="G82" s="37" t="str">
        <f>'Consolidado Mapa de Riesgos'!O82</f>
        <v>Reportar las fallas presentadas de manera oportuna al área encargada, detallando el tipo de falla y el sistema en el cual de presenta</v>
      </c>
      <c r="H82" s="39" t="str">
        <f>'Consolidado Mapa de Riesgos'!P82</f>
        <v>Líder del proceso y Gestor del Proceso</v>
      </c>
      <c r="I82" s="40" t="s">
        <v>891</v>
      </c>
      <c r="J82" s="40">
        <f t="shared" si="23"/>
        <v>15</v>
      </c>
      <c r="K82" s="40"/>
      <c r="L82" s="39" t="str">
        <f>'Consolidado Mapa de Riesgos'!Q82</f>
        <v>Gestión de Tecnología Informática</v>
      </c>
      <c r="M82" s="40" t="s">
        <v>892</v>
      </c>
      <c r="N82" s="40">
        <f t="shared" si="24"/>
        <v>15</v>
      </c>
      <c r="O82" s="40"/>
      <c r="P82" s="39" t="str">
        <f>'Consolidado Mapa de Riesgos'!R82</f>
        <v>Cada vez que ocurra</v>
      </c>
      <c r="Q82" s="40" t="s">
        <v>893</v>
      </c>
      <c r="R82" s="40">
        <f t="shared" si="25"/>
        <v>15</v>
      </c>
      <c r="S82" s="40"/>
      <c r="T82" s="39" t="str">
        <f>'Consolidado Mapa de Riesgos'!S82</f>
        <v>Detectar</v>
      </c>
      <c r="U82" s="40" t="s">
        <v>894</v>
      </c>
      <c r="V82" s="40">
        <f t="shared" si="26"/>
        <v>15</v>
      </c>
      <c r="W82" s="40"/>
      <c r="X82" s="39" t="str">
        <f>'Consolidado Mapa de Riesgos'!O82</f>
        <v>Reportar las fallas presentadas de manera oportuna al área encargada, detallando el tipo de falla y el sistema en el cual de presenta</v>
      </c>
      <c r="Y82" s="40" t="s">
        <v>902</v>
      </c>
      <c r="Z82" s="40">
        <f t="shared" si="27"/>
        <v>15</v>
      </c>
      <c r="AA82" s="40"/>
      <c r="AB82" s="39" t="str">
        <f>'Consolidado Mapa de Riesgos'!T82</f>
        <v>Numero de fallas presentadas y reportadas en el periodo</v>
      </c>
      <c r="AC82" s="40" t="s">
        <v>896</v>
      </c>
      <c r="AD82" s="40">
        <f t="shared" si="28"/>
        <v>0</v>
      </c>
      <c r="AE82" s="40"/>
      <c r="AF82" s="39" t="str">
        <f>'Consolidado Mapa de Riesgos'!U82</f>
        <v>Correo electrónico
Relaciòn de casos (Bitacora)</v>
      </c>
      <c r="AG82" s="40" t="s">
        <v>897</v>
      </c>
      <c r="AH82" s="42">
        <f t="shared" si="29"/>
        <v>10</v>
      </c>
      <c r="AI82" s="42"/>
      <c r="AJ82" s="44">
        <f t="shared" si="7"/>
        <v>85</v>
      </c>
      <c r="AK82" s="45" t="str">
        <f t="shared" si="8"/>
        <v>MODERADO</v>
      </c>
      <c r="AL82" s="46" t="s">
        <v>898</v>
      </c>
      <c r="AM82" s="137" t="s">
        <v>919</v>
      </c>
      <c r="AN82" s="45" t="str">
        <f t="shared" si="30"/>
        <v>FUERTE</v>
      </c>
      <c r="AO82" s="47" t="str">
        <f t="shared" si="10"/>
        <v>MODERADOFUERTE</v>
      </c>
      <c r="AP82" s="48" t="str">
        <f t="shared" si="31"/>
        <v>MODERADO</v>
      </c>
      <c r="AQ82" s="322" t="str">
        <f t="shared" si="32"/>
        <v>El control requiere ajustes de diseño o de ejecución</v>
      </c>
      <c r="AR82" s="323" t="s">
        <v>946</v>
      </c>
      <c r="AS82" s="324"/>
    </row>
    <row r="83" spans="1:45" ht="379.5" x14ac:dyDescent="0.2">
      <c r="A83" s="3">
        <v>0</v>
      </c>
      <c r="B83" s="37" t="str">
        <f>'Consolidado Mapa de Riesgos'!C83</f>
        <v>Formulación, actualización y acompañamiento normativo y operativo</v>
      </c>
      <c r="C83" s="37" t="str">
        <f>'Consolidado Mapa de Riesgos'!E83</f>
        <v>Asesorias en terminos no oportunos conforme a lo establecido en la ley respecto al acompañamiento jurídico, técnico y operativo en materia bomberil</v>
      </c>
      <c r="D83" s="37" t="str">
        <f>'Consolidado Mapa de Riesgos'!F83</f>
        <v>El no acompañamiento oportuno juridico, hacia los grupos de valor o grupos de interes de la DNBC</v>
      </c>
      <c r="E83" s="37" t="str">
        <f>'Consolidado Mapa de Riesgos'!G83</f>
        <v>Cumplimiento</v>
      </c>
      <c r="F83" s="37">
        <f>'Consolidado Mapa de Riesgos'!H83</f>
        <v>43862</v>
      </c>
      <c r="G83" s="37" t="str">
        <f>'Consolidado Mapa de Riesgos'!O83</f>
        <v>Asignar a los abogados todos las PQRSD de conformidad con las necesidades que se reciban, por parte de los grupos de valor y/o interés en materia jurídica, operativa y técnica bomberil acorde a cada caso. 
 En caso de que el personal no sea suficiente, se reportará al subdirector misional la ausencia del personal que pueda dar cumplimiento de manera oportuna, a las asesorias en terminos establecido en la ley respecto al acompañamiento jurídico, técnico y operativo en materia bomberil</v>
      </c>
      <c r="H83" s="39" t="str">
        <f>'Consolidado Mapa de Riesgos'!P83</f>
        <v>Subdirector Estratégico y de Coordinación Bomberil</v>
      </c>
      <c r="I83" s="40" t="s">
        <v>891</v>
      </c>
      <c r="J83" s="40">
        <f t="shared" si="23"/>
        <v>15</v>
      </c>
      <c r="K83" s="40"/>
      <c r="L83" s="39" t="str">
        <f>'Consolidado Mapa de Riesgos'!Q83</f>
        <v>Atención al Ciudadano</v>
      </c>
      <c r="M83" s="40" t="s">
        <v>892</v>
      </c>
      <c r="N83" s="40">
        <f t="shared" si="24"/>
        <v>15</v>
      </c>
      <c r="O83" s="40"/>
      <c r="P83" s="39" t="str">
        <f>'Consolidado Mapa de Riesgos'!R83</f>
        <v>Mensual</v>
      </c>
      <c r="Q83" s="40" t="s">
        <v>916</v>
      </c>
      <c r="R83" s="40">
        <f t="shared" si="25"/>
        <v>0</v>
      </c>
      <c r="S83" s="40"/>
      <c r="T83" s="39" t="str">
        <f>'Consolidado Mapa de Riesgos'!S83</f>
        <v>Prevenir</v>
      </c>
      <c r="U83" s="40" t="s">
        <v>904</v>
      </c>
      <c r="V83" s="40">
        <f t="shared" si="26"/>
        <v>10</v>
      </c>
      <c r="W83" s="40"/>
      <c r="X83" s="39" t="str">
        <f>'Consolidado Mapa de Riesgos'!O83</f>
        <v>Asignar a los abogados todos las PQRSD de conformidad con las necesidades que se reciban, por parte de los grupos de valor y/o interés en materia jurídica, operativa y técnica bomberil acorde a cada caso. 
 En caso de que el personal no sea suficiente, se reportará al subdirector misional la ausencia del personal que pueda dar cumplimiento de manera oportuna, a las asesorias en terminos establecido en la ley respecto al acompañamiento jurídico, técnico y operativo en materia bomberil</v>
      </c>
      <c r="Y83" s="40" t="s">
        <v>902</v>
      </c>
      <c r="Z83" s="40">
        <f t="shared" si="27"/>
        <v>15</v>
      </c>
      <c r="AA83" s="40"/>
      <c r="AB83" s="39" t="str">
        <f>'Consolidado Mapa de Riesgos'!T83</f>
        <v>No. de PQRSD asignadas a los abogados / No. de PQRSD recibidas en el periodo</v>
      </c>
      <c r="AC83" s="40" t="s">
        <v>909</v>
      </c>
      <c r="AD83" s="40">
        <f t="shared" si="28"/>
        <v>15</v>
      </c>
      <c r="AE83" s="40"/>
      <c r="AF83" s="39" t="str">
        <f>'Consolidado Mapa de Riesgos'!U83</f>
        <v>Formato PQRD</v>
      </c>
      <c r="AG83" s="40" t="s">
        <v>897</v>
      </c>
      <c r="AH83" s="42">
        <f t="shared" si="29"/>
        <v>10</v>
      </c>
      <c r="AI83" s="42"/>
      <c r="AJ83" s="44">
        <f t="shared" si="7"/>
        <v>80</v>
      </c>
      <c r="AK83" s="45" t="str">
        <f t="shared" si="8"/>
        <v>MODERADO</v>
      </c>
      <c r="AL83" s="46" t="s">
        <v>898</v>
      </c>
      <c r="AM83" s="149" t="s">
        <v>1086</v>
      </c>
      <c r="AN83" s="45" t="str">
        <f t="shared" si="30"/>
        <v>FUERTE</v>
      </c>
      <c r="AO83" s="47" t="str">
        <f t="shared" si="10"/>
        <v>MODERADOFUERTE</v>
      </c>
      <c r="AP83" s="48" t="str">
        <f t="shared" si="31"/>
        <v>MODERADO</v>
      </c>
      <c r="AQ83" s="322" t="str">
        <f t="shared" si="32"/>
        <v>El control requiere ajustes de diseño o de ejecución</v>
      </c>
      <c r="AR83" s="327" t="s">
        <v>946</v>
      </c>
      <c r="AS83" s="324"/>
    </row>
    <row r="84" spans="1:45" ht="258.75" x14ac:dyDescent="0.2">
      <c r="A84" s="3">
        <v>0</v>
      </c>
      <c r="B84" s="37" t="str">
        <f>'Consolidado Mapa de Riesgos'!C84</f>
        <v>Formulación, actualización y acompañamiento normativo y operativo</v>
      </c>
      <c r="C84" s="37" t="str">
        <f>'Consolidado Mapa de Riesgos'!E84</f>
        <v>Asesorias en terminos no oportunos conforme a lo establecido en la ley respecto al acompañamiento jurídico, técnico y operativo en materia bomberil</v>
      </c>
      <c r="D84" s="37" t="str">
        <f>'Consolidado Mapa de Riesgos'!F84</f>
        <v xml:space="preserve">El no acompañamiento oportuno juridico, hacia los grupos de valor o grupos de interes de la DNBC </v>
      </c>
      <c r="E84" s="37" t="str">
        <f>'Consolidado Mapa de Riesgos'!G84</f>
        <v>Cumplimiento</v>
      </c>
      <c r="F84" s="37" t="str">
        <f>'Consolidado Mapa de Riesgos'!H84</f>
        <v>1.3</v>
      </c>
      <c r="G84" s="37" t="str">
        <f>'Consolidado Mapa de Riesgos'!O84</f>
        <v>Validar el cumplimiento de las actividades e informar al supervisor del contrato, para que se tomen los correctivos necesarios por parte del personal</v>
      </c>
      <c r="H84" s="39" t="str">
        <f>'Consolidado Mapa de Riesgos'!P84</f>
        <v>Líder del proceso y Gestor del Proceso</v>
      </c>
      <c r="I84" s="40" t="s">
        <v>891</v>
      </c>
      <c r="J84" s="40">
        <f t="shared" si="23"/>
        <v>15</v>
      </c>
      <c r="K84" s="40"/>
      <c r="L84" s="39" t="str">
        <f>'Consolidado Mapa de Riesgos'!Q84</f>
        <v>no aplica</v>
      </c>
      <c r="M84" s="40" t="s">
        <v>892</v>
      </c>
      <c r="N84" s="40">
        <f t="shared" si="24"/>
        <v>15</v>
      </c>
      <c r="O84" s="40"/>
      <c r="P84" s="39" t="str">
        <f>'Consolidado Mapa de Riesgos'!R84</f>
        <v>Cada vez que ocurra</v>
      </c>
      <c r="Q84" s="40" t="s">
        <v>893</v>
      </c>
      <c r="R84" s="40">
        <f t="shared" si="25"/>
        <v>15</v>
      </c>
      <c r="S84" s="40"/>
      <c r="T84" s="39" t="str">
        <f>'Consolidado Mapa de Riesgos'!S84</f>
        <v>Detectar</v>
      </c>
      <c r="U84" s="40" t="s">
        <v>904</v>
      </c>
      <c r="V84" s="40">
        <f t="shared" si="26"/>
        <v>10</v>
      </c>
      <c r="W84" s="40"/>
      <c r="X84" s="39" t="str">
        <f>'Consolidado Mapa de Riesgos'!O84</f>
        <v>Validar el cumplimiento de las actividades e informar al supervisor del contrato, para que se tomen los correctivos necesarios por parte del personal</v>
      </c>
      <c r="Y84" s="40" t="s">
        <v>902</v>
      </c>
      <c r="Z84" s="40">
        <f t="shared" si="27"/>
        <v>15</v>
      </c>
      <c r="AA84" s="40"/>
      <c r="AB84" s="39" t="str">
        <f>'Consolidado Mapa de Riesgos'!T84</f>
        <v>Numero de informes realizados detallando los incumplimientos encontrados</v>
      </c>
      <c r="AC84" s="40" t="s">
        <v>896</v>
      </c>
      <c r="AD84" s="40">
        <f t="shared" si="28"/>
        <v>0</v>
      </c>
      <c r="AE84" s="40"/>
      <c r="AF84" s="39" t="str">
        <f>'Consolidado Mapa de Riesgos'!U84</f>
        <v>Correo electrónico
Formato de atención de soporte técnico</v>
      </c>
      <c r="AG84" s="40" t="s">
        <v>897</v>
      </c>
      <c r="AH84" s="42">
        <f t="shared" si="29"/>
        <v>10</v>
      </c>
      <c r="AI84" s="42"/>
      <c r="AJ84" s="44">
        <f t="shared" si="7"/>
        <v>80</v>
      </c>
      <c r="AK84" s="45" t="str">
        <f t="shared" si="8"/>
        <v>MODERADO</v>
      </c>
      <c r="AL84" s="46" t="s">
        <v>898</v>
      </c>
      <c r="AM84" s="137" t="s">
        <v>1087</v>
      </c>
      <c r="AN84" s="45" t="str">
        <f t="shared" si="30"/>
        <v>FUERTE</v>
      </c>
      <c r="AO84" s="47" t="str">
        <f t="shared" si="10"/>
        <v>MODERADOFUERTE</v>
      </c>
      <c r="AP84" s="48" t="str">
        <f t="shared" si="31"/>
        <v>MODERADO</v>
      </c>
      <c r="AQ84" s="322" t="str">
        <f t="shared" si="32"/>
        <v>El control requiere ajustes de diseño o de ejecución</v>
      </c>
      <c r="AR84" s="327" t="s">
        <v>946</v>
      </c>
      <c r="AS84" s="324"/>
    </row>
    <row r="85" spans="1:45" ht="189.75" x14ac:dyDescent="0.2">
      <c r="A85" s="3">
        <v>36</v>
      </c>
      <c r="B85" s="37" t="str">
        <f>'Consolidado Mapa de Riesgos'!C85</f>
        <v>Formulación, actualización y acompañamiento normativo y operativo</v>
      </c>
      <c r="C85" s="37" t="str">
        <f>'Consolidado Mapa de Riesgos'!E85</f>
        <v>Asesorias en terminos no oportunos conforme a lo establecido en la ley respecto al acompañamiento jurídico, técnico y operativo en materia bomberil</v>
      </c>
      <c r="D85" s="37" t="str">
        <f>'Consolidado Mapa de Riesgos'!F85</f>
        <v xml:space="preserve">El no acompañamiento oportuno juridico, hacia los grupos de valor o grupos de interes de la DNBC </v>
      </c>
      <c r="E85" s="37" t="str">
        <f>'Consolidado Mapa de Riesgos'!G85</f>
        <v>Cumplimiento</v>
      </c>
      <c r="F85" s="37" t="str">
        <f>'Consolidado Mapa de Riesgos'!H85</f>
        <v>1.4</v>
      </c>
      <c r="G85" s="37" t="str">
        <f>'Consolidado Mapa de Riesgos'!O85</f>
        <v>Solicitar de manera oportuna las necesidades del personal idóneo que permita dar respuesta oportuna a la cantidad de asesorías requeridas al proceso</v>
      </c>
      <c r="H85" s="39" t="str">
        <f>'Consolidado Mapa de Riesgos'!P85</f>
        <v xml:space="preserve">Líder del proceso </v>
      </c>
      <c r="I85" s="40" t="s">
        <v>891</v>
      </c>
      <c r="J85" s="40">
        <f t="shared" si="23"/>
        <v>15</v>
      </c>
      <c r="K85" s="40"/>
      <c r="L85" s="39" t="str">
        <f>'Consolidado Mapa de Riesgos'!Q85</f>
        <v>oficina de contratación y dirección general</v>
      </c>
      <c r="M85" s="40" t="s">
        <v>892</v>
      </c>
      <c r="N85" s="40">
        <f t="shared" si="24"/>
        <v>15</v>
      </c>
      <c r="O85" s="40"/>
      <c r="P85" s="39" t="str">
        <f>'Consolidado Mapa de Riesgos'!R85</f>
        <v>Anual</v>
      </c>
      <c r="Q85" s="40" t="s">
        <v>916</v>
      </c>
      <c r="R85" s="40">
        <f t="shared" si="25"/>
        <v>0</v>
      </c>
      <c r="S85" s="40"/>
      <c r="T85" s="39" t="str">
        <f>'Consolidado Mapa de Riesgos'!S85</f>
        <v>Prevenir</v>
      </c>
      <c r="U85" s="40" t="s">
        <v>894</v>
      </c>
      <c r="V85" s="40">
        <f t="shared" si="26"/>
        <v>15</v>
      </c>
      <c r="W85" s="40"/>
      <c r="X85" s="39" t="str">
        <f>'Consolidado Mapa de Riesgos'!O85</f>
        <v>Solicitar de manera oportuna las necesidades del personal idóneo que permita dar respuesta oportuna a la cantidad de asesorías requeridas al proceso</v>
      </c>
      <c r="Y85" s="40" t="s">
        <v>902</v>
      </c>
      <c r="Z85" s="40">
        <f t="shared" si="27"/>
        <v>15</v>
      </c>
      <c r="AA85" s="40"/>
      <c r="AB85" s="39" t="str">
        <f>'Consolidado Mapa de Riesgos'!T85</f>
        <v>Numero personal requerido</v>
      </c>
      <c r="AC85" s="40" t="s">
        <v>896</v>
      </c>
      <c r="AD85" s="40">
        <f t="shared" si="28"/>
        <v>0</v>
      </c>
      <c r="AE85" s="40"/>
      <c r="AF85" s="39" t="str">
        <f>'Consolidado Mapa de Riesgos'!U85</f>
        <v>contratos de prestación de servicio</v>
      </c>
      <c r="AG85" s="40" t="s">
        <v>897</v>
      </c>
      <c r="AH85" s="42">
        <f t="shared" si="29"/>
        <v>10</v>
      </c>
      <c r="AI85" s="42"/>
      <c r="AJ85" s="44">
        <f t="shared" si="7"/>
        <v>70</v>
      </c>
      <c r="AK85" s="45" t="str">
        <f t="shared" si="8"/>
        <v>DÉBIL</v>
      </c>
      <c r="AL85" s="46" t="s">
        <v>898</v>
      </c>
      <c r="AM85" s="137" t="s">
        <v>1088</v>
      </c>
      <c r="AN85" s="45" t="str">
        <f t="shared" si="30"/>
        <v>FUERTE</v>
      </c>
      <c r="AO85" s="47" t="str">
        <f t="shared" si="10"/>
        <v>DÉBILFUERTE</v>
      </c>
      <c r="AP85" s="48" t="str">
        <f t="shared" si="31"/>
        <v>DÉBIL</v>
      </c>
      <c r="AQ85" s="322" t="str">
        <f t="shared" si="32"/>
        <v>El control requiere rediseño</v>
      </c>
      <c r="AR85" s="327" t="s">
        <v>946</v>
      </c>
      <c r="AS85" s="324"/>
    </row>
    <row r="86" spans="1:45" ht="86.25" x14ac:dyDescent="0.2">
      <c r="A86" s="3">
        <v>0</v>
      </c>
      <c r="B86" s="37" t="str">
        <f>'Consolidado Mapa de Riesgos'!C86</f>
        <v>Gestión de Coperación Internacional y Alianzas Estratégicas</v>
      </c>
      <c r="C86" s="37" t="str">
        <f>'Consolidado Mapa de Riesgos'!E86</f>
        <v>Acuerdos o alianzas que no llegan hacer concretadas y pactadas entre los cooperantes y la DNBC.</v>
      </c>
      <c r="D86" s="37" t="str">
        <f>'Consolidado Mapa de Riesgos'!F86</f>
        <v>Factores internos y externos que impiden la formalización de acuerdos o alianzas para el fortalecimiento de los cuerpos de bomberos de Colombia.</v>
      </c>
      <c r="E86" s="37" t="str">
        <f>'Consolidado Mapa de Riesgos'!G86</f>
        <v>Estratégico</v>
      </c>
      <c r="F86" s="37" t="str">
        <f>'Consolidado Mapa de Riesgos'!H86</f>
        <v>1.3</v>
      </c>
      <c r="G86" s="37" t="str">
        <f>'Consolidado Mapa de Riesgos'!O86</f>
        <v xml:space="preserve">Revisión periódica de los acuerdos o alianzas que se hayan generado en la DNBC. </v>
      </c>
      <c r="H86" s="39" t="str">
        <f>'Consolidado Mapa de Riesgos'!P86</f>
        <v>Líder del proceso y gestor del proceso</v>
      </c>
      <c r="I86" s="40" t="s">
        <v>891</v>
      </c>
      <c r="J86" s="40">
        <f t="shared" si="23"/>
        <v>15</v>
      </c>
      <c r="K86" s="40"/>
      <c r="L86" s="39" t="str">
        <f>'Consolidado Mapa de Riesgos'!Q86</f>
        <v>Cooperantes externos a la DNBC</v>
      </c>
      <c r="M86" s="40" t="s">
        <v>892</v>
      </c>
      <c r="N86" s="40">
        <f t="shared" si="24"/>
        <v>15</v>
      </c>
      <c r="O86" s="40"/>
      <c r="P86" s="39" t="str">
        <f>'Consolidado Mapa de Riesgos'!R86</f>
        <v xml:space="preserve">Trimestral </v>
      </c>
      <c r="Q86" s="40" t="s">
        <v>893</v>
      </c>
      <c r="R86" s="40">
        <f t="shared" si="25"/>
        <v>15</v>
      </c>
      <c r="S86" s="40"/>
      <c r="T86" s="39" t="str">
        <f>'Consolidado Mapa de Riesgos'!S86</f>
        <v>Prevenir</v>
      </c>
      <c r="U86" s="40" t="s">
        <v>894</v>
      </c>
      <c r="V86" s="40">
        <f t="shared" si="26"/>
        <v>15</v>
      </c>
      <c r="W86" s="40"/>
      <c r="X86" s="39" t="str">
        <f>'Consolidado Mapa de Riesgos'!O86</f>
        <v xml:space="preserve">Revisión periódica de los acuerdos o alianzas que se hayan generado en la DNBC. </v>
      </c>
      <c r="Y86" s="40" t="s">
        <v>902</v>
      </c>
      <c r="Z86" s="40">
        <f t="shared" si="27"/>
        <v>15</v>
      </c>
      <c r="AA86" s="40"/>
      <c r="AB86" s="39" t="str">
        <f>'Consolidado Mapa de Riesgos'!T86</f>
        <v>#Novedades presentadas</v>
      </c>
      <c r="AC86" s="40" t="s">
        <v>896</v>
      </c>
      <c r="AD86" s="40">
        <f t="shared" si="28"/>
        <v>0</v>
      </c>
      <c r="AE86" s="40"/>
      <c r="AF86" s="39" t="str">
        <f>'Consolidado Mapa de Riesgos'!U86</f>
        <v>Base de datos de los acuerdos a o alianzas realizadas, o  correo eléctrico o acta de  reunión</v>
      </c>
      <c r="AG86" s="40" t="s">
        <v>897</v>
      </c>
      <c r="AH86" s="42">
        <f t="shared" si="29"/>
        <v>10</v>
      </c>
      <c r="AI86" s="42"/>
      <c r="AJ86" s="44">
        <f t="shared" si="7"/>
        <v>85</v>
      </c>
      <c r="AK86" s="45" t="str">
        <f t="shared" si="8"/>
        <v>MODERADO</v>
      </c>
      <c r="AL86" s="46" t="s">
        <v>898</v>
      </c>
      <c r="AM86" s="137" t="s">
        <v>919</v>
      </c>
      <c r="AN86" s="45" t="str">
        <f t="shared" si="30"/>
        <v>FUERTE</v>
      </c>
      <c r="AO86" s="47" t="str">
        <f t="shared" si="10"/>
        <v>MODERADOFUERTE</v>
      </c>
      <c r="AP86" s="48" t="str">
        <f t="shared" si="31"/>
        <v>MODERADO</v>
      </c>
      <c r="AQ86" s="322" t="str">
        <f t="shared" si="32"/>
        <v>El control requiere ajustes de diseño o de ejecución</v>
      </c>
      <c r="AR86" s="323" t="s">
        <v>946</v>
      </c>
      <c r="AS86" s="324"/>
    </row>
    <row r="87" spans="1:45" ht="86.25" x14ac:dyDescent="0.2">
      <c r="A87" s="3">
        <v>37</v>
      </c>
      <c r="B87" s="37" t="str">
        <f>'Consolidado Mapa de Riesgos'!C87</f>
        <v>Gestión de Coperación Internacional y Alianzas Estratégicas</v>
      </c>
      <c r="C87" s="37" t="str">
        <f>'Consolidado Mapa de Riesgos'!E87</f>
        <v>Acuerdos o alianzas que no llegan hacer concretadas y pactadas entre los cooperantes y la DNBC.</v>
      </c>
      <c r="D87" s="37" t="str">
        <f>'Consolidado Mapa de Riesgos'!F87</f>
        <v>Factores internos y externos que impiden la formalización de acuerdos o alianzas para el fortalecimiento de los cuerpos de bomberos de Colombia.</v>
      </c>
      <c r="E87" s="37" t="str">
        <f>'Consolidado Mapa de Riesgos'!G87</f>
        <v>Estratégico</v>
      </c>
      <c r="F87" s="37" t="str">
        <f>'Consolidado Mapa de Riesgos'!H87</f>
        <v>1.4</v>
      </c>
      <c r="G87" s="37" t="str">
        <f>'Consolidado Mapa de Riesgos'!O87</f>
        <v xml:space="preserve">Solicitud de personal idoneo para el procesos que cumplan con experiencia y perfil acorde a la misionalidad del proceso. </v>
      </c>
      <c r="H87" s="39" t="str">
        <f>'Consolidado Mapa de Riesgos'!P87</f>
        <v>Líder del proceso y Gesto del proceso</v>
      </c>
      <c r="I87" s="40" t="s">
        <v>891</v>
      </c>
      <c r="J87" s="40">
        <f t="shared" si="23"/>
        <v>15</v>
      </c>
      <c r="K87" s="40"/>
      <c r="L87" s="39" t="str">
        <f>'Consolidado Mapa de Riesgos'!Q87</f>
        <v>Proceso de Gestión de Contratación</v>
      </c>
      <c r="M87" s="40" t="s">
        <v>892</v>
      </c>
      <c r="N87" s="40">
        <f t="shared" si="24"/>
        <v>15</v>
      </c>
      <c r="O87" s="40"/>
      <c r="P87" s="39" t="str">
        <f>'Consolidado Mapa de Riesgos'!R87</f>
        <v>Cada vez que ocurra</v>
      </c>
      <c r="Q87" s="40" t="s">
        <v>893</v>
      </c>
      <c r="R87" s="40">
        <f t="shared" si="25"/>
        <v>15</v>
      </c>
      <c r="S87" s="40"/>
      <c r="T87" s="39" t="str">
        <f>'Consolidado Mapa de Riesgos'!S87</f>
        <v>Prevenir</v>
      </c>
      <c r="U87" s="40" t="s">
        <v>894</v>
      </c>
      <c r="V87" s="40">
        <f t="shared" si="26"/>
        <v>15</v>
      </c>
      <c r="W87" s="40"/>
      <c r="X87" s="39" t="str">
        <f>'Consolidado Mapa de Riesgos'!O87</f>
        <v xml:space="preserve">Solicitud de personal idoneo para el procesos que cumplan con experiencia y perfil acorde a la misionalidad del proceso. </v>
      </c>
      <c r="Y87" s="40" t="s">
        <v>902</v>
      </c>
      <c r="Z87" s="40">
        <f t="shared" si="27"/>
        <v>15</v>
      </c>
      <c r="AA87" s="40"/>
      <c r="AB87" s="39" t="str">
        <f>'Consolidado Mapa de Riesgos'!T87</f>
        <v>Identificación de necesidad de personal  /  Personal asignaado</v>
      </c>
      <c r="AC87" s="40" t="s">
        <v>896</v>
      </c>
      <c r="AD87" s="40">
        <f t="shared" si="28"/>
        <v>0</v>
      </c>
      <c r="AE87" s="40"/>
      <c r="AF87" s="39" t="str">
        <f>'Consolidado Mapa de Riesgos'!U87</f>
        <v xml:space="preserve">Hojas de vida evaluadas </v>
      </c>
      <c r="AG87" s="40" t="s">
        <v>925</v>
      </c>
      <c r="AH87" s="42">
        <f t="shared" si="29"/>
        <v>5</v>
      </c>
      <c r="AI87" s="42"/>
      <c r="AJ87" s="44">
        <f t="shared" si="7"/>
        <v>80</v>
      </c>
      <c r="AK87" s="45" t="str">
        <f t="shared" si="8"/>
        <v>MODERADO</v>
      </c>
      <c r="AL87" s="46" t="s">
        <v>898</v>
      </c>
      <c r="AM87" s="137" t="s">
        <v>919</v>
      </c>
      <c r="AN87" s="45" t="str">
        <f t="shared" si="30"/>
        <v>FUERTE</v>
      </c>
      <c r="AO87" s="47" t="str">
        <f t="shared" si="10"/>
        <v>MODERADOFUERTE</v>
      </c>
      <c r="AP87" s="48" t="str">
        <f t="shared" si="31"/>
        <v>MODERADO</v>
      </c>
      <c r="AQ87" s="322" t="str">
        <f t="shared" si="32"/>
        <v>El control requiere ajustes de diseño o de ejecución</v>
      </c>
      <c r="AR87" s="323" t="s">
        <v>946</v>
      </c>
      <c r="AS87" s="324"/>
    </row>
    <row r="88" spans="1:45" ht="86.25" x14ac:dyDescent="0.2">
      <c r="A88" s="3">
        <v>0</v>
      </c>
      <c r="B88" s="37" t="str">
        <f>'Consolidado Mapa de Riesgos'!C88</f>
        <v>Gestión Administrativa</v>
      </c>
      <c r="C88" s="37" t="str">
        <f>'Consolidado Mapa de Riesgos'!E88</f>
        <v>Administación inapropiada de los bienes de propiedad de la DNBC</v>
      </c>
      <c r="D88" s="37" t="str">
        <f>'Consolidado Mapa de Riesgos'!F88</f>
        <v>Custodiar y/o administrar de manera inapropiada los bienes de cargo de la DNBC</v>
      </c>
      <c r="E88" s="37" t="str">
        <f>'Consolidado Mapa de Riesgos'!G88</f>
        <v>Operativo</v>
      </c>
      <c r="F88" s="37" t="str">
        <f>'Consolidado Mapa de Riesgos'!H88</f>
        <v>2.1</v>
      </c>
      <c r="G88" s="37" t="str">
        <f>'Consolidado Mapa de Riesgos'!O88</f>
        <v xml:space="preserve">Validar el inventario de activos de la entidad, verificando fisicamente vs el inventario registrado de los activos </v>
      </c>
      <c r="H88" s="39" t="str">
        <f>'Consolidado Mapa de Riesgos'!P88</f>
        <v>Gestor del Proceso</v>
      </c>
      <c r="I88" s="40" t="s">
        <v>891</v>
      </c>
      <c r="J88" s="40">
        <f t="shared" si="23"/>
        <v>15</v>
      </c>
      <c r="K88" s="40"/>
      <c r="L88" s="39" t="str">
        <f>'Consolidado Mapa de Riesgos'!Q88</f>
        <v>Todos los procesos</v>
      </c>
      <c r="M88" s="40" t="s">
        <v>892</v>
      </c>
      <c r="N88" s="40">
        <f t="shared" si="24"/>
        <v>15</v>
      </c>
      <c r="O88" s="40"/>
      <c r="P88" s="39" t="str">
        <f>'Consolidado Mapa de Riesgos'!R88</f>
        <v>Semestral</v>
      </c>
      <c r="Q88" s="40" t="s">
        <v>893</v>
      </c>
      <c r="R88" s="40">
        <f t="shared" si="25"/>
        <v>15</v>
      </c>
      <c r="S88" s="40"/>
      <c r="T88" s="39" t="str">
        <f>'Consolidado Mapa de Riesgos'!S88</f>
        <v>Detectar</v>
      </c>
      <c r="U88" s="40" t="s">
        <v>894</v>
      </c>
      <c r="V88" s="40">
        <f t="shared" si="26"/>
        <v>15</v>
      </c>
      <c r="W88" s="40"/>
      <c r="X88" s="39" t="str">
        <f>'Consolidado Mapa de Riesgos'!O88</f>
        <v xml:space="preserve">Validar el inventario de activos de la entidad, verificando fisicamente vs el inventario registrado de los activos </v>
      </c>
      <c r="Y88" s="40" t="s">
        <v>902</v>
      </c>
      <c r="Z88" s="40">
        <f t="shared" si="27"/>
        <v>15</v>
      </c>
      <c r="AA88" s="40"/>
      <c r="AB88" s="39" t="str">
        <f>'Consolidado Mapa de Riesgos'!T88</f>
        <v>(No. de verificaciones al inventario/No de verificaciones planeadas)*100</v>
      </c>
      <c r="AC88" s="124" t="s">
        <v>896</v>
      </c>
      <c r="AD88" s="40">
        <f t="shared" si="28"/>
        <v>0</v>
      </c>
      <c r="AE88" s="40"/>
      <c r="AF88" s="39" t="str">
        <f>'Consolidado Mapa de Riesgos'!U88</f>
        <v>Informe de verificación o lista de chqueo</v>
      </c>
      <c r="AG88" s="40" t="s">
        <v>897</v>
      </c>
      <c r="AH88" s="42">
        <f t="shared" si="29"/>
        <v>10</v>
      </c>
      <c r="AI88" s="42"/>
      <c r="AJ88" s="44">
        <f t="shared" si="7"/>
        <v>85</v>
      </c>
      <c r="AK88" s="45" t="str">
        <f t="shared" si="8"/>
        <v>MODERADO</v>
      </c>
      <c r="AL88" s="46" t="s">
        <v>898</v>
      </c>
      <c r="AM88" s="138" t="s">
        <v>919</v>
      </c>
      <c r="AN88" s="45" t="str">
        <f t="shared" si="30"/>
        <v>FUERTE</v>
      </c>
      <c r="AO88" s="47" t="str">
        <f t="shared" si="10"/>
        <v>MODERADOFUERTE</v>
      </c>
      <c r="AP88" s="48" t="str">
        <f t="shared" si="31"/>
        <v>MODERADO</v>
      </c>
      <c r="AQ88" s="322" t="str">
        <f t="shared" si="32"/>
        <v>El control requiere ajustes de diseño o de ejecución</v>
      </c>
      <c r="AR88" s="327" t="s">
        <v>946</v>
      </c>
      <c r="AS88" s="324"/>
    </row>
    <row r="89" spans="1:45" ht="155.25" x14ac:dyDescent="0.2">
      <c r="A89" s="3">
        <v>38</v>
      </c>
      <c r="B89" s="37" t="str">
        <f>'Consolidado Mapa de Riesgos'!C89</f>
        <v>Gestión Administrativa</v>
      </c>
      <c r="C89" s="37" t="str">
        <f>'Consolidado Mapa de Riesgos'!E89</f>
        <v>Administación inapropiada de los bienes de propiedad de la DNBC</v>
      </c>
      <c r="D89" s="37" t="str">
        <f>'Consolidado Mapa de Riesgos'!F89</f>
        <v>Custodiar y/o administrar de manera inapropiada los bienes de cargo de la DNBC</v>
      </c>
      <c r="E89" s="37" t="str">
        <f>'Consolidado Mapa de Riesgos'!G89</f>
        <v>Operativo</v>
      </c>
      <c r="F89" s="37" t="str">
        <f>'Consolidado Mapa de Riesgos'!H89</f>
        <v>2.2</v>
      </c>
      <c r="G89" s="37" t="str">
        <f>'Consolidado Mapa de Riesgos'!O89</f>
        <v>Revisar las causas del incumplimiento en el reporte y gestionar de forma inmediata la actualización de estos</v>
      </c>
      <c r="H89" s="39" t="str">
        <f>'Consolidado Mapa de Riesgos'!P89</f>
        <v>Lider y Gestor del Proceso</v>
      </c>
      <c r="I89" s="40" t="s">
        <v>891</v>
      </c>
      <c r="J89" s="40">
        <f t="shared" si="23"/>
        <v>15</v>
      </c>
      <c r="K89" s="40"/>
      <c r="L89" s="39" t="str">
        <f>'Consolidado Mapa de Riesgos'!Q89</f>
        <v>Todos los procesos</v>
      </c>
      <c r="M89" s="40" t="s">
        <v>892</v>
      </c>
      <c r="N89" s="40">
        <f t="shared" si="24"/>
        <v>15</v>
      </c>
      <c r="O89" s="40"/>
      <c r="P89" s="39" t="str">
        <f>'Consolidado Mapa de Riesgos'!R89</f>
        <v>Semestral</v>
      </c>
      <c r="Q89" s="40" t="s">
        <v>893</v>
      </c>
      <c r="R89" s="40">
        <f t="shared" si="25"/>
        <v>15</v>
      </c>
      <c r="S89" s="40"/>
      <c r="T89" s="39" t="str">
        <f>'Consolidado Mapa de Riesgos'!S89</f>
        <v>Detectar</v>
      </c>
      <c r="U89" s="40" t="s">
        <v>920</v>
      </c>
      <c r="V89" s="40">
        <f t="shared" si="26"/>
        <v>0</v>
      </c>
      <c r="W89" s="40"/>
      <c r="X89" s="39" t="str">
        <f>'Consolidado Mapa de Riesgos'!O89</f>
        <v>Revisar las causas del incumplimiento en el reporte y gestionar de forma inmediata la actualización de estos</v>
      </c>
      <c r="Y89" s="40" t="s">
        <v>895</v>
      </c>
      <c r="Z89" s="40">
        <f t="shared" si="27"/>
        <v>0</v>
      </c>
      <c r="AA89" s="40"/>
      <c r="AB89" s="39" t="str">
        <f>'Consolidado Mapa de Riesgos'!T89</f>
        <v>(No. de novedades reportadas/No. total de novedades)*100</v>
      </c>
      <c r="AC89" s="124" t="s">
        <v>896</v>
      </c>
      <c r="AD89" s="40">
        <f t="shared" si="28"/>
        <v>0</v>
      </c>
      <c r="AE89" s="40"/>
      <c r="AF89" s="39" t="str">
        <f>'Consolidado Mapa de Riesgos'!U89</f>
        <v>Informe de reporte de novedades</v>
      </c>
      <c r="AG89" s="40" t="s">
        <v>900</v>
      </c>
      <c r="AH89" s="42">
        <f t="shared" si="29"/>
        <v>0</v>
      </c>
      <c r="AI89" s="42"/>
      <c r="AJ89" s="51">
        <f t="shared" si="7"/>
        <v>45</v>
      </c>
      <c r="AK89" s="52" t="str">
        <f t="shared" si="8"/>
        <v>DÉBIL</v>
      </c>
      <c r="AL89" s="46" t="s">
        <v>901</v>
      </c>
      <c r="AM89" s="138" t="s">
        <v>1089</v>
      </c>
      <c r="AN89" s="45" t="str">
        <f t="shared" si="30"/>
        <v>DÉBIL</v>
      </c>
      <c r="AO89" s="47" t="str">
        <f t="shared" si="10"/>
        <v>DÉBILDÉBIL</v>
      </c>
      <c r="AP89" s="48" t="str">
        <f t="shared" si="31"/>
        <v>DÉBIL</v>
      </c>
      <c r="AQ89" s="322" t="str">
        <f t="shared" si="32"/>
        <v>El control requiere rediseño</v>
      </c>
      <c r="AR89" s="327" t="s">
        <v>946</v>
      </c>
      <c r="AS89" s="324"/>
    </row>
    <row r="90" spans="1:45" ht="345" x14ac:dyDescent="0.2">
      <c r="A90" s="3">
        <v>0</v>
      </c>
      <c r="B90" s="37" t="str">
        <f>'Consolidado Mapa de Riesgos'!C90</f>
        <v>Gestión Administrativa</v>
      </c>
      <c r="C90" s="37" t="str">
        <f>'Consolidado Mapa de Riesgos'!E90</f>
        <v>Formulación del PIGA y su plan de acción con actividades erróneas o no acertadas para la DNBC</v>
      </c>
      <c r="D90" s="37" t="str">
        <f>'Consolidado Mapa de Riesgos'!F90</f>
        <v>Incumplimiento o atraso en los programas, proyectos y gestión ambiental desarrollados dentro de la entidad ademas de generar acciones o actividades que no den cumplimiento a la normatividad vigente</v>
      </c>
      <c r="E90" s="37" t="str">
        <f>'Consolidado Mapa de Riesgos'!G90</f>
        <v>Ambiental</v>
      </c>
      <c r="F90" s="37" t="str">
        <f>'Consolidado Mapa de Riesgos'!H90</f>
        <v>3.1</v>
      </c>
      <c r="G90" s="37" t="str">
        <f>'Consolidado Mapa de Riesgos'!O90</f>
        <v>Realizar seguimiento y control a los planes de gestión ambiental implementados en la entidad, de forma oportuna.</v>
      </c>
      <c r="H90" s="39" t="str">
        <f>'Consolidado Mapa de Riesgos'!P90</f>
        <v>Lider y Gestor del Proceso</v>
      </c>
      <c r="I90" s="40" t="s">
        <v>891</v>
      </c>
      <c r="J90" s="40">
        <f t="shared" si="23"/>
        <v>15</v>
      </c>
      <c r="K90" s="40"/>
      <c r="L90" s="39" t="str">
        <f>'Consolidado Mapa de Riesgos'!Q90</f>
        <v>Gestión ambiental</v>
      </c>
      <c r="M90" s="40" t="s">
        <v>892</v>
      </c>
      <c r="N90" s="40">
        <f t="shared" si="24"/>
        <v>15</v>
      </c>
      <c r="O90" s="40"/>
      <c r="P90" s="39" t="str">
        <f>'Consolidado Mapa de Riesgos'!R90</f>
        <v xml:space="preserve">Trimestral </v>
      </c>
      <c r="Q90" s="40" t="s">
        <v>893</v>
      </c>
      <c r="R90" s="40">
        <f t="shared" si="25"/>
        <v>15</v>
      </c>
      <c r="S90" s="40"/>
      <c r="T90" s="39" t="str">
        <f>'Consolidado Mapa de Riesgos'!S90</f>
        <v>Prevenir</v>
      </c>
      <c r="U90" s="40" t="s">
        <v>894</v>
      </c>
      <c r="V90" s="40"/>
      <c r="W90" s="40"/>
      <c r="X90" s="39" t="str">
        <f>'Consolidado Mapa de Riesgos'!O90</f>
        <v>Realizar seguimiento y control a los planes de gestión ambiental implementados en la entidad, de forma oportuna.</v>
      </c>
      <c r="Y90" s="40" t="s">
        <v>895</v>
      </c>
      <c r="Z90" s="40"/>
      <c r="AA90" s="40"/>
      <c r="AB90" s="39"/>
      <c r="AC90" s="40" t="s">
        <v>896</v>
      </c>
      <c r="AD90" s="40"/>
      <c r="AE90" s="40"/>
      <c r="AF90" s="125" t="s">
        <v>1072</v>
      </c>
      <c r="AG90" s="40" t="s">
        <v>897</v>
      </c>
      <c r="AH90" s="40"/>
      <c r="AI90" s="42"/>
      <c r="AJ90" s="44">
        <f t="shared" si="7"/>
        <v>45</v>
      </c>
      <c r="AK90" s="45" t="str">
        <f t="shared" si="8"/>
        <v>DÉBIL</v>
      </c>
      <c r="AL90" s="46" t="s">
        <v>907</v>
      </c>
      <c r="AM90" s="137" t="s">
        <v>919</v>
      </c>
      <c r="AN90" s="45" t="str">
        <f t="shared" si="30"/>
        <v>MODERADO</v>
      </c>
      <c r="AO90" s="47" t="str">
        <f t="shared" si="10"/>
        <v>DÉBILMODERADO</v>
      </c>
      <c r="AP90" s="48" t="str">
        <f t="shared" si="31"/>
        <v>DÉBIL</v>
      </c>
      <c r="AQ90" s="322" t="str">
        <f t="shared" si="32"/>
        <v>El control requiere rediseño</v>
      </c>
      <c r="AR90" s="327" t="s">
        <v>946</v>
      </c>
      <c r="AS90" s="324"/>
    </row>
    <row r="91" spans="1:45" ht="282" customHeight="1" x14ac:dyDescent="0.2">
      <c r="A91" s="3">
        <v>39</v>
      </c>
      <c r="B91" s="37" t="str">
        <f>'Consolidado Mapa de Riesgos'!C91</f>
        <v>Gestión Administrativa</v>
      </c>
      <c r="C91" s="37" t="str">
        <f>'Consolidado Mapa de Riesgos'!E91</f>
        <v>Formulación del PIGA y su plan de acción con actividades erróneas o no acertadas para la DNBC</v>
      </c>
      <c r="D91" s="37" t="str">
        <f>'Consolidado Mapa de Riesgos'!F91</f>
        <v>Incumplimiento o atraso en los programas, proyectos y gestión ambiental desarrollados dentro de la entidad ademas de generar acciones o actividades que no den cumplimiento a la normatividad vigente</v>
      </c>
      <c r="E91" s="37" t="str">
        <f>'Consolidado Mapa de Riesgos'!G91</f>
        <v>Ambiental</v>
      </c>
      <c r="F91" s="37" t="str">
        <f>'Consolidado Mapa de Riesgos'!H91</f>
        <v>3.2</v>
      </c>
      <c r="G91" s="37" t="str">
        <f>'Consolidado Mapa de Riesgos'!O91</f>
        <v xml:space="preserve">
Solicitar la vinculación de dos o más personas relacionadas con el tema ambiental, las cuales serán las encargadas de realizar y ejecutar el sistema de gestión ambiental de forma eficaz.</v>
      </c>
      <c r="H91" s="39" t="str">
        <f>'Consolidado Mapa de Riesgos'!P91</f>
        <v>Lider y Gestor del Proceso</v>
      </c>
      <c r="I91" s="40" t="s">
        <v>891</v>
      </c>
      <c r="J91" s="40">
        <f t="shared" si="23"/>
        <v>15</v>
      </c>
      <c r="K91" s="40"/>
      <c r="L91" s="39" t="str">
        <f>'Consolidado Mapa de Riesgos'!Q91</f>
        <v>Gestor ambiental</v>
      </c>
      <c r="M91" s="40" t="s">
        <v>892</v>
      </c>
      <c r="N91" s="40">
        <f t="shared" si="24"/>
        <v>15</v>
      </c>
      <c r="O91" s="40"/>
      <c r="P91" s="39" t="str">
        <f>'Consolidado Mapa de Riesgos'!R91</f>
        <v>Anual</v>
      </c>
      <c r="Q91" s="40" t="s">
        <v>893</v>
      </c>
      <c r="R91" s="40">
        <f t="shared" si="25"/>
        <v>15</v>
      </c>
      <c r="S91" s="40"/>
      <c r="T91" s="39" t="str">
        <f>'Consolidado Mapa de Riesgos'!S91</f>
        <v>Detectar</v>
      </c>
      <c r="U91" s="40" t="s">
        <v>920</v>
      </c>
      <c r="V91" s="40"/>
      <c r="W91" s="40"/>
      <c r="X91" s="39" t="str">
        <f>'Consolidado Mapa de Riesgos'!O91</f>
        <v xml:space="preserve">
Solicitar la vinculación de dos o más personas relacionadas con el tema ambiental, las cuales serán las encargadas de realizar y ejecutar el sistema de gestión ambiental de forma eficaz.</v>
      </c>
      <c r="Y91" s="40" t="s">
        <v>895</v>
      </c>
      <c r="Z91" s="40"/>
      <c r="AA91" s="40"/>
      <c r="AB91" s="39"/>
      <c r="AC91" s="40" t="s">
        <v>896</v>
      </c>
      <c r="AD91" s="40"/>
      <c r="AE91" s="40"/>
      <c r="AF91" s="125" t="s">
        <v>1073</v>
      </c>
      <c r="AG91" s="40" t="s">
        <v>900</v>
      </c>
      <c r="AH91" s="40"/>
      <c r="AI91" s="42"/>
      <c r="AJ91" s="44">
        <f t="shared" si="7"/>
        <v>45</v>
      </c>
      <c r="AK91" s="45" t="str">
        <f t="shared" si="8"/>
        <v>DÉBIL</v>
      </c>
      <c r="AL91" s="46" t="s">
        <v>901</v>
      </c>
      <c r="AM91" s="137" t="s">
        <v>1090</v>
      </c>
      <c r="AN91" s="45" t="str">
        <f t="shared" si="30"/>
        <v>DÉBIL</v>
      </c>
      <c r="AO91" s="47" t="str">
        <f t="shared" si="10"/>
        <v>DÉBILDÉBIL</v>
      </c>
      <c r="AP91" s="48" t="str">
        <f t="shared" si="31"/>
        <v>DÉBIL</v>
      </c>
      <c r="AQ91" s="322" t="str">
        <f t="shared" si="32"/>
        <v>El control requiere rediseño</v>
      </c>
      <c r="AR91" s="327" t="s">
        <v>946</v>
      </c>
      <c r="AS91" s="324"/>
    </row>
    <row r="92" spans="1:45" ht="15.75" customHeight="1" x14ac:dyDescent="0.25">
      <c r="A92" s="37"/>
      <c r="B92" s="37"/>
      <c r="C92" s="38"/>
      <c r="D92" s="38"/>
      <c r="E92" s="38"/>
      <c r="F92" s="53"/>
      <c r="G92" s="38"/>
      <c r="H92" s="40"/>
      <c r="I92" s="40"/>
      <c r="J92" s="40">
        <f t="shared" si="23"/>
        <v>0</v>
      </c>
      <c r="K92" s="40"/>
      <c r="L92" s="40"/>
      <c r="M92" s="40"/>
      <c r="N92" s="40"/>
      <c r="O92" s="40"/>
      <c r="P92" s="40"/>
      <c r="Q92" s="40"/>
      <c r="R92" s="40"/>
      <c r="S92" s="40"/>
      <c r="T92" s="40"/>
      <c r="U92" s="40"/>
      <c r="V92" s="40"/>
      <c r="W92" s="40"/>
      <c r="X92" s="39">
        <f>'Consolidado Mapa de Riesgos'!O92</f>
        <v>0</v>
      </c>
      <c r="Y92" s="40"/>
      <c r="Z92" s="40"/>
      <c r="AA92" s="40"/>
      <c r="AB92" s="39"/>
      <c r="AC92" s="39"/>
      <c r="AD92" s="40"/>
      <c r="AE92" s="40"/>
      <c r="AF92" s="39"/>
      <c r="AG92" s="40"/>
      <c r="AH92" s="40"/>
      <c r="AI92" s="42"/>
      <c r="AJ92" s="54"/>
      <c r="AK92" s="55"/>
      <c r="AL92" s="46"/>
      <c r="AM92" s="41"/>
      <c r="AN92" s="45" t="str">
        <f t="shared" si="30"/>
        <v xml:space="preserve"> </v>
      </c>
      <c r="AO92" s="47" t="str">
        <f t="shared" si="10"/>
        <v xml:space="preserve"> </v>
      </c>
      <c r="AP92" s="48" t="str">
        <f t="shared" si="31"/>
        <v/>
      </c>
      <c r="AQ92" s="40" t="str">
        <f t="shared" si="32"/>
        <v/>
      </c>
      <c r="AR92" s="25"/>
    </row>
    <row r="93" spans="1:45" ht="15.75" customHeight="1" x14ac:dyDescent="0.25">
      <c r="A93" s="37"/>
      <c r="B93" s="37"/>
      <c r="C93" s="38"/>
      <c r="D93" s="38"/>
      <c r="E93" s="38"/>
      <c r="F93" s="53"/>
      <c r="G93" s="38"/>
      <c r="H93" s="40"/>
      <c r="I93" s="40"/>
      <c r="J93" s="40">
        <f t="shared" si="23"/>
        <v>0</v>
      </c>
      <c r="K93" s="40"/>
      <c r="L93" s="40"/>
      <c r="M93" s="40"/>
      <c r="N93" s="40"/>
      <c r="O93" s="40"/>
      <c r="P93" s="40"/>
      <c r="Q93" s="40"/>
      <c r="R93" s="40"/>
      <c r="S93" s="40"/>
      <c r="T93" s="40"/>
      <c r="U93" s="40"/>
      <c r="V93" s="40"/>
      <c r="W93" s="40"/>
      <c r="X93" s="39">
        <f>'Consolidado Mapa de Riesgos'!O93</f>
        <v>0</v>
      </c>
      <c r="Y93" s="40"/>
      <c r="Z93" s="40"/>
      <c r="AA93" s="40"/>
      <c r="AB93" s="39"/>
      <c r="AC93" s="39"/>
      <c r="AD93" s="40"/>
      <c r="AE93" s="40"/>
      <c r="AF93" s="39"/>
      <c r="AG93" s="40"/>
      <c r="AH93" s="40"/>
      <c r="AI93" s="42"/>
      <c r="AJ93" s="44"/>
      <c r="AK93" s="45"/>
      <c r="AL93" s="46"/>
      <c r="AM93" s="41"/>
      <c r="AN93" s="45" t="str">
        <f t="shared" si="30"/>
        <v xml:space="preserve"> </v>
      </c>
      <c r="AO93" s="47" t="str">
        <f t="shared" si="10"/>
        <v xml:space="preserve"> </v>
      </c>
      <c r="AP93" s="48" t="str">
        <f t="shared" si="31"/>
        <v/>
      </c>
      <c r="AQ93" s="40" t="str">
        <f t="shared" si="32"/>
        <v/>
      </c>
      <c r="AR93" s="25"/>
    </row>
    <row r="94" spans="1:45" ht="15.75" customHeight="1" x14ac:dyDescent="0.25">
      <c r="A94" s="37"/>
      <c r="B94" s="37"/>
      <c r="C94" s="38"/>
      <c r="D94" s="38"/>
      <c r="E94" s="38"/>
      <c r="F94" s="53"/>
      <c r="G94" s="38"/>
      <c r="H94" s="40"/>
      <c r="I94" s="40"/>
      <c r="J94" s="40">
        <f t="shared" si="23"/>
        <v>0</v>
      </c>
      <c r="K94" s="40"/>
      <c r="L94" s="40"/>
      <c r="M94" s="40"/>
      <c r="N94" s="40"/>
      <c r="O94" s="40"/>
      <c r="P94" s="40"/>
      <c r="Q94" s="40"/>
      <c r="R94" s="40"/>
      <c r="S94" s="40"/>
      <c r="T94" s="40"/>
      <c r="U94" s="40"/>
      <c r="V94" s="40"/>
      <c r="W94" s="40"/>
      <c r="X94" s="39">
        <f>'Consolidado Mapa de Riesgos'!O94</f>
        <v>0</v>
      </c>
      <c r="Y94" s="40"/>
      <c r="Z94" s="40"/>
      <c r="AA94" s="40"/>
      <c r="AB94" s="39"/>
      <c r="AC94" s="39"/>
      <c r="AD94" s="40"/>
      <c r="AE94" s="40"/>
      <c r="AF94" s="39"/>
      <c r="AG94" s="40"/>
      <c r="AH94" s="40"/>
      <c r="AI94" s="42"/>
      <c r="AJ94" s="44"/>
      <c r="AK94" s="45"/>
      <c r="AL94" s="46"/>
      <c r="AM94" s="41"/>
      <c r="AN94" s="45" t="str">
        <f t="shared" si="30"/>
        <v xml:space="preserve"> </v>
      </c>
      <c r="AO94" s="47" t="str">
        <f t="shared" si="10"/>
        <v xml:space="preserve"> </v>
      </c>
      <c r="AP94" s="48" t="str">
        <f t="shared" si="31"/>
        <v/>
      </c>
      <c r="AQ94" s="40" t="str">
        <f t="shared" si="32"/>
        <v/>
      </c>
      <c r="AR94" s="25"/>
    </row>
    <row r="95" spans="1:45" ht="15.75" customHeight="1" x14ac:dyDescent="0.25">
      <c r="A95" s="37"/>
      <c r="B95" s="37"/>
      <c r="C95" s="38"/>
      <c r="D95" s="38"/>
      <c r="E95" s="38"/>
      <c r="F95" s="53"/>
      <c r="G95" s="38"/>
      <c r="H95" s="40"/>
      <c r="I95" s="40"/>
      <c r="J95" s="40">
        <f t="shared" si="23"/>
        <v>0</v>
      </c>
      <c r="K95" s="40"/>
      <c r="L95" s="40"/>
      <c r="M95" s="40"/>
      <c r="N95" s="40"/>
      <c r="O95" s="40"/>
      <c r="P95" s="40"/>
      <c r="Q95" s="40"/>
      <c r="R95" s="40"/>
      <c r="S95" s="40"/>
      <c r="T95" s="40"/>
      <c r="U95" s="40"/>
      <c r="V95" s="40"/>
      <c r="W95" s="40"/>
      <c r="X95" s="39">
        <f>'Consolidado Mapa de Riesgos'!O95</f>
        <v>0</v>
      </c>
      <c r="Y95" s="40"/>
      <c r="Z95" s="40"/>
      <c r="AA95" s="40"/>
      <c r="AB95" s="39"/>
      <c r="AC95" s="39"/>
      <c r="AD95" s="40"/>
      <c r="AE95" s="40"/>
      <c r="AF95" s="39"/>
      <c r="AG95" s="40"/>
      <c r="AH95" s="40"/>
      <c r="AI95" s="42"/>
      <c r="AJ95" s="44"/>
      <c r="AK95" s="45"/>
      <c r="AL95" s="46"/>
      <c r="AM95" s="41"/>
      <c r="AN95" s="45" t="str">
        <f t="shared" si="30"/>
        <v xml:space="preserve"> </v>
      </c>
      <c r="AO95" s="47" t="str">
        <f t="shared" si="10"/>
        <v xml:space="preserve"> </v>
      </c>
      <c r="AP95" s="48" t="str">
        <f t="shared" si="31"/>
        <v/>
      </c>
      <c r="AQ95" s="40" t="str">
        <f t="shared" si="32"/>
        <v/>
      </c>
      <c r="AR95" s="25"/>
    </row>
    <row r="96" spans="1:45" ht="15.75" customHeight="1" x14ac:dyDescent="0.25">
      <c r="A96" s="37"/>
      <c r="B96" s="37"/>
      <c r="C96" s="38"/>
      <c r="D96" s="38"/>
      <c r="E96" s="38"/>
      <c r="F96" s="53"/>
      <c r="G96" s="38"/>
      <c r="H96" s="40"/>
      <c r="I96" s="40"/>
      <c r="J96" s="40">
        <f t="shared" si="23"/>
        <v>0</v>
      </c>
      <c r="K96" s="40"/>
      <c r="L96" s="40"/>
      <c r="M96" s="40"/>
      <c r="N96" s="40"/>
      <c r="O96" s="40"/>
      <c r="P96" s="40"/>
      <c r="Q96" s="40"/>
      <c r="R96" s="40"/>
      <c r="S96" s="40"/>
      <c r="T96" s="40"/>
      <c r="U96" s="40"/>
      <c r="V96" s="40"/>
      <c r="W96" s="40"/>
      <c r="X96" s="39">
        <f>'Consolidado Mapa de Riesgos'!O96</f>
        <v>0</v>
      </c>
      <c r="Y96" s="40"/>
      <c r="Z96" s="40"/>
      <c r="AA96" s="40"/>
      <c r="AB96" s="39"/>
      <c r="AC96" s="39"/>
      <c r="AD96" s="40"/>
      <c r="AE96" s="40"/>
      <c r="AF96" s="39"/>
      <c r="AG96" s="40"/>
      <c r="AH96" s="40"/>
      <c r="AI96" s="42"/>
      <c r="AJ96" s="44"/>
      <c r="AK96" s="45"/>
      <c r="AL96" s="46"/>
      <c r="AM96" s="41"/>
      <c r="AN96" s="45" t="str">
        <f t="shared" si="30"/>
        <v xml:space="preserve"> </v>
      </c>
      <c r="AO96" s="47" t="str">
        <f t="shared" si="10"/>
        <v xml:space="preserve"> </v>
      </c>
      <c r="AP96" s="48" t="str">
        <f t="shared" si="31"/>
        <v/>
      </c>
      <c r="AQ96" s="40" t="str">
        <f t="shared" si="32"/>
        <v/>
      </c>
      <c r="AR96" s="25"/>
    </row>
    <row r="97" spans="1:44" ht="15.75" customHeight="1" x14ac:dyDescent="0.25">
      <c r="A97" s="37"/>
      <c r="B97" s="37"/>
      <c r="C97" s="38"/>
      <c r="D97" s="38"/>
      <c r="E97" s="38"/>
      <c r="F97" s="53"/>
      <c r="G97" s="38"/>
      <c r="H97" s="40"/>
      <c r="I97" s="40"/>
      <c r="J97" s="40">
        <f t="shared" si="23"/>
        <v>0</v>
      </c>
      <c r="K97" s="40"/>
      <c r="L97" s="40"/>
      <c r="M97" s="40"/>
      <c r="N97" s="40"/>
      <c r="O97" s="40"/>
      <c r="P97" s="40"/>
      <c r="Q97" s="40"/>
      <c r="R97" s="40"/>
      <c r="S97" s="40"/>
      <c r="T97" s="40"/>
      <c r="U97" s="40"/>
      <c r="V97" s="40"/>
      <c r="W97" s="40"/>
      <c r="X97" s="39">
        <f>'Consolidado Mapa de Riesgos'!O97</f>
        <v>0</v>
      </c>
      <c r="Y97" s="40"/>
      <c r="Z97" s="40"/>
      <c r="AA97" s="40"/>
      <c r="AB97" s="39"/>
      <c r="AC97" s="39"/>
      <c r="AD97" s="40"/>
      <c r="AE97" s="40"/>
      <c r="AF97" s="39"/>
      <c r="AG97" s="40"/>
      <c r="AH97" s="40"/>
      <c r="AI97" s="42"/>
      <c r="AJ97" s="44"/>
      <c r="AK97" s="45"/>
      <c r="AL97" s="46"/>
      <c r="AM97" s="41"/>
      <c r="AN97" s="45" t="str">
        <f t="shared" si="30"/>
        <v xml:space="preserve"> </v>
      </c>
      <c r="AO97" s="47" t="str">
        <f t="shared" si="10"/>
        <v xml:space="preserve"> </v>
      </c>
      <c r="AP97" s="48" t="str">
        <f t="shared" si="31"/>
        <v/>
      </c>
      <c r="AQ97" s="40" t="str">
        <f t="shared" si="32"/>
        <v/>
      </c>
      <c r="AR97" s="25"/>
    </row>
    <row r="98" spans="1:44" ht="15.75" customHeight="1" x14ac:dyDescent="0.25">
      <c r="A98" s="37"/>
      <c r="B98" s="37"/>
      <c r="C98" s="38"/>
      <c r="D98" s="38"/>
      <c r="E98" s="38"/>
      <c r="F98" s="53"/>
      <c r="G98" s="38"/>
      <c r="H98" s="40"/>
      <c r="I98" s="40"/>
      <c r="J98" s="40">
        <f t="shared" si="23"/>
        <v>0</v>
      </c>
      <c r="K98" s="40"/>
      <c r="L98" s="40"/>
      <c r="M98" s="40"/>
      <c r="N98" s="40"/>
      <c r="O98" s="40"/>
      <c r="P98" s="40"/>
      <c r="Q98" s="40"/>
      <c r="R98" s="40"/>
      <c r="S98" s="40"/>
      <c r="T98" s="40"/>
      <c r="U98" s="40"/>
      <c r="V98" s="40"/>
      <c r="W98" s="40"/>
      <c r="X98" s="39">
        <f>'Consolidado Mapa de Riesgos'!O98</f>
        <v>0</v>
      </c>
      <c r="Y98" s="40"/>
      <c r="Z98" s="40"/>
      <c r="AA98" s="40"/>
      <c r="AB98" s="39"/>
      <c r="AC98" s="39"/>
      <c r="AD98" s="40"/>
      <c r="AE98" s="40"/>
      <c r="AF98" s="39"/>
      <c r="AG98" s="40"/>
      <c r="AH98" s="40"/>
      <c r="AI98" s="42"/>
      <c r="AJ98" s="44"/>
      <c r="AK98" s="45"/>
      <c r="AL98" s="46"/>
      <c r="AM98" s="41"/>
      <c r="AN98" s="45" t="str">
        <f t="shared" si="30"/>
        <v xml:space="preserve"> </v>
      </c>
      <c r="AO98" s="47" t="str">
        <f t="shared" si="10"/>
        <v xml:space="preserve"> </v>
      </c>
      <c r="AP98" s="48" t="str">
        <f t="shared" si="31"/>
        <v/>
      </c>
      <c r="AQ98" s="40" t="str">
        <f t="shared" si="32"/>
        <v/>
      </c>
      <c r="AR98" s="25"/>
    </row>
    <row r="99" spans="1:44" ht="15.75" customHeight="1" x14ac:dyDescent="0.25">
      <c r="A99" s="37"/>
      <c r="B99" s="37"/>
      <c r="C99" s="38"/>
      <c r="D99" s="38"/>
      <c r="E99" s="38"/>
      <c r="F99" s="53"/>
      <c r="G99" s="38"/>
      <c r="H99" s="40"/>
      <c r="I99" s="40"/>
      <c r="J99" s="40">
        <f t="shared" si="23"/>
        <v>0</v>
      </c>
      <c r="K99" s="40"/>
      <c r="L99" s="40"/>
      <c r="M99" s="40"/>
      <c r="N99" s="40"/>
      <c r="O99" s="40"/>
      <c r="P99" s="40"/>
      <c r="Q99" s="40"/>
      <c r="R99" s="40"/>
      <c r="S99" s="40"/>
      <c r="T99" s="40"/>
      <c r="U99" s="40"/>
      <c r="V99" s="40"/>
      <c r="W99" s="40"/>
      <c r="X99" s="39">
        <f>'Consolidado Mapa de Riesgos'!O99</f>
        <v>0</v>
      </c>
      <c r="Y99" s="40"/>
      <c r="Z99" s="40"/>
      <c r="AA99" s="40"/>
      <c r="AB99" s="39"/>
      <c r="AC99" s="39"/>
      <c r="AD99" s="40"/>
      <c r="AE99" s="40"/>
      <c r="AF99" s="39"/>
      <c r="AG99" s="40"/>
      <c r="AH99" s="40"/>
      <c r="AI99" s="42"/>
      <c r="AJ99" s="44"/>
      <c r="AK99" s="45"/>
      <c r="AL99" s="46"/>
      <c r="AM99" s="41"/>
      <c r="AN99" s="45" t="str">
        <f t="shared" si="30"/>
        <v xml:space="preserve"> </v>
      </c>
      <c r="AO99" s="47" t="str">
        <f t="shared" si="10"/>
        <v xml:space="preserve"> </v>
      </c>
      <c r="AP99" s="48" t="str">
        <f t="shared" si="31"/>
        <v/>
      </c>
      <c r="AQ99" s="40" t="str">
        <f t="shared" si="32"/>
        <v/>
      </c>
      <c r="AR99" s="25"/>
    </row>
    <row r="100" spans="1:44" ht="15.75" customHeight="1" x14ac:dyDescent="0.25">
      <c r="A100" s="37"/>
      <c r="B100" s="37"/>
      <c r="C100" s="38"/>
      <c r="D100" s="38"/>
      <c r="E100" s="38"/>
      <c r="F100" s="53"/>
      <c r="G100" s="38"/>
      <c r="H100" s="40"/>
      <c r="I100" s="40"/>
      <c r="J100" s="40">
        <f t="shared" si="23"/>
        <v>0</v>
      </c>
      <c r="K100" s="40"/>
      <c r="L100" s="40"/>
      <c r="M100" s="40"/>
      <c r="N100" s="40"/>
      <c r="O100" s="40"/>
      <c r="P100" s="40"/>
      <c r="Q100" s="40"/>
      <c r="R100" s="40"/>
      <c r="S100" s="40"/>
      <c r="T100" s="40"/>
      <c r="U100" s="40"/>
      <c r="V100" s="40"/>
      <c r="W100" s="40"/>
      <c r="X100" s="39">
        <f>'Consolidado Mapa de Riesgos'!O100</f>
        <v>0</v>
      </c>
      <c r="Y100" s="40"/>
      <c r="Z100" s="40"/>
      <c r="AA100" s="40"/>
      <c r="AB100" s="39"/>
      <c r="AC100" s="39"/>
      <c r="AD100" s="40"/>
      <c r="AE100" s="40"/>
      <c r="AF100" s="39"/>
      <c r="AG100" s="40"/>
      <c r="AH100" s="40"/>
      <c r="AI100" s="42"/>
      <c r="AJ100" s="44"/>
      <c r="AK100" s="45"/>
      <c r="AL100" s="46"/>
      <c r="AM100" s="41"/>
      <c r="AN100" s="45" t="str">
        <f t="shared" si="30"/>
        <v xml:space="preserve"> </v>
      </c>
      <c r="AO100" s="47" t="str">
        <f t="shared" si="10"/>
        <v xml:space="preserve"> </v>
      </c>
      <c r="AP100" s="48" t="str">
        <f t="shared" si="31"/>
        <v/>
      </c>
      <c r="AQ100" s="40" t="str">
        <f t="shared" si="32"/>
        <v/>
      </c>
      <c r="AR100" s="25"/>
    </row>
    <row r="101" spans="1:44" ht="15.75" customHeight="1" x14ac:dyDescent="0.25">
      <c r="A101" s="37"/>
      <c r="B101" s="37"/>
      <c r="C101" s="38"/>
      <c r="D101" s="38"/>
      <c r="E101" s="38"/>
      <c r="F101" s="53"/>
      <c r="G101" s="38"/>
      <c r="H101" s="40"/>
      <c r="I101" s="40"/>
      <c r="J101" s="40">
        <f t="shared" si="23"/>
        <v>0</v>
      </c>
      <c r="K101" s="40"/>
      <c r="L101" s="40"/>
      <c r="M101" s="40"/>
      <c r="N101" s="40"/>
      <c r="O101" s="40"/>
      <c r="P101" s="40"/>
      <c r="Q101" s="40"/>
      <c r="R101" s="40"/>
      <c r="S101" s="40"/>
      <c r="T101" s="40"/>
      <c r="U101" s="40"/>
      <c r="V101" s="40"/>
      <c r="W101" s="40"/>
      <c r="X101" s="39">
        <f>'Consolidado Mapa de Riesgos'!O101</f>
        <v>0</v>
      </c>
      <c r="Y101" s="40"/>
      <c r="Z101" s="40"/>
      <c r="AA101" s="40"/>
      <c r="AB101" s="39"/>
      <c r="AC101" s="39"/>
      <c r="AD101" s="40"/>
      <c r="AE101" s="40"/>
      <c r="AF101" s="39"/>
      <c r="AG101" s="40"/>
      <c r="AH101" s="40"/>
      <c r="AI101" s="42"/>
      <c r="AJ101" s="44"/>
      <c r="AK101" s="45"/>
      <c r="AL101" s="46"/>
      <c r="AM101" s="41"/>
      <c r="AN101" s="45" t="str">
        <f t="shared" si="30"/>
        <v xml:space="preserve"> </v>
      </c>
      <c r="AO101" s="47" t="str">
        <f t="shared" si="10"/>
        <v xml:space="preserve"> </v>
      </c>
      <c r="AP101" s="48" t="str">
        <f t="shared" si="31"/>
        <v/>
      </c>
      <c r="AQ101" s="40" t="str">
        <f t="shared" si="32"/>
        <v/>
      </c>
      <c r="AR101" s="25"/>
    </row>
    <row r="102" spans="1:44" ht="15.75" customHeight="1" x14ac:dyDescent="0.25">
      <c r="A102" s="37"/>
      <c r="B102" s="37"/>
      <c r="C102" s="38"/>
      <c r="D102" s="38"/>
      <c r="E102" s="38"/>
      <c r="F102" s="53"/>
      <c r="G102" s="38"/>
      <c r="H102" s="40"/>
      <c r="I102" s="40"/>
      <c r="J102" s="40">
        <f t="shared" si="23"/>
        <v>0</v>
      </c>
      <c r="K102" s="40"/>
      <c r="L102" s="40"/>
      <c r="M102" s="40"/>
      <c r="N102" s="40"/>
      <c r="O102" s="40"/>
      <c r="P102" s="40"/>
      <c r="Q102" s="40"/>
      <c r="R102" s="40"/>
      <c r="S102" s="40"/>
      <c r="T102" s="40"/>
      <c r="U102" s="40"/>
      <c r="V102" s="40"/>
      <c r="W102" s="40"/>
      <c r="X102" s="39">
        <f>'Consolidado Mapa de Riesgos'!O102</f>
        <v>0</v>
      </c>
      <c r="Y102" s="40"/>
      <c r="Z102" s="40"/>
      <c r="AA102" s="40"/>
      <c r="AB102" s="39"/>
      <c r="AC102" s="39"/>
      <c r="AD102" s="40"/>
      <c r="AE102" s="40"/>
      <c r="AF102" s="39"/>
      <c r="AG102" s="40"/>
      <c r="AH102" s="40"/>
      <c r="AI102" s="42"/>
      <c r="AJ102" s="44"/>
      <c r="AK102" s="45"/>
      <c r="AL102" s="46"/>
      <c r="AM102" s="41"/>
      <c r="AN102" s="45" t="str">
        <f t="shared" si="30"/>
        <v xml:space="preserve"> </v>
      </c>
      <c r="AO102" s="47" t="str">
        <f t="shared" si="10"/>
        <v xml:space="preserve"> </v>
      </c>
      <c r="AP102" s="48" t="str">
        <f t="shared" si="31"/>
        <v/>
      </c>
      <c r="AQ102" s="40" t="str">
        <f t="shared" si="32"/>
        <v/>
      </c>
      <c r="AR102" s="25"/>
    </row>
    <row r="103" spans="1:44" ht="15.75" customHeight="1" x14ac:dyDescent="0.25">
      <c r="A103" s="37"/>
      <c r="B103" s="37"/>
      <c r="C103" s="38"/>
      <c r="D103" s="38"/>
      <c r="E103" s="38"/>
      <c r="F103" s="53"/>
      <c r="G103" s="38"/>
      <c r="H103" s="40"/>
      <c r="I103" s="40"/>
      <c r="J103" s="40">
        <f t="shared" si="23"/>
        <v>0</v>
      </c>
      <c r="K103" s="40"/>
      <c r="L103" s="40"/>
      <c r="M103" s="40"/>
      <c r="N103" s="40"/>
      <c r="O103" s="40"/>
      <c r="P103" s="40"/>
      <c r="Q103" s="40"/>
      <c r="R103" s="40"/>
      <c r="S103" s="40"/>
      <c r="T103" s="40"/>
      <c r="U103" s="40"/>
      <c r="V103" s="40"/>
      <c r="W103" s="40"/>
      <c r="X103" s="39">
        <f>'Consolidado Mapa de Riesgos'!O103</f>
        <v>0</v>
      </c>
      <c r="Y103" s="40"/>
      <c r="Z103" s="40"/>
      <c r="AA103" s="40"/>
      <c r="AB103" s="39"/>
      <c r="AC103" s="39"/>
      <c r="AD103" s="40"/>
      <c r="AE103" s="40"/>
      <c r="AF103" s="39"/>
      <c r="AG103" s="40"/>
      <c r="AH103" s="40"/>
      <c r="AI103" s="42"/>
      <c r="AJ103" s="44"/>
      <c r="AK103" s="45"/>
      <c r="AL103" s="46"/>
      <c r="AM103" s="41"/>
      <c r="AN103" s="45" t="str">
        <f t="shared" si="30"/>
        <v xml:space="preserve"> </v>
      </c>
      <c r="AO103" s="47" t="str">
        <f t="shared" si="10"/>
        <v xml:space="preserve"> </v>
      </c>
      <c r="AP103" s="48" t="str">
        <f t="shared" si="31"/>
        <v/>
      </c>
      <c r="AQ103" s="40" t="str">
        <f t="shared" si="32"/>
        <v/>
      </c>
      <c r="AR103" s="25"/>
    </row>
    <row r="104" spans="1:44" ht="15.75" customHeight="1" x14ac:dyDescent="0.25">
      <c r="A104" s="37"/>
      <c r="B104" s="37"/>
      <c r="C104" s="38"/>
      <c r="D104" s="38"/>
      <c r="E104" s="38"/>
      <c r="F104" s="53"/>
      <c r="G104" s="38"/>
      <c r="H104" s="40"/>
      <c r="I104" s="40"/>
      <c r="J104" s="40">
        <f t="shared" ref="J104:J117" si="33">IFERROR(VLOOKUP(I104,Matriz1,2,FALSE),0)</f>
        <v>0</v>
      </c>
      <c r="K104" s="40"/>
      <c r="L104" s="40"/>
      <c r="M104" s="40"/>
      <c r="N104" s="40"/>
      <c r="O104" s="40"/>
      <c r="P104" s="40"/>
      <c r="Q104" s="40"/>
      <c r="R104" s="40"/>
      <c r="S104" s="40"/>
      <c r="T104" s="40"/>
      <c r="U104" s="40"/>
      <c r="V104" s="40"/>
      <c r="W104" s="40"/>
      <c r="X104" s="39">
        <f>'Consolidado Mapa de Riesgos'!O104</f>
        <v>0</v>
      </c>
      <c r="Y104" s="40"/>
      <c r="Z104" s="40"/>
      <c r="AA104" s="40"/>
      <c r="AB104" s="39"/>
      <c r="AC104" s="39"/>
      <c r="AD104" s="40"/>
      <c r="AE104" s="40"/>
      <c r="AF104" s="39"/>
      <c r="AG104" s="40"/>
      <c r="AH104" s="40"/>
      <c r="AI104" s="42"/>
      <c r="AJ104" s="44"/>
      <c r="AK104" s="45"/>
      <c r="AL104" s="46"/>
      <c r="AM104" s="41"/>
      <c r="AN104" s="45" t="str">
        <f t="shared" ref="AN104:AN117" si="34">IFERROR(VLOOKUP(AL104,Matriz8,2,FALSE)," ")</f>
        <v xml:space="preserve"> </v>
      </c>
      <c r="AO104" s="47" t="str">
        <f t="shared" si="10"/>
        <v xml:space="preserve"> </v>
      </c>
      <c r="AP104" s="48" t="str">
        <f t="shared" ref="AP104:AP117" si="35">IFERROR(VLOOKUP(AO104,Matriz9,2,FALSE),"")</f>
        <v/>
      </c>
      <c r="AQ104" s="40" t="str">
        <f t="shared" ref="AQ104:AQ117" si="36">IFERROR(VLOOKUP(AP104,Matriz10,2,FALSE),"")</f>
        <v/>
      </c>
      <c r="AR104" s="25"/>
    </row>
    <row r="105" spans="1:44" ht="15.75" customHeight="1" x14ac:dyDescent="0.25">
      <c r="A105" s="37"/>
      <c r="B105" s="37"/>
      <c r="C105" s="38"/>
      <c r="D105" s="38"/>
      <c r="E105" s="38"/>
      <c r="F105" s="53"/>
      <c r="G105" s="38"/>
      <c r="H105" s="40"/>
      <c r="I105" s="40"/>
      <c r="J105" s="40">
        <f t="shared" si="33"/>
        <v>0</v>
      </c>
      <c r="K105" s="40"/>
      <c r="L105" s="40"/>
      <c r="M105" s="40"/>
      <c r="N105" s="40"/>
      <c r="O105" s="40"/>
      <c r="P105" s="40"/>
      <c r="Q105" s="40"/>
      <c r="R105" s="40"/>
      <c r="S105" s="40"/>
      <c r="T105" s="40"/>
      <c r="U105" s="40"/>
      <c r="V105" s="40"/>
      <c r="W105" s="40"/>
      <c r="X105" s="39">
        <f>'Consolidado Mapa de Riesgos'!O105</f>
        <v>0</v>
      </c>
      <c r="Y105" s="40"/>
      <c r="Z105" s="40"/>
      <c r="AA105" s="40"/>
      <c r="AB105" s="39"/>
      <c r="AC105" s="39"/>
      <c r="AD105" s="40"/>
      <c r="AE105" s="40"/>
      <c r="AF105" s="39"/>
      <c r="AG105" s="40"/>
      <c r="AH105" s="40"/>
      <c r="AI105" s="42"/>
      <c r="AJ105" s="44"/>
      <c r="AK105" s="45"/>
      <c r="AL105" s="46"/>
      <c r="AM105" s="41"/>
      <c r="AN105" s="45" t="str">
        <f t="shared" si="34"/>
        <v xml:space="preserve"> </v>
      </c>
      <c r="AO105" s="47" t="str">
        <f t="shared" si="10"/>
        <v xml:space="preserve"> </v>
      </c>
      <c r="AP105" s="48" t="str">
        <f t="shared" si="35"/>
        <v/>
      </c>
      <c r="AQ105" s="40" t="str">
        <f t="shared" si="36"/>
        <v/>
      </c>
      <c r="AR105" s="25"/>
    </row>
    <row r="106" spans="1:44" ht="15.75" customHeight="1" x14ac:dyDescent="0.25">
      <c r="A106" s="37"/>
      <c r="B106" s="37"/>
      <c r="C106" s="38"/>
      <c r="D106" s="38"/>
      <c r="E106" s="38"/>
      <c r="F106" s="53"/>
      <c r="G106" s="38"/>
      <c r="H106" s="40"/>
      <c r="I106" s="40"/>
      <c r="J106" s="40">
        <f t="shared" si="33"/>
        <v>0</v>
      </c>
      <c r="K106" s="40"/>
      <c r="L106" s="40"/>
      <c r="M106" s="40"/>
      <c r="N106" s="40"/>
      <c r="O106" s="40"/>
      <c r="P106" s="40"/>
      <c r="Q106" s="40"/>
      <c r="R106" s="40"/>
      <c r="S106" s="40"/>
      <c r="T106" s="40"/>
      <c r="U106" s="40"/>
      <c r="V106" s="40"/>
      <c r="W106" s="40"/>
      <c r="X106" s="39">
        <f>'Consolidado Mapa de Riesgos'!O106</f>
        <v>0</v>
      </c>
      <c r="Y106" s="40"/>
      <c r="Z106" s="40"/>
      <c r="AA106" s="40"/>
      <c r="AB106" s="39"/>
      <c r="AC106" s="39"/>
      <c r="AD106" s="40"/>
      <c r="AE106" s="40"/>
      <c r="AF106" s="39"/>
      <c r="AG106" s="40"/>
      <c r="AH106" s="40"/>
      <c r="AI106" s="42"/>
      <c r="AJ106" s="44"/>
      <c r="AK106" s="45"/>
      <c r="AL106" s="46"/>
      <c r="AM106" s="41"/>
      <c r="AN106" s="45" t="str">
        <f t="shared" si="34"/>
        <v xml:space="preserve"> </v>
      </c>
      <c r="AO106" s="47" t="str">
        <f t="shared" si="10"/>
        <v xml:space="preserve"> </v>
      </c>
      <c r="AP106" s="48" t="str">
        <f t="shared" si="35"/>
        <v/>
      </c>
      <c r="AQ106" s="40" t="str">
        <f t="shared" si="36"/>
        <v/>
      </c>
      <c r="AR106" s="25"/>
    </row>
    <row r="107" spans="1:44" ht="15.75" customHeight="1" x14ac:dyDescent="0.25">
      <c r="A107" s="37"/>
      <c r="B107" s="37"/>
      <c r="C107" s="38"/>
      <c r="D107" s="38"/>
      <c r="E107" s="38"/>
      <c r="F107" s="53"/>
      <c r="G107" s="38"/>
      <c r="H107" s="40"/>
      <c r="I107" s="40"/>
      <c r="J107" s="40">
        <f t="shared" si="33"/>
        <v>0</v>
      </c>
      <c r="K107" s="40"/>
      <c r="L107" s="40"/>
      <c r="M107" s="40"/>
      <c r="N107" s="40"/>
      <c r="O107" s="40"/>
      <c r="P107" s="40"/>
      <c r="Q107" s="40"/>
      <c r="R107" s="40"/>
      <c r="S107" s="40"/>
      <c r="T107" s="40"/>
      <c r="U107" s="40"/>
      <c r="V107" s="40"/>
      <c r="W107" s="40"/>
      <c r="X107" s="39">
        <f>'Consolidado Mapa de Riesgos'!O107</f>
        <v>0</v>
      </c>
      <c r="Y107" s="40"/>
      <c r="Z107" s="40"/>
      <c r="AA107" s="40"/>
      <c r="AB107" s="39"/>
      <c r="AC107" s="39"/>
      <c r="AD107" s="40"/>
      <c r="AE107" s="40"/>
      <c r="AF107" s="39"/>
      <c r="AG107" s="40"/>
      <c r="AH107" s="40"/>
      <c r="AI107" s="42"/>
      <c r="AJ107" s="44"/>
      <c r="AK107" s="45"/>
      <c r="AL107" s="46"/>
      <c r="AM107" s="41"/>
      <c r="AN107" s="45" t="str">
        <f t="shared" si="34"/>
        <v xml:space="preserve"> </v>
      </c>
      <c r="AO107" s="47" t="str">
        <f t="shared" si="10"/>
        <v xml:space="preserve"> </v>
      </c>
      <c r="AP107" s="48" t="str">
        <f t="shared" si="35"/>
        <v/>
      </c>
      <c r="AQ107" s="40" t="str">
        <f t="shared" si="36"/>
        <v/>
      </c>
      <c r="AR107" s="25"/>
    </row>
    <row r="108" spans="1:44" ht="15.75" customHeight="1" x14ac:dyDescent="0.25">
      <c r="A108" s="37"/>
      <c r="B108" s="37"/>
      <c r="C108" s="38"/>
      <c r="D108" s="38"/>
      <c r="E108" s="38"/>
      <c r="F108" s="53"/>
      <c r="G108" s="38"/>
      <c r="H108" s="40"/>
      <c r="I108" s="40"/>
      <c r="J108" s="40">
        <f t="shared" si="33"/>
        <v>0</v>
      </c>
      <c r="K108" s="40"/>
      <c r="L108" s="40"/>
      <c r="M108" s="40"/>
      <c r="N108" s="40"/>
      <c r="O108" s="40"/>
      <c r="P108" s="40"/>
      <c r="Q108" s="40"/>
      <c r="R108" s="40"/>
      <c r="S108" s="40"/>
      <c r="T108" s="40"/>
      <c r="U108" s="40"/>
      <c r="V108" s="40"/>
      <c r="W108" s="40"/>
      <c r="X108" s="39">
        <f>'Consolidado Mapa de Riesgos'!O108</f>
        <v>0</v>
      </c>
      <c r="Y108" s="40"/>
      <c r="Z108" s="40"/>
      <c r="AA108" s="40"/>
      <c r="AB108" s="39"/>
      <c r="AC108" s="39"/>
      <c r="AD108" s="40"/>
      <c r="AE108" s="40"/>
      <c r="AF108" s="39"/>
      <c r="AG108" s="40"/>
      <c r="AH108" s="40"/>
      <c r="AI108" s="42"/>
      <c r="AJ108" s="44"/>
      <c r="AK108" s="45"/>
      <c r="AL108" s="46"/>
      <c r="AM108" s="41"/>
      <c r="AN108" s="45" t="str">
        <f t="shared" si="34"/>
        <v xml:space="preserve"> </v>
      </c>
      <c r="AO108" s="47" t="str">
        <f t="shared" si="10"/>
        <v xml:space="preserve"> </v>
      </c>
      <c r="AP108" s="48" t="str">
        <f t="shared" si="35"/>
        <v/>
      </c>
      <c r="AQ108" s="40" t="str">
        <f t="shared" si="36"/>
        <v/>
      </c>
      <c r="AR108" s="25"/>
    </row>
    <row r="109" spans="1:44" ht="15.75" customHeight="1" x14ac:dyDescent="0.25">
      <c r="A109" s="37"/>
      <c r="B109" s="37"/>
      <c r="C109" s="38"/>
      <c r="D109" s="38"/>
      <c r="E109" s="38"/>
      <c r="F109" s="53"/>
      <c r="G109" s="38"/>
      <c r="H109" s="40"/>
      <c r="I109" s="40"/>
      <c r="J109" s="40">
        <f t="shared" si="33"/>
        <v>0</v>
      </c>
      <c r="K109" s="40"/>
      <c r="L109" s="40"/>
      <c r="M109" s="40"/>
      <c r="N109" s="40"/>
      <c r="O109" s="40"/>
      <c r="P109" s="40"/>
      <c r="Q109" s="40"/>
      <c r="R109" s="40"/>
      <c r="S109" s="40"/>
      <c r="T109" s="40"/>
      <c r="U109" s="40"/>
      <c r="V109" s="40"/>
      <c r="W109" s="40"/>
      <c r="X109" s="39">
        <f>'Consolidado Mapa de Riesgos'!O109</f>
        <v>0</v>
      </c>
      <c r="Y109" s="40"/>
      <c r="Z109" s="40"/>
      <c r="AA109" s="40"/>
      <c r="AB109" s="39"/>
      <c r="AC109" s="39"/>
      <c r="AD109" s="40"/>
      <c r="AE109" s="40"/>
      <c r="AF109" s="39"/>
      <c r="AG109" s="40"/>
      <c r="AH109" s="40"/>
      <c r="AI109" s="42"/>
      <c r="AJ109" s="44"/>
      <c r="AK109" s="45"/>
      <c r="AL109" s="46"/>
      <c r="AM109" s="41"/>
      <c r="AN109" s="45" t="str">
        <f t="shared" si="34"/>
        <v xml:space="preserve"> </v>
      </c>
      <c r="AO109" s="47" t="str">
        <f t="shared" si="10"/>
        <v xml:space="preserve"> </v>
      </c>
      <c r="AP109" s="48" t="str">
        <f t="shared" si="35"/>
        <v/>
      </c>
      <c r="AQ109" s="40" t="str">
        <f t="shared" si="36"/>
        <v/>
      </c>
      <c r="AR109" s="25"/>
    </row>
    <row r="110" spans="1:44" ht="15.75" customHeight="1" x14ac:dyDescent="0.25">
      <c r="A110" s="37"/>
      <c r="B110" s="37"/>
      <c r="C110" s="38"/>
      <c r="D110" s="38"/>
      <c r="E110" s="38"/>
      <c r="F110" s="53"/>
      <c r="G110" s="38"/>
      <c r="H110" s="40"/>
      <c r="I110" s="40"/>
      <c r="J110" s="40">
        <f t="shared" si="33"/>
        <v>0</v>
      </c>
      <c r="K110" s="40"/>
      <c r="L110" s="40"/>
      <c r="M110" s="40"/>
      <c r="N110" s="40"/>
      <c r="O110" s="40"/>
      <c r="P110" s="40"/>
      <c r="Q110" s="40"/>
      <c r="R110" s="40"/>
      <c r="S110" s="40"/>
      <c r="T110" s="40"/>
      <c r="U110" s="40"/>
      <c r="V110" s="40"/>
      <c r="W110" s="40"/>
      <c r="X110" s="39">
        <f>'Consolidado Mapa de Riesgos'!O110</f>
        <v>0</v>
      </c>
      <c r="Y110" s="40"/>
      <c r="Z110" s="40"/>
      <c r="AA110" s="40"/>
      <c r="AB110" s="39"/>
      <c r="AC110" s="39"/>
      <c r="AD110" s="40"/>
      <c r="AE110" s="40"/>
      <c r="AF110" s="39"/>
      <c r="AG110" s="40"/>
      <c r="AH110" s="40"/>
      <c r="AI110" s="42"/>
      <c r="AJ110" s="44"/>
      <c r="AK110" s="45"/>
      <c r="AL110" s="46"/>
      <c r="AM110" s="41"/>
      <c r="AN110" s="45" t="str">
        <f t="shared" si="34"/>
        <v xml:space="preserve"> </v>
      </c>
      <c r="AO110" s="47" t="str">
        <f t="shared" si="10"/>
        <v xml:space="preserve"> </v>
      </c>
      <c r="AP110" s="48" t="str">
        <f t="shared" si="35"/>
        <v/>
      </c>
      <c r="AQ110" s="40" t="str">
        <f t="shared" si="36"/>
        <v/>
      </c>
      <c r="AR110" s="25"/>
    </row>
    <row r="111" spans="1:44" ht="15.75" customHeight="1" x14ac:dyDescent="0.25">
      <c r="A111" s="37"/>
      <c r="B111" s="37"/>
      <c r="C111" s="38"/>
      <c r="D111" s="38"/>
      <c r="E111" s="38"/>
      <c r="F111" s="53"/>
      <c r="G111" s="38"/>
      <c r="H111" s="40"/>
      <c r="I111" s="40"/>
      <c r="J111" s="40">
        <f t="shared" si="33"/>
        <v>0</v>
      </c>
      <c r="K111" s="40"/>
      <c r="L111" s="40"/>
      <c r="M111" s="40"/>
      <c r="N111" s="40"/>
      <c r="O111" s="40"/>
      <c r="P111" s="40"/>
      <c r="Q111" s="40"/>
      <c r="R111" s="40"/>
      <c r="S111" s="40"/>
      <c r="T111" s="40"/>
      <c r="U111" s="40"/>
      <c r="V111" s="40"/>
      <c r="W111" s="40"/>
      <c r="X111" s="39">
        <f>'Consolidado Mapa de Riesgos'!O111</f>
        <v>0</v>
      </c>
      <c r="Y111" s="40"/>
      <c r="Z111" s="40"/>
      <c r="AA111" s="40"/>
      <c r="AB111" s="39"/>
      <c r="AC111" s="39"/>
      <c r="AD111" s="40"/>
      <c r="AE111" s="40"/>
      <c r="AF111" s="39"/>
      <c r="AG111" s="40"/>
      <c r="AH111" s="40"/>
      <c r="AI111" s="42"/>
      <c r="AJ111" s="44"/>
      <c r="AK111" s="45"/>
      <c r="AL111" s="46"/>
      <c r="AM111" s="41"/>
      <c r="AN111" s="45" t="str">
        <f t="shared" si="34"/>
        <v xml:space="preserve"> </v>
      </c>
      <c r="AO111" s="47" t="str">
        <f t="shared" si="10"/>
        <v xml:space="preserve"> </v>
      </c>
      <c r="AP111" s="48" t="str">
        <f t="shared" si="35"/>
        <v/>
      </c>
      <c r="AQ111" s="40" t="str">
        <f t="shared" si="36"/>
        <v/>
      </c>
      <c r="AR111" s="25"/>
    </row>
    <row r="112" spans="1:44" ht="15.75" customHeight="1" x14ac:dyDescent="0.25">
      <c r="A112" s="37"/>
      <c r="B112" s="37"/>
      <c r="C112" s="38"/>
      <c r="D112" s="38"/>
      <c r="E112" s="38"/>
      <c r="F112" s="53"/>
      <c r="G112" s="38"/>
      <c r="H112" s="40"/>
      <c r="I112" s="40"/>
      <c r="J112" s="40">
        <f t="shared" si="33"/>
        <v>0</v>
      </c>
      <c r="K112" s="40"/>
      <c r="L112" s="40"/>
      <c r="M112" s="40"/>
      <c r="N112" s="40"/>
      <c r="O112" s="40"/>
      <c r="P112" s="40"/>
      <c r="Q112" s="40"/>
      <c r="R112" s="40"/>
      <c r="S112" s="40"/>
      <c r="T112" s="40"/>
      <c r="U112" s="40"/>
      <c r="V112" s="40"/>
      <c r="W112" s="40"/>
      <c r="X112" s="39">
        <f>'Consolidado Mapa de Riesgos'!O112</f>
        <v>0</v>
      </c>
      <c r="Y112" s="40"/>
      <c r="Z112" s="40"/>
      <c r="AA112" s="40"/>
      <c r="AB112" s="39"/>
      <c r="AC112" s="39"/>
      <c r="AD112" s="40"/>
      <c r="AE112" s="40"/>
      <c r="AF112" s="39"/>
      <c r="AG112" s="40"/>
      <c r="AH112" s="40"/>
      <c r="AI112" s="42"/>
      <c r="AJ112" s="44"/>
      <c r="AK112" s="45"/>
      <c r="AL112" s="46"/>
      <c r="AM112" s="41"/>
      <c r="AN112" s="45" t="str">
        <f t="shared" si="34"/>
        <v xml:space="preserve"> </v>
      </c>
      <c r="AO112" s="47" t="str">
        <f t="shared" si="10"/>
        <v xml:space="preserve"> </v>
      </c>
      <c r="AP112" s="48" t="str">
        <f t="shared" si="35"/>
        <v/>
      </c>
      <c r="AQ112" s="40" t="str">
        <f t="shared" si="36"/>
        <v/>
      </c>
      <c r="AR112" s="25"/>
    </row>
    <row r="113" spans="1:44" ht="15.75" customHeight="1" x14ac:dyDescent="0.25">
      <c r="A113" s="37"/>
      <c r="B113" s="37"/>
      <c r="C113" s="38"/>
      <c r="D113" s="38"/>
      <c r="E113" s="38"/>
      <c r="F113" s="53"/>
      <c r="G113" s="38"/>
      <c r="H113" s="40"/>
      <c r="I113" s="40"/>
      <c r="J113" s="40">
        <f t="shared" si="33"/>
        <v>0</v>
      </c>
      <c r="K113" s="40"/>
      <c r="L113" s="40"/>
      <c r="M113" s="40"/>
      <c r="N113" s="40"/>
      <c r="O113" s="40"/>
      <c r="P113" s="40"/>
      <c r="Q113" s="40"/>
      <c r="R113" s="40"/>
      <c r="S113" s="40"/>
      <c r="T113" s="40"/>
      <c r="U113" s="40"/>
      <c r="V113" s="40"/>
      <c r="W113" s="40"/>
      <c r="X113" s="39">
        <f>'Consolidado Mapa de Riesgos'!O113</f>
        <v>0</v>
      </c>
      <c r="Y113" s="40"/>
      <c r="Z113" s="40"/>
      <c r="AA113" s="40"/>
      <c r="AB113" s="39"/>
      <c r="AC113" s="39"/>
      <c r="AD113" s="40"/>
      <c r="AE113" s="40"/>
      <c r="AF113" s="39"/>
      <c r="AG113" s="40"/>
      <c r="AH113" s="40"/>
      <c r="AI113" s="42"/>
      <c r="AJ113" s="44"/>
      <c r="AK113" s="45"/>
      <c r="AL113" s="46"/>
      <c r="AM113" s="41"/>
      <c r="AN113" s="45" t="str">
        <f t="shared" si="34"/>
        <v xml:space="preserve"> </v>
      </c>
      <c r="AO113" s="47" t="str">
        <f t="shared" si="10"/>
        <v xml:space="preserve"> </v>
      </c>
      <c r="AP113" s="48" t="str">
        <f t="shared" si="35"/>
        <v/>
      </c>
      <c r="AQ113" s="40" t="str">
        <f t="shared" si="36"/>
        <v/>
      </c>
      <c r="AR113" s="25"/>
    </row>
    <row r="114" spans="1:44" ht="15.75" customHeight="1" x14ac:dyDescent="0.25">
      <c r="A114" s="37"/>
      <c r="B114" s="37"/>
      <c r="C114" s="38"/>
      <c r="D114" s="38"/>
      <c r="E114" s="38"/>
      <c r="F114" s="53"/>
      <c r="G114" s="38"/>
      <c r="H114" s="40"/>
      <c r="I114" s="40"/>
      <c r="J114" s="40">
        <f t="shared" si="33"/>
        <v>0</v>
      </c>
      <c r="K114" s="40"/>
      <c r="L114" s="40"/>
      <c r="M114" s="40"/>
      <c r="N114" s="40"/>
      <c r="O114" s="40"/>
      <c r="P114" s="40"/>
      <c r="Q114" s="40"/>
      <c r="R114" s="40"/>
      <c r="S114" s="40"/>
      <c r="T114" s="40"/>
      <c r="U114" s="40"/>
      <c r="V114" s="40"/>
      <c r="W114" s="40"/>
      <c r="X114" s="39">
        <f>'Consolidado Mapa de Riesgos'!O114</f>
        <v>0</v>
      </c>
      <c r="Y114" s="40"/>
      <c r="Z114" s="40"/>
      <c r="AA114" s="40"/>
      <c r="AB114" s="39"/>
      <c r="AC114" s="39"/>
      <c r="AD114" s="40"/>
      <c r="AE114" s="40"/>
      <c r="AF114" s="39"/>
      <c r="AG114" s="40"/>
      <c r="AH114" s="40"/>
      <c r="AI114" s="42"/>
      <c r="AJ114" s="44"/>
      <c r="AK114" s="45"/>
      <c r="AL114" s="46"/>
      <c r="AM114" s="41"/>
      <c r="AN114" s="45" t="str">
        <f t="shared" si="34"/>
        <v xml:space="preserve"> </v>
      </c>
      <c r="AO114" s="47" t="str">
        <f t="shared" si="10"/>
        <v xml:space="preserve"> </v>
      </c>
      <c r="AP114" s="48" t="str">
        <f t="shared" si="35"/>
        <v/>
      </c>
      <c r="AQ114" s="40" t="str">
        <f t="shared" si="36"/>
        <v/>
      </c>
      <c r="AR114" s="25"/>
    </row>
    <row r="115" spans="1:44" ht="15.75" customHeight="1" x14ac:dyDescent="0.25">
      <c r="A115" s="37"/>
      <c r="B115" s="37"/>
      <c r="C115" s="38"/>
      <c r="D115" s="38"/>
      <c r="E115" s="38"/>
      <c r="F115" s="53"/>
      <c r="G115" s="38"/>
      <c r="H115" s="40"/>
      <c r="I115" s="40"/>
      <c r="J115" s="40">
        <f t="shared" si="33"/>
        <v>0</v>
      </c>
      <c r="K115" s="40"/>
      <c r="L115" s="40"/>
      <c r="M115" s="40"/>
      <c r="N115" s="40"/>
      <c r="O115" s="40"/>
      <c r="P115" s="40"/>
      <c r="Q115" s="40"/>
      <c r="R115" s="40"/>
      <c r="S115" s="40"/>
      <c r="T115" s="40"/>
      <c r="U115" s="40"/>
      <c r="V115" s="40"/>
      <c r="W115" s="40"/>
      <c r="X115" s="39">
        <f>'Consolidado Mapa de Riesgos'!O115</f>
        <v>0</v>
      </c>
      <c r="Y115" s="40"/>
      <c r="Z115" s="40"/>
      <c r="AA115" s="40"/>
      <c r="AB115" s="39"/>
      <c r="AC115" s="39"/>
      <c r="AD115" s="40"/>
      <c r="AE115" s="40"/>
      <c r="AF115" s="39"/>
      <c r="AG115" s="40"/>
      <c r="AH115" s="40"/>
      <c r="AI115" s="42"/>
      <c r="AJ115" s="44"/>
      <c r="AK115" s="45"/>
      <c r="AL115" s="46"/>
      <c r="AM115" s="41"/>
      <c r="AN115" s="45" t="str">
        <f t="shared" si="34"/>
        <v xml:space="preserve"> </v>
      </c>
      <c r="AO115" s="47" t="str">
        <f t="shared" si="10"/>
        <v xml:space="preserve"> </v>
      </c>
      <c r="AP115" s="48" t="str">
        <f t="shared" si="35"/>
        <v/>
      </c>
      <c r="AQ115" s="40" t="str">
        <f t="shared" si="36"/>
        <v/>
      </c>
      <c r="AR115" s="25"/>
    </row>
    <row r="116" spans="1:44" ht="15.75" customHeight="1" x14ac:dyDescent="0.25">
      <c r="A116" s="37"/>
      <c r="B116" s="37"/>
      <c r="C116" s="38"/>
      <c r="D116" s="38"/>
      <c r="E116" s="38"/>
      <c r="F116" s="53"/>
      <c r="G116" s="38"/>
      <c r="H116" s="40"/>
      <c r="I116" s="40"/>
      <c r="J116" s="40">
        <f t="shared" si="33"/>
        <v>0</v>
      </c>
      <c r="K116" s="40"/>
      <c r="L116" s="40"/>
      <c r="M116" s="40"/>
      <c r="N116" s="40"/>
      <c r="O116" s="40"/>
      <c r="P116" s="40"/>
      <c r="Q116" s="40"/>
      <c r="R116" s="40"/>
      <c r="S116" s="40"/>
      <c r="T116" s="40"/>
      <c r="U116" s="40"/>
      <c r="V116" s="40"/>
      <c r="W116" s="40"/>
      <c r="X116" s="39">
        <f>'Consolidado Mapa de Riesgos'!O116</f>
        <v>0</v>
      </c>
      <c r="Y116" s="40"/>
      <c r="Z116" s="40"/>
      <c r="AA116" s="40"/>
      <c r="AB116" s="39"/>
      <c r="AC116" s="39"/>
      <c r="AD116" s="40"/>
      <c r="AE116" s="40"/>
      <c r="AF116" s="39"/>
      <c r="AG116" s="40"/>
      <c r="AH116" s="40"/>
      <c r="AI116" s="42"/>
      <c r="AJ116" s="44"/>
      <c r="AK116" s="45"/>
      <c r="AL116" s="46"/>
      <c r="AM116" s="41"/>
      <c r="AN116" s="45" t="str">
        <f t="shared" si="34"/>
        <v xml:space="preserve"> </v>
      </c>
      <c r="AO116" s="47" t="str">
        <f t="shared" si="10"/>
        <v xml:space="preserve"> </v>
      </c>
      <c r="AP116" s="48" t="str">
        <f t="shared" si="35"/>
        <v/>
      </c>
      <c r="AQ116" s="40" t="str">
        <f t="shared" si="36"/>
        <v/>
      </c>
      <c r="AR116" s="25"/>
    </row>
    <row r="117" spans="1:44" ht="15.75" customHeight="1" x14ac:dyDescent="0.25">
      <c r="A117" s="37"/>
      <c r="B117" s="37"/>
      <c r="C117" s="38"/>
      <c r="D117" s="38"/>
      <c r="E117" s="38"/>
      <c r="F117" s="53"/>
      <c r="G117" s="38"/>
      <c r="H117" s="40"/>
      <c r="I117" s="40"/>
      <c r="J117" s="40">
        <f t="shared" si="33"/>
        <v>0</v>
      </c>
      <c r="K117" s="40"/>
      <c r="L117" s="40"/>
      <c r="M117" s="40"/>
      <c r="N117" s="40"/>
      <c r="O117" s="40"/>
      <c r="P117" s="40"/>
      <c r="Q117" s="40"/>
      <c r="R117" s="40"/>
      <c r="S117" s="40"/>
      <c r="T117" s="40"/>
      <c r="U117" s="40"/>
      <c r="V117" s="40"/>
      <c r="W117" s="40"/>
      <c r="X117" s="39">
        <f>'Consolidado Mapa de Riesgos'!O117</f>
        <v>0</v>
      </c>
      <c r="Y117" s="40"/>
      <c r="Z117" s="40"/>
      <c r="AA117" s="40"/>
      <c r="AB117" s="39"/>
      <c r="AC117" s="39"/>
      <c r="AD117" s="40"/>
      <c r="AE117" s="40"/>
      <c r="AF117" s="39"/>
      <c r="AG117" s="40"/>
      <c r="AH117" s="40"/>
      <c r="AI117" s="42"/>
      <c r="AJ117" s="56"/>
      <c r="AK117" s="57"/>
      <c r="AL117" s="46"/>
      <c r="AM117" s="41"/>
      <c r="AN117" s="45" t="str">
        <f t="shared" si="34"/>
        <v xml:space="preserve"> </v>
      </c>
      <c r="AO117" s="47" t="str">
        <f t="shared" si="10"/>
        <v xml:space="preserve"> </v>
      </c>
      <c r="AP117" s="48" t="str">
        <f t="shared" si="35"/>
        <v/>
      </c>
      <c r="AQ117" s="40" t="str">
        <f t="shared" si="36"/>
        <v/>
      </c>
      <c r="AR117" s="25"/>
    </row>
    <row r="118" spans="1:44" ht="15.75" customHeight="1" x14ac:dyDescent="0.25">
      <c r="A118" s="25"/>
      <c r="B118" s="25"/>
      <c r="C118" s="275"/>
      <c r="D118" s="121"/>
      <c r="E118" s="25"/>
      <c r="F118" s="25"/>
      <c r="G118" s="27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row>
    <row r="119" spans="1:44" ht="15.75" customHeight="1" x14ac:dyDescent="0.25">
      <c r="A119" s="25"/>
      <c r="B119" s="25"/>
      <c r="C119" s="276"/>
      <c r="D119" s="25"/>
      <c r="E119" s="25"/>
      <c r="F119" s="25"/>
      <c r="G119" s="276"/>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row>
    <row r="120" spans="1:44" ht="15.75" customHeight="1" x14ac:dyDescent="0.25">
      <c r="A120" s="25"/>
      <c r="B120" s="25"/>
      <c r="C120" s="276"/>
      <c r="D120" s="25"/>
      <c r="E120" s="25"/>
      <c r="F120" s="25"/>
      <c r="G120" s="276"/>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row>
    <row r="121" spans="1:44" ht="15.75" customHeight="1" x14ac:dyDescent="0.25">
      <c r="A121" s="25"/>
      <c r="B121" s="25"/>
      <c r="C121" s="276"/>
      <c r="D121" s="25"/>
      <c r="E121" s="25"/>
      <c r="F121" s="25"/>
      <c r="G121" s="276"/>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row>
    <row r="122" spans="1:44" ht="15.75" customHeight="1" x14ac:dyDescent="0.25">
      <c r="A122" s="25"/>
      <c r="B122" s="25"/>
      <c r="C122" s="276"/>
      <c r="D122" s="25"/>
      <c r="E122" s="25"/>
      <c r="F122" s="25"/>
      <c r="G122" s="276"/>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row>
    <row r="123" spans="1:44" ht="15.75" customHeight="1" x14ac:dyDescent="0.2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row>
    <row r="124" spans="1:44" ht="15.75" customHeight="1" x14ac:dyDescent="0.2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row>
    <row r="125" spans="1:44" ht="15.75" customHeight="1" x14ac:dyDescent="0.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row>
    <row r="126" spans="1:44" ht="15.75" customHeight="1" x14ac:dyDescent="0.2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row>
    <row r="127" spans="1:44" ht="15.75" customHeight="1" x14ac:dyDescent="0.2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row>
    <row r="128" spans="1:44" ht="15.75" customHeight="1" x14ac:dyDescent="0.2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row>
    <row r="129" spans="1:44" ht="15.75" customHeight="1" x14ac:dyDescent="0.2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row>
    <row r="130" spans="1:44" ht="15.75" customHeight="1" x14ac:dyDescent="0.2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row>
    <row r="131" spans="1:44" ht="15.75" customHeight="1" x14ac:dyDescent="0.2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row>
    <row r="132" spans="1:44" ht="15.75" customHeight="1" x14ac:dyDescent="0.2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row>
    <row r="133" spans="1:44" ht="15.75" customHeight="1" x14ac:dyDescent="0.2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row>
    <row r="134" spans="1:44" ht="15.75" customHeight="1" x14ac:dyDescent="0.2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row>
    <row r="135" spans="1:44" ht="15.75" customHeight="1" x14ac:dyDescent="0.2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row>
    <row r="136" spans="1:44" ht="15.75" customHeight="1" x14ac:dyDescent="0.2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row>
    <row r="137" spans="1:44" ht="15.75" customHeight="1" x14ac:dyDescent="0.2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row>
    <row r="138" spans="1:44" ht="15.75" customHeight="1" x14ac:dyDescent="0.2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row>
    <row r="139" spans="1:44" ht="15.75" customHeight="1" x14ac:dyDescent="0.2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row>
    <row r="140" spans="1:44" ht="15.75" customHeight="1" x14ac:dyDescent="0.2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row>
    <row r="141" spans="1:44" ht="15.75" customHeight="1" x14ac:dyDescent="0.2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row>
    <row r="142" spans="1:44" ht="15.75" customHeight="1" x14ac:dyDescent="0.2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row>
    <row r="143" spans="1:44" ht="15.75" customHeight="1" x14ac:dyDescent="0.2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row>
    <row r="144" spans="1:44" ht="15.75" customHeight="1" x14ac:dyDescent="0.2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row>
    <row r="145" spans="1:44" ht="15.75" customHeight="1" x14ac:dyDescent="0.2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row>
    <row r="146" spans="1:44" ht="15.75" customHeight="1" x14ac:dyDescent="0.2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row>
    <row r="147" spans="1:44" ht="15.75" customHeight="1" x14ac:dyDescent="0.2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row>
    <row r="148" spans="1:44" ht="15.75" customHeight="1" x14ac:dyDescent="0.2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row>
    <row r="149" spans="1:44" ht="15.75" customHeight="1" x14ac:dyDescent="0.2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row>
    <row r="150" spans="1:44" ht="15.75" customHeight="1" x14ac:dyDescent="0.2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row>
    <row r="151" spans="1:44" ht="15.75" customHeight="1" x14ac:dyDescent="0.2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row>
    <row r="152" spans="1:44" ht="15.75" customHeight="1" x14ac:dyDescent="0.2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row>
    <row r="153" spans="1:44" ht="15.75" customHeight="1" x14ac:dyDescent="0.2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row>
    <row r="154" spans="1:44" ht="15.75" customHeight="1" x14ac:dyDescent="0.2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row>
    <row r="155" spans="1:44" ht="15.75" customHeight="1" x14ac:dyDescent="0.2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row>
    <row r="156" spans="1:44" ht="15.75" customHeight="1" x14ac:dyDescent="0.2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row>
    <row r="157" spans="1:44" ht="15.75" customHeight="1" x14ac:dyDescent="0.2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row>
    <row r="158" spans="1:44" ht="15.75" customHeight="1" x14ac:dyDescent="0.2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row>
    <row r="159" spans="1:44" ht="15.75" customHeight="1" x14ac:dyDescent="0.2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row>
    <row r="160" spans="1:44" ht="15.75" customHeight="1" x14ac:dyDescent="0.2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row>
    <row r="161" spans="1:44" ht="15.75" customHeight="1" x14ac:dyDescent="0.2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row>
    <row r="162" spans="1:44" ht="15.75" customHeight="1" x14ac:dyDescent="0.2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row>
    <row r="163" spans="1:44" ht="15.75" customHeight="1" x14ac:dyDescent="0.2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row>
    <row r="164" spans="1:44" ht="15.75" customHeight="1" x14ac:dyDescent="0.2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row>
    <row r="165" spans="1:44" ht="15.75" customHeight="1" x14ac:dyDescent="0.2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row>
    <row r="166" spans="1:44" ht="15.75" customHeight="1" x14ac:dyDescent="0.2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row>
    <row r="167" spans="1:44" ht="15.75" customHeight="1" x14ac:dyDescent="0.2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row>
    <row r="168" spans="1:44" ht="15.75" customHeight="1" x14ac:dyDescent="0.2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row>
    <row r="169" spans="1:44" ht="15.75" customHeight="1" x14ac:dyDescent="0.2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row>
    <row r="170" spans="1:44" ht="15.75" customHeight="1" x14ac:dyDescent="0.2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row>
    <row r="171" spans="1:44" ht="15.75" customHeight="1" x14ac:dyDescent="0.2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row>
    <row r="172" spans="1:44" ht="15.75" customHeight="1" x14ac:dyDescent="0.2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row>
    <row r="173" spans="1:44" ht="15.75" customHeight="1" x14ac:dyDescent="0.2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row>
    <row r="174" spans="1:44" ht="15.75" customHeight="1" x14ac:dyDescent="0.2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row>
    <row r="175" spans="1:44" ht="15.75" customHeight="1" x14ac:dyDescent="0.2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row>
    <row r="176" spans="1:44" ht="15.75" customHeight="1" x14ac:dyDescent="0.2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row>
    <row r="177" spans="1:44" ht="15.75" customHeight="1" x14ac:dyDescent="0.2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row>
    <row r="178" spans="1:44" ht="15.75" customHeight="1" x14ac:dyDescent="0.2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row>
    <row r="179" spans="1:44" ht="15.75" customHeight="1" x14ac:dyDescent="0.2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row>
    <row r="180" spans="1:44" ht="15.75" customHeight="1" x14ac:dyDescent="0.2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row>
    <row r="181" spans="1:44" ht="15.75" customHeight="1" x14ac:dyDescent="0.2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row>
    <row r="182" spans="1:44" ht="15.75" customHeight="1" x14ac:dyDescent="0.2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row>
    <row r="183" spans="1:44" ht="15.75" customHeight="1" x14ac:dyDescent="0.2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row>
    <row r="184" spans="1:44" ht="15.75" customHeight="1" x14ac:dyDescent="0.2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row>
    <row r="185" spans="1:44" ht="15.75" customHeight="1" x14ac:dyDescent="0.2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row>
    <row r="186" spans="1:44" ht="15.75" customHeight="1" x14ac:dyDescent="0.2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row>
    <row r="187" spans="1:44" ht="15.75" customHeight="1" x14ac:dyDescent="0.2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row>
    <row r="188" spans="1:44" ht="15.75" customHeight="1" x14ac:dyDescent="0.2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row>
    <row r="189" spans="1:44" ht="15.75" customHeight="1" x14ac:dyDescent="0.2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row>
    <row r="190" spans="1:44" ht="15.75" customHeight="1" x14ac:dyDescent="0.2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row>
    <row r="191" spans="1:44" ht="15.75" customHeight="1" x14ac:dyDescent="0.2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row>
    <row r="192" spans="1:44" ht="15.75" customHeight="1" x14ac:dyDescent="0.2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row>
    <row r="193" spans="1:44" ht="15.75" customHeight="1" x14ac:dyDescent="0.2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row>
    <row r="194" spans="1:44" ht="15.75" customHeight="1" x14ac:dyDescent="0.25">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row>
    <row r="195" spans="1:44" ht="15.75" customHeight="1" x14ac:dyDescent="0.2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row>
    <row r="196" spans="1:44" ht="15.75" customHeight="1" x14ac:dyDescent="0.2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row>
    <row r="197" spans="1:44" ht="15.75" customHeight="1" x14ac:dyDescent="0.25">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row>
    <row r="198" spans="1:44" ht="15.75" customHeight="1" x14ac:dyDescent="0.25">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row>
    <row r="199" spans="1:44" ht="15.75" customHeight="1" x14ac:dyDescent="0.2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row>
    <row r="200" spans="1:44" ht="15.75" customHeight="1" x14ac:dyDescent="0.2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row>
    <row r="201" spans="1:44" ht="15.75" customHeight="1" x14ac:dyDescent="0.25">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row>
    <row r="202" spans="1:44" ht="15.75" customHeight="1" x14ac:dyDescent="0.25">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row>
    <row r="203" spans="1:44" ht="15.75" customHeight="1" x14ac:dyDescent="0.2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row>
    <row r="204" spans="1:44" ht="15.75" customHeight="1" x14ac:dyDescent="0.2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row>
    <row r="205" spans="1:44" ht="15.75" customHeight="1" x14ac:dyDescent="0.2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row>
    <row r="206" spans="1:44" ht="15.75" customHeight="1" x14ac:dyDescent="0.25">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row>
    <row r="207" spans="1:44" ht="15.75" customHeight="1" x14ac:dyDescent="0.25">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row>
    <row r="208" spans="1:44" ht="15.75" customHeight="1" x14ac:dyDescent="0.25">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row>
    <row r="209" spans="1:44" ht="15.75" customHeight="1" x14ac:dyDescent="0.25">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row>
    <row r="210" spans="1:44" ht="15.75" customHeight="1" x14ac:dyDescent="0.25">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row>
    <row r="211" spans="1:44" ht="15.75" customHeight="1" x14ac:dyDescent="0.2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row>
    <row r="212" spans="1:44" ht="15.75" customHeight="1" x14ac:dyDescent="0.25">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row>
    <row r="213" spans="1:44" ht="15.75" customHeight="1" x14ac:dyDescent="0.25">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row>
    <row r="214" spans="1:44" ht="15.75" customHeight="1" x14ac:dyDescent="0.2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row>
    <row r="215" spans="1:44" ht="15.75" customHeight="1" x14ac:dyDescent="0.2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row>
    <row r="216" spans="1:44" ht="15.75" customHeight="1" x14ac:dyDescent="0.25">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row>
    <row r="217" spans="1:44" ht="15.75" customHeight="1" x14ac:dyDescent="0.25">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row>
    <row r="218" spans="1:44" ht="15.75" customHeight="1" x14ac:dyDescent="0.25">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row>
    <row r="219" spans="1:44" ht="15.75" customHeight="1" x14ac:dyDescent="0.25">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row>
    <row r="220" spans="1:44" ht="15.75" customHeight="1" x14ac:dyDescent="0.25">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row>
    <row r="221" spans="1:44" ht="15.75" customHeight="1" x14ac:dyDescent="0.25">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row>
    <row r="222" spans="1:44" ht="15.75" customHeight="1" x14ac:dyDescent="0.25">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row>
    <row r="223" spans="1:44" ht="15.75" customHeight="1" x14ac:dyDescent="0.25">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row>
    <row r="224" spans="1:44" ht="15.75" customHeight="1" x14ac:dyDescent="0.25">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row>
    <row r="225" spans="1:44" ht="15.75" customHeight="1" x14ac:dyDescent="0.2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row>
    <row r="226" spans="1:44" ht="15.75" customHeight="1" x14ac:dyDescent="0.25">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row>
    <row r="227" spans="1:44" ht="15.75" customHeight="1" x14ac:dyDescent="0.25">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row>
    <row r="228" spans="1:44" ht="15.75" customHeight="1" x14ac:dyDescent="0.25">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row>
    <row r="229" spans="1:44" ht="15.75" customHeight="1" x14ac:dyDescent="0.25">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row>
    <row r="230" spans="1:44" ht="15.75" customHeight="1" x14ac:dyDescent="0.25">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row>
    <row r="231" spans="1:44" ht="15.75" customHeight="1" x14ac:dyDescent="0.25">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row>
    <row r="232" spans="1:44" ht="15.75" customHeight="1" x14ac:dyDescent="0.25">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row>
    <row r="233" spans="1:44" ht="15.75" customHeight="1" x14ac:dyDescent="0.25">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row>
    <row r="234" spans="1:44" ht="15.75" customHeight="1" x14ac:dyDescent="0.25">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row>
    <row r="235" spans="1:44" ht="15.75" customHeight="1" x14ac:dyDescent="0.2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row>
    <row r="236" spans="1:44" ht="15.75" customHeight="1" x14ac:dyDescent="0.25">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row>
    <row r="237" spans="1:44" ht="15.75" customHeight="1" x14ac:dyDescent="0.25">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row>
    <row r="238" spans="1:44" ht="15.75" customHeight="1" x14ac:dyDescent="0.25">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row>
    <row r="239" spans="1:44" ht="15.75" customHeight="1" x14ac:dyDescent="0.25">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row>
    <row r="240" spans="1:44" ht="15.75" customHeight="1" x14ac:dyDescent="0.25">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row>
    <row r="241" spans="1:44" ht="15.75" customHeight="1" x14ac:dyDescent="0.25">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row>
    <row r="242" spans="1:44" ht="15.75" customHeight="1" x14ac:dyDescent="0.25">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row>
    <row r="243" spans="1:44" ht="15.75" customHeight="1" x14ac:dyDescent="0.25">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row>
    <row r="244" spans="1:44" ht="15.75" customHeight="1" x14ac:dyDescent="0.25">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row>
    <row r="245" spans="1:44" ht="15.75" customHeight="1" x14ac:dyDescent="0.2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row>
    <row r="246" spans="1:44" ht="15.75" customHeight="1" x14ac:dyDescent="0.25">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row>
    <row r="247" spans="1:44" ht="15.75" customHeight="1" x14ac:dyDescent="0.25">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row>
    <row r="248" spans="1:44" ht="15.75" customHeight="1" x14ac:dyDescent="0.25">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row>
    <row r="249" spans="1:44" ht="15.75" customHeight="1" x14ac:dyDescent="0.25">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row>
    <row r="250" spans="1:44" ht="15.75" customHeight="1" x14ac:dyDescent="0.25">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row>
    <row r="251" spans="1:44" ht="15.75" customHeight="1" x14ac:dyDescent="0.25">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row>
    <row r="252" spans="1:44" ht="15.75" customHeight="1" x14ac:dyDescent="0.25">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row>
    <row r="253" spans="1:44" ht="15.75" customHeight="1" x14ac:dyDescent="0.25">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row>
    <row r="254" spans="1:44" ht="15.75" customHeight="1" x14ac:dyDescent="0.25">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row>
    <row r="255" spans="1:44" ht="15.75" customHeight="1" x14ac:dyDescent="0.2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row>
    <row r="256" spans="1:44" ht="15.75" customHeight="1" x14ac:dyDescent="0.25">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row>
    <row r="257" spans="1:44" ht="15.75" customHeight="1" x14ac:dyDescent="0.25">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row>
    <row r="258" spans="1:44" ht="15.75" customHeight="1" x14ac:dyDescent="0.25">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row>
    <row r="259" spans="1:44" ht="15.75" customHeight="1" x14ac:dyDescent="0.25">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row>
    <row r="260" spans="1:44" ht="15.75" customHeight="1" x14ac:dyDescent="0.25">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row>
    <row r="261" spans="1:44" ht="15.75" customHeight="1" x14ac:dyDescent="0.25">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row>
    <row r="262" spans="1:44" ht="15.75" customHeight="1" x14ac:dyDescent="0.25">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row>
    <row r="263" spans="1:44" ht="15.75" customHeight="1" x14ac:dyDescent="0.25">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row>
    <row r="264" spans="1:44" ht="15.75" customHeight="1" x14ac:dyDescent="0.25">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row>
    <row r="265" spans="1:44" ht="15.75" customHeight="1" x14ac:dyDescent="0.25">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5"/>
    </row>
    <row r="266" spans="1:44" ht="15.75" customHeight="1" x14ac:dyDescent="0.25">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row>
    <row r="267" spans="1:44" ht="15.75" customHeight="1" x14ac:dyDescent="0.25">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5"/>
      <c r="AN267" s="25"/>
      <c r="AO267" s="25"/>
      <c r="AP267" s="25"/>
      <c r="AQ267" s="25"/>
      <c r="AR267" s="25"/>
    </row>
    <row r="268" spans="1:44" ht="15.75" customHeight="1" x14ac:dyDescent="0.25">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c r="AP268" s="25"/>
      <c r="AQ268" s="25"/>
      <c r="AR268" s="25"/>
    </row>
    <row r="269" spans="1:44" ht="15.75" customHeight="1" x14ac:dyDescent="0.25">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c r="AM269" s="25"/>
      <c r="AN269" s="25"/>
      <c r="AO269" s="25"/>
      <c r="AP269" s="25"/>
      <c r="AQ269" s="25"/>
      <c r="AR269" s="25"/>
    </row>
    <row r="270" spans="1:44" ht="15.75" customHeight="1" x14ac:dyDescent="0.25">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c r="AP270" s="25"/>
      <c r="AQ270" s="25"/>
      <c r="AR270" s="25"/>
    </row>
    <row r="271" spans="1:44" ht="15.75" customHeight="1" x14ac:dyDescent="0.25">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row>
    <row r="272" spans="1:44" ht="15.75" customHeight="1" x14ac:dyDescent="0.25">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c r="AN272" s="25"/>
      <c r="AO272" s="25"/>
      <c r="AP272" s="25"/>
      <c r="AQ272" s="25"/>
      <c r="AR272" s="25"/>
    </row>
    <row r="273" spans="1:44" ht="15.75" customHeight="1" x14ac:dyDescent="0.25">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c r="AM273" s="25"/>
      <c r="AN273" s="25"/>
      <c r="AO273" s="25"/>
      <c r="AP273" s="25"/>
      <c r="AQ273" s="25"/>
      <c r="AR273" s="25"/>
    </row>
    <row r="274" spans="1:44" ht="15.75" customHeight="1" x14ac:dyDescent="0.25">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c r="AM274" s="25"/>
      <c r="AN274" s="25"/>
      <c r="AO274" s="25"/>
      <c r="AP274" s="25"/>
      <c r="AQ274" s="25"/>
      <c r="AR274" s="25"/>
    </row>
    <row r="275" spans="1:44" ht="15.75" customHeight="1" x14ac:dyDescent="0.25">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c r="AN275" s="25"/>
      <c r="AO275" s="25"/>
      <c r="AP275" s="25"/>
      <c r="AQ275" s="25"/>
      <c r="AR275" s="25"/>
    </row>
    <row r="276" spans="1:44" ht="15.75" customHeight="1" x14ac:dyDescent="0.25">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c r="AM276" s="25"/>
      <c r="AN276" s="25"/>
      <c r="AO276" s="25"/>
      <c r="AP276" s="25"/>
      <c r="AQ276" s="25"/>
      <c r="AR276" s="25"/>
    </row>
    <row r="277" spans="1:44" ht="15.75" customHeight="1" x14ac:dyDescent="0.25">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c r="AM277" s="25"/>
      <c r="AN277" s="25"/>
      <c r="AO277" s="25"/>
      <c r="AP277" s="25"/>
      <c r="AQ277" s="25"/>
      <c r="AR277" s="25"/>
    </row>
    <row r="278" spans="1:44" ht="15.75" customHeight="1" x14ac:dyDescent="0.25">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c r="AM278" s="25"/>
      <c r="AN278" s="25"/>
      <c r="AO278" s="25"/>
      <c r="AP278" s="25"/>
      <c r="AQ278" s="25"/>
      <c r="AR278" s="25"/>
    </row>
    <row r="279" spans="1:44" ht="15.75" customHeight="1" x14ac:dyDescent="0.25">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c r="AM279" s="25"/>
      <c r="AN279" s="25"/>
      <c r="AO279" s="25"/>
      <c r="AP279" s="25"/>
      <c r="AQ279" s="25"/>
      <c r="AR279" s="25"/>
    </row>
    <row r="280" spans="1:44" ht="15.75" customHeight="1" x14ac:dyDescent="0.25">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c r="AM280" s="25"/>
      <c r="AN280" s="25"/>
      <c r="AO280" s="25"/>
      <c r="AP280" s="25"/>
      <c r="AQ280" s="25"/>
      <c r="AR280" s="25"/>
    </row>
    <row r="281" spans="1:44" ht="15.75" customHeight="1" x14ac:dyDescent="0.25">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c r="AL281" s="25"/>
      <c r="AM281" s="25"/>
      <c r="AN281" s="25"/>
      <c r="AO281" s="25"/>
      <c r="AP281" s="25"/>
      <c r="AQ281" s="25"/>
      <c r="AR281" s="25"/>
    </row>
    <row r="282" spans="1:44" ht="15.75" customHeight="1" x14ac:dyDescent="0.25">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5"/>
      <c r="AJ282" s="25"/>
      <c r="AK282" s="25"/>
      <c r="AL282" s="25"/>
      <c r="AM282" s="25"/>
      <c r="AN282" s="25"/>
      <c r="AO282" s="25"/>
      <c r="AP282" s="25"/>
      <c r="AQ282" s="25"/>
      <c r="AR282" s="25"/>
    </row>
    <row r="283" spans="1:44" ht="15.75" customHeight="1" x14ac:dyDescent="0.25">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c r="AM283" s="25"/>
      <c r="AN283" s="25"/>
      <c r="AO283" s="25"/>
      <c r="AP283" s="25"/>
      <c r="AQ283" s="25"/>
      <c r="AR283" s="25"/>
    </row>
    <row r="284" spans="1:44" ht="15.75" customHeight="1" x14ac:dyDescent="0.25">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c r="AL284" s="25"/>
      <c r="AM284" s="25"/>
      <c r="AN284" s="25"/>
      <c r="AO284" s="25"/>
      <c r="AP284" s="25"/>
      <c r="AQ284" s="25"/>
      <c r="AR284" s="25"/>
    </row>
    <row r="285" spans="1:44" ht="15.75" customHeight="1" x14ac:dyDescent="0.25">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5"/>
      <c r="AL285" s="25"/>
      <c r="AM285" s="25"/>
      <c r="AN285" s="25"/>
      <c r="AO285" s="25"/>
      <c r="AP285" s="25"/>
      <c r="AQ285" s="25"/>
      <c r="AR285" s="25"/>
    </row>
    <row r="286" spans="1:44" ht="15.75" customHeight="1" x14ac:dyDescent="0.25">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c r="AL286" s="25"/>
      <c r="AM286" s="25"/>
      <c r="AN286" s="25"/>
      <c r="AO286" s="25"/>
      <c r="AP286" s="25"/>
      <c r="AQ286" s="25"/>
      <c r="AR286" s="25"/>
    </row>
    <row r="287" spans="1:44" ht="15.75" customHeight="1" x14ac:dyDescent="0.25">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5"/>
      <c r="AJ287" s="25"/>
      <c r="AK287" s="25"/>
      <c r="AL287" s="25"/>
      <c r="AM287" s="25"/>
      <c r="AN287" s="25"/>
      <c r="AO287" s="25"/>
      <c r="AP287" s="25"/>
      <c r="AQ287" s="25"/>
      <c r="AR287" s="25"/>
    </row>
    <row r="288" spans="1:44" ht="15.75" customHeight="1" x14ac:dyDescent="0.25">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25"/>
      <c r="AL288" s="25"/>
      <c r="AM288" s="25"/>
      <c r="AN288" s="25"/>
      <c r="AO288" s="25"/>
      <c r="AP288" s="25"/>
      <c r="AQ288" s="25"/>
      <c r="AR288" s="25"/>
    </row>
    <row r="289" spans="1:44" ht="15.75" customHeight="1" x14ac:dyDescent="0.25">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c r="AI289" s="25"/>
      <c r="AJ289" s="25"/>
      <c r="AK289" s="25"/>
      <c r="AL289" s="25"/>
      <c r="AM289" s="25"/>
      <c r="AN289" s="25"/>
      <c r="AO289" s="25"/>
      <c r="AP289" s="25"/>
      <c r="AQ289" s="25"/>
      <c r="AR289" s="25"/>
    </row>
    <row r="290" spans="1:44" ht="15.75" customHeight="1" x14ac:dyDescent="0.25">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5"/>
      <c r="AL290" s="25"/>
      <c r="AM290" s="25"/>
      <c r="AN290" s="25"/>
      <c r="AO290" s="25"/>
      <c r="AP290" s="25"/>
      <c r="AQ290" s="25"/>
      <c r="AR290" s="25"/>
    </row>
    <row r="291" spans="1:44" ht="15.75" customHeight="1" x14ac:dyDescent="0.25">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5"/>
      <c r="AJ291" s="25"/>
      <c r="AK291" s="25"/>
      <c r="AL291" s="25"/>
      <c r="AM291" s="25"/>
      <c r="AN291" s="25"/>
      <c r="AO291" s="25"/>
      <c r="AP291" s="25"/>
      <c r="AQ291" s="25"/>
      <c r="AR291" s="25"/>
    </row>
    <row r="292" spans="1:44" ht="15.75" customHeight="1" x14ac:dyDescent="0.25">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c r="AI292" s="25"/>
      <c r="AJ292" s="25"/>
      <c r="AK292" s="25"/>
      <c r="AL292" s="25"/>
      <c r="AM292" s="25"/>
      <c r="AN292" s="25"/>
      <c r="AO292" s="25"/>
      <c r="AP292" s="25"/>
      <c r="AQ292" s="25"/>
      <c r="AR292" s="25"/>
    </row>
    <row r="293" spans="1:44" ht="15.75" customHeight="1" x14ac:dyDescent="0.25">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25"/>
      <c r="AI293" s="25"/>
      <c r="AJ293" s="25"/>
      <c r="AK293" s="25"/>
      <c r="AL293" s="25"/>
      <c r="AM293" s="25"/>
      <c r="AN293" s="25"/>
      <c r="AO293" s="25"/>
      <c r="AP293" s="25"/>
      <c r="AQ293" s="25"/>
      <c r="AR293" s="25"/>
    </row>
    <row r="294" spans="1:44" ht="15.75" customHeight="1" x14ac:dyDescent="0.25">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row>
    <row r="295" spans="1:44" ht="15.75" customHeight="1" x14ac:dyDescent="0.25">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row>
    <row r="296" spans="1:44" ht="15.75" customHeight="1" x14ac:dyDescent="0.25">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row>
    <row r="297" spans="1:44" ht="15.75" customHeight="1" x14ac:dyDescent="0.25">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c r="AM297" s="25"/>
      <c r="AN297" s="25"/>
      <c r="AO297" s="25"/>
      <c r="AP297" s="25"/>
      <c r="AQ297" s="25"/>
      <c r="AR297" s="25"/>
    </row>
    <row r="298" spans="1:44" ht="15.75" customHeight="1" x14ac:dyDescent="0.25">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5"/>
      <c r="AM298" s="25"/>
      <c r="AN298" s="25"/>
      <c r="AO298" s="25"/>
      <c r="AP298" s="25"/>
      <c r="AQ298" s="25"/>
      <c r="AR298" s="25"/>
    </row>
    <row r="299" spans="1:44" ht="15.75" customHeight="1" x14ac:dyDescent="0.25">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c r="AM299" s="25"/>
      <c r="AN299" s="25"/>
      <c r="AO299" s="25"/>
      <c r="AP299" s="25"/>
      <c r="AQ299" s="25"/>
      <c r="AR299" s="25"/>
    </row>
    <row r="300" spans="1:44" ht="15.75" customHeight="1" x14ac:dyDescent="0.25">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c r="AM300" s="25"/>
      <c r="AN300" s="25"/>
      <c r="AO300" s="25"/>
      <c r="AP300" s="25"/>
      <c r="AQ300" s="25"/>
      <c r="AR300" s="25"/>
    </row>
    <row r="301" spans="1:44" ht="15.75" customHeight="1" x14ac:dyDescent="0.25">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c r="AL301" s="25"/>
      <c r="AM301" s="25"/>
      <c r="AN301" s="25"/>
      <c r="AO301" s="25"/>
      <c r="AP301" s="25"/>
      <c r="AQ301" s="25"/>
      <c r="AR301" s="25"/>
    </row>
    <row r="302" spans="1:44" ht="15.75" customHeight="1" x14ac:dyDescent="0.25">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25"/>
      <c r="AL302" s="25"/>
      <c r="AM302" s="25"/>
      <c r="AN302" s="25"/>
      <c r="AO302" s="25"/>
      <c r="AP302" s="25"/>
      <c r="AQ302" s="25"/>
      <c r="AR302" s="25"/>
    </row>
    <row r="303" spans="1:44" ht="15.75" customHeight="1" x14ac:dyDescent="0.25">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c r="AL303" s="25"/>
      <c r="AM303" s="25"/>
      <c r="AN303" s="25"/>
      <c r="AO303" s="25"/>
      <c r="AP303" s="25"/>
      <c r="AQ303" s="25"/>
      <c r="AR303" s="25"/>
    </row>
    <row r="304" spans="1:44" ht="15.75" customHeight="1" x14ac:dyDescent="0.25">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25"/>
      <c r="AL304" s="25"/>
      <c r="AM304" s="25"/>
      <c r="AN304" s="25"/>
      <c r="AO304" s="25"/>
      <c r="AP304" s="25"/>
      <c r="AQ304" s="25"/>
      <c r="AR304" s="25"/>
    </row>
    <row r="305" spans="1:44" ht="15.75" customHeight="1" x14ac:dyDescent="0.25">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c r="AL305" s="25"/>
      <c r="AM305" s="25"/>
      <c r="AN305" s="25"/>
      <c r="AO305" s="25"/>
      <c r="AP305" s="25"/>
      <c r="AQ305" s="25"/>
      <c r="AR305" s="25"/>
    </row>
    <row r="306" spans="1:44" ht="15.75" customHeight="1" x14ac:dyDescent="0.25">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c r="AM306" s="25"/>
      <c r="AN306" s="25"/>
      <c r="AO306" s="25"/>
      <c r="AP306" s="25"/>
      <c r="AQ306" s="25"/>
      <c r="AR306" s="25"/>
    </row>
    <row r="307" spans="1:44" ht="15.75" customHeight="1" x14ac:dyDescent="0.25">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c r="AI307" s="25"/>
      <c r="AJ307" s="25"/>
      <c r="AK307" s="25"/>
      <c r="AL307" s="25"/>
      <c r="AM307" s="25"/>
      <c r="AN307" s="25"/>
      <c r="AO307" s="25"/>
      <c r="AP307" s="25"/>
      <c r="AQ307" s="25"/>
      <c r="AR307" s="25"/>
    </row>
    <row r="308" spans="1:44" ht="15.75" customHeight="1" x14ac:dyDescent="0.25">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c r="AM308" s="25"/>
      <c r="AN308" s="25"/>
      <c r="AO308" s="25"/>
      <c r="AP308" s="25"/>
      <c r="AQ308" s="25"/>
      <c r="AR308" s="25"/>
    </row>
    <row r="309" spans="1:44" ht="15.75" customHeight="1" x14ac:dyDescent="0.25">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row>
    <row r="310" spans="1:44" ht="15.75" customHeight="1" x14ac:dyDescent="0.25">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row>
    <row r="311" spans="1:44" ht="15.75" customHeight="1" x14ac:dyDescent="0.25">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row>
    <row r="312" spans="1:44" ht="15.75" customHeight="1" x14ac:dyDescent="0.25">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row>
    <row r="313" spans="1:44" ht="15.75" customHeight="1" x14ac:dyDescent="0.25">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c r="AM313" s="25"/>
      <c r="AN313" s="25"/>
      <c r="AO313" s="25"/>
      <c r="AP313" s="25"/>
      <c r="AQ313" s="25"/>
      <c r="AR313" s="25"/>
    </row>
    <row r="314" spans="1:44" ht="15.75" customHeight="1" x14ac:dyDescent="0.25">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5"/>
      <c r="AJ314" s="25"/>
      <c r="AK314" s="25"/>
      <c r="AL314" s="25"/>
      <c r="AM314" s="25"/>
      <c r="AN314" s="25"/>
      <c r="AO314" s="25"/>
      <c r="AP314" s="25"/>
      <c r="AQ314" s="25"/>
      <c r="AR314" s="25"/>
    </row>
    <row r="315" spans="1:44" ht="15.75" customHeight="1" x14ac:dyDescent="0.25">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c r="AM315" s="25"/>
      <c r="AN315" s="25"/>
      <c r="AO315" s="25"/>
      <c r="AP315" s="25"/>
      <c r="AQ315" s="25"/>
      <c r="AR315" s="25"/>
    </row>
    <row r="316" spans="1:44" ht="15.75" customHeight="1" x14ac:dyDescent="0.25">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c r="AM316" s="25"/>
      <c r="AN316" s="25"/>
      <c r="AO316" s="25"/>
      <c r="AP316" s="25"/>
      <c r="AQ316" s="25"/>
      <c r="AR316" s="25"/>
    </row>
    <row r="317" spans="1:44" ht="15.75" customHeight="1" x14ac:dyDescent="0.25">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c r="AL317" s="25"/>
      <c r="AM317" s="25"/>
      <c r="AN317" s="25"/>
      <c r="AO317" s="25"/>
      <c r="AP317" s="25"/>
      <c r="AQ317" s="25"/>
      <c r="AR317" s="25"/>
    </row>
    <row r="318" spans="1:44" ht="15.75" customHeight="1" x14ac:dyDescent="0.25">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5"/>
      <c r="AM318" s="25"/>
      <c r="AN318" s="25"/>
      <c r="AO318" s="25"/>
      <c r="AP318" s="25"/>
      <c r="AQ318" s="25"/>
      <c r="AR318" s="25"/>
    </row>
    <row r="319" spans="1:44" ht="15.75" customHeight="1" x14ac:dyDescent="0.25">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c r="AM319" s="25"/>
      <c r="AN319" s="25"/>
      <c r="AO319" s="25"/>
      <c r="AP319" s="25"/>
      <c r="AQ319" s="25"/>
      <c r="AR319" s="25"/>
    </row>
    <row r="320" spans="1:44" ht="15.75" customHeight="1" x14ac:dyDescent="0.25">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c r="AM320" s="25"/>
      <c r="AN320" s="25"/>
      <c r="AO320" s="25"/>
      <c r="AP320" s="25"/>
      <c r="AQ320" s="25"/>
      <c r="AR320" s="25"/>
    </row>
    <row r="321" spans="1:44" ht="15.75" customHeight="1" x14ac:dyDescent="0.25">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c r="AL321" s="25"/>
      <c r="AM321" s="25"/>
      <c r="AN321" s="25"/>
      <c r="AO321" s="25"/>
      <c r="AP321" s="25"/>
      <c r="AQ321" s="25"/>
      <c r="AR321" s="25"/>
    </row>
    <row r="322" spans="1:44" ht="15.75" customHeight="1" x14ac:dyDescent="0.25">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c r="AM322" s="25"/>
      <c r="AN322" s="25"/>
      <c r="AO322" s="25"/>
      <c r="AP322" s="25"/>
      <c r="AQ322" s="25"/>
      <c r="AR322" s="25"/>
    </row>
    <row r="323" spans="1:44" ht="15.75" customHeight="1" x14ac:dyDescent="0.25">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c r="AM323" s="25"/>
      <c r="AN323" s="25"/>
      <c r="AO323" s="25"/>
      <c r="AP323" s="25"/>
      <c r="AQ323" s="25"/>
      <c r="AR323" s="25"/>
    </row>
    <row r="324" spans="1:44" ht="15.75" customHeight="1" x14ac:dyDescent="0.25">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25"/>
      <c r="AL324" s="25"/>
      <c r="AM324" s="25"/>
      <c r="AN324" s="25"/>
      <c r="AO324" s="25"/>
      <c r="AP324" s="25"/>
      <c r="AQ324" s="25"/>
      <c r="AR324" s="25"/>
    </row>
    <row r="325" spans="1:44" ht="15.75" customHeight="1" x14ac:dyDescent="0.25">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row>
    <row r="326" spans="1:44" ht="15.75" customHeight="1" x14ac:dyDescent="0.25">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row>
    <row r="327" spans="1:44" ht="15.75" customHeight="1" x14ac:dyDescent="0.25">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c r="AN327" s="25"/>
      <c r="AO327" s="25"/>
      <c r="AP327" s="25"/>
      <c r="AQ327" s="25"/>
      <c r="AR327" s="25"/>
    </row>
    <row r="328" spans="1:44" ht="15.75" customHeight="1" x14ac:dyDescent="0.25">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c r="AM328" s="25"/>
      <c r="AN328" s="25"/>
      <c r="AO328" s="25"/>
      <c r="AP328" s="25"/>
      <c r="AQ328" s="25"/>
      <c r="AR328" s="25"/>
    </row>
    <row r="329" spans="1:44" ht="15.75" customHeight="1" x14ac:dyDescent="0.25">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c r="AL329" s="25"/>
      <c r="AM329" s="25"/>
      <c r="AN329" s="25"/>
      <c r="AO329" s="25"/>
      <c r="AP329" s="25"/>
      <c r="AQ329" s="25"/>
      <c r="AR329" s="25"/>
    </row>
    <row r="330" spans="1:44" ht="15.75" customHeight="1" x14ac:dyDescent="0.25">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c r="AL330" s="25"/>
      <c r="AM330" s="25"/>
      <c r="AN330" s="25"/>
      <c r="AO330" s="25"/>
      <c r="AP330" s="25"/>
      <c r="AQ330" s="25"/>
      <c r="AR330" s="25"/>
    </row>
    <row r="331" spans="1:44" ht="15.75" customHeight="1" x14ac:dyDescent="0.25">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c r="AM331" s="25"/>
      <c r="AN331" s="25"/>
      <c r="AO331" s="25"/>
      <c r="AP331" s="25"/>
      <c r="AQ331" s="25"/>
      <c r="AR331" s="25"/>
    </row>
    <row r="332" spans="1:44" ht="15.75" customHeight="1" x14ac:dyDescent="0.25">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25"/>
      <c r="AL332" s="25"/>
      <c r="AM332" s="25"/>
      <c r="AN332" s="25"/>
      <c r="AO332" s="25"/>
      <c r="AP332" s="25"/>
      <c r="AQ332" s="25"/>
      <c r="AR332" s="25"/>
    </row>
    <row r="333" spans="1:44" ht="15.75" customHeight="1" x14ac:dyDescent="0.25">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c r="AM333" s="25"/>
      <c r="AN333" s="25"/>
      <c r="AO333" s="25"/>
      <c r="AP333" s="25"/>
      <c r="AQ333" s="25"/>
      <c r="AR333" s="25"/>
    </row>
    <row r="334" spans="1:44" ht="15.75" customHeight="1" x14ac:dyDescent="0.25">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c r="AI334" s="25"/>
      <c r="AJ334" s="25"/>
      <c r="AK334" s="25"/>
      <c r="AL334" s="25"/>
      <c r="AM334" s="25"/>
      <c r="AN334" s="25"/>
      <c r="AO334" s="25"/>
      <c r="AP334" s="25"/>
      <c r="AQ334" s="25"/>
      <c r="AR334" s="25"/>
    </row>
    <row r="335" spans="1:44" ht="15.75" customHeight="1" x14ac:dyDescent="0.25">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c r="AM335" s="25"/>
      <c r="AN335" s="25"/>
      <c r="AO335" s="25"/>
      <c r="AP335" s="25"/>
      <c r="AQ335" s="25"/>
      <c r="AR335" s="25"/>
    </row>
    <row r="336" spans="1:44" ht="15.75" customHeight="1" x14ac:dyDescent="0.25">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c r="AH336" s="25"/>
      <c r="AI336" s="25"/>
      <c r="AJ336" s="25"/>
      <c r="AK336" s="25"/>
      <c r="AL336" s="25"/>
      <c r="AM336" s="25"/>
      <c r="AN336" s="25"/>
      <c r="AO336" s="25"/>
      <c r="AP336" s="25"/>
      <c r="AQ336" s="25"/>
      <c r="AR336" s="25"/>
    </row>
    <row r="337" spans="1:44" ht="15.75" customHeight="1" x14ac:dyDescent="0.25">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c r="AH337" s="25"/>
      <c r="AI337" s="25"/>
      <c r="AJ337" s="25"/>
      <c r="AK337" s="25"/>
      <c r="AL337" s="25"/>
      <c r="AM337" s="25"/>
      <c r="AN337" s="25"/>
      <c r="AO337" s="25"/>
      <c r="AP337" s="25"/>
      <c r="AQ337" s="25"/>
      <c r="AR337" s="25"/>
    </row>
    <row r="338" spans="1:44" ht="15.75" customHeight="1" x14ac:dyDescent="0.25">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5"/>
      <c r="AI338" s="25"/>
      <c r="AJ338" s="25"/>
      <c r="AK338" s="25"/>
      <c r="AL338" s="25"/>
      <c r="AM338" s="25"/>
      <c r="AN338" s="25"/>
      <c r="AO338" s="25"/>
      <c r="AP338" s="25"/>
      <c r="AQ338" s="25"/>
      <c r="AR338" s="25"/>
    </row>
    <row r="339" spans="1:44" ht="15.75" customHeight="1" x14ac:dyDescent="0.25">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c r="AM339" s="25"/>
      <c r="AN339" s="25"/>
      <c r="AO339" s="25"/>
      <c r="AP339" s="25"/>
      <c r="AQ339" s="25"/>
      <c r="AR339" s="25"/>
    </row>
    <row r="340" spans="1:44" ht="15.75" customHeight="1" x14ac:dyDescent="0.25">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25"/>
      <c r="AJ340" s="25"/>
      <c r="AK340" s="25"/>
      <c r="AL340" s="25"/>
      <c r="AM340" s="25"/>
      <c r="AN340" s="25"/>
      <c r="AO340" s="25"/>
      <c r="AP340" s="25"/>
      <c r="AQ340" s="25"/>
      <c r="AR340" s="25"/>
    </row>
    <row r="341" spans="1:44" ht="15.75" customHeight="1" x14ac:dyDescent="0.25">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c r="AL341" s="25"/>
      <c r="AM341" s="25"/>
      <c r="AN341" s="25"/>
      <c r="AO341" s="25"/>
      <c r="AP341" s="25"/>
      <c r="AQ341" s="25"/>
      <c r="AR341" s="25"/>
    </row>
    <row r="342" spans="1:44" ht="15.75" customHeight="1" x14ac:dyDescent="0.25">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c r="AM342" s="25"/>
      <c r="AN342" s="25"/>
      <c r="AO342" s="25"/>
      <c r="AP342" s="25"/>
      <c r="AQ342" s="25"/>
      <c r="AR342" s="25"/>
    </row>
    <row r="343" spans="1:44" ht="15.75" customHeight="1" x14ac:dyDescent="0.25">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c r="AL343" s="25"/>
      <c r="AM343" s="25"/>
      <c r="AN343" s="25"/>
      <c r="AO343" s="25"/>
      <c r="AP343" s="25"/>
      <c r="AQ343" s="25"/>
      <c r="AR343" s="25"/>
    </row>
    <row r="344" spans="1:44" ht="15.75" customHeight="1" x14ac:dyDescent="0.25">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c r="AL344" s="25"/>
      <c r="AM344" s="25"/>
      <c r="AN344" s="25"/>
      <c r="AO344" s="25"/>
      <c r="AP344" s="25"/>
      <c r="AQ344" s="25"/>
      <c r="AR344" s="25"/>
    </row>
    <row r="345" spans="1:44" ht="15.75" customHeight="1" x14ac:dyDescent="0.25">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5"/>
      <c r="AM345" s="25"/>
      <c r="AN345" s="25"/>
      <c r="AO345" s="25"/>
      <c r="AP345" s="25"/>
      <c r="AQ345" s="25"/>
      <c r="AR345" s="25"/>
    </row>
    <row r="346" spans="1:44" ht="15.75" customHeight="1" x14ac:dyDescent="0.25">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c r="AL346" s="25"/>
      <c r="AM346" s="25"/>
      <c r="AN346" s="25"/>
      <c r="AO346" s="25"/>
      <c r="AP346" s="25"/>
      <c r="AQ346" s="25"/>
      <c r="AR346" s="25"/>
    </row>
    <row r="347" spans="1:44" ht="15.75" customHeight="1" x14ac:dyDescent="0.25">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c r="AM347" s="25"/>
      <c r="AN347" s="25"/>
      <c r="AO347" s="25"/>
      <c r="AP347" s="25"/>
      <c r="AQ347" s="25"/>
      <c r="AR347" s="25"/>
    </row>
    <row r="348" spans="1:44" ht="15.75" customHeight="1" x14ac:dyDescent="0.25">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5"/>
      <c r="AL348" s="25"/>
      <c r="AM348" s="25"/>
      <c r="AN348" s="25"/>
      <c r="AO348" s="25"/>
      <c r="AP348" s="25"/>
      <c r="AQ348" s="25"/>
      <c r="AR348" s="25"/>
    </row>
    <row r="349" spans="1:44" ht="15.75" customHeight="1" x14ac:dyDescent="0.25">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5"/>
      <c r="AM349" s="25"/>
      <c r="AN349" s="25"/>
      <c r="AO349" s="25"/>
      <c r="AP349" s="25"/>
      <c r="AQ349" s="25"/>
      <c r="AR349" s="25"/>
    </row>
    <row r="350" spans="1:44" ht="15.75" customHeight="1" x14ac:dyDescent="0.25">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5"/>
      <c r="AM350" s="25"/>
      <c r="AN350" s="25"/>
      <c r="AO350" s="25"/>
      <c r="AP350" s="25"/>
      <c r="AQ350" s="25"/>
      <c r="AR350" s="25"/>
    </row>
    <row r="351" spans="1:44" ht="15.75" customHeight="1" x14ac:dyDescent="0.25">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c r="AM351" s="25"/>
      <c r="AN351" s="25"/>
      <c r="AO351" s="25"/>
      <c r="AP351" s="25"/>
      <c r="AQ351" s="25"/>
      <c r="AR351" s="25"/>
    </row>
    <row r="352" spans="1:44" ht="15.75" customHeight="1" x14ac:dyDescent="0.25">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25"/>
      <c r="AL352" s="25"/>
      <c r="AM352" s="25"/>
      <c r="AN352" s="25"/>
      <c r="AO352" s="25"/>
      <c r="AP352" s="25"/>
      <c r="AQ352" s="25"/>
      <c r="AR352" s="25"/>
    </row>
    <row r="353" spans="1:44" ht="15.75" customHeight="1" x14ac:dyDescent="0.25">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c r="AL353" s="25"/>
      <c r="AM353" s="25"/>
      <c r="AN353" s="25"/>
      <c r="AO353" s="25"/>
      <c r="AP353" s="25"/>
      <c r="AQ353" s="25"/>
      <c r="AR353" s="25"/>
    </row>
    <row r="354" spans="1:44" ht="15.75" customHeight="1" x14ac:dyDescent="0.25">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5"/>
      <c r="AL354" s="25"/>
      <c r="AM354" s="25"/>
      <c r="AN354" s="25"/>
      <c r="AO354" s="25"/>
      <c r="AP354" s="25"/>
      <c r="AQ354" s="25"/>
      <c r="AR354" s="25"/>
    </row>
    <row r="355" spans="1:44" ht="15.75" customHeight="1" x14ac:dyDescent="0.25">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5"/>
      <c r="AM355" s="25"/>
      <c r="AN355" s="25"/>
      <c r="AO355" s="25"/>
      <c r="AP355" s="25"/>
      <c r="AQ355" s="25"/>
      <c r="AR355" s="25"/>
    </row>
    <row r="356" spans="1:44" ht="15.75" customHeight="1" x14ac:dyDescent="0.25">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5"/>
      <c r="AL356" s="25"/>
      <c r="AM356" s="25"/>
      <c r="AN356" s="25"/>
      <c r="AO356" s="25"/>
      <c r="AP356" s="25"/>
      <c r="AQ356" s="25"/>
      <c r="AR356" s="25"/>
    </row>
    <row r="357" spans="1:44" ht="15.75" customHeight="1" x14ac:dyDescent="0.25">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row>
    <row r="358" spans="1:44" ht="15.75" customHeight="1" x14ac:dyDescent="0.25">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c r="AM358" s="25"/>
      <c r="AN358" s="25"/>
      <c r="AO358" s="25"/>
      <c r="AP358" s="25"/>
      <c r="AQ358" s="25"/>
      <c r="AR358" s="25"/>
    </row>
    <row r="359" spans="1:44" ht="15.75" customHeight="1" x14ac:dyDescent="0.25">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c r="AM359" s="25"/>
      <c r="AN359" s="25"/>
      <c r="AO359" s="25"/>
      <c r="AP359" s="25"/>
      <c r="AQ359" s="25"/>
      <c r="AR359" s="25"/>
    </row>
    <row r="360" spans="1:44" ht="15.75" customHeight="1" x14ac:dyDescent="0.25">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c r="AM360" s="25"/>
      <c r="AN360" s="25"/>
      <c r="AO360" s="25"/>
      <c r="AP360" s="25"/>
      <c r="AQ360" s="25"/>
      <c r="AR360" s="25"/>
    </row>
    <row r="361" spans="1:44" ht="15.75" customHeight="1" x14ac:dyDescent="0.25">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c r="AL361" s="25"/>
      <c r="AM361" s="25"/>
      <c r="AN361" s="25"/>
      <c r="AO361" s="25"/>
      <c r="AP361" s="25"/>
      <c r="AQ361" s="25"/>
      <c r="AR361" s="25"/>
    </row>
    <row r="362" spans="1:44" ht="15.75" customHeight="1" x14ac:dyDescent="0.25">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5"/>
      <c r="AL362" s="25"/>
      <c r="AM362" s="25"/>
      <c r="AN362" s="25"/>
      <c r="AO362" s="25"/>
      <c r="AP362" s="25"/>
      <c r="AQ362" s="25"/>
      <c r="AR362" s="25"/>
    </row>
    <row r="363" spans="1:44" ht="15.75" customHeight="1" x14ac:dyDescent="0.25">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c r="AM363" s="25"/>
      <c r="AN363" s="25"/>
      <c r="AO363" s="25"/>
      <c r="AP363" s="25"/>
      <c r="AQ363" s="25"/>
      <c r="AR363" s="25"/>
    </row>
    <row r="364" spans="1:44" ht="15.75" customHeight="1" x14ac:dyDescent="0.25">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c r="AM364" s="25"/>
      <c r="AN364" s="25"/>
      <c r="AO364" s="25"/>
      <c r="AP364" s="25"/>
      <c r="AQ364" s="25"/>
      <c r="AR364" s="25"/>
    </row>
    <row r="365" spans="1:44" ht="15.75" customHeight="1" x14ac:dyDescent="0.25">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c r="AM365" s="25"/>
      <c r="AN365" s="25"/>
      <c r="AO365" s="25"/>
      <c r="AP365" s="25"/>
      <c r="AQ365" s="25"/>
      <c r="AR365" s="25"/>
    </row>
    <row r="366" spans="1:44" ht="15.75" customHeight="1" x14ac:dyDescent="0.25">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5"/>
      <c r="AL366" s="25"/>
      <c r="AM366" s="25"/>
      <c r="AN366" s="25"/>
      <c r="AO366" s="25"/>
      <c r="AP366" s="25"/>
      <c r="AQ366" s="25"/>
      <c r="AR366" s="25"/>
    </row>
    <row r="367" spans="1:44" ht="15.75" customHeight="1" x14ac:dyDescent="0.25">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c r="AM367" s="25"/>
      <c r="AN367" s="25"/>
      <c r="AO367" s="25"/>
      <c r="AP367" s="25"/>
      <c r="AQ367" s="25"/>
      <c r="AR367" s="25"/>
    </row>
    <row r="368" spans="1:44" ht="15.75" customHeight="1" x14ac:dyDescent="0.25">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5"/>
      <c r="AM368" s="25"/>
      <c r="AN368" s="25"/>
      <c r="AO368" s="25"/>
      <c r="AP368" s="25"/>
      <c r="AQ368" s="25"/>
      <c r="AR368" s="25"/>
    </row>
    <row r="369" spans="1:44" ht="15.75" customHeight="1" x14ac:dyDescent="0.25">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c r="AM369" s="25"/>
      <c r="AN369" s="25"/>
      <c r="AO369" s="25"/>
      <c r="AP369" s="25"/>
      <c r="AQ369" s="25"/>
      <c r="AR369" s="25"/>
    </row>
    <row r="370" spans="1:44" ht="15.75" customHeight="1" x14ac:dyDescent="0.25">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c r="AM370" s="25"/>
      <c r="AN370" s="25"/>
      <c r="AO370" s="25"/>
      <c r="AP370" s="25"/>
      <c r="AQ370" s="25"/>
      <c r="AR370" s="25"/>
    </row>
    <row r="371" spans="1:44" ht="15.75" customHeight="1" x14ac:dyDescent="0.25">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c r="AM371" s="25"/>
      <c r="AN371" s="25"/>
      <c r="AO371" s="25"/>
      <c r="AP371" s="25"/>
      <c r="AQ371" s="25"/>
      <c r="AR371" s="25"/>
    </row>
    <row r="372" spans="1:44" ht="15.75" customHeight="1" x14ac:dyDescent="0.25">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5"/>
      <c r="AM372" s="25"/>
      <c r="AN372" s="25"/>
      <c r="AO372" s="25"/>
      <c r="AP372" s="25"/>
      <c r="AQ372" s="25"/>
      <c r="AR372" s="25"/>
    </row>
    <row r="373" spans="1:44" ht="15.75" customHeight="1" x14ac:dyDescent="0.25">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c r="AM373" s="25"/>
      <c r="AN373" s="25"/>
      <c r="AO373" s="25"/>
      <c r="AP373" s="25"/>
      <c r="AQ373" s="25"/>
      <c r="AR373" s="25"/>
    </row>
    <row r="374" spans="1:44" ht="15.75" customHeight="1" x14ac:dyDescent="0.25">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c r="AG374" s="25"/>
      <c r="AH374" s="25"/>
      <c r="AI374" s="25"/>
      <c r="AJ374" s="25"/>
      <c r="AK374" s="25"/>
      <c r="AL374" s="25"/>
      <c r="AM374" s="25"/>
      <c r="AN374" s="25"/>
      <c r="AO374" s="25"/>
      <c r="AP374" s="25"/>
      <c r="AQ374" s="25"/>
      <c r="AR374" s="25"/>
    </row>
    <row r="375" spans="1:44" ht="15.75" customHeight="1" x14ac:dyDescent="0.25">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c r="AM375" s="25"/>
      <c r="AN375" s="25"/>
      <c r="AO375" s="25"/>
      <c r="AP375" s="25"/>
      <c r="AQ375" s="25"/>
      <c r="AR375" s="25"/>
    </row>
    <row r="376" spans="1:44" ht="15.75" customHeight="1" x14ac:dyDescent="0.25">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c r="AI376" s="25"/>
      <c r="AJ376" s="25"/>
      <c r="AK376" s="25"/>
      <c r="AL376" s="25"/>
      <c r="AM376" s="25"/>
      <c r="AN376" s="25"/>
      <c r="AO376" s="25"/>
      <c r="AP376" s="25"/>
      <c r="AQ376" s="25"/>
      <c r="AR376" s="25"/>
    </row>
    <row r="377" spans="1:44" ht="15.75" customHeight="1" x14ac:dyDescent="0.25">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c r="AI377" s="25"/>
      <c r="AJ377" s="25"/>
      <c r="AK377" s="25"/>
      <c r="AL377" s="25"/>
      <c r="AM377" s="25"/>
      <c r="AN377" s="25"/>
      <c r="AO377" s="25"/>
      <c r="AP377" s="25"/>
      <c r="AQ377" s="25"/>
      <c r="AR377" s="25"/>
    </row>
    <row r="378" spans="1:44" ht="15.75" customHeight="1" x14ac:dyDescent="0.25">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c r="AM378" s="25"/>
      <c r="AN378" s="25"/>
      <c r="AO378" s="25"/>
      <c r="AP378" s="25"/>
      <c r="AQ378" s="25"/>
      <c r="AR378" s="25"/>
    </row>
    <row r="379" spans="1:44" ht="15.75" customHeight="1" x14ac:dyDescent="0.25">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c r="AM379" s="25"/>
      <c r="AN379" s="25"/>
      <c r="AO379" s="25"/>
      <c r="AP379" s="25"/>
      <c r="AQ379" s="25"/>
      <c r="AR379" s="25"/>
    </row>
    <row r="380" spans="1:44" ht="15.75" customHeight="1" x14ac:dyDescent="0.25">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c r="AI380" s="25"/>
      <c r="AJ380" s="25"/>
      <c r="AK380" s="25"/>
      <c r="AL380" s="25"/>
      <c r="AM380" s="25"/>
      <c r="AN380" s="25"/>
      <c r="AO380" s="25"/>
      <c r="AP380" s="25"/>
      <c r="AQ380" s="25"/>
      <c r="AR380" s="25"/>
    </row>
    <row r="381" spans="1:44" ht="15.75" customHeight="1" x14ac:dyDescent="0.25">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c r="AM381" s="25"/>
      <c r="AN381" s="25"/>
      <c r="AO381" s="25"/>
      <c r="AP381" s="25"/>
      <c r="AQ381" s="25"/>
      <c r="AR381" s="25"/>
    </row>
    <row r="382" spans="1:44" ht="15.75" customHeight="1" x14ac:dyDescent="0.25">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c r="AM382" s="25"/>
      <c r="AN382" s="25"/>
      <c r="AO382" s="25"/>
      <c r="AP382" s="25"/>
      <c r="AQ382" s="25"/>
      <c r="AR382" s="25"/>
    </row>
    <row r="383" spans="1:44" ht="15.75" customHeight="1" x14ac:dyDescent="0.25">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c r="AM383" s="25"/>
      <c r="AN383" s="25"/>
      <c r="AO383" s="25"/>
      <c r="AP383" s="25"/>
      <c r="AQ383" s="25"/>
      <c r="AR383" s="25"/>
    </row>
    <row r="384" spans="1:44" ht="15.75" customHeight="1" x14ac:dyDescent="0.25">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c r="AN384" s="25"/>
      <c r="AO384" s="25"/>
      <c r="AP384" s="25"/>
      <c r="AQ384" s="25"/>
      <c r="AR384" s="25"/>
    </row>
    <row r="385" spans="1:44" ht="15.75" customHeight="1" x14ac:dyDescent="0.25">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c r="AK385" s="25"/>
      <c r="AL385" s="25"/>
      <c r="AM385" s="25"/>
      <c r="AN385" s="25"/>
      <c r="AO385" s="25"/>
      <c r="AP385" s="25"/>
      <c r="AQ385" s="25"/>
      <c r="AR385" s="25"/>
    </row>
    <row r="386" spans="1:44" ht="15.75" customHeight="1" x14ac:dyDescent="0.25">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c r="AG386" s="25"/>
      <c r="AH386" s="25"/>
      <c r="AI386" s="25"/>
      <c r="AJ386" s="25"/>
      <c r="AK386" s="25"/>
      <c r="AL386" s="25"/>
      <c r="AM386" s="25"/>
      <c r="AN386" s="25"/>
      <c r="AO386" s="25"/>
      <c r="AP386" s="25"/>
      <c r="AQ386" s="25"/>
      <c r="AR386" s="25"/>
    </row>
    <row r="387" spans="1:44" ht="15.75" customHeight="1" x14ac:dyDescent="0.25">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25"/>
      <c r="AM387" s="25"/>
      <c r="AN387" s="25"/>
      <c r="AO387" s="25"/>
      <c r="AP387" s="25"/>
      <c r="AQ387" s="25"/>
      <c r="AR387" s="25"/>
    </row>
    <row r="388" spans="1:44" ht="15.75" customHeight="1" x14ac:dyDescent="0.25">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c r="AM388" s="25"/>
      <c r="AN388" s="25"/>
      <c r="AO388" s="25"/>
      <c r="AP388" s="25"/>
      <c r="AQ388" s="25"/>
      <c r="AR388" s="25"/>
    </row>
    <row r="389" spans="1:44" ht="15.75" customHeight="1" x14ac:dyDescent="0.25">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c r="AM389" s="25"/>
      <c r="AN389" s="25"/>
      <c r="AO389" s="25"/>
      <c r="AP389" s="25"/>
      <c r="AQ389" s="25"/>
      <c r="AR389" s="25"/>
    </row>
    <row r="390" spans="1:44" ht="15.75" customHeight="1" x14ac:dyDescent="0.25">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5"/>
      <c r="AM390" s="25"/>
      <c r="AN390" s="25"/>
      <c r="AO390" s="25"/>
      <c r="AP390" s="25"/>
      <c r="AQ390" s="25"/>
      <c r="AR390" s="25"/>
    </row>
    <row r="391" spans="1:44" ht="15.75" customHeight="1" x14ac:dyDescent="0.25">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c r="AM391" s="25"/>
      <c r="AN391" s="25"/>
      <c r="AO391" s="25"/>
      <c r="AP391" s="25"/>
      <c r="AQ391" s="25"/>
      <c r="AR391" s="25"/>
    </row>
    <row r="392" spans="1:44" ht="15.75" customHeight="1" x14ac:dyDescent="0.25">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c r="AG392" s="25"/>
      <c r="AH392" s="25"/>
      <c r="AI392" s="25"/>
      <c r="AJ392" s="25"/>
      <c r="AK392" s="25"/>
      <c r="AL392" s="25"/>
      <c r="AM392" s="25"/>
      <c r="AN392" s="25"/>
      <c r="AO392" s="25"/>
      <c r="AP392" s="25"/>
      <c r="AQ392" s="25"/>
      <c r="AR392" s="25"/>
    </row>
    <row r="393" spans="1:44" ht="15.75" customHeight="1" x14ac:dyDescent="0.25">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c r="AN393" s="25"/>
      <c r="AO393" s="25"/>
      <c r="AP393" s="25"/>
      <c r="AQ393" s="25"/>
      <c r="AR393" s="25"/>
    </row>
    <row r="394" spans="1:44" ht="15.75" customHeight="1" x14ac:dyDescent="0.25">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c r="AM394" s="25"/>
      <c r="AN394" s="25"/>
      <c r="AO394" s="25"/>
      <c r="AP394" s="25"/>
      <c r="AQ394" s="25"/>
      <c r="AR394" s="25"/>
    </row>
    <row r="395" spans="1:44" ht="15.75" customHeight="1" x14ac:dyDescent="0.25">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c r="AP395" s="25"/>
      <c r="AQ395" s="25"/>
      <c r="AR395" s="25"/>
    </row>
    <row r="396" spans="1:44" ht="15.75" customHeight="1" x14ac:dyDescent="0.25">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c r="AM396" s="25"/>
      <c r="AN396" s="25"/>
      <c r="AO396" s="25"/>
      <c r="AP396" s="25"/>
      <c r="AQ396" s="25"/>
      <c r="AR396" s="25"/>
    </row>
    <row r="397" spans="1:44" ht="15.75" customHeight="1" x14ac:dyDescent="0.25">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c r="AM397" s="25"/>
      <c r="AN397" s="25"/>
      <c r="AO397" s="25"/>
      <c r="AP397" s="25"/>
      <c r="AQ397" s="25"/>
      <c r="AR397" s="25"/>
    </row>
    <row r="398" spans="1:44" ht="15.75" customHeight="1" x14ac:dyDescent="0.25">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c r="AM398" s="25"/>
      <c r="AN398" s="25"/>
      <c r="AO398" s="25"/>
      <c r="AP398" s="25"/>
      <c r="AQ398" s="25"/>
      <c r="AR398" s="25"/>
    </row>
    <row r="399" spans="1:44" ht="15.75" customHeight="1" x14ac:dyDescent="0.25">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c r="AM399" s="25"/>
      <c r="AN399" s="25"/>
      <c r="AO399" s="25"/>
      <c r="AP399" s="25"/>
      <c r="AQ399" s="25"/>
      <c r="AR399" s="25"/>
    </row>
    <row r="400" spans="1:44" ht="15.75" customHeight="1" x14ac:dyDescent="0.25">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c r="AP400" s="25"/>
      <c r="AQ400" s="25"/>
      <c r="AR400" s="25"/>
    </row>
    <row r="401" spans="1:44" ht="15.75" customHeight="1" x14ac:dyDescent="0.25">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row>
    <row r="402" spans="1:44" ht="15.75" customHeight="1" x14ac:dyDescent="0.25">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c r="AC402" s="25"/>
      <c r="AD402" s="25"/>
      <c r="AE402" s="25"/>
      <c r="AF402" s="25"/>
      <c r="AG402" s="25"/>
      <c r="AH402" s="25"/>
      <c r="AI402" s="25"/>
      <c r="AJ402" s="25"/>
      <c r="AK402" s="25"/>
      <c r="AL402" s="25"/>
      <c r="AM402" s="25"/>
      <c r="AN402" s="25"/>
      <c r="AO402" s="25"/>
      <c r="AP402" s="25"/>
      <c r="AQ402" s="25"/>
      <c r="AR402" s="25"/>
    </row>
    <row r="403" spans="1:44" ht="15.75" customHeight="1" x14ac:dyDescent="0.25">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5"/>
      <c r="AL403" s="25"/>
      <c r="AM403" s="25"/>
      <c r="AN403" s="25"/>
      <c r="AO403" s="25"/>
      <c r="AP403" s="25"/>
      <c r="AQ403" s="25"/>
      <c r="AR403" s="25"/>
    </row>
    <row r="404" spans="1:44" ht="15.75" customHeight="1" x14ac:dyDescent="0.25">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5"/>
      <c r="AL404" s="25"/>
      <c r="AM404" s="25"/>
      <c r="AN404" s="25"/>
      <c r="AO404" s="25"/>
      <c r="AP404" s="25"/>
      <c r="AQ404" s="25"/>
      <c r="AR404" s="25"/>
    </row>
    <row r="405" spans="1:44" ht="15.75" customHeight="1" x14ac:dyDescent="0.25">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c r="AM405" s="25"/>
      <c r="AN405" s="25"/>
      <c r="AO405" s="25"/>
      <c r="AP405" s="25"/>
      <c r="AQ405" s="25"/>
      <c r="AR405" s="25"/>
    </row>
    <row r="406" spans="1:44" ht="15.75" customHeight="1" x14ac:dyDescent="0.25">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5"/>
      <c r="AL406" s="25"/>
      <c r="AM406" s="25"/>
      <c r="AN406" s="25"/>
      <c r="AO406" s="25"/>
      <c r="AP406" s="25"/>
      <c r="AQ406" s="25"/>
      <c r="AR406" s="25"/>
    </row>
    <row r="407" spans="1:44" ht="15.75" customHeight="1" x14ac:dyDescent="0.25">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5"/>
      <c r="AM407" s="25"/>
      <c r="AN407" s="25"/>
      <c r="AO407" s="25"/>
      <c r="AP407" s="25"/>
      <c r="AQ407" s="25"/>
      <c r="AR407" s="25"/>
    </row>
    <row r="408" spans="1:44" ht="15.75" customHeight="1" x14ac:dyDescent="0.25">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5"/>
      <c r="AL408" s="25"/>
      <c r="AM408" s="25"/>
      <c r="AN408" s="25"/>
      <c r="AO408" s="25"/>
      <c r="AP408" s="25"/>
      <c r="AQ408" s="25"/>
      <c r="AR408" s="25"/>
    </row>
    <row r="409" spans="1:44" ht="15.75" customHeight="1" x14ac:dyDescent="0.25">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5"/>
      <c r="AM409" s="25"/>
      <c r="AN409" s="25"/>
      <c r="AO409" s="25"/>
      <c r="AP409" s="25"/>
      <c r="AQ409" s="25"/>
      <c r="AR409" s="25"/>
    </row>
    <row r="410" spans="1:44" ht="15.75" customHeight="1" x14ac:dyDescent="0.25">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5"/>
      <c r="AL410" s="25"/>
      <c r="AM410" s="25"/>
      <c r="AN410" s="25"/>
      <c r="AO410" s="25"/>
      <c r="AP410" s="25"/>
      <c r="AQ410" s="25"/>
      <c r="AR410" s="25"/>
    </row>
    <row r="411" spans="1:44" ht="15.75" customHeight="1" x14ac:dyDescent="0.25">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c r="AM411" s="25"/>
      <c r="AN411" s="25"/>
      <c r="AO411" s="25"/>
      <c r="AP411" s="25"/>
      <c r="AQ411" s="25"/>
      <c r="AR411" s="25"/>
    </row>
    <row r="412" spans="1:44" ht="15.75" customHeight="1" x14ac:dyDescent="0.25">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5"/>
      <c r="AL412" s="25"/>
      <c r="AM412" s="25"/>
      <c r="AN412" s="25"/>
      <c r="AO412" s="25"/>
      <c r="AP412" s="25"/>
      <c r="AQ412" s="25"/>
      <c r="AR412" s="25"/>
    </row>
    <row r="413" spans="1:44" ht="15.75" customHeight="1" x14ac:dyDescent="0.25">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c r="AM413" s="25"/>
      <c r="AN413" s="25"/>
      <c r="AO413" s="25"/>
      <c r="AP413" s="25"/>
      <c r="AQ413" s="25"/>
      <c r="AR413" s="25"/>
    </row>
    <row r="414" spans="1:44" ht="15.75" customHeight="1" x14ac:dyDescent="0.25">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5"/>
      <c r="AL414" s="25"/>
      <c r="AM414" s="25"/>
      <c r="AN414" s="25"/>
      <c r="AO414" s="25"/>
      <c r="AP414" s="25"/>
      <c r="AQ414" s="25"/>
      <c r="AR414" s="25"/>
    </row>
    <row r="415" spans="1:44" ht="15.75" customHeight="1" x14ac:dyDescent="0.25">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c r="AM415" s="25"/>
      <c r="AN415" s="25"/>
      <c r="AO415" s="25"/>
      <c r="AP415" s="25"/>
      <c r="AQ415" s="25"/>
      <c r="AR415" s="25"/>
    </row>
    <row r="416" spans="1:44" ht="15.75" customHeight="1" x14ac:dyDescent="0.25">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5"/>
      <c r="AL416" s="25"/>
      <c r="AM416" s="25"/>
      <c r="AN416" s="25"/>
      <c r="AO416" s="25"/>
      <c r="AP416" s="25"/>
      <c r="AQ416" s="25"/>
      <c r="AR416" s="25"/>
    </row>
    <row r="417" spans="1:44" ht="15.75" customHeight="1" x14ac:dyDescent="0.25">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5"/>
      <c r="AL417" s="25"/>
      <c r="AM417" s="25"/>
      <c r="AN417" s="25"/>
      <c r="AO417" s="25"/>
      <c r="AP417" s="25"/>
      <c r="AQ417" s="25"/>
      <c r="AR417" s="25"/>
    </row>
    <row r="418" spans="1:44" ht="15.75" customHeight="1" x14ac:dyDescent="0.25">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5"/>
      <c r="AL418" s="25"/>
      <c r="AM418" s="25"/>
      <c r="AN418" s="25"/>
      <c r="AO418" s="25"/>
      <c r="AP418" s="25"/>
      <c r="AQ418" s="25"/>
      <c r="AR418" s="25"/>
    </row>
    <row r="419" spans="1:44" ht="15.75" customHeight="1" x14ac:dyDescent="0.25">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5"/>
      <c r="AL419" s="25"/>
      <c r="AM419" s="25"/>
      <c r="AN419" s="25"/>
      <c r="AO419" s="25"/>
      <c r="AP419" s="25"/>
      <c r="AQ419" s="25"/>
      <c r="AR419" s="25"/>
    </row>
    <row r="420" spans="1:44" ht="15.75" customHeight="1" x14ac:dyDescent="0.25">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5"/>
      <c r="AL420" s="25"/>
      <c r="AM420" s="25"/>
      <c r="AN420" s="25"/>
      <c r="AO420" s="25"/>
      <c r="AP420" s="25"/>
      <c r="AQ420" s="25"/>
      <c r="AR420" s="25"/>
    </row>
    <row r="421" spans="1:44" ht="15.75" customHeight="1" x14ac:dyDescent="0.25">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5"/>
      <c r="AL421" s="25"/>
      <c r="AM421" s="25"/>
      <c r="AN421" s="25"/>
      <c r="AO421" s="25"/>
      <c r="AP421" s="25"/>
      <c r="AQ421" s="25"/>
      <c r="AR421" s="25"/>
    </row>
    <row r="422" spans="1:44" ht="15.75" customHeight="1" x14ac:dyDescent="0.25">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5"/>
      <c r="AL422" s="25"/>
      <c r="AM422" s="25"/>
      <c r="AN422" s="25"/>
      <c r="AO422" s="25"/>
      <c r="AP422" s="25"/>
      <c r="AQ422" s="25"/>
      <c r="AR422" s="25"/>
    </row>
    <row r="423" spans="1:44" ht="15.75" customHeight="1" x14ac:dyDescent="0.25">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5"/>
      <c r="AL423" s="25"/>
      <c r="AM423" s="25"/>
      <c r="AN423" s="25"/>
      <c r="AO423" s="25"/>
      <c r="AP423" s="25"/>
      <c r="AQ423" s="25"/>
      <c r="AR423" s="25"/>
    </row>
    <row r="424" spans="1:44" ht="15.75" customHeight="1" x14ac:dyDescent="0.25">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5"/>
      <c r="AL424" s="25"/>
      <c r="AM424" s="25"/>
      <c r="AN424" s="25"/>
      <c r="AO424" s="25"/>
      <c r="AP424" s="25"/>
      <c r="AQ424" s="25"/>
      <c r="AR424" s="25"/>
    </row>
    <row r="425" spans="1:44" ht="15.75" customHeight="1" x14ac:dyDescent="0.25">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5"/>
      <c r="AM425" s="25"/>
      <c r="AN425" s="25"/>
      <c r="AO425" s="25"/>
      <c r="AP425" s="25"/>
      <c r="AQ425" s="25"/>
      <c r="AR425" s="25"/>
    </row>
    <row r="426" spans="1:44" ht="15.75" customHeight="1" x14ac:dyDescent="0.25">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5"/>
      <c r="AL426" s="25"/>
      <c r="AM426" s="25"/>
      <c r="AN426" s="25"/>
      <c r="AO426" s="25"/>
      <c r="AP426" s="25"/>
      <c r="AQ426" s="25"/>
      <c r="AR426" s="25"/>
    </row>
    <row r="427" spans="1:44" ht="15.75" customHeight="1" x14ac:dyDescent="0.25">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5"/>
      <c r="AM427" s="25"/>
      <c r="AN427" s="25"/>
      <c r="AO427" s="25"/>
      <c r="AP427" s="25"/>
      <c r="AQ427" s="25"/>
      <c r="AR427" s="25"/>
    </row>
    <row r="428" spans="1:44" ht="15.75" customHeight="1" x14ac:dyDescent="0.25">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5"/>
      <c r="AL428" s="25"/>
      <c r="AM428" s="25"/>
      <c r="AN428" s="25"/>
      <c r="AO428" s="25"/>
      <c r="AP428" s="25"/>
      <c r="AQ428" s="25"/>
      <c r="AR428" s="25"/>
    </row>
    <row r="429" spans="1:44" ht="15.75" customHeight="1" x14ac:dyDescent="0.25">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5"/>
      <c r="AM429" s="25"/>
      <c r="AN429" s="25"/>
      <c r="AO429" s="25"/>
      <c r="AP429" s="25"/>
      <c r="AQ429" s="25"/>
      <c r="AR429" s="25"/>
    </row>
    <row r="430" spans="1:44" ht="15.75" customHeight="1" x14ac:dyDescent="0.25">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5"/>
      <c r="AL430" s="25"/>
      <c r="AM430" s="25"/>
      <c r="AN430" s="25"/>
      <c r="AO430" s="25"/>
      <c r="AP430" s="25"/>
      <c r="AQ430" s="25"/>
      <c r="AR430" s="25"/>
    </row>
    <row r="431" spans="1:44" ht="15.75" customHeight="1" x14ac:dyDescent="0.25">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5"/>
      <c r="AL431" s="25"/>
      <c r="AM431" s="25"/>
      <c r="AN431" s="25"/>
      <c r="AO431" s="25"/>
      <c r="AP431" s="25"/>
      <c r="AQ431" s="25"/>
      <c r="AR431" s="25"/>
    </row>
    <row r="432" spans="1:44" ht="15.75" customHeight="1" x14ac:dyDescent="0.25">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5"/>
      <c r="AL432" s="25"/>
      <c r="AM432" s="25"/>
      <c r="AN432" s="25"/>
      <c r="AO432" s="25"/>
      <c r="AP432" s="25"/>
      <c r="AQ432" s="25"/>
      <c r="AR432" s="25"/>
    </row>
    <row r="433" spans="1:44" ht="15.75" customHeight="1" x14ac:dyDescent="0.25">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c r="AM433" s="25"/>
      <c r="AN433" s="25"/>
      <c r="AO433" s="25"/>
      <c r="AP433" s="25"/>
      <c r="AQ433" s="25"/>
      <c r="AR433" s="25"/>
    </row>
    <row r="434" spans="1:44" ht="15.75" customHeight="1" x14ac:dyDescent="0.25">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c r="AM434" s="25"/>
      <c r="AN434" s="25"/>
      <c r="AO434" s="25"/>
      <c r="AP434" s="25"/>
      <c r="AQ434" s="25"/>
      <c r="AR434" s="25"/>
    </row>
    <row r="435" spans="1:44" ht="15.75" customHeight="1" x14ac:dyDescent="0.25">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25"/>
      <c r="AQ435" s="25"/>
      <c r="AR435" s="25"/>
    </row>
    <row r="436" spans="1:44" ht="15.75" customHeight="1" x14ac:dyDescent="0.25">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5"/>
      <c r="AL436" s="25"/>
      <c r="AM436" s="25"/>
      <c r="AN436" s="25"/>
      <c r="AO436" s="25"/>
      <c r="AP436" s="25"/>
      <c r="AQ436" s="25"/>
      <c r="AR436" s="25"/>
    </row>
    <row r="437" spans="1:44" ht="15.75" customHeight="1" x14ac:dyDescent="0.25">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c r="AC437" s="25"/>
      <c r="AD437" s="25"/>
      <c r="AE437" s="25"/>
      <c r="AF437" s="25"/>
      <c r="AG437" s="25"/>
      <c r="AH437" s="25"/>
      <c r="AI437" s="25"/>
      <c r="AJ437" s="25"/>
      <c r="AK437" s="25"/>
      <c r="AL437" s="25"/>
      <c r="AM437" s="25"/>
      <c r="AN437" s="25"/>
      <c r="AO437" s="25"/>
      <c r="AP437" s="25"/>
      <c r="AQ437" s="25"/>
      <c r="AR437" s="25"/>
    </row>
    <row r="438" spans="1:44" ht="15.75" customHeight="1" x14ac:dyDescent="0.25">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c r="AC438" s="25"/>
      <c r="AD438" s="25"/>
      <c r="AE438" s="25"/>
      <c r="AF438" s="25"/>
      <c r="AG438" s="25"/>
      <c r="AH438" s="25"/>
      <c r="AI438" s="25"/>
      <c r="AJ438" s="25"/>
      <c r="AK438" s="25"/>
      <c r="AL438" s="25"/>
      <c r="AM438" s="25"/>
      <c r="AN438" s="25"/>
      <c r="AO438" s="25"/>
      <c r="AP438" s="25"/>
      <c r="AQ438" s="25"/>
      <c r="AR438" s="25"/>
    </row>
    <row r="439" spans="1:44" ht="15.75" customHeight="1" x14ac:dyDescent="0.25">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c r="AG439" s="25"/>
      <c r="AH439" s="25"/>
      <c r="AI439" s="25"/>
      <c r="AJ439" s="25"/>
      <c r="AK439" s="25"/>
      <c r="AL439" s="25"/>
      <c r="AM439" s="25"/>
      <c r="AN439" s="25"/>
      <c r="AO439" s="25"/>
      <c r="AP439" s="25"/>
      <c r="AQ439" s="25"/>
      <c r="AR439" s="25"/>
    </row>
    <row r="440" spans="1:44" ht="15.75" customHeight="1" x14ac:dyDescent="0.25">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c r="AC440" s="25"/>
      <c r="AD440" s="25"/>
      <c r="AE440" s="25"/>
      <c r="AF440" s="25"/>
      <c r="AG440" s="25"/>
      <c r="AH440" s="25"/>
      <c r="AI440" s="25"/>
      <c r="AJ440" s="25"/>
      <c r="AK440" s="25"/>
      <c r="AL440" s="25"/>
      <c r="AM440" s="25"/>
      <c r="AN440" s="25"/>
      <c r="AO440" s="25"/>
      <c r="AP440" s="25"/>
      <c r="AQ440" s="25"/>
      <c r="AR440" s="25"/>
    </row>
    <row r="441" spans="1:44" ht="15.75" customHeight="1" x14ac:dyDescent="0.25">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c r="AC441" s="25"/>
      <c r="AD441" s="25"/>
      <c r="AE441" s="25"/>
      <c r="AF441" s="25"/>
      <c r="AG441" s="25"/>
      <c r="AH441" s="25"/>
      <c r="AI441" s="25"/>
      <c r="AJ441" s="25"/>
      <c r="AK441" s="25"/>
      <c r="AL441" s="25"/>
      <c r="AM441" s="25"/>
      <c r="AN441" s="25"/>
      <c r="AO441" s="25"/>
      <c r="AP441" s="25"/>
      <c r="AQ441" s="25"/>
      <c r="AR441" s="25"/>
    </row>
    <row r="442" spans="1:44" ht="15.75" customHeight="1" x14ac:dyDescent="0.25">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c r="AC442" s="25"/>
      <c r="AD442" s="25"/>
      <c r="AE442" s="25"/>
      <c r="AF442" s="25"/>
      <c r="AG442" s="25"/>
      <c r="AH442" s="25"/>
      <c r="AI442" s="25"/>
      <c r="AJ442" s="25"/>
      <c r="AK442" s="25"/>
      <c r="AL442" s="25"/>
      <c r="AM442" s="25"/>
      <c r="AN442" s="25"/>
      <c r="AO442" s="25"/>
      <c r="AP442" s="25"/>
      <c r="AQ442" s="25"/>
      <c r="AR442" s="25"/>
    </row>
    <row r="443" spans="1:44" ht="15.75" customHeight="1" x14ac:dyDescent="0.25">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c r="AG443" s="25"/>
      <c r="AH443" s="25"/>
      <c r="AI443" s="25"/>
      <c r="AJ443" s="25"/>
      <c r="AK443" s="25"/>
      <c r="AL443" s="25"/>
      <c r="AM443" s="25"/>
      <c r="AN443" s="25"/>
      <c r="AO443" s="25"/>
      <c r="AP443" s="25"/>
      <c r="AQ443" s="25"/>
      <c r="AR443" s="25"/>
    </row>
    <row r="444" spans="1:44" ht="15.75" customHeight="1" x14ac:dyDescent="0.25">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c r="AC444" s="25"/>
      <c r="AD444" s="25"/>
      <c r="AE444" s="25"/>
      <c r="AF444" s="25"/>
      <c r="AG444" s="25"/>
      <c r="AH444" s="25"/>
      <c r="AI444" s="25"/>
      <c r="AJ444" s="25"/>
      <c r="AK444" s="25"/>
      <c r="AL444" s="25"/>
      <c r="AM444" s="25"/>
      <c r="AN444" s="25"/>
      <c r="AO444" s="25"/>
      <c r="AP444" s="25"/>
      <c r="AQ444" s="25"/>
      <c r="AR444" s="25"/>
    </row>
    <row r="445" spans="1:44" ht="15.75" customHeight="1" x14ac:dyDescent="0.25">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5"/>
      <c r="AL445" s="25"/>
      <c r="AM445" s="25"/>
      <c r="AN445" s="25"/>
      <c r="AO445" s="25"/>
      <c r="AP445" s="25"/>
      <c r="AQ445" s="25"/>
      <c r="AR445" s="25"/>
    </row>
    <row r="446" spans="1:44" ht="15.75" customHeight="1" x14ac:dyDescent="0.25">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c r="AC446" s="25"/>
      <c r="AD446" s="25"/>
      <c r="AE446" s="25"/>
      <c r="AF446" s="25"/>
      <c r="AG446" s="25"/>
      <c r="AH446" s="25"/>
      <c r="AI446" s="25"/>
      <c r="AJ446" s="25"/>
      <c r="AK446" s="25"/>
      <c r="AL446" s="25"/>
      <c r="AM446" s="25"/>
      <c r="AN446" s="25"/>
      <c r="AO446" s="25"/>
      <c r="AP446" s="25"/>
      <c r="AQ446" s="25"/>
      <c r="AR446" s="25"/>
    </row>
    <row r="447" spans="1:44" ht="15.75" customHeight="1" x14ac:dyDescent="0.25">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c r="AP447" s="25"/>
      <c r="AQ447" s="25"/>
      <c r="AR447" s="25"/>
    </row>
    <row r="448" spans="1:44" ht="15.75" customHeight="1" x14ac:dyDescent="0.25">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c r="AC448" s="25"/>
      <c r="AD448" s="25"/>
      <c r="AE448" s="25"/>
      <c r="AF448" s="25"/>
      <c r="AG448" s="25"/>
      <c r="AH448" s="25"/>
      <c r="AI448" s="25"/>
      <c r="AJ448" s="25"/>
      <c r="AK448" s="25"/>
      <c r="AL448" s="25"/>
      <c r="AM448" s="25"/>
      <c r="AN448" s="25"/>
      <c r="AO448" s="25"/>
      <c r="AP448" s="25"/>
      <c r="AQ448" s="25"/>
      <c r="AR448" s="25"/>
    </row>
    <row r="449" spans="1:44" ht="15.75" customHeight="1" x14ac:dyDescent="0.25">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c r="AC449" s="25"/>
      <c r="AD449" s="25"/>
      <c r="AE449" s="25"/>
      <c r="AF449" s="25"/>
      <c r="AG449" s="25"/>
      <c r="AH449" s="25"/>
      <c r="AI449" s="25"/>
      <c r="AJ449" s="25"/>
      <c r="AK449" s="25"/>
      <c r="AL449" s="25"/>
      <c r="AM449" s="25"/>
      <c r="AN449" s="25"/>
      <c r="AO449" s="25"/>
      <c r="AP449" s="25"/>
      <c r="AQ449" s="25"/>
      <c r="AR449" s="25"/>
    </row>
    <row r="450" spans="1:44" ht="15.75" customHeight="1" x14ac:dyDescent="0.25">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c r="AC450" s="25"/>
      <c r="AD450" s="25"/>
      <c r="AE450" s="25"/>
      <c r="AF450" s="25"/>
      <c r="AG450" s="25"/>
      <c r="AH450" s="25"/>
      <c r="AI450" s="25"/>
      <c r="AJ450" s="25"/>
      <c r="AK450" s="25"/>
      <c r="AL450" s="25"/>
      <c r="AM450" s="25"/>
      <c r="AN450" s="25"/>
      <c r="AO450" s="25"/>
      <c r="AP450" s="25"/>
      <c r="AQ450" s="25"/>
      <c r="AR450" s="25"/>
    </row>
    <row r="451" spans="1:44" ht="15.75" customHeight="1" x14ac:dyDescent="0.25">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c r="AG451" s="25"/>
      <c r="AH451" s="25"/>
      <c r="AI451" s="25"/>
      <c r="AJ451" s="25"/>
      <c r="AK451" s="25"/>
      <c r="AL451" s="25"/>
      <c r="AM451" s="25"/>
      <c r="AN451" s="25"/>
      <c r="AO451" s="25"/>
      <c r="AP451" s="25"/>
      <c r="AQ451" s="25"/>
      <c r="AR451" s="25"/>
    </row>
    <row r="452" spans="1:44" ht="15.75" customHeight="1" x14ac:dyDescent="0.25">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c r="AC452" s="25"/>
      <c r="AD452" s="25"/>
      <c r="AE452" s="25"/>
      <c r="AF452" s="25"/>
      <c r="AG452" s="25"/>
      <c r="AH452" s="25"/>
      <c r="AI452" s="25"/>
      <c r="AJ452" s="25"/>
      <c r="AK452" s="25"/>
      <c r="AL452" s="25"/>
      <c r="AM452" s="25"/>
      <c r="AN452" s="25"/>
      <c r="AO452" s="25"/>
      <c r="AP452" s="25"/>
      <c r="AQ452" s="25"/>
      <c r="AR452" s="25"/>
    </row>
    <row r="453" spans="1:44" ht="15.75" customHeight="1" x14ac:dyDescent="0.25">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c r="AC453" s="25"/>
      <c r="AD453" s="25"/>
      <c r="AE453" s="25"/>
      <c r="AF453" s="25"/>
      <c r="AG453" s="25"/>
      <c r="AH453" s="25"/>
      <c r="AI453" s="25"/>
      <c r="AJ453" s="25"/>
      <c r="AK453" s="25"/>
      <c r="AL453" s="25"/>
      <c r="AM453" s="25"/>
      <c r="AN453" s="25"/>
      <c r="AO453" s="25"/>
      <c r="AP453" s="25"/>
      <c r="AQ453" s="25"/>
      <c r="AR453" s="25"/>
    </row>
    <row r="454" spans="1:44" ht="15.75" customHeight="1" x14ac:dyDescent="0.25">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c r="AC454" s="25"/>
      <c r="AD454" s="25"/>
      <c r="AE454" s="25"/>
      <c r="AF454" s="25"/>
      <c r="AG454" s="25"/>
      <c r="AH454" s="25"/>
      <c r="AI454" s="25"/>
      <c r="AJ454" s="25"/>
      <c r="AK454" s="25"/>
      <c r="AL454" s="25"/>
      <c r="AM454" s="25"/>
      <c r="AN454" s="25"/>
      <c r="AO454" s="25"/>
      <c r="AP454" s="25"/>
      <c r="AQ454" s="25"/>
      <c r="AR454" s="25"/>
    </row>
    <row r="455" spans="1:44" ht="15.75" customHeight="1" x14ac:dyDescent="0.25">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c r="AD455" s="25"/>
      <c r="AE455" s="25"/>
      <c r="AF455" s="25"/>
      <c r="AG455" s="25"/>
      <c r="AH455" s="25"/>
      <c r="AI455" s="25"/>
      <c r="AJ455" s="25"/>
      <c r="AK455" s="25"/>
      <c r="AL455" s="25"/>
      <c r="AM455" s="25"/>
      <c r="AN455" s="25"/>
      <c r="AO455" s="25"/>
      <c r="AP455" s="25"/>
      <c r="AQ455" s="25"/>
      <c r="AR455" s="25"/>
    </row>
    <row r="456" spans="1:44" ht="15.75" customHeight="1" x14ac:dyDescent="0.25">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c r="AC456" s="25"/>
      <c r="AD456" s="25"/>
      <c r="AE456" s="25"/>
      <c r="AF456" s="25"/>
      <c r="AG456" s="25"/>
      <c r="AH456" s="25"/>
      <c r="AI456" s="25"/>
      <c r="AJ456" s="25"/>
      <c r="AK456" s="25"/>
      <c r="AL456" s="25"/>
      <c r="AM456" s="25"/>
      <c r="AN456" s="25"/>
      <c r="AO456" s="25"/>
      <c r="AP456" s="25"/>
      <c r="AQ456" s="25"/>
      <c r="AR456" s="25"/>
    </row>
    <row r="457" spans="1:44" ht="15.75" customHeight="1" x14ac:dyDescent="0.25">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5"/>
      <c r="AK457" s="25"/>
      <c r="AL457" s="25"/>
      <c r="AM457" s="25"/>
      <c r="AN457" s="25"/>
      <c r="AO457" s="25"/>
      <c r="AP457" s="25"/>
      <c r="AQ457" s="25"/>
      <c r="AR457" s="25"/>
    </row>
    <row r="458" spans="1:44" ht="15.75" customHeight="1" x14ac:dyDescent="0.25">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c r="AC458" s="25"/>
      <c r="AD458" s="25"/>
      <c r="AE458" s="25"/>
      <c r="AF458" s="25"/>
      <c r="AG458" s="25"/>
      <c r="AH458" s="25"/>
      <c r="AI458" s="25"/>
      <c r="AJ458" s="25"/>
      <c r="AK458" s="25"/>
      <c r="AL458" s="25"/>
      <c r="AM458" s="25"/>
      <c r="AN458" s="25"/>
      <c r="AO458" s="25"/>
      <c r="AP458" s="25"/>
      <c r="AQ458" s="25"/>
      <c r="AR458" s="25"/>
    </row>
    <row r="459" spans="1:44" ht="15.75" customHeight="1" x14ac:dyDescent="0.25">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5"/>
      <c r="AK459" s="25"/>
      <c r="AL459" s="25"/>
      <c r="AM459" s="25"/>
      <c r="AN459" s="25"/>
      <c r="AO459" s="25"/>
      <c r="AP459" s="25"/>
      <c r="AQ459" s="25"/>
      <c r="AR459" s="25"/>
    </row>
    <row r="460" spans="1:44" ht="15.75" customHeight="1" x14ac:dyDescent="0.25">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c r="AC460" s="25"/>
      <c r="AD460" s="25"/>
      <c r="AE460" s="25"/>
      <c r="AF460" s="25"/>
      <c r="AG460" s="25"/>
      <c r="AH460" s="25"/>
      <c r="AI460" s="25"/>
      <c r="AJ460" s="25"/>
      <c r="AK460" s="25"/>
      <c r="AL460" s="25"/>
      <c r="AM460" s="25"/>
      <c r="AN460" s="25"/>
      <c r="AO460" s="25"/>
      <c r="AP460" s="25"/>
      <c r="AQ460" s="25"/>
      <c r="AR460" s="25"/>
    </row>
    <row r="461" spans="1:44" ht="15.75" customHeight="1" x14ac:dyDescent="0.25">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25"/>
      <c r="AL461" s="25"/>
      <c r="AM461" s="25"/>
      <c r="AN461" s="25"/>
      <c r="AO461" s="25"/>
      <c r="AP461" s="25"/>
      <c r="AQ461" s="25"/>
      <c r="AR461" s="25"/>
    </row>
    <row r="462" spans="1:44" ht="15.75" customHeight="1" x14ac:dyDescent="0.25">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c r="AC462" s="25"/>
      <c r="AD462" s="25"/>
      <c r="AE462" s="25"/>
      <c r="AF462" s="25"/>
      <c r="AG462" s="25"/>
      <c r="AH462" s="25"/>
      <c r="AI462" s="25"/>
      <c r="AJ462" s="25"/>
      <c r="AK462" s="25"/>
      <c r="AL462" s="25"/>
      <c r="AM462" s="25"/>
      <c r="AN462" s="25"/>
      <c r="AO462" s="25"/>
      <c r="AP462" s="25"/>
      <c r="AQ462" s="25"/>
      <c r="AR462" s="25"/>
    </row>
    <row r="463" spans="1:44" ht="15.75" customHeight="1" x14ac:dyDescent="0.25">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5"/>
      <c r="AK463" s="25"/>
      <c r="AL463" s="25"/>
      <c r="AM463" s="25"/>
      <c r="AN463" s="25"/>
      <c r="AO463" s="25"/>
      <c r="AP463" s="25"/>
      <c r="AQ463" s="25"/>
      <c r="AR463" s="25"/>
    </row>
    <row r="464" spans="1:44" ht="15.75" customHeight="1" x14ac:dyDescent="0.25">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c r="AC464" s="25"/>
      <c r="AD464" s="25"/>
      <c r="AE464" s="25"/>
      <c r="AF464" s="25"/>
      <c r="AG464" s="25"/>
      <c r="AH464" s="25"/>
      <c r="AI464" s="25"/>
      <c r="AJ464" s="25"/>
      <c r="AK464" s="25"/>
      <c r="AL464" s="25"/>
      <c r="AM464" s="25"/>
      <c r="AN464" s="25"/>
      <c r="AO464" s="25"/>
      <c r="AP464" s="25"/>
      <c r="AQ464" s="25"/>
      <c r="AR464" s="25"/>
    </row>
    <row r="465" spans="1:44" ht="15.75" customHeight="1" x14ac:dyDescent="0.25">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25"/>
      <c r="AL465" s="25"/>
      <c r="AM465" s="25"/>
      <c r="AN465" s="25"/>
      <c r="AO465" s="25"/>
      <c r="AP465" s="25"/>
      <c r="AQ465" s="25"/>
      <c r="AR465" s="25"/>
    </row>
    <row r="466" spans="1:44" ht="15.75" customHeight="1" x14ac:dyDescent="0.25">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c r="AG466" s="25"/>
      <c r="AH466" s="25"/>
      <c r="AI466" s="25"/>
      <c r="AJ466" s="25"/>
      <c r="AK466" s="25"/>
      <c r="AL466" s="25"/>
      <c r="AM466" s="25"/>
      <c r="AN466" s="25"/>
      <c r="AO466" s="25"/>
      <c r="AP466" s="25"/>
      <c r="AQ466" s="25"/>
      <c r="AR466" s="25"/>
    </row>
    <row r="467" spans="1:44" ht="15.75" customHeight="1" x14ac:dyDescent="0.25">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c r="AP467" s="25"/>
      <c r="AQ467" s="25"/>
      <c r="AR467" s="25"/>
    </row>
    <row r="468" spans="1:44" ht="15.75" customHeight="1" x14ac:dyDescent="0.25">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c r="AC468" s="25"/>
      <c r="AD468" s="25"/>
      <c r="AE468" s="25"/>
      <c r="AF468" s="25"/>
      <c r="AG468" s="25"/>
      <c r="AH468" s="25"/>
      <c r="AI468" s="25"/>
      <c r="AJ468" s="25"/>
      <c r="AK468" s="25"/>
      <c r="AL468" s="25"/>
      <c r="AM468" s="25"/>
      <c r="AN468" s="25"/>
      <c r="AO468" s="25"/>
      <c r="AP468" s="25"/>
      <c r="AQ468" s="25"/>
      <c r="AR468" s="25"/>
    </row>
    <row r="469" spans="1:44" ht="15.75" customHeight="1" x14ac:dyDescent="0.25">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5"/>
      <c r="AL469" s="25"/>
      <c r="AM469" s="25"/>
      <c r="AN469" s="25"/>
      <c r="AO469" s="25"/>
      <c r="AP469" s="25"/>
      <c r="AQ469" s="25"/>
      <c r="AR469" s="25"/>
    </row>
    <row r="470" spans="1:44" ht="15.75" customHeight="1" x14ac:dyDescent="0.25">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c r="AC470" s="25"/>
      <c r="AD470" s="25"/>
      <c r="AE470" s="25"/>
      <c r="AF470" s="25"/>
      <c r="AG470" s="25"/>
      <c r="AH470" s="25"/>
      <c r="AI470" s="25"/>
      <c r="AJ470" s="25"/>
      <c r="AK470" s="25"/>
      <c r="AL470" s="25"/>
      <c r="AM470" s="25"/>
      <c r="AN470" s="25"/>
      <c r="AO470" s="25"/>
      <c r="AP470" s="25"/>
      <c r="AQ470" s="25"/>
      <c r="AR470" s="25"/>
    </row>
    <row r="471" spans="1:44" ht="15.75" customHeight="1" x14ac:dyDescent="0.25">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c r="AC471" s="25"/>
      <c r="AD471" s="25"/>
      <c r="AE471" s="25"/>
      <c r="AF471" s="25"/>
      <c r="AG471" s="25"/>
      <c r="AH471" s="25"/>
      <c r="AI471" s="25"/>
      <c r="AJ471" s="25"/>
      <c r="AK471" s="25"/>
      <c r="AL471" s="25"/>
      <c r="AM471" s="25"/>
      <c r="AN471" s="25"/>
      <c r="AO471" s="25"/>
      <c r="AP471" s="25"/>
      <c r="AQ471" s="25"/>
      <c r="AR471" s="25"/>
    </row>
    <row r="472" spans="1:44" ht="15.75" customHeight="1" x14ac:dyDescent="0.25">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c r="AC472" s="25"/>
      <c r="AD472" s="25"/>
      <c r="AE472" s="25"/>
      <c r="AF472" s="25"/>
      <c r="AG472" s="25"/>
      <c r="AH472" s="25"/>
      <c r="AI472" s="25"/>
      <c r="AJ472" s="25"/>
      <c r="AK472" s="25"/>
      <c r="AL472" s="25"/>
      <c r="AM472" s="25"/>
      <c r="AN472" s="25"/>
      <c r="AO472" s="25"/>
      <c r="AP472" s="25"/>
      <c r="AQ472" s="25"/>
      <c r="AR472" s="25"/>
    </row>
    <row r="473" spans="1:44" ht="15.75" customHeight="1" x14ac:dyDescent="0.25">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c r="AC473" s="25"/>
      <c r="AD473" s="25"/>
      <c r="AE473" s="25"/>
      <c r="AF473" s="25"/>
      <c r="AG473" s="25"/>
      <c r="AH473" s="25"/>
      <c r="AI473" s="25"/>
      <c r="AJ473" s="25"/>
      <c r="AK473" s="25"/>
      <c r="AL473" s="25"/>
      <c r="AM473" s="25"/>
      <c r="AN473" s="25"/>
      <c r="AO473" s="25"/>
      <c r="AP473" s="25"/>
      <c r="AQ473" s="25"/>
      <c r="AR473" s="25"/>
    </row>
    <row r="474" spans="1:44" ht="15.75" customHeight="1" x14ac:dyDescent="0.25">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c r="AC474" s="25"/>
      <c r="AD474" s="25"/>
      <c r="AE474" s="25"/>
      <c r="AF474" s="25"/>
      <c r="AG474" s="25"/>
      <c r="AH474" s="25"/>
      <c r="AI474" s="25"/>
      <c r="AJ474" s="25"/>
      <c r="AK474" s="25"/>
      <c r="AL474" s="25"/>
      <c r="AM474" s="25"/>
      <c r="AN474" s="25"/>
      <c r="AO474" s="25"/>
      <c r="AP474" s="25"/>
      <c r="AQ474" s="25"/>
      <c r="AR474" s="25"/>
    </row>
    <row r="475" spans="1:44" ht="15.75" customHeight="1" x14ac:dyDescent="0.25">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c r="AC475" s="25"/>
      <c r="AD475" s="25"/>
      <c r="AE475" s="25"/>
      <c r="AF475" s="25"/>
      <c r="AG475" s="25"/>
      <c r="AH475" s="25"/>
      <c r="AI475" s="25"/>
      <c r="AJ475" s="25"/>
      <c r="AK475" s="25"/>
      <c r="AL475" s="25"/>
      <c r="AM475" s="25"/>
      <c r="AN475" s="25"/>
      <c r="AO475" s="25"/>
      <c r="AP475" s="25"/>
      <c r="AQ475" s="25"/>
      <c r="AR475" s="25"/>
    </row>
    <row r="476" spans="1:44" ht="15.75" customHeight="1" x14ac:dyDescent="0.25">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c r="AC476" s="25"/>
      <c r="AD476" s="25"/>
      <c r="AE476" s="25"/>
      <c r="AF476" s="25"/>
      <c r="AG476" s="25"/>
      <c r="AH476" s="25"/>
      <c r="AI476" s="25"/>
      <c r="AJ476" s="25"/>
      <c r="AK476" s="25"/>
      <c r="AL476" s="25"/>
      <c r="AM476" s="25"/>
      <c r="AN476" s="25"/>
      <c r="AO476" s="25"/>
      <c r="AP476" s="25"/>
      <c r="AQ476" s="25"/>
      <c r="AR476" s="25"/>
    </row>
    <row r="477" spans="1:44" ht="15.75" customHeight="1" x14ac:dyDescent="0.25">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c r="AC477" s="25"/>
      <c r="AD477" s="25"/>
      <c r="AE477" s="25"/>
      <c r="AF477" s="25"/>
      <c r="AG477" s="25"/>
      <c r="AH477" s="25"/>
      <c r="AI477" s="25"/>
      <c r="AJ477" s="25"/>
      <c r="AK477" s="25"/>
      <c r="AL477" s="25"/>
      <c r="AM477" s="25"/>
      <c r="AN477" s="25"/>
      <c r="AO477" s="25"/>
      <c r="AP477" s="25"/>
      <c r="AQ477" s="25"/>
      <c r="AR477" s="25"/>
    </row>
    <row r="478" spans="1:44" ht="15.75" customHeight="1" x14ac:dyDescent="0.25">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c r="AC478" s="25"/>
      <c r="AD478" s="25"/>
      <c r="AE478" s="25"/>
      <c r="AF478" s="25"/>
      <c r="AG478" s="25"/>
      <c r="AH478" s="25"/>
      <c r="AI478" s="25"/>
      <c r="AJ478" s="25"/>
      <c r="AK478" s="25"/>
      <c r="AL478" s="25"/>
      <c r="AM478" s="25"/>
      <c r="AN478" s="25"/>
      <c r="AO478" s="25"/>
      <c r="AP478" s="25"/>
      <c r="AQ478" s="25"/>
      <c r="AR478" s="25"/>
    </row>
    <row r="479" spans="1:44" ht="15.75" customHeight="1" x14ac:dyDescent="0.25">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5"/>
      <c r="AL479" s="25"/>
      <c r="AM479" s="25"/>
      <c r="AN479" s="25"/>
      <c r="AO479" s="25"/>
      <c r="AP479" s="25"/>
      <c r="AQ479" s="25"/>
      <c r="AR479" s="25"/>
    </row>
    <row r="480" spans="1:44" ht="15.75" customHeight="1" x14ac:dyDescent="0.25">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c r="AC480" s="25"/>
      <c r="AD480" s="25"/>
      <c r="AE480" s="25"/>
      <c r="AF480" s="25"/>
      <c r="AG480" s="25"/>
      <c r="AH480" s="25"/>
      <c r="AI480" s="25"/>
      <c r="AJ480" s="25"/>
      <c r="AK480" s="25"/>
      <c r="AL480" s="25"/>
      <c r="AM480" s="25"/>
      <c r="AN480" s="25"/>
      <c r="AO480" s="25"/>
      <c r="AP480" s="25"/>
      <c r="AQ480" s="25"/>
      <c r="AR480" s="25"/>
    </row>
    <row r="481" spans="1:44" ht="15.75" customHeight="1" x14ac:dyDescent="0.25">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c r="AD481" s="25"/>
      <c r="AE481" s="25"/>
      <c r="AF481" s="25"/>
      <c r="AG481" s="25"/>
      <c r="AH481" s="25"/>
      <c r="AI481" s="25"/>
      <c r="AJ481" s="25"/>
      <c r="AK481" s="25"/>
      <c r="AL481" s="25"/>
      <c r="AM481" s="25"/>
      <c r="AN481" s="25"/>
      <c r="AO481" s="25"/>
      <c r="AP481" s="25"/>
      <c r="AQ481" s="25"/>
      <c r="AR481" s="25"/>
    </row>
    <row r="482" spans="1:44" ht="15.75" customHeight="1" x14ac:dyDescent="0.25">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c r="AC482" s="25"/>
      <c r="AD482" s="25"/>
      <c r="AE482" s="25"/>
      <c r="AF482" s="25"/>
      <c r="AG482" s="25"/>
      <c r="AH482" s="25"/>
      <c r="AI482" s="25"/>
      <c r="AJ482" s="25"/>
      <c r="AK482" s="25"/>
      <c r="AL482" s="25"/>
      <c r="AM482" s="25"/>
      <c r="AN482" s="25"/>
      <c r="AO482" s="25"/>
      <c r="AP482" s="25"/>
      <c r="AQ482" s="25"/>
      <c r="AR482" s="25"/>
    </row>
    <row r="483" spans="1:44" ht="15.75" customHeight="1" x14ac:dyDescent="0.25">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c r="AG483" s="25"/>
      <c r="AH483" s="25"/>
      <c r="AI483" s="25"/>
      <c r="AJ483" s="25"/>
      <c r="AK483" s="25"/>
      <c r="AL483" s="25"/>
      <c r="AM483" s="25"/>
      <c r="AN483" s="25"/>
      <c r="AO483" s="25"/>
      <c r="AP483" s="25"/>
      <c r="AQ483" s="25"/>
      <c r="AR483" s="25"/>
    </row>
    <row r="484" spans="1:44" ht="15.75" customHeight="1" x14ac:dyDescent="0.25">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c r="AC484" s="25"/>
      <c r="AD484" s="25"/>
      <c r="AE484" s="25"/>
      <c r="AF484" s="25"/>
      <c r="AG484" s="25"/>
      <c r="AH484" s="25"/>
      <c r="AI484" s="25"/>
      <c r="AJ484" s="25"/>
      <c r="AK484" s="25"/>
      <c r="AL484" s="25"/>
      <c r="AM484" s="25"/>
      <c r="AN484" s="25"/>
      <c r="AO484" s="25"/>
      <c r="AP484" s="25"/>
      <c r="AQ484" s="25"/>
      <c r="AR484" s="25"/>
    </row>
    <row r="485" spans="1:44" ht="15.75" customHeight="1" x14ac:dyDescent="0.25">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c r="AC485" s="25"/>
      <c r="AD485" s="25"/>
      <c r="AE485" s="25"/>
      <c r="AF485" s="25"/>
      <c r="AG485" s="25"/>
      <c r="AH485" s="25"/>
      <c r="AI485" s="25"/>
      <c r="AJ485" s="25"/>
      <c r="AK485" s="25"/>
      <c r="AL485" s="25"/>
      <c r="AM485" s="25"/>
      <c r="AN485" s="25"/>
      <c r="AO485" s="25"/>
      <c r="AP485" s="25"/>
      <c r="AQ485" s="25"/>
      <c r="AR485" s="25"/>
    </row>
    <row r="486" spans="1:44" ht="15.75" customHeight="1" x14ac:dyDescent="0.25">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c r="AC486" s="25"/>
      <c r="AD486" s="25"/>
      <c r="AE486" s="25"/>
      <c r="AF486" s="25"/>
      <c r="AG486" s="25"/>
      <c r="AH486" s="25"/>
      <c r="AI486" s="25"/>
      <c r="AJ486" s="25"/>
      <c r="AK486" s="25"/>
      <c r="AL486" s="25"/>
      <c r="AM486" s="25"/>
      <c r="AN486" s="25"/>
      <c r="AO486" s="25"/>
      <c r="AP486" s="25"/>
      <c r="AQ486" s="25"/>
      <c r="AR486" s="25"/>
    </row>
    <row r="487" spans="1:44" ht="15.75" customHeight="1" x14ac:dyDescent="0.25">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c r="AC487" s="25"/>
      <c r="AD487" s="25"/>
      <c r="AE487" s="25"/>
      <c r="AF487" s="25"/>
      <c r="AG487" s="25"/>
      <c r="AH487" s="25"/>
      <c r="AI487" s="25"/>
      <c r="AJ487" s="25"/>
      <c r="AK487" s="25"/>
      <c r="AL487" s="25"/>
      <c r="AM487" s="25"/>
      <c r="AN487" s="25"/>
      <c r="AO487" s="25"/>
      <c r="AP487" s="25"/>
      <c r="AQ487" s="25"/>
      <c r="AR487" s="25"/>
    </row>
    <row r="488" spans="1:44" ht="15.75" customHeight="1" x14ac:dyDescent="0.25">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c r="AC488" s="25"/>
      <c r="AD488" s="25"/>
      <c r="AE488" s="25"/>
      <c r="AF488" s="25"/>
      <c r="AG488" s="25"/>
      <c r="AH488" s="25"/>
      <c r="AI488" s="25"/>
      <c r="AJ488" s="25"/>
      <c r="AK488" s="25"/>
      <c r="AL488" s="25"/>
      <c r="AM488" s="25"/>
      <c r="AN488" s="25"/>
      <c r="AO488" s="25"/>
      <c r="AP488" s="25"/>
      <c r="AQ488" s="25"/>
      <c r="AR488" s="25"/>
    </row>
    <row r="489" spans="1:44" ht="15.75" customHeight="1" x14ac:dyDescent="0.25">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c r="AC489" s="25"/>
      <c r="AD489" s="25"/>
      <c r="AE489" s="25"/>
      <c r="AF489" s="25"/>
      <c r="AG489" s="25"/>
      <c r="AH489" s="25"/>
      <c r="AI489" s="25"/>
      <c r="AJ489" s="25"/>
      <c r="AK489" s="25"/>
      <c r="AL489" s="25"/>
      <c r="AM489" s="25"/>
      <c r="AN489" s="25"/>
      <c r="AO489" s="25"/>
      <c r="AP489" s="25"/>
      <c r="AQ489" s="25"/>
      <c r="AR489" s="25"/>
    </row>
    <row r="490" spans="1:44" ht="15.75" customHeight="1" x14ac:dyDescent="0.25">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c r="AC490" s="25"/>
      <c r="AD490" s="25"/>
      <c r="AE490" s="25"/>
      <c r="AF490" s="25"/>
      <c r="AG490" s="25"/>
      <c r="AH490" s="25"/>
      <c r="AI490" s="25"/>
      <c r="AJ490" s="25"/>
      <c r="AK490" s="25"/>
      <c r="AL490" s="25"/>
      <c r="AM490" s="25"/>
      <c r="AN490" s="25"/>
      <c r="AO490" s="25"/>
      <c r="AP490" s="25"/>
      <c r="AQ490" s="25"/>
      <c r="AR490" s="25"/>
    </row>
    <row r="491" spans="1:44" ht="15.75" customHeight="1" x14ac:dyDescent="0.25">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c r="AG491" s="25"/>
      <c r="AH491" s="25"/>
      <c r="AI491" s="25"/>
      <c r="AJ491" s="25"/>
      <c r="AK491" s="25"/>
      <c r="AL491" s="25"/>
      <c r="AM491" s="25"/>
      <c r="AN491" s="25"/>
      <c r="AO491" s="25"/>
      <c r="AP491" s="25"/>
      <c r="AQ491" s="25"/>
      <c r="AR491" s="25"/>
    </row>
    <row r="492" spans="1:44" ht="15.75" customHeight="1" x14ac:dyDescent="0.25">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c r="AC492" s="25"/>
      <c r="AD492" s="25"/>
      <c r="AE492" s="25"/>
      <c r="AF492" s="25"/>
      <c r="AG492" s="25"/>
      <c r="AH492" s="25"/>
      <c r="AI492" s="25"/>
      <c r="AJ492" s="25"/>
      <c r="AK492" s="25"/>
      <c r="AL492" s="25"/>
      <c r="AM492" s="25"/>
      <c r="AN492" s="25"/>
      <c r="AO492" s="25"/>
      <c r="AP492" s="25"/>
      <c r="AQ492" s="25"/>
      <c r="AR492" s="25"/>
    </row>
    <row r="493" spans="1:44" ht="15.75" customHeight="1" x14ac:dyDescent="0.25">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5"/>
      <c r="AL493" s="25"/>
      <c r="AM493" s="25"/>
      <c r="AN493" s="25"/>
      <c r="AO493" s="25"/>
      <c r="AP493" s="25"/>
      <c r="AQ493" s="25"/>
      <c r="AR493" s="25"/>
    </row>
    <row r="494" spans="1:44" ht="15.75" customHeight="1" x14ac:dyDescent="0.25">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c r="AC494" s="25"/>
      <c r="AD494" s="25"/>
      <c r="AE494" s="25"/>
      <c r="AF494" s="25"/>
      <c r="AG494" s="25"/>
      <c r="AH494" s="25"/>
      <c r="AI494" s="25"/>
      <c r="AJ494" s="25"/>
      <c r="AK494" s="25"/>
      <c r="AL494" s="25"/>
      <c r="AM494" s="25"/>
      <c r="AN494" s="25"/>
      <c r="AO494" s="25"/>
      <c r="AP494" s="25"/>
      <c r="AQ494" s="25"/>
      <c r="AR494" s="25"/>
    </row>
    <row r="495" spans="1:44" ht="15.75" customHeight="1" x14ac:dyDescent="0.25">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c r="AG495" s="25"/>
      <c r="AH495" s="25"/>
      <c r="AI495" s="25"/>
      <c r="AJ495" s="25"/>
      <c r="AK495" s="25"/>
      <c r="AL495" s="25"/>
      <c r="AM495" s="25"/>
      <c r="AN495" s="25"/>
      <c r="AO495" s="25"/>
      <c r="AP495" s="25"/>
      <c r="AQ495" s="25"/>
      <c r="AR495" s="25"/>
    </row>
    <row r="496" spans="1:44" ht="15.75" customHeight="1" x14ac:dyDescent="0.25">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c r="AC496" s="25"/>
      <c r="AD496" s="25"/>
      <c r="AE496" s="25"/>
      <c r="AF496" s="25"/>
      <c r="AG496" s="25"/>
      <c r="AH496" s="25"/>
      <c r="AI496" s="25"/>
      <c r="AJ496" s="25"/>
      <c r="AK496" s="25"/>
      <c r="AL496" s="25"/>
      <c r="AM496" s="25"/>
      <c r="AN496" s="25"/>
      <c r="AO496" s="25"/>
      <c r="AP496" s="25"/>
      <c r="AQ496" s="25"/>
      <c r="AR496" s="25"/>
    </row>
    <row r="497" spans="1:44" ht="15.75" customHeight="1" x14ac:dyDescent="0.25">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c r="AF497" s="25"/>
      <c r="AG497" s="25"/>
      <c r="AH497" s="25"/>
      <c r="AI497" s="25"/>
      <c r="AJ497" s="25"/>
      <c r="AK497" s="25"/>
      <c r="AL497" s="25"/>
      <c r="AM497" s="25"/>
      <c r="AN497" s="25"/>
      <c r="AO497" s="25"/>
      <c r="AP497" s="25"/>
      <c r="AQ497" s="25"/>
      <c r="AR497" s="25"/>
    </row>
    <row r="498" spans="1:44" ht="15.75" customHeight="1" x14ac:dyDescent="0.25">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c r="AC498" s="25"/>
      <c r="AD498" s="25"/>
      <c r="AE498" s="25"/>
      <c r="AF498" s="25"/>
      <c r="AG498" s="25"/>
      <c r="AH498" s="25"/>
      <c r="AI498" s="25"/>
      <c r="AJ498" s="25"/>
      <c r="AK498" s="25"/>
      <c r="AL498" s="25"/>
      <c r="AM498" s="25"/>
      <c r="AN498" s="25"/>
      <c r="AO498" s="25"/>
      <c r="AP498" s="25"/>
      <c r="AQ498" s="25"/>
      <c r="AR498" s="25"/>
    </row>
    <row r="499" spans="1:44" ht="15.75" customHeight="1" x14ac:dyDescent="0.25">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25"/>
      <c r="AL499" s="25"/>
      <c r="AM499" s="25"/>
      <c r="AN499" s="25"/>
      <c r="AO499" s="25"/>
      <c r="AP499" s="25"/>
      <c r="AQ499" s="25"/>
      <c r="AR499" s="25"/>
    </row>
    <row r="500" spans="1:44" ht="15.75" customHeight="1" x14ac:dyDescent="0.25">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c r="AC500" s="25"/>
      <c r="AD500" s="25"/>
      <c r="AE500" s="25"/>
      <c r="AF500" s="25"/>
      <c r="AG500" s="25"/>
      <c r="AH500" s="25"/>
      <c r="AI500" s="25"/>
      <c r="AJ500" s="25"/>
      <c r="AK500" s="25"/>
      <c r="AL500" s="25"/>
      <c r="AM500" s="25"/>
      <c r="AN500" s="25"/>
      <c r="AO500" s="25"/>
      <c r="AP500" s="25"/>
      <c r="AQ500" s="25"/>
      <c r="AR500" s="25"/>
    </row>
    <row r="501" spans="1:44" ht="15.75" customHeight="1" x14ac:dyDescent="0.25">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c r="AC501" s="25"/>
      <c r="AD501" s="25"/>
      <c r="AE501" s="25"/>
      <c r="AF501" s="25"/>
      <c r="AG501" s="25"/>
      <c r="AH501" s="25"/>
      <c r="AI501" s="25"/>
      <c r="AJ501" s="25"/>
      <c r="AK501" s="25"/>
      <c r="AL501" s="25"/>
      <c r="AM501" s="25"/>
      <c r="AN501" s="25"/>
      <c r="AO501" s="25"/>
      <c r="AP501" s="25"/>
      <c r="AQ501" s="25"/>
      <c r="AR501" s="25"/>
    </row>
    <row r="502" spans="1:44" ht="15.75" customHeight="1" x14ac:dyDescent="0.25">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c r="AC502" s="25"/>
      <c r="AD502" s="25"/>
      <c r="AE502" s="25"/>
      <c r="AF502" s="25"/>
      <c r="AG502" s="25"/>
      <c r="AH502" s="25"/>
      <c r="AI502" s="25"/>
      <c r="AJ502" s="25"/>
      <c r="AK502" s="25"/>
      <c r="AL502" s="25"/>
      <c r="AM502" s="25"/>
      <c r="AN502" s="25"/>
      <c r="AO502" s="25"/>
      <c r="AP502" s="25"/>
      <c r="AQ502" s="25"/>
      <c r="AR502" s="25"/>
    </row>
    <row r="503" spans="1:44" ht="15.75" customHeight="1" x14ac:dyDescent="0.25">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c r="AF503" s="25"/>
      <c r="AG503" s="25"/>
      <c r="AH503" s="25"/>
      <c r="AI503" s="25"/>
      <c r="AJ503" s="25"/>
      <c r="AK503" s="25"/>
      <c r="AL503" s="25"/>
      <c r="AM503" s="25"/>
      <c r="AN503" s="25"/>
      <c r="AO503" s="25"/>
      <c r="AP503" s="25"/>
      <c r="AQ503" s="25"/>
      <c r="AR503" s="25"/>
    </row>
    <row r="504" spans="1:44" ht="15.75" customHeight="1" x14ac:dyDescent="0.25">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c r="AC504" s="25"/>
      <c r="AD504" s="25"/>
      <c r="AE504" s="25"/>
      <c r="AF504" s="25"/>
      <c r="AG504" s="25"/>
      <c r="AH504" s="25"/>
      <c r="AI504" s="25"/>
      <c r="AJ504" s="25"/>
      <c r="AK504" s="25"/>
      <c r="AL504" s="25"/>
      <c r="AM504" s="25"/>
      <c r="AN504" s="25"/>
      <c r="AO504" s="25"/>
      <c r="AP504" s="25"/>
      <c r="AQ504" s="25"/>
      <c r="AR504" s="25"/>
    </row>
    <row r="505" spans="1:44" ht="15.75" customHeight="1" x14ac:dyDescent="0.25">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c r="AG505" s="25"/>
      <c r="AH505" s="25"/>
      <c r="AI505" s="25"/>
      <c r="AJ505" s="25"/>
      <c r="AK505" s="25"/>
      <c r="AL505" s="25"/>
      <c r="AM505" s="25"/>
      <c r="AN505" s="25"/>
      <c r="AO505" s="25"/>
      <c r="AP505" s="25"/>
      <c r="AQ505" s="25"/>
      <c r="AR505" s="25"/>
    </row>
    <row r="506" spans="1:44" ht="15.75" customHeight="1" x14ac:dyDescent="0.25">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c r="AC506" s="25"/>
      <c r="AD506" s="25"/>
      <c r="AE506" s="25"/>
      <c r="AF506" s="25"/>
      <c r="AG506" s="25"/>
      <c r="AH506" s="25"/>
      <c r="AI506" s="25"/>
      <c r="AJ506" s="25"/>
      <c r="AK506" s="25"/>
      <c r="AL506" s="25"/>
      <c r="AM506" s="25"/>
      <c r="AN506" s="25"/>
      <c r="AO506" s="25"/>
      <c r="AP506" s="25"/>
      <c r="AQ506" s="25"/>
      <c r="AR506" s="25"/>
    </row>
    <row r="507" spans="1:44" ht="15.75" customHeight="1" x14ac:dyDescent="0.25">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c r="AC507" s="25"/>
      <c r="AD507" s="25"/>
      <c r="AE507" s="25"/>
      <c r="AF507" s="25"/>
      <c r="AG507" s="25"/>
      <c r="AH507" s="25"/>
      <c r="AI507" s="25"/>
      <c r="AJ507" s="25"/>
      <c r="AK507" s="25"/>
      <c r="AL507" s="25"/>
      <c r="AM507" s="25"/>
      <c r="AN507" s="25"/>
      <c r="AO507" s="25"/>
      <c r="AP507" s="25"/>
      <c r="AQ507" s="25"/>
      <c r="AR507" s="25"/>
    </row>
    <row r="508" spans="1:44" ht="15.75" customHeight="1" x14ac:dyDescent="0.25">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c r="AC508" s="25"/>
      <c r="AD508" s="25"/>
      <c r="AE508" s="25"/>
      <c r="AF508" s="25"/>
      <c r="AG508" s="25"/>
      <c r="AH508" s="25"/>
      <c r="AI508" s="25"/>
      <c r="AJ508" s="25"/>
      <c r="AK508" s="25"/>
      <c r="AL508" s="25"/>
      <c r="AM508" s="25"/>
      <c r="AN508" s="25"/>
      <c r="AO508" s="25"/>
      <c r="AP508" s="25"/>
      <c r="AQ508" s="25"/>
      <c r="AR508" s="25"/>
    </row>
    <row r="509" spans="1:44" ht="15.75" customHeight="1" x14ac:dyDescent="0.25">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c r="AC509" s="25"/>
      <c r="AD509" s="25"/>
      <c r="AE509" s="25"/>
      <c r="AF509" s="25"/>
      <c r="AG509" s="25"/>
      <c r="AH509" s="25"/>
      <c r="AI509" s="25"/>
      <c r="AJ509" s="25"/>
      <c r="AK509" s="25"/>
      <c r="AL509" s="25"/>
      <c r="AM509" s="25"/>
      <c r="AN509" s="25"/>
      <c r="AO509" s="25"/>
      <c r="AP509" s="25"/>
      <c r="AQ509" s="25"/>
      <c r="AR509" s="25"/>
    </row>
    <row r="510" spans="1:44" ht="15.75" customHeight="1" x14ac:dyDescent="0.25">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c r="AC510" s="25"/>
      <c r="AD510" s="25"/>
      <c r="AE510" s="25"/>
      <c r="AF510" s="25"/>
      <c r="AG510" s="25"/>
      <c r="AH510" s="25"/>
      <c r="AI510" s="25"/>
      <c r="AJ510" s="25"/>
      <c r="AK510" s="25"/>
      <c r="AL510" s="25"/>
      <c r="AM510" s="25"/>
      <c r="AN510" s="25"/>
      <c r="AO510" s="25"/>
      <c r="AP510" s="25"/>
      <c r="AQ510" s="25"/>
      <c r="AR510" s="25"/>
    </row>
    <row r="511" spans="1:44" ht="15.75" customHeight="1" x14ac:dyDescent="0.25">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c r="AC511" s="25"/>
      <c r="AD511" s="25"/>
      <c r="AE511" s="25"/>
      <c r="AF511" s="25"/>
      <c r="AG511" s="25"/>
      <c r="AH511" s="25"/>
      <c r="AI511" s="25"/>
      <c r="AJ511" s="25"/>
      <c r="AK511" s="25"/>
      <c r="AL511" s="25"/>
      <c r="AM511" s="25"/>
      <c r="AN511" s="25"/>
      <c r="AO511" s="25"/>
      <c r="AP511" s="25"/>
      <c r="AQ511" s="25"/>
      <c r="AR511" s="25"/>
    </row>
    <row r="512" spans="1:44" ht="15.75" customHeight="1" x14ac:dyDescent="0.25">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c r="AC512" s="25"/>
      <c r="AD512" s="25"/>
      <c r="AE512" s="25"/>
      <c r="AF512" s="25"/>
      <c r="AG512" s="25"/>
      <c r="AH512" s="25"/>
      <c r="AI512" s="25"/>
      <c r="AJ512" s="25"/>
      <c r="AK512" s="25"/>
      <c r="AL512" s="25"/>
      <c r="AM512" s="25"/>
      <c r="AN512" s="25"/>
      <c r="AO512" s="25"/>
      <c r="AP512" s="25"/>
      <c r="AQ512" s="25"/>
      <c r="AR512" s="25"/>
    </row>
    <row r="513" spans="1:44" ht="15.75" customHeight="1" x14ac:dyDescent="0.25">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c r="AC513" s="25"/>
      <c r="AD513" s="25"/>
      <c r="AE513" s="25"/>
      <c r="AF513" s="25"/>
      <c r="AG513" s="25"/>
      <c r="AH513" s="25"/>
      <c r="AI513" s="25"/>
      <c r="AJ513" s="25"/>
      <c r="AK513" s="25"/>
      <c r="AL513" s="25"/>
      <c r="AM513" s="25"/>
      <c r="AN513" s="25"/>
      <c r="AO513" s="25"/>
      <c r="AP513" s="25"/>
      <c r="AQ513" s="25"/>
      <c r="AR513" s="25"/>
    </row>
    <row r="514" spans="1:44" ht="15.75" customHeight="1" x14ac:dyDescent="0.25">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c r="AC514" s="25"/>
      <c r="AD514" s="25"/>
      <c r="AE514" s="25"/>
      <c r="AF514" s="25"/>
      <c r="AG514" s="25"/>
      <c r="AH514" s="25"/>
      <c r="AI514" s="25"/>
      <c r="AJ514" s="25"/>
      <c r="AK514" s="25"/>
      <c r="AL514" s="25"/>
      <c r="AM514" s="25"/>
      <c r="AN514" s="25"/>
      <c r="AO514" s="25"/>
      <c r="AP514" s="25"/>
      <c r="AQ514" s="25"/>
      <c r="AR514" s="25"/>
    </row>
    <row r="515" spans="1:44" ht="15.75" customHeight="1" x14ac:dyDescent="0.25">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c r="AC515" s="25"/>
      <c r="AD515" s="25"/>
      <c r="AE515" s="25"/>
      <c r="AF515" s="25"/>
      <c r="AG515" s="25"/>
      <c r="AH515" s="25"/>
      <c r="AI515" s="25"/>
      <c r="AJ515" s="25"/>
      <c r="AK515" s="25"/>
      <c r="AL515" s="25"/>
      <c r="AM515" s="25"/>
      <c r="AN515" s="25"/>
      <c r="AO515" s="25"/>
      <c r="AP515" s="25"/>
      <c r="AQ515" s="25"/>
      <c r="AR515" s="25"/>
    </row>
    <row r="516" spans="1:44" ht="15.75" customHeight="1" x14ac:dyDescent="0.25">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c r="AC516" s="25"/>
      <c r="AD516" s="25"/>
      <c r="AE516" s="25"/>
      <c r="AF516" s="25"/>
      <c r="AG516" s="25"/>
      <c r="AH516" s="25"/>
      <c r="AI516" s="25"/>
      <c r="AJ516" s="25"/>
      <c r="AK516" s="25"/>
      <c r="AL516" s="25"/>
      <c r="AM516" s="25"/>
      <c r="AN516" s="25"/>
      <c r="AO516" s="25"/>
      <c r="AP516" s="25"/>
      <c r="AQ516" s="25"/>
      <c r="AR516" s="25"/>
    </row>
    <row r="517" spans="1:44" ht="15.75" customHeight="1" x14ac:dyDescent="0.25">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c r="AC517" s="25"/>
      <c r="AD517" s="25"/>
      <c r="AE517" s="25"/>
      <c r="AF517" s="25"/>
      <c r="AG517" s="25"/>
      <c r="AH517" s="25"/>
      <c r="AI517" s="25"/>
      <c r="AJ517" s="25"/>
      <c r="AK517" s="25"/>
      <c r="AL517" s="25"/>
      <c r="AM517" s="25"/>
      <c r="AN517" s="25"/>
      <c r="AO517" s="25"/>
      <c r="AP517" s="25"/>
      <c r="AQ517" s="25"/>
      <c r="AR517" s="25"/>
    </row>
    <row r="518" spans="1:44" ht="15.75" customHeight="1" x14ac:dyDescent="0.25">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c r="AC518" s="25"/>
      <c r="AD518" s="25"/>
      <c r="AE518" s="25"/>
      <c r="AF518" s="25"/>
      <c r="AG518" s="25"/>
      <c r="AH518" s="25"/>
      <c r="AI518" s="25"/>
      <c r="AJ518" s="25"/>
      <c r="AK518" s="25"/>
      <c r="AL518" s="25"/>
      <c r="AM518" s="25"/>
      <c r="AN518" s="25"/>
      <c r="AO518" s="25"/>
      <c r="AP518" s="25"/>
      <c r="AQ518" s="25"/>
      <c r="AR518" s="25"/>
    </row>
    <row r="519" spans="1:44" ht="15.75" customHeight="1" x14ac:dyDescent="0.25">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c r="AC519" s="25"/>
      <c r="AD519" s="25"/>
      <c r="AE519" s="25"/>
      <c r="AF519" s="25"/>
      <c r="AG519" s="25"/>
      <c r="AH519" s="25"/>
      <c r="AI519" s="25"/>
      <c r="AJ519" s="25"/>
      <c r="AK519" s="25"/>
      <c r="AL519" s="25"/>
      <c r="AM519" s="25"/>
      <c r="AN519" s="25"/>
      <c r="AO519" s="25"/>
      <c r="AP519" s="25"/>
      <c r="AQ519" s="25"/>
      <c r="AR519" s="25"/>
    </row>
    <row r="520" spans="1:44" ht="15.75" customHeight="1" x14ac:dyDescent="0.25">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c r="AC520" s="25"/>
      <c r="AD520" s="25"/>
      <c r="AE520" s="25"/>
      <c r="AF520" s="25"/>
      <c r="AG520" s="25"/>
      <c r="AH520" s="25"/>
      <c r="AI520" s="25"/>
      <c r="AJ520" s="25"/>
      <c r="AK520" s="25"/>
      <c r="AL520" s="25"/>
      <c r="AM520" s="25"/>
      <c r="AN520" s="25"/>
      <c r="AO520" s="25"/>
      <c r="AP520" s="25"/>
      <c r="AQ520" s="25"/>
      <c r="AR520" s="25"/>
    </row>
    <row r="521" spans="1:44" ht="15.75" customHeight="1" x14ac:dyDescent="0.25">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c r="AC521" s="25"/>
      <c r="AD521" s="25"/>
      <c r="AE521" s="25"/>
      <c r="AF521" s="25"/>
      <c r="AG521" s="25"/>
      <c r="AH521" s="25"/>
      <c r="AI521" s="25"/>
      <c r="AJ521" s="25"/>
      <c r="AK521" s="25"/>
      <c r="AL521" s="25"/>
      <c r="AM521" s="25"/>
      <c r="AN521" s="25"/>
      <c r="AO521" s="25"/>
      <c r="AP521" s="25"/>
      <c r="AQ521" s="25"/>
      <c r="AR521" s="25"/>
    </row>
    <row r="522" spans="1:44" ht="15.75" customHeight="1" x14ac:dyDescent="0.25">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c r="AC522" s="25"/>
      <c r="AD522" s="25"/>
      <c r="AE522" s="25"/>
      <c r="AF522" s="25"/>
      <c r="AG522" s="25"/>
      <c r="AH522" s="25"/>
      <c r="AI522" s="25"/>
      <c r="AJ522" s="25"/>
      <c r="AK522" s="25"/>
      <c r="AL522" s="25"/>
      <c r="AM522" s="25"/>
      <c r="AN522" s="25"/>
      <c r="AO522" s="25"/>
      <c r="AP522" s="25"/>
      <c r="AQ522" s="25"/>
      <c r="AR522" s="25"/>
    </row>
    <row r="523" spans="1:44" ht="15.75" customHeight="1" x14ac:dyDescent="0.25">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25"/>
      <c r="AH523" s="25"/>
      <c r="AI523" s="25"/>
      <c r="AJ523" s="25"/>
      <c r="AK523" s="25"/>
      <c r="AL523" s="25"/>
      <c r="AM523" s="25"/>
      <c r="AN523" s="25"/>
      <c r="AO523" s="25"/>
      <c r="AP523" s="25"/>
      <c r="AQ523" s="25"/>
      <c r="AR523" s="25"/>
    </row>
    <row r="524" spans="1:44" ht="15.75" customHeight="1" x14ac:dyDescent="0.25">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c r="AC524" s="25"/>
      <c r="AD524" s="25"/>
      <c r="AE524" s="25"/>
      <c r="AF524" s="25"/>
      <c r="AG524" s="25"/>
      <c r="AH524" s="25"/>
      <c r="AI524" s="25"/>
      <c r="AJ524" s="25"/>
      <c r="AK524" s="25"/>
      <c r="AL524" s="25"/>
      <c r="AM524" s="25"/>
      <c r="AN524" s="25"/>
      <c r="AO524" s="25"/>
      <c r="AP524" s="25"/>
      <c r="AQ524" s="25"/>
      <c r="AR524" s="25"/>
    </row>
    <row r="525" spans="1:44" ht="15.75" customHeight="1" x14ac:dyDescent="0.25">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c r="AG525" s="25"/>
      <c r="AH525" s="25"/>
      <c r="AI525" s="25"/>
      <c r="AJ525" s="25"/>
      <c r="AK525" s="25"/>
      <c r="AL525" s="25"/>
      <c r="AM525" s="25"/>
      <c r="AN525" s="25"/>
      <c r="AO525" s="25"/>
      <c r="AP525" s="25"/>
      <c r="AQ525" s="25"/>
      <c r="AR525" s="25"/>
    </row>
    <row r="526" spans="1:44" ht="15.75" customHeight="1" x14ac:dyDescent="0.25">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c r="AC526" s="25"/>
      <c r="AD526" s="25"/>
      <c r="AE526" s="25"/>
      <c r="AF526" s="25"/>
      <c r="AG526" s="25"/>
      <c r="AH526" s="25"/>
      <c r="AI526" s="25"/>
      <c r="AJ526" s="25"/>
      <c r="AK526" s="25"/>
      <c r="AL526" s="25"/>
      <c r="AM526" s="25"/>
      <c r="AN526" s="25"/>
      <c r="AO526" s="25"/>
      <c r="AP526" s="25"/>
      <c r="AQ526" s="25"/>
      <c r="AR526" s="25"/>
    </row>
    <row r="527" spans="1:44" ht="15.75" customHeight="1" x14ac:dyDescent="0.25">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c r="AC527" s="25"/>
      <c r="AD527" s="25"/>
      <c r="AE527" s="25"/>
      <c r="AF527" s="25"/>
      <c r="AG527" s="25"/>
      <c r="AH527" s="25"/>
      <c r="AI527" s="25"/>
      <c r="AJ527" s="25"/>
      <c r="AK527" s="25"/>
      <c r="AL527" s="25"/>
      <c r="AM527" s="25"/>
      <c r="AN527" s="25"/>
      <c r="AO527" s="25"/>
      <c r="AP527" s="25"/>
      <c r="AQ527" s="25"/>
      <c r="AR527" s="25"/>
    </row>
    <row r="528" spans="1:44" ht="15.75" customHeight="1" x14ac:dyDescent="0.25">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c r="AC528" s="25"/>
      <c r="AD528" s="25"/>
      <c r="AE528" s="25"/>
      <c r="AF528" s="25"/>
      <c r="AG528" s="25"/>
      <c r="AH528" s="25"/>
      <c r="AI528" s="25"/>
      <c r="AJ528" s="25"/>
      <c r="AK528" s="25"/>
      <c r="AL528" s="25"/>
      <c r="AM528" s="25"/>
      <c r="AN528" s="25"/>
      <c r="AO528" s="25"/>
      <c r="AP528" s="25"/>
      <c r="AQ528" s="25"/>
      <c r="AR528" s="25"/>
    </row>
    <row r="529" spans="1:44" ht="15.75" customHeight="1" x14ac:dyDescent="0.25">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c r="AC529" s="25"/>
      <c r="AD529" s="25"/>
      <c r="AE529" s="25"/>
      <c r="AF529" s="25"/>
      <c r="AG529" s="25"/>
      <c r="AH529" s="25"/>
      <c r="AI529" s="25"/>
      <c r="AJ529" s="25"/>
      <c r="AK529" s="25"/>
      <c r="AL529" s="25"/>
      <c r="AM529" s="25"/>
      <c r="AN529" s="25"/>
      <c r="AO529" s="25"/>
      <c r="AP529" s="25"/>
      <c r="AQ529" s="25"/>
      <c r="AR529" s="25"/>
    </row>
    <row r="530" spans="1:44" ht="15.75" customHeight="1" x14ac:dyDescent="0.25">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c r="AC530" s="25"/>
      <c r="AD530" s="25"/>
      <c r="AE530" s="25"/>
      <c r="AF530" s="25"/>
      <c r="AG530" s="25"/>
      <c r="AH530" s="25"/>
      <c r="AI530" s="25"/>
      <c r="AJ530" s="25"/>
      <c r="AK530" s="25"/>
      <c r="AL530" s="25"/>
      <c r="AM530" s="25"/>
      <c r="AN530" s="25"/>
      <c r="AO530" s="25"/>
      <c r="AP530" s="25"/>
      <c r="AQ530" s="25"/>
      <c r="AR530" s="25"/>
    </row>
    <row r="531" spans="1:44" ht="15.75" customHeight="1" x14ac:dyDescent="0.25">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c r="AC531" s="25"/>
      <c r="AD531" s="25"/>
      <c r="AE531" s="25"/>
      <c r="AF531" s="25"/>
      <c r="AG531" s="25"/>
      <c r="AH531" s="25"/>
      <c r="AI531" s="25"/>
      <c r="AJ531" s="25"/>
      <c r="AK531" s="25"/>
      <c r="AL531" s="25"/>
      <c r="AM531" s="25"/>
      <c r="AN531" s="25"/>
      <c r="AO531" s="25"/>
      <c r="AP531" s="25"/>
      <c r="AQ531" s="25"/>
      <c r="AR531" s="25"/>
    </row>
    <row r="532" spans="1:44" ht="15.75" customHeight="1" x14ac:dyDescent="0.25">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5"/>
      <c r="AL532" s="25"/>
      <c r="AM532" s="25"/>
      <c r="AN532" s="25"/>
      <c r="AO532" s="25"/>
      <c r="AP532" s="25"/>
      <c r="AQ532" s="25"/>
      <c r="AR532" s="25"/>
    </row>
    <row r="533" spans="1:44" ht="15.75" customHeight="1" x14ac:dyDescent="0.25">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5"/>
      <c r="AN533" s="25"/>
      <c r="AO533" s="25"/>
      <c r="AP533" s="25"/>
      <c r="AQ533" s="25"/>
      <c r="AR533" s="25"/>
    </row>
    <row r="534" spans="1:44" ht="15.75" customHeight="1" x14ac:dyDescent="0.25">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c r="AC534" s="25"/>
      <c r="AD534" s="25"/>
      <c r="AE534" s="25"/>
      <c r="AF534" s="25"/>
      <c r="AG534" s="25"/>
      <c r="AH534" s="25"/>
      <c r="AI534" s="25"/>
      <c r="AJ534" s="25"/>
      <c r="AK534" s="25"/>
      <c r="AL534" s="25"/>
      <c r="AM534" s="25"/>
      <c r="AN534" s="25"/>
      <c r="AO534" s="25"/>
      <c r="AP534" s="25"/>
      <c r="AQ534" s="25"/>
      <c r="AR534" s="25"/>
    </row>
    <row r="535" spans="1:44" ht="15.75" customHeight="1" x14ac:dyDescent="0.25">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c r="AC535" s="25"/>
      <c r="AD535" s="25"/>
      <c r="AE535" s="25"/>
      <c r="AF535" s="25"/>
      <c r="AG535" s="25"/>
      <c r="AH535" s="25"/>
      <c r="AI535" s="25"/>
      <c r="AJ535" s="25"/>
      <c r="AK535" s="25"/>
      <c r="AL535" s="25"/>
      <c r="AM535" s="25"/>
      <c r="AN535" s="25"/>
      <c r="AO535" s="25"/>
      <c r="AP535" s="25"/>
      <c r="AQ535" s="25"/>
      <c r="AR535" s="25"/>
    </row>
    <row r="536" spans="1:44" ht="15.75" customHeight="1" x14ac:dyDescent="0.25">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c r="AC536" s="25"/>
      <c r="AD536" s="25"/>
      <c r="AE536" s="25"/>
      <c r="AF536" s="25"/>
      <c r="AG536" s="25"/>
      <c r="AH536" s="25"/>
      <c r="AI536" s="25"/>
      <c r="AJ536" s="25"/>
      <c r="AK536" s="25"/>
      <c r="AL536" s="25"/>
      <c r="AM536" s="25"/>
      <c r="AN536" s="25"/>
      <c r="AO536" s="25"/>
      <c r="AP536" s="25"/>
      <c r="AQ536" s="25"/>
      <c r="AR536" s="25"/>
    </row>
    <row r="537" spans="1:44" ht="15.75" customHeight="1" x14ac:dyDescent="0.25">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c r="AC537" s="25"/>
      <c r="AD537" s="25"/>
      <c r="AE537" s="25"/>
      <c r="AF537" s="25"/>
      <c r="AG537" s="25"/>
      <c r="AH537" s="25"/>
      <c r="AI537" s="25"/>
      <c r="AJ537" s="25"/>
      <c r="AK537" s="25"/>
      <c r="AL537" s="25"/>
      <c r="AM537" s="25"/>
      <c r="AN537" s="25"/>
      <c r="AO537" s="25"/>
      <c r="AP537" s="25"/>
      <c r="AQ537" s="25"/>
      <c r="AR537" s="25"/>
    </row>
    <row r="538" spans="1:44" ht="15.75" customHeight="1" x14ac:dyDescent="0.25">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c r="AC538" s="25"/>
      <c r="AD538" s="25"/>
      <c r="AE538" s="25"/>
      <c r="AF538" s="25"/>
      <c r="AG538" s="25"/>
      <c r="AH538" s="25"/>
      <c r="AI538" s="25"/>
      <c r="AJ538" s="25"/>
      <c r="AK538" s="25"/>
      <c r="AL538" s="25"/>
      <c r="AM538" s="25"/>
      <c r="AN538" s="25"/>
      <c r="AO538" s="25"/>
      <c r="AP538" s="25"/>
      <c r="AQ538" s="25"/>
      <c r="AR538" s="25"/>
    </row>
    <row r="539" spans="1:44" ht="15.75" customHeight="1" x14ac:dyDescent="0.25">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c r="AC539" s="25"/>
      <c r="AD539" s="25"/>
      <c r="AE539" s="25"/>
      <c r="AF539" s="25"/>
      <c r="AG539" s="25"/>
      <c r="AH539" s="25"/>
      <c r="AI539" s="25"/>
      <c r="AJ539" s="25"/>
      <c r="AK539" s="25"/>
      <c r="AL539" s="25"/>
      <c r="AM539" s="25"/>
      <c r="AN539" s="25"/>
      <c r="AO539" s="25"/>
      <c r="AP539" s="25"/>
      <c r="AQ539" s="25"/>
      <c r="AR539" s="25"/>
    </row>
    <row r="540" spans="1:44" ht="15.75" customHeight="1" x14ac:dyDescent="0.25">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c r="AC540" s="25"/>
      <c r="AD540" s="25"/>
      <c r="AE540" s="25"/>
      <c r="AF540" s="25"/>
      <c r="AG540" s="25"/>
      <c r="AH540" s="25"/>
      <c r="AI540" s="25"/>
      <c r="AJ540" s="25"/>
      <c r="AK540" s="25"/>
      <c r="AL540" s="25"/>
      <c r="AM540" s="25"/>
      <c r="AN540" s="25"/>
      <c r="AO540" s="25"/>
      <c r="AP540" s="25"/>
      <c r="AQ540" s="25"/>
      <c r="AR540" s="25"/>
    </row>
    <row r="541" spans="1:44" ht="15.75" customHeight="1" x14ac:dyDescent="0.25">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c r="AC541" s="25"/>
      <c r="AD541" s="25"/>
      <c r="AE541" s="25"/>
      <c r="AF541" s="25"/>
      <c r="AG541" s="25"/>
      <c r="AH541" s="25"/>
      <c r="AI541" s="25"/>
      <c r="AJ541" s="25"/>
      <c r="AK541" s="25"/>
      <c r="AL541" s="25"/>
      <c r="AM541" s="25"/>
      <c r="AN541" s="25"/>
      <c r="AO541" s="25"/>
      <c r="AP541" s="25"/>
      <c r="AQ541" s="25"/>
      <c r="AR541" s="25"/>
    </row>
    <row r="542" spans="1:44" ht="15.75" customHeight="1" x14ac:dyDescent="0.25">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c r="AC542" s="25"/>
      <c r="AD542" s="25"/>
      <c r="AE542" s="25"/>
      <c r="AF542" s="25"/>
      <c r="AG542" s="25"/>
      <c r="AH542" s="25"/>
      <c r="AI542" s="25"/>
      <c r="AJ542" s="25"/>
      <c r="AK542" s="25"/>
      <c r="AL542" s="25"/>
      <c r="AM542" s="25"/>
      <c r="AN542" s="25"/>
      <c r="AO542" s="25"/>
      <c r="AP542" s="25"/>
      <c r="AQ542" s="25"/>
      <c r="AR542" s="25"/>
    </row>
    <row r="543" spans="1:44" ht="15.75" customHeight="1" x14ac:dyDescent="0.25">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c r="AC543" s="25"/>
      <c r="AD543" s="25"/>
      <c r="AE543" s="25"/>
      <c r="AF543" s="25"/>
      <c r="AG543" s="25"/>
      <c r="AH543" s="25"/>
      <c r="AI543" s="25"/>
      <c r="AJ543" s="25"/>
      <c r="AK543" s="25"/>
      <c r="AL543" s="25"/>
      <c r="AM543" s="25"/>
      <c r="AN543" s="25"/>
      <c r="AO543" s="25"/>
      <c r="AP543" s="25"/>
      <c r="AQ543" s="25"/>
      <c r="AR543" s="25"/>
    </row>
    <row r="544" spans="1:44" ht="15.75" customHeight="1" x14ac:dyDescent="0.25">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c r="AC544" s="25"/>
      <c r="AD544" s="25"/>
      <c r="AE544" s="25"/>
      <c r="AF544" s="25"/>
      <c r="AG544" s="25"/>
      <c r="AH544" s="25"/>
      <c r="AI544" s="25"/>
      <c r="AJ544" s="25"/>
      <c r="AK544" s="25"/>
      <c r="AL544" s="25"/>
      <c r="AM544" s="25"/>
      <c r="AN544" s="25"/>
      <c r="AO544" s="25"/>
      <c r="AP544" s="25"/>
      <c r="AQ544" s="25"/>
      <c r="AR544" s="25"/>
    </row>
    <row r="545" spans="1:44" ht="15.75" customHeight="1" x14ac:dyDescent="0.25">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c r="AC545" s="25"/>
      <c r="AD545" s="25"/>
      <c r="AE545" s="25"/>
      <c r="AF545" s="25"/>
      <c r="AG545" s="25"/>
      <c r="AH545" s="25"/>
      <c r="AI545" s="25"/>
      <c r="AJ545" s="25"/>
      <c r="AK545" s="25"/>
      <c r="AL545" s="25"/>
      <c r="AM545" s="25"/>
      <c r="AN545" s="25"/>
      <c r="AO545" s="25"/>
      <c r="AP545" s="25"/>
      <c r="AQ545" s="25"/>
      <c r="AR545" s="25"/>
    </row>
    <row r="546" spans="1:44" ht="15.75" customHeight="1" x14ac:dyDescent="0.25">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c r="AC546" s="25"/>
      <c r="AD546" s="25"/>
      <c r="AE546" s="25"/>
      <c r="AF546" s="25"/>
      <c r="AG546" s="25"/>
      <c r="AH546" s="25"/>
      <c r="AI546" s="25"/>
      <c r="AJ546" s="25"/>
      <c r="AK546" s="25"/>
      <c r="AL546" s="25"/>
      <c r="AM546" s="25"/>
      <c r="AN546" s="25"/>
      <c r="AO546" s="25"/>
      <c r="AP546" s="25"/>
      <c r="AQ546" s="25"/>
      <c r="AR546" s="25"/>
    </row>
    <row r="547" spans="1:44" ht="15.75" customHeight="1" x14ac:dyDescent="0.25">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c r="AC547" s="25"/>
      <c r="AD547" s="25"/>
      <c r="AE547" s="25"/>
      <c r="AF547" s="25"/>
      <c r="AG547" s="25"/>
      <c r="AH547" s="25"/>
      <c r="AI547" s="25"/>
      <c r="AJ547" s="25"/>
      <c r="AK547" s="25"/>
      <c r="AL547" s="25"/>
      <c r="AM547" s="25"/>
      <c r="AN547" s="25"/>
      <c r="AO547" s="25"/>
      <c r="AP547" s="25"/>
      <c r="AQ547" s="25"/>
      <c r="AR547" s="25"/>
    </row>
    <row r="548" spans="1:44" ht="15.75" customHeight="1" x14ac:dyDescent="0.25">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c r="AG548" s="25"/>
      <c r="AH548" s="25"/>
      <c r="AI548" s="25"/>
      <c r="AJ548" s="25"/>
      <c r="AK548" s="25"/>
      <c r="AL548" s="25"/>
      <c r="AM548" s="25"/>
      <c r="AN548" s="25"/>
      <c r="AO548" s="25"/>
      <c r="AP548" s="25"/>
      <c r="AQ548" s="25"/>
      <c r="AR548" s="25"/>
    </row>
    <row r="549" spans="1:44" ht="15.75" customHeight="1" x14ac:dyDescent="0.25">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c r="AC549" s="25"/>
      <c r="AD549" s="25"/>
      <c r="AE549" s="25"/>
      <c r="AF549" s="25"/>
      <c r="AG549" s="25"/>
      <c r="AH549" s="25"/>
      <c r="AI549" s="25"/>
      <c r="AJ549" s="25"/>
      <c r="AK549" s="25"/>
      <c r="AL549" s="25"/>
      <c r="AM549" s="25"/>
      <c r="AN549" s="25"/>
      <c r="AO549" s="25"/>
      <c r="AP549" s="25"/>
      <c r="AQ549" s="25"/>
      <c r="AR549" s="25"/>
    </row>
    <row r="550" spans="1:44" ht="15.75" customHeight="1" x14ac:dyDescent="0.25">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c r="AC550" s="25"/>
      <c r="AD550" s="25"/>
      <c r="AE550" s="25"/>
      <c r="AF550" s="25"/>
      <c r="AG550" s="25"/>
      <c r="AH550" s="25"/>
      <c r="AI550" s="25"/>
      <c r="AJ550" s="25"/>
      <c r="AK550" s="25"/>
      <c r="AL550" s="25"/>
      <c r="AM550" s="25"/>
      <c r="AN550" s="25"/>
      <c r="AO550" s="25"/>
      <c r="AP550" s="25"/>
      <c r="AQ550" s="25"/>
      <c r="AR550" s="25"/>
    </row>
    <row r="551" spans="1:44" ht="15.75" customHeight="1" x14ac:dyDescent="0.25">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c r="AC551" s="25"/>
      <c r="AD551" s="25"/>
      <c r="AE551" s="25"/>
      <c r="AF551" s="25"/>
      <c r="AG551" s="25"/>
      <c r="AH551" s="25"/>
      <c r="AI551" s="25"/>
      <c r="AJ551" s="25"/>
      <c r="AK551" s="25"/>
      <c r="AL551" s="25"/>
      <c r="AM551" s="25"/>
      <c r="AN551" s="25"/>
      <c r="AO551" s="25"/>
      <c r="AP551" s="25"/>
      <c r="AQ551" s="25"/>
      <c r="AR551" s="25"/>
    </row>
    <row r="552" spans="1:44" ht="15.75" customHeight="1" x14ac:dyDescent="0.25">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c r="AC552" s="25"/>
      <c r="AD552" s="25"/>
      <c r="AE552" s="25"/>
      <c r="AF552" s="25"/>
      <c r="AG552" s="25"/>
      <c r="AH552" s="25"/>
      <c r="AI552" s="25"/>
      <c r="AJ552" s="25"/>
      <c r="AK552" s="25"/>
      <c r="AL552" s="25"/>
      <c r="AM552" s="25"/>
      <c r="AN552" s="25"/>
      <c r="AO552" s="25"/>
      <c r="AP552" s="25"/>
      <c r="AQ552" s="25"/>
      <c r="AR552" s="25"/>
    </row>
    <row r="553" spans="1:44" ht="15.75" customHeight="1" x14ac:dyDescent="0.25">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c r="AC553" s="25"/>
      <c r="AD553" s="25"/>
      <c r="AE553" s="25"/>
      <c r="AF553" s="25"/>
      <c r="AG553" s="25"/>
      <c r="AH553" s="25"/>
      <c r="AI553" s="25"/>
      <c r="AJ553" s="25"/>
      <c r="AK553" s="25"/>
      <c r="AL553" s="25"/>
      <c r="AM553" s="25"/>
      <c r="AN553" s="25"/>
      <c r="AO553" s="25"/>
      <c r="AP553" s="25"/>
      <c r="AQ553" s="25"/>
      <c r="AR553" s="25"/>
    </row>
    <row r="554" spans="1:44" ht="15.75" customHeight="1" x14ac:dyDescent="0.25">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c r="AC554" s="25"/>
      <c r="AD554" s="25"/>
      <c r="AE554" s="25"/>
      <c r="AF554" s="25"/>
      <c r="AG554" s="25"/>
      <c r="AH554" s="25"/>
      <c r="AI554" s="25"/>
      <c r="AJ554" s="25"/>
      <c r="AK554" s="25"/>
      <c r="AL554" s="25"/>
      <c r="AM554" s="25"/>
      <c r="AN554" s="25"/>
      <c r="AO554" s="25"/>
      <c r="AP554" s="25"/>
      <c r="AQ554" s="25"/>
      <c r="AR554" s="25"/>
    </row>
    <row r="555" spans="1:44" ht="15.75" customHeight="1" x14ac:dyDescent="0.25">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c r="AC555" s="25"/>
      <c r="AD555" s="25"/>
      <c r="AE555" s="25"/>
      <c r="AF555" s="25"/>
      <c r="AG555" s="25"/>
      <c r="AH555" s="25"/>
      <c r="AI555" s="25"/>
      <c r="AJ555" s="25"/>
      <c r="AK555" s="25"/>
      <c r="AL555" s="25"/>
      <c r="AM555" s="25"/>
      <c r="AN555" s="25"/>
      <c r="AO555" s="25"/>
      <c r="AP555" s="25"/>
      <c r="AQ555" s="25"/>
      <c r="AR555" s="25"/>
    </row>
    <row r="556" spans="1:44" ht="15.75" customHeight="1" x14ac:dyDescent="0.25">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c r="AC556" s="25"/>
      <c r="AD556" s="25"/>
      <c r="AE556" s="25"/>
      <c r="AF556" s="25"/>
      <c r="AG556" s="25"/>
      <c r="AH556" s="25"/>
      <c r="AI556" s="25"/>
      <c r="AJ556" s="25"/>
      <c r="AK556" s="25"/>
      <c r="AL556" s="25"/>
      <c r="AM556" s="25"/>
      <c r="AN556" s="25"/>
      <c r="AO556" s="25"/>
      <c r="AP556" s="25"/>
      <c r="AQ556" s="25"/>
      <c r="AR556" s="25"/>
    </row>
    <row r="557" spans="1:44" ht="15.75" customHeight="1" x14ac:dyDescent="0.25">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c r="AC557" s="25"/>
      <c r="AD557" s="25"/>
      <c r="AE557" s="25"/>
      <c r="AF557" s="25"/>
      <c r="AG557" s="25"/>
      <c r="AH557" s="25"/>
      <c r="AI557" s="25"/>
      <c r="AJ557" s="25"/>
      <c r="AK557" s="25"/>
      <c r="AL557" s="25"/>
      <c r="AM557" s="25"/>
      <c r="AN557" s="25"/>
      <c r="AO557" s="25"/>
      <c r="AP557" s="25"/>
      <c r="AQ557" s="25"/>
      <c r="AR557" s="25"/>
    </row>
    <row r="558" spans="1:44" ht="15.75" customHeight="1" x14ac:dyDescent="0.25">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c r="AC558" s="25"/>
      <c r="AD558" s="25"/>
      <c r="AE558" s="25"/>
      <c r="AF558" s="25"/>
      <c r="AG558" s="25"/>
      <c r="AH558" s="25"/>
      <c r="AI558" s="25"/>
      <c r="AJ558" s="25"/>
      <c r="AK558" s="25"/>
      <c r="AL558" s="25"/>
      <c r="AM558" s="25"/>
      <c r="AN558" s="25"/>
      <c r="AO558" s="25"/>
      <c r="AP558" s="25"/>
      <c r="AQ558" s="25"/>
      <c r="AR558" s="25"/>
    </row>
    <row r="559" spans="1:44" ht="15.75" customHeight="1" x14ac:dyDescent="0.25">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c r="AC559" s="25"/>
      <c r="AD559" s="25"/>
      <c r="AE559" s="25"/>
      <c r="AF559" s="25"/>
      <c r="AG559" s="25"/>
      <c r="AH559" s="25"/>
      <c r="AI559" s="25"/>
      <c r="AJ559" s="25"/>
      <c r="AK559" s="25"/>
      <c r="AL559" s="25"/>
      <c r="AM559" s="25"/>
      <c r="AN559" s="25"/>
      <c r="AO559" s="25"/>
      <c r="AP559" s="25"/>
      <c r="AQ559" s="25"/>
      <c r="AR559" s="25"/>
    </row>
    <row r="560" spans="1:44" ht="15.75" customHeight="1" x14ac:dyDescent="0.25">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c r="AC560" s="25"/>
      <c r="AD560" s="25"/>
      <c r="AE560" s="25"/>
      <c r="AF560" s="25"/>
      <c r="AG560" s="25"/>
      <c r="AH560" s="25"/>
      <c r="AI560" s="25"/>
      <c r="AJ560" s="25"/>
      <c r="AK560" s="25"/>
      <c r="AL560" s="25"/>
      <c r="AM560" s="25"/>
      <c r="AN560" s="25"/>
      <c r="AO560" s="25"/>
      <c r="AP560" s="25"/>
      <c r="AQ560" s="25"/>
      <c r="AR560" s="25"/>
    </row>
    <row r="561" spans="1:44" ht="15.75" customHeight="1" x14ac:dyDescent="0.25">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c r="AC561" s="25"/>
      <c r="AD561" s="25"/>
      <c r="AE561" s="25"/>
      <c r="AF561" s="25"/>
      <c r="AG561" s="25"/>
      <c r="AH561" s="25"/>
      <c r="AI561" s="25"/>
      <c r="AJ561" s="25"/>
      <c r="AK561" s="25"/>
      <c r="AL561" s="25"/>
      <c r="AM561" s="25"/>
      <c r="AN561" s="25"/>
      <c r="AO561" s="25"/>
      <c r="AP561" s="25"/>
      <c r="AQ561" s="25"/>
      <c r="AR561" s="25"/>
    </row>
    <row r="562" spans="1:44" ht="15.75" customHeight="1" x14ac:dyDescent="0.25">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AG562" s="25"/>
      <c r="AH562" s="25"/>
      <c r="AI562" s="25"/>
      <c r="AJ562" s="25"/>
      <c r="AK562" s="25"/>
      <c r="AL562" s="25"/>
      <c r="AM562" s="25"/>
      <c r="AN562" s="25"/>
      <c r="AO562" s="25"/>
      <c r="AP562" s="25"/>
      <c r="AQ562" s="25"/>
      <c r="AR562" s="25"/>
    </row>
    <row r="563" spans="1:44" ht="15.75" customHeight="1" x14ac:dyDescent="0.25">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c r="AC563" s="25"/>
      <c r="AD563" s="25"/>
      <c r="AE563" s="25"/>
      <c r="AF563" s="25"/>
      <c r="AG563" s="25"/>
      <c r="AH563" s="25"/>
      <c r="AI563" s="25"/>
      <c r="AJ563" s="25"/>
      <c r="AK563" s="25"/>
      <c r="AL563" s="25"/>
      <c r="AM563" s="25"/>
      <c r="AN563" s="25"/>
      <c r="AO563" s="25"/>
      <c r="AP563" s="25"/>
      <c r="AQ563" s="25"/>
      <c r="AR563" s="25"/>
    </row>
    <row r="564" spans="1:44" ht="15.75" customHeight="1" x14ac:dyDescent="0.25">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c r="AC564" s="25"/>
      <c r="AD564" s="25"/>
      <c r="AE564" s="25"/>
      <c r="AF564" s="25"/>
      <c r="AG564" s="25"/>
      <c r="AH564" s="25"/>
      <c r="AI564" s="25"/>
      <c r="AJ564" s="25"/>
      <c r="AK564" s="25"/>
      <c r="AL564" s="25"/>
      <c r="AM564" s="25"/>
      <c r="AN564" s="25"/>
      <c r="AO564" s="25"/>
      <c r="AP564" s="25"/>
      <c r="AQ564" s="25"/>
      <c r="AR564" s="25"/>
    </row>
    <row r="565" spans="1:44" ht="15.75" customHeight="1" x14ac:dyDescent="0.25">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c r="AC565" s="25"/>
      <c r="AD565" s="25"/>
      <c r="AE565" s="25"/>
      <c r="AF565" s="25"/>
      <c r="AG565" s="25"/>
      <c r="AH565" s="25"/>
      <c r="AI565" s="25"/>
      <c r="AJ565" s="25"/>
      <c r="AK565" s="25"/>
      <c r="AL565" s="25"/>
      <c r="AM565" s="25"/>
      <c r="AN565" s="25"/>
      <c r="AO565" s="25"/>
      <c r="AP565" s="25"/>
      <c r="AQ565" s="25"/>
      <c r="AR565" s="25"/>
    </row>
    <row r="566" spans="1:44" ht="15.75" customHeight="1" x14ac:dyDescent="0.25">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c r="AC566" s="25"/>
      <c r="AD566" s="25"/>
      <c r="AE566" s="25"/>
      <c r="AF566" s="25"/>
      <c r="AG566" s="25"/>
      <c r="AH566" s="25"/>
      <c r="AI566" s="25"/>
      <c r="AJ566" s="25"/>
      <c r="AK566" s="25"/>
      <c r="AL566" s="25"/>
      <c r="AM566" s="25"/>
      <c r="AN566" s="25"/>
      <c r="AO566" s="25"/>
      <c r="AP566" s="25"/>
      <c r="AQ566" s="25"/>
      <c r="AR566" s="25"/>
    </row>
    <row r="567" spans="1:44" ht="15.75" customHeight="1" x14ac:dyDescent="0.25">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c r="AC567" s="25"/>
      <c r="AD567" s="25"/>
      <c r="AE567" s="25"/>
      <c r="AF567" s="25"/>
      <c r="AG567" s="25"/>
      <c r="AH567" s="25"/>
      <c r="AI567" s="25"/>
      <c r="AJ567" s="25"/>
      <c r="AK567" s="25"/>
      <c r="AL567" s="25"/>
      <c r="AM567" s="25"/>
      <c r="AN567" s="25"/>
      <c r="AO567" s="25"/>
      <c r="AP567" s="25"/>
      <c r="AQ567" s="25"/>
      <c r="AR567" s="25"/>
    </row>
    <row r="568" spans="1:44" ht="15.75" customHeight="1" x14ac:dyDescent="0.25">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c r="AC568" s="25"/>
      <c r="AD568" s="25"/>
      <c r="AE568" s="25"/>
      <c r="AF568" s="25"/>
      <c r="AG568" s="25"/>
      <c r="AH568" s="25"/>
      <c r="AI568" s="25"/>
      <c r="AJ568" s="25"/>
      <c r="AK568" s="25"/>
      <c r="AL568" s="25"/>
      <c r="AM568" s="25"/>
      <c r="AN568" s="25"/>
      <c r="AO568" s="25"/>
      <c r="AP568" s="25"/>
      <c r="AQ568" s="25"/>
      <c r="AR568" s="25"/>
    </row>
    <row r="569" spans="1:44" ht="15.75" customHeight="1" x14ac:dyDescent="0.25">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c r="AC569" s="25"/>
      <c r="AD569" s="25"/>
      <c r="AE569" s="25"/>
      <c r="AF569" s="25"/>
      <c r="AG569" s="25"/>
      <c r="AH569" s="25"/>
      <c r="AI569" s="25"/>
      <c r="AJ569" s="25"/>
      <c r="AK569" s="25"/>
      <c r="AL569" s="25"/>
      <c r="AM569" s="25"/>
      <c r="AN569" s="25"/>
      <c r="AO569" s="25"/>
      <c r="AP569" s="25"/>
      <c r="AQ569" s="25"/>
      <c r="AR569" s="25"/>
    </row>
    <row r="570" spans="1:44" ht="15.75" customHeight="1" x14ac:dyDescent="0.25">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c r="AC570" s="25"/>
      <c r="AD570" s="25"/>
      <c r="AE570" s="25"/>
      <c r="AF570" s="25"/>
      <c r="AG570" s="25"/>
      <c r="AH570" s="25"/>
      <c r="AI570" s="25"/>
      <c r="AJ570" s="25"/>
      <c r="AK570" s="25"/>
      <c r="AL570" s="25"/>
      <c r="AM570" s="25"/>
      <c r="AN570" s="25"/>
      <c r="AO570" s="25"/>
      <c r="AP570" s="25"/>
      <c r="AQ570" s="25"/>
      <c r="AR570" s="25"/>
    </row>
    <row r="571" spans="1:44" ht="15.75" customHeight="1" x14ac:dyDescent="0.25">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c r="AC571" s="25"/>
      <c r="AD571" s="25"/>
      <c r="AE571" s="25"/>
      <c r="AF571" s="25"/>
      <c r="AG571" s="25"/>
      <c r="AH571" s="25"/>
      <c r="AI571" s="25"/>
      <c r="AJ571" s="25"/>
      <c r="AK571" s="25"/>
      <c r="AL571" s="25"/>
      <c r="AM571" s="25"/>
      <c r="AN571" s="25"/>
      <c r="AO571" s="25"/>
      <c r="AP571" s="25"/>
      <c r="AQ571" s="25"/>
      <c r="AR571" s="25"/>
    </row>
    <row r="572" spans="1:44" ht="15.75" customHeight="1" x14ac:dyDescent="0.25">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c r="AC572" s="25"/>
      <c r="AD572" s="25"/>
      <c r="AE572" s="25"/>
      <c r="AF572" s="25"/>
      <c r="AG572" s="25"/>
      <c r="AH572" s="25"/>
      <c r="AI572" s="25"/>
      <c r="AJ572" s="25"/>
      <c r="AK572" s="25"/>
      <c r="AL572" s="25"/>
      <c r="AM572" s="25"/>
      <c r="AN572" s="25"/>
      <c r="AO572" s="25"/>
      <c r="AP572" s="25"/>
      <c r="AQ572" s="25"/>
      <c r="AR572" s="25"/>
    </row>
    <row r="573" spans="1:44" ht="15.75" customHeight="1" x14ac:dyDescent="0.25">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c r="AC573" s="25"/>
      <c r="AD573" s="25"/>
      <c r="AE573" s="25"/>
      <c r="AF573" s="25"/>
      <c r="AG573" s="25"/>
      <c r="AH573" s="25"/>
      <c r="AI573" s="25"/>
      <c r="AJ573" s="25"/>
      <c r="AK573" s="25"/>
      <c r="AL573" s="25"/>
      <c r="AM573" s="25"/>
      <c r="AN573" s="25"/>
      <c r="AO573" s="25"/>
      <c r="AP573" s="25"/>
      <c r="AQ573" s="25"/>
      <c r="AR573" s="25"/>
    </row>
    <row r="574" spans="1:44" ht="15.75" customHeight="1" x14ac:dyDescent="0.25">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c r="AC574" s="25"/>
      <c r="AD574" s="25"/>
      <c r="AE574" s="25"/>
      <c r="AF574" s="25"/>
      <c r="AG574" s="25"/>
      <c r="AH574" s="25"/>
      <c r="AI574" s="25"/>
      <c r="AJ574" s="25"/>
      <c r="AK574" s="25"/>
      <c r="AL574" s="25"/>
      <c r="AM574" s="25"/>
      <c r="AN574" s="25"/>
      <c r="AO574" s="25"/>
      <c r="AP574" s="25"/>
      <c r="AQ574" s="25"/>
      <c r="AR574" s="25"/>
    </row>
    <row r="575" spans="1:44" ht="15.75" customHeight="1" x14ac:dyDescent="0.25">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c r="AC575" s="25"/>
      <c r="AD575" s="25"/>
      <c r="AE575" s="25"/>
      <c r="AF575" s="25"/>
      <c r="AG575" s="25"/>
      <c r="AH575" s="25"/>
      <c r="AI575" s="25"/>
      <c r="AJ575" s="25"/>
      <c r="AK575" s="25"/>
      <c r="AL575" s="25"/>
      <c r="AM575" s="25"/>
      <c r="AN575" s="25"/>
      <c r="AO575" s="25"/>
      <c r="AP575" s="25"/>
      <c r="AQ575" s="25"/>
      <c r="AR575" s="25"/>
    </row>
    <row r="576" spans="1:44" ht="15.75" customHeight="1" x14ac:dyDescent="0.25">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c r="AF576" s="25"/>
      <c r="AG576" s="25"/>
      <c r="AH576" s="25"/>
      <c r="AI576" s="25"/>
      <c r="AJ576" s="25"/>
      <c r="AK576" s="25"/>
      <c r="AL576" s="25"/>
      <c r="AM576" s="25"/>
      <c r="AN576" s="25"/>
      <c r="AO576" s="25"/>
      <c r="AP576" s="25"/>
      <c r="AQ576" s="25"/>
      <c r="AR576" s="25"/>
    </row>
    <row r="577" spans="1:44" ht="15.75" customHeight="1" x14ac:dyDescent="0.25">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c r="AC577" s="25"/>
      <c r="AD577" s="25"/>
      <c r="AE577" s="25"/>
      <c r="AF577" s="25"/>
      <c r="AG577" s="25"/>
      <c r="AH577" s="25"/>
      <c r="AI577" s="25"/>
      <c r="AJ577" s="25"/>
      <c r="AK577" s="25"/>
      <c r="AL577" s="25"/>
      <c r="AM577" s="25"/>
      <c r="AN577" s="25"/>
      <c r="AO577" s="25"/>
      <c r="AP577" s="25"/>
      <c r="AQ577" s="25"/>
      <c r="AR577" s="25"/>
    </row>
    <row r="578" spans="1:44" ht="15.75" customHeight="1" x14ac:dyDescent="0.25">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c r="AC578" s="25"/>
      <c r="AD578" s="25"/>
      <c r="AE578" s="25"/>
      <c r="AF578" s="25"/>
      <c r="AG578" s="25"/>
      <c r="AH578" s="25"/>
      <c r="AI578" s="25"/>
      <c r="AJ578" s="25"/>
      <c r="AK578" s="25"/>
      <c r="AL578" s="25"/>
      <c r="AM578" s="25"/>
      <c r="AN578" s="25"/>
      <c r="AO578" s="25"/>
      <c r="AP578" s="25"/>
      <c r="AQ578" s="25"/>
      <c r="AR578" s="25"/>
    </row>
    <row r="579" spans="1:44" ht="15.75" customHeight="1" x14ac:dyDescent="0.25">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c r="AC579" s="25"/>
      <c r="AD579" s="25"/>
      <c r="AE579" s="25"/>
      <c r="AF579" s="25"/>
      <c r="AG579" s="25"/>
      <c r="AH579" s="25"/>
      <c r="AI579" s="25"/>
      <c r="AJ579" s="25"/>
      <c r="AK579" s="25"/>
      <c r="AL579" s="25"/>
      <c r="AM579" s="25"/>
      <c r="AN579" s="25"/>
      <c r="AO579" s="25"/>
      <c r="AP579" s="25"/>
      <c r="AQ579" s="25"/>
      <c r="AR579" s="25"/>
    </row>
    <row r="580" spans="1:44" ht="15.75" customHeight="1" x14ac:dyDescent="0.25">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c r="AC580" s="25"/>
      <c r="AD580" s="25"/>
      <c r="AE580" s="25"/>
      <c r="AF580" s="25"/>
      <c r="AG580" s="25"/>
      <c r="AH580" s="25"/>
      <c r="AI580" s="25"/>
      <c r="AJ580" s="25"/>
      <c r="AK580" s="25"/>
      <c r="AL580" s="25"/>
      <c r="AM580" s="25"/>
      <c r="AN580" s="25"/>
      <c r="AO580" s="25"/>
      <c r="AP580" s="25"/>
      <c r="AQ580" s="25"/>
      <c r="AR580" s="25"/>
    </row>
    <row r="581" spans="1:44" ht="15.75" customHeight="1" x14ac:dyDescent="0.25">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c r="AC581" s="25"/>
      <c r="AD581" s="25"/>
      <c r="AE581" s="25"/>
      <c r="AF581" s="25"/>
      <c r="AG581" s="25"/>
      <c r="AH581" s="25"/>
      <c r="AI581" s="25"/>
      <c r="AJ581" s="25"/>
      <c r="AK581" s="25"/>
      <c r="AL581" s="25"/>
      <c r="AM581" s="25"/>
      <c r="AN581" s="25"/>
      <c r="AO581" s="25"/>
      <c r="AP581" s="25"/>
      <c r="AQ581" s="25"/>
      <c r="AR581" s="25"/>
    </row>
    <row r="582" spans="1:44" ht="15.75" customHeight="1" x14ac:dyDescent="0.25">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c r="AC582" s="25"/>
      <c r="AD582" s="25"/>
      <c r="AE582" s="25"/>
      <c r="AF582" s="25"/>
      <c r="AG582" s="25"/>
      <c r="AH582" s="25"/>
      <c r="AI582" s="25"/>
      <c r="AJ582" s="25"/>
      <c r="AK582" s="25"/>
      <c r="AL582" s="25"/>
      <c r="AM582" s="25"/>
      <c r="AN582" s="25"/>
      <c r="AO582" s="25"/>
      <c r="AP582" s="25"/>
      <c r="AQ582" s="25"/>
      <c r="AR582" s="25"/>
    </row>
    <row r="583" spans="1:44" ht="15.75" customHeight="1" x14ac:dyDescent="0.25">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c r="AC583" s="25"/>
      <c r="AD583" s="25"/>
      <c r="AE583" s="25"/>
      <c r="AF583" s="25"/>
      <c r="AG583" s="25"/>
      <c r="AH583" s="25"/>
      <c r="AI583" s="25"/>
      <c r="AJ583" s="25"/>
      <c r="AK583" s="25"/>
      <c r="AL583" s="25"/>
      <c r="AM583" s="25"/>
      <c r="AN583" s="25"/>
      <c r="AO583" s="25"/>
      <c r="AP583" s="25"/>
      <c r="AQ583" s="25"/>
      <c r="AR583" s="25"/>
    </row>
    <row r="584" spans="1:44" ht="15.75" customHeight="1" x14ac:dyDescent="0.25">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c r="AC584" s="25"/>
      <c r="AD584" s="25"/>
      <c r="AE584" s="25"/>
      <c r="AF584" s="25"/>
      <c r="AG584" s="25"/>
      <c r="AH584" s="25"/>
      <c r="AI584" s="25"/>
      <c r="AJ584" s="25"/>
      <c r="AK584" s="25"/>
      <c r="AL584" s="25"/>
      <c r="AM584" s="25"/>
      <c r="AN584" s="25"/>
      <c r="AO584" s="25"/>
      <c r="AP584" s="25"/>
      <c r="AQ584" s="25"/>
      <c r="AR584" s="25"/>
    </row>
    <row r="585" spans="1:44" ht="15.75" customHeight="1" x14ac:dyDescent="0.25">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c r="AC585" s="25"/>
      <c r="AD585" s="25"/>
      <c r="AE585" s="25"/>
      <c r="AF585" s="25"/>
      <c r="AG585" s="25"/>
      <c r="AH585" s="25"/>
      <c r="AI585" s="25"/>
      <c r="AJ585" s="25"/>
      <c r="AK585" s="25"/>
      <c r="AL585" s="25"/>
      <c r="AM585" s="25"/>
      <c r="AN585" s="25"/>
      <c r="AO585" s="25"/>
      <c r="AP585" s="25"/>
      <c r="AQ585" s="25"/>
      <c r="AR585" s="25"/>
    </row>
    <row r="586" spans="1:44" ht="15.75" customHeight="1" x14ac:dyDescent="0.25">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c r="AC586" s="25"/>
      <c r="AD586" s="25"/>
      <c r="AE586" s="25"/>
      <c r="AF586" s="25"/>
      <c r="AG586" s="25"/>
      <c r="AH586" s="25"/>
      <c r="AI586" s="25"/>
      <c r="AJ586" s="25"/>
      <c r="AK586" s="25"/>
      <c r="AL586" s="25"/>
      <c r="AM586" s="25"/>
      <c r="AN586" s="25"/>
      <c r="AO586" s="25"/>
      <c r="AP586" s="25"/>
      <c r="AQ586" s="25"/>
      <c r="AR586" s="25"/>
    </row>
    <row r="587" spans="1:44" ht="15.75" customHeight="1" x14ac:dyDescent="0.25">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c r="AC587" s="25"/>
      <c r="AD587" s="25"/>
      <c r="AE587" s="25"/>
      <c r="AF587" s="25"/>
      <c r="AG587" s="25"/>
      <c r="AH587" s="25"/>
      <c r="AI587" s="25"/>
      <c r="AJ587" s="25"/>
      <c r="AK587" s="25"/>
      <c r="AL587" s="25"/>
      <c r="AM587" s="25"/>
      <c r="AN587" s="25"/>
      <c r="AO587" s="25"/>
      <c r="AP587" s="25"/>
      <c r="AQ587" s="25"/>
      <c r="AR587" s="25"/>
    </row>
    <row r="588" spans="1:44" ht="15.75" customHeight="1" x14ac:dyDescent="0.25">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c r="AC588" s="25"/>
      <c r="AD588" s="25"/>
      <c r="AE588" s="25"/>
      <c r="AF588" s="25"/>
      <c r="AG588" s="25"/>
      <c r="AH588" s="25"/>
      <c r="AI588" s="25"/>
      <c r="AJ588" s="25"/>
      <c r="AK588" s="25"/>
      <c r="AL588" s="25"/>
      <c r="AM588" s="25"/>
      <c r="AN588" s="25"/>
      <c r="AO588" s="25"/>
      <c r="AP588" s="25"/>
      <c r="AQ588" s="25"/>
      <c r="AR588" s="25"/>
    </row>
    <row r="589" spans="1:44" ht="15.75" customHeight="1" x14ac:dyDescent="0.25">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c r="AC589" s="25"/>
      <c r="AD589" s="25"/>
      <c r="AE589" s="25"/>
      <c r="AF589" s="25"/>
      <c r="AG589" s="25"/>
      <c r="AH589" s="25"/>
      <c r="AI589" s="25"/>
      <c r="AJ589" s="25"/>
      <c r="AK589" s="25"/>
      <c r="AL589" s="25"/>
      <c r="AM589" s="25"/>
      <c r="AN589" s="25"/>
      <c r="AO589" s="25"/>
      <c r="AP589" s="25"/>
      <c r="AQ589" s="25"/>
      <c r="AR589" s="25"/>
    </row>
    <row r="590" spans="1:44" ht="15.75" customHeight="1" x14ac:dyDescent="0.25">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c r="AC590" s="25"/>
      <c r="AD590" s="25"/>
      <c r="AE590" s="25"/>
      <c r="AF590" s="25"/>
      <c r="AG590" s="25"/>
      <c r="AH590" s="25"/>
      <c r="AI590" s="25"/>
      <c r="AJ590" s="25"/>
      <c r="AK590" s="25"/>
      <c r="AL590" s="25"/>
      <c r="AM590" s="25"/>
      <c r="AN590" s="25"/>
      <c r="AO590" s="25"/>
      <c r="AP590" s="25"/>
      <c r="AQ590" s="25"/>
      <c r="AR590" s="25"/>
    </row>
    <row r="591" spans="1:44" ht="15.75" customHeight="1" x14ac:dyDescent="0.25">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c r="AC591" s="25"/>
      <c r="AD591" s="25"/>
      <c r="AE591" s="25"/>
      <c r="AF591" s="25"/>
      <c r="AG591" s="25"/>
      <c r="AH591" s="25"/>
      <c r="AI591" s="25"/>
      <c r="AJ591" s="25"/>
      <c r="AK591" s="25"/>
      <c r="AL591" s="25"/>
      <c r="AM591" s="25"/>
      <c r="AN591" s="25"/>
      <c r="AO591" s="25"/>
      <c r="AP591" s="25"/>
      <c r="AQ591" s="25"/>
      <c r="AR591" s="25"/>
    </row>
    <row r="592" spans="1:44" ht="15.75" customHeight="1" x14ac:dyDescent="0.25">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c r="AC592" s="25"/>
      <c r="AD592" s="25"/>
      <c r="AE592" s="25"/>
      <c r="AF592" s="25"/>
      <c r="AG592" s="25"/>
      <c r="AH592" s="25"/>
      <c r="AI592" s="25"/>
      <c r="AJ592" s="25"/>
      <c r="AK592" s="25"/>
      <c r="AL592" s="25"/>
      <c r="AM592" s="25"/>
      <c r="AN592" s="25"/>
      <c r="AO592" s="25"/>
      <c r="AP592" s="25"/>
      <c r="AQ592" s="25"/>
      <c r="AR592" s="25"/>
    </row>
    <row r="593" spans="1:44" ht="15.75" customHeight="1" x14ac:dyDescent="0.25">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c r="AC593" s="25"/>
      <c r="AD593" s="25"/>
      <c r="AE593" s="25"/>
      <c r="AF593" s="25"/>
      <c r="AG593" s="25"/>
      <c r="AH593" s="25"/>
      <c r="AI593" s="25"/>
      <c r="AJ593" s="25"/>
      <c r="AK593" s="25"/>
      <c r="AL593" s="25"/>
      <c r="AM593" s="25"/>
      <c r="AN593" s="25"/>
      <c r="AO593" s="25"/>
      <c r="AP593" s="25"/>
      <c r="AQ593" s="25"/>
      <c r="AR593" s="25"/>
    </row>
    <row r="594" spans="1:44" ht="15.75" customHeight="1" x14ac:dyDescent="0.25">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c r="AC594" s="25"/>
      <c r="AD594" s="25"/>
      <c r="AE594" s="25"/>
      <c r="AF594" s="25"/>
      <c r="AG594" s="25"/>
      <c r="AH594" s="25"/>
      <c r="AI594" s="25"/>
      <c r="AJ594" s="25"/>
      <c r="AK594" s="25"/>
      <c r="AL594" s="25"/>
      <c r="AM594" s="25"/>
      <c r="AN594" s="25"/>
      <c r="AO594" s="25"/>
      <c r="AP594" s="25"/>
      <c r="AQ594" s="25"/>
      <c r="AR594" s="25"/>
    </row>
    <row r="595" spans="1:44" ht="15.75" customHeight="1" x14ac:dyDescent="0.25">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c r="AC595" s="25"/>
      <c r="AD595" s="25"/>
      <c r="AE595" s="25"/>
      <c r="AF595" s="25"/>
      <c r="AG595" s="25"/>
      <c r="AH595" s="25"/>
      <c r="AI595" s="25"/>
      <c r="AJ595" s="25"/>
      <c r="AK595" s="25"/>
      <c r="AL595" s="25"/>
      <c r="AM595" s="25"/>
      <c r="AN595" s="25"/>
      <c r="AO595" s="25"/>
      <c r="AP595" s="25"/>
      <c r="AQ595" s="25"/>
      <c r="AR595" s="25"/>
    </row>
    <row r="596" spans="1:44" ht="15.75" customHeight="1" x14ac:dyDescent="0.25">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c r="AC596" s="25"/>
      <c r="AD596" s="25"/>
      <c r="AE596" s="25"/>
      <c r="AF596" s="25"/>
      <c r="AG596" s="25"/>
      <c r="AH596" s="25"/>
      <c r="AI596" s="25"/>
      <c r="AJ596" s="25"/>
      <c r="AK596" s="25"/>
      <c r="AL596" s="25"/>
      <c r="AM596" s="25"/>
      <c r="AN596" s="25"/>
      <c r="AO596" s="25"/>
      <c r="AP596" s="25"/>
      <c r="AQ596" s="25"/>
      <c r="AR596" s="25"/>
    </row>
    <row r="597" spans="1:44" ht="15.75" customHeight="1" x14ac:dyDescent="0.25">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c r="AC597" s="25"/>
      <c r="AD597" s="25"/>
      <c r="AE597" s="25"/>
      <c r="AF597" s="25"/>
      <c r="AG597" s="25"/>
      <c r="AH597" s="25"/>
      <c r="AI597" s="25"/>
      <c r="AJ597" s="25"/>
      <c r="AK597" s="25"/>
      <c r="AL597" s="25"/>
      <c r="AM597" s="25"/>
      <c r="AN597" s="25"/>
      <c r="AO597" s="25"/>
      <c r="AP597" s="25"/>
      <c r="AQ597" s="25"/>
      <c r="AR597" s="25"/>
    </row>
    <row r="598" spans="1:44" ht="15.75" customHeight="1" x14ac:dyDescent="0.25">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c r="AC598" s="25"/>
      <c r="AD598" s="25"/>
      <c r="AE598" s="25"/>
      <c r="AF598" s="25"/>
      <c r="AG598" s="25"/>
      <c r="AH598" s="25"/>
      <c r="AI598" s="25"/>
      <c r="AJ598" s="25"/>
      <c r="AK598" s="25"/>
      <c r="AL598" s="25"/>
      <c r="AM598" s="25"/>
      <c r="AN598" s="25"/>
      <c r="AO598" s="25"/>
      <c r="AP598" s="25"/>
      <c r="AQ598" s="25"/>
      <c r="AR598" s="25"/>
    </row>
    <row r="599" spans="1:44" ht="15.75" customHeight="1" x14ac:dyDescent="0.25">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c r="AC599" s="25"/>
      <c r="AD599" s="25"/>
      <c r="AE599" s="25"/>
      <c r="AF599" s="25"/>
      <c r="AG599" s="25"/>
      <c r="AH599" s="25"/>
      <c r="AI599" s="25"/>
      <c r="AJ599" s="25"/>
      <c r="AK599" s="25"/>
      <c r="AL599" s="25"/>
      <c r="AM599" s="25"/>
      <c r="AN599" s="25"/>
      <c r="AO599" s="25"/>
      <c r="AP599" s="25"/>
      <c r="AQ599" s="25"/>
      <c r="AR599" s="25"/>
    </row>
    <row r="600" spans="1:44" ht="15.75" customHeight="1" x14ac:dyDescent="0.25">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c r="AC600" s="25"/>
      <c r="AD600" s="25"/>
      <c r="AE600" s="25"/>
      <c r="AF600" s="25"/>
      <c r="AG600" s="25"/>
      <c r="AH600" s="25"/>
      <c r="AI600" s="25"/>
      <c r="AJ600" s="25"/>
      <c r="AK600" s="25"/>
      <c r="AL600" s="25"/>
      <c r="AM600" s="25"/>
      <c r="AN600" s="25"/>
      <c r="AO600" s="25"/>
      <c r="AP600" s="25"/>
      <c r="AQ600" s="25"/>
      <c r="AR600" s="25"/>
    </row>
    <row r="601" spans="1:44" ht="15.75" customHeight="1" x14ac:dyDescent="0.25">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c r="AC601" s="25"/>
      <c r="AD601" s="25"/>
      <c r="AE601" s="25"/>
      <c r="AF601" s="25"/>
      <c r="AG601" s="25"/>
      <c r="AH601" s="25"/>
      <c r="AI601" s="25"/>
      <c r="AJ601" s="25"/>
      <c r="AK601" s="25"/>
      <c r="AL601" s="25"/>
      <c r="AM601" s="25"/>
      <c r="AN601" s="25"/>
      <c r="AO601" s="25"/>
      <c r="AP601" s="25"/>
      <c r="AQ601" s="25"/>
      <c r="AR601" s="25"/>
    </row>
    <row r="602" spans="1:44" ht="15.75" customHeight="1" x14ac:dyDescent="0.25">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c r="AC602" s="25"/>
      <c r="AD602" s="25"/>
      <c r="AE602" s="25"/>
      <c r="AF602" s="25"/>
      <c r="AG602" s="25"/>
      <c r="AH602" s="25"/>
      <c r="AI602" s="25"/>
      <c r="AJ602" s="25"/>
      <c r="AK602" s="25"/>
      <c r="AL602" s="25"/>
      <c r="AM602" s="25"/>
      <c r="AN602" s="25"/>
      <c r="AO602" s="25"/>
      <c r="AP602" s="25"/>
      <c r="AQ602" s="25"/>
      <c r="AR602" s="25"/>
    </row>
    <row r="603" spans="1:44" ht="15.75" customHeight="1" x14ac:dyDescent="0.25">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c r="AC603" s="25"/>
      <c r="AD603" s="25"/>
      <c r="AE603" s="25"/>
      <c r="AF603" s="25"/>
      <c r="AG603" s="25"/>
      <c r="AH603" s="25"/>
      <c r="AI603" s="25"/>
      <c r="AJ603" s="25"/>
      <c r="AK603" s="25"/>
      <c r="AL603" s="25"/>
      <c r="AM603" s="25"/>
      <c r="AN603" s="25"/>
      <c r="AO603" s="25"/>
      <c r="AP603" s="25"/>
      <c r="AQ603" s="25"/>
      <c r="AR603" s="25"/>
    </row>
    <row r="604" spans="1:44" ht="15.75" customHeight="1" x14ac:dyDescent="0.25">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c r="AC604" s="25"/>
      <c r="AD604" s="25"/>
      <c r="AE604" s="25"/>
      <c r="AF604" s="25"/>
      <c r="AG604" s="25"/>
      <c r="AH604" s="25"/>
      <c r="AI604" s="25"/>
      <c r="AJ604" s="25"/>
      <c r="AK604" s="25"/>
      <c r="AL604" s="25"/>
      <c r="AM604" s="25"/>
      <c r="AN604" s="25"/>
      <c r="AO604" s="25"/>
      <c r="AP604" s="25"/>
      <c r="AQ604" s="25"/>
      <c r="AR604" s="25"/>
    </row>
    <row r="605" spans="1:44" ht="15.75" customHeight="1" x14ac:dyDescent="0.25">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c r="AC605" s="25"/>
      <c r="AD605" s="25"/>
      <c r="AE605" s="25"/>
      <c r="AF605" s="25"/>
      <c r="AG605" s="25"/>
      <c r="AH605" s="25"/>
      <c r="AI605" s="25"/>
      <c r="AJ605" s="25"/>
      <c r="AK605" s="25"/>
      <c r="AL605" s="25"/>
      <c r="AM605" s="25"/>
      <c r="AN605" s="25"/>
      <c r="AO605" s="25"/>
      <c r="AP605" s="25"/>
      <c r="AQ605" s="25"/>
      <c r="AR605" s="25"/>
    </row>
    <row r="606" spans="1:44" ht="15.75" customHeight="1" x14ac:dyDescent="0.25">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c r="AC606" s="25"/>
      <c r="AD606" s="25"/>
      <c r="AE606" s="25"/>
      <c r="AF606" s="25"/>
      <c r="AG606" s="25"/>
      <c r="AH606" s="25"/>
      <c r="AI606" s="25"/>
      <c r="AJ606" s="25"/>
      <c r="AK606" s="25"/>
      <c r="AL606" s="25"/>
      <c r="AM606" s="25"/>
      <c r="AN606" s="25"/>
      <c r="AO606" s="25"/>
      <c r="AP606" s="25"/>
      <c r="AQ606" s="25"/>
      <c r="AR606" s="25"/>
    </row>
    <row r="607" spans="1:44" ht="15.75" customHeight="1" x14ac:dyDescent="0.25">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c r="AN607" s="25"/>
      <c r="AO607" s="25"/>
      <c r="AP607" s="25"/>
      <c r="AQ607" s="25"/>
      <c r="AR607" s="25"/>
    </row>
    <row r="608" spans="1:44" ht="15.75" customHeight="1" x14ac:dyDescent="0.25">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c r="AC608" s="25"/>
      <c r="AD608" s="25"/>
      <c r="AE608" s="25"/>
      <c r="AF608" s="25"/>
      <c r="AG608" s="25"/>
      <c r="AH608" s="25"/>
      <c r="AI608" s="25"/>
      <c r="AJ608" s="25"/>
      <c r="AK608" s="25"/>
      <c r="AL608" s="25"/>
      <c r="AM608" s="25"/>
      <c r="AN608" s="25"/>
      <c r="AO608" s="25"/>
      <c r="AP608" s="25"/>
      <c r="AQ608" s="25"/>
      <c r="AR608" s="25"/>
    </row>
    <row r="609" spans="1:44" ht="15.75" customHeight="1" x14ac:dyDescent="0.25">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c r="AC609" s="25"/>
      <c r="AD609" s="25"/>
      <c r="AE609" s="25"/>
      <c r="AF609" s="25"/>
      <c r="AG609" s="25"/>
      <c r="AH609" s="25"/>
      <c r="AI609" s="25"/>
      <c r="AJ609" s="25"/>
      <c r="AK609" s="25"/>
      <c r="AL609" s="25"/>
      <c r="AM609" s="25"/>
      <c r="AN609" s="25"/>
      <c r="AO609" s="25"/>
      <c r="AP609" s="25"/>
      <c r="AQ609" s="25"/>
      <c r="AR609" s="25"/>
    </row>
    <row r="610" spans="1:44" ht="15.75" customHeight="1" x14ac:dyDescent="0.25">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c r="AC610" s="25"/>
      <c r="AD610" s="25"/>
      <c r="AE610" s="25"/>
      <c r="AF610" s="25"/>
      <c r="AG610" s="25"/>
      <c r="AH610" s="25"/>
      <c r="AI610" s="25"/>
      <c r="AJ610" s="25"/>
      <c r="AK610" s="25"/>
      <c r="AL610" s="25"/>
      <c r="AM610" s="25"/>
      <c r="AN610" s="25"/>
      <c r="AO610" s="25"/>
      <c r="AP610" s="25"/>
      <c r="AQ610" s="25"/>
      <c r="AR610" s="25"/>
    </row>
    <row r="611" spans="1:44" ht="15.75" customHeight="1" x14ac:dyDescent="0.25">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c r="AC611" s="25"/>
      <c r="AD611" s="25"/>
      <c r="AE611" s="25"/>
      <c r="AF611" s="25"/>
      <c r="AG611" s="25"/>
      <c r="AH611" s="25"/>
      <c r="AI611" s="25"/>
      <c r="AJ611" s="25"/>
      <c r="AK611" s="25"/>
      <c r="AL611" s="25"/>
      <c r="AM611" s="25"/>
      <c r="AN611" s="25"/>
      <c r="AO611" s="25"/>
      <c r="AP611" s="25"/>
      <c r="AQ611" s="25"/>
      <c r="AR611" s="25"/>
    </row>
    <row r="612" spans="1:44" ht="15.75" customHeight="1" x14ac:dyDescent="0.25">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c r="AC612" s="25"/>
      <c r="AD612" s="25"/>
      <c r="AE612" s="25"/>
      <c r="AF612" s="25"/>
      <c r="AG612" s="25"/>
      <c r="AH612" s="25"/>
      <c r="AI612" s="25"/>
      <c r="AJ612" s="25"/>
      <c r="AK612" s="25"/>
      <c r="AL612" s="25"/>
      <c r="AM612" s="25"/>
      <c r="AN612" s="25"/>
      <c r="AO612" s="25"/>
      <c r="AP612" s="25"/>
      <c r="AQ612" s="25"/>
      <c r="AR612" s="25"/>
    </row>
    <row r="613" spans="1:44" ht="15.75" customHeight="1" x14ac:dyDescent="0.25">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c r="AC613" s="25"/>
      <c r="AD613" s="25"/>
      <c r="AE613" s="25"/>
      <c r="AF613" s="25"/>
      <c r="AG613" s="25"/>
      <c r="AH613" s="25"/>
      <c r="AI613" s="25"/>
      <c r="AJ613" s="25"/>
      <c r="AK613" s="25"/>
      <c r="AL613" s="25"/>
      <c r="AM613" s="25"/>
      <c r="AN613" s="25"/>
      <c r="AO613" s="25"/>
      <c r="AP613" s="25"/>
      <c r="AQ613" s="25"/>
      <c r="AR613" s="25"/>
    </row>
    <row r="614" spans="1:44" ht="15.75" customHeight="1" x14ac:dyDescent="0.25">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c r="AC614" s="25"/>
      <c r="AD614" s="25"/>
      <c r="AE614" s="25"/>
      <c r="AF614" s="25"/>
      <c r="AG614" s="25"/>
      <c r="AH614" s="25"/>
      <c r="AI614" s="25"/>
      <c r="AJ614" s="25"/>
      <c r="AK614" s="25"/>
      <c r="AL614" s="25"/>
      <c r="AM614" s="25"/>
      <c r="AN614" s="25"/>
      <c r="AO614" s="25"/>
      <c r="AP614" s="25"/>
      <c r="AQ614" s="25"/>
      <c r="AR614" s="25"/>
    </row>
    <row r="615" spans="1:44" ht="15.75" customHeight="1" x14ac:dyDescent="0.25">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c r="AC615" s="25"/>
      <c r="AD615" s="25"/>
      <c r="AE615" s="25"/>
      <c r="AF615" s="25"/>
      <c r="AG615" s="25"/>
      <c r="AH615" s="25"/>
      <c r="AI615" s="25"/>
      <c r="AJ615" s="25"/>
      <c r="AK615" s="25"/>
      <c r="AL615" s="25"/>
      <c r="AM615" s="25"/>
      <c r="AN615" s="25"/>
      <c r="AO615" s="25"/>
      <c r="AP615" s="25"/>
      <c r="AQ615" s="25"/>
      <c r="AR615" s="25"/>
    </row>
    <row r="616" spans="1:44" ht="15.75" customHeight="1" x14ac:dyDescent="0.25">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c r="AC616" s="25"/>
      <c r="AD616" s="25"/>
      <c r="AE616" s="25"/>
      <c r="AF616" s="25"/>
      <c r="AG616" s="25"/>
      <c r="AH616" s="25"/>
      <c r="AI616" s="25"/>
      <c r="AJ616" s="25"/>
      <c r="AK616" s="25"/>
      <c r="AL616" s="25"/>
      <c r="AM616" s="25"/>
      <c r="AN616" s="25"/>
      <c r="AO616" s="25"/>
      <c r="AP616" s="25"/>
      <c r="AQ616" s="25"/>
      <c r="AR616" s="25"/>
    </row>
    <row r="617" spans="1:44" ht="15.75" customHeight="1" x14ac:dyDescent="0.25">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c r="AM617" s="25"/>
      <c r="AN617" s="25"/>
      <c r="AO617" s="25"/>
      <c r="AP617" s="25"/>
      <c r="AQ617" s="25"/>
      <c r="AR617" s="25"/>
    </row>
    <row r="618" spans="1:44" ht="15.75" customHeight="1" x14ac:dyDescent="0.25">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c r="AG618" s="25"/>
      <c r="AH618" s="25"/>
      <c r="AI618" s="25"/>
      <c r="AJ618" s="25"/>
      <c r="AK618" s="25"/>
      <c r="AL618" s="25"/>
      <c r="AM618" s="25"/>
      <c r="AN618" s="25"/>
      <c r="AO618" s="25"/>
      <c r="AP618" s="25"/>
      <c r="AQ618" s="25"/>
      <c r="AR618" s="25"/>
    </row>
    <row r="619" spans="1:44" ht="15.75" customHeight="1" x14ac:dyDescent="0.25">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c r="AM619" s="25"/>
      <c r="AN619" s="25"/>
      <c r="AO619" s="25"/>
      <c r="AP619" s="25"/>
      <c r="AQ619" s="25"/>
      <c r="AR619" s="25"/>
    </row>
    <row r="620" spans="1:44" ht="15.75" customHeight="1" x14ac:dyDescent="0.25">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c r="AC620" s="25"/>
      <c r="AD620" s="25"/>
      <c r="AE620" s="25"/>
      <c r="AF620" s="25"/>
      <c r="AG620" s="25"/>
      <c r="AH620" s="25"/>
      <c r="AI620" s="25"/>
      <c r="AJ620" s="25"/>
      <c r="AK620" s="25"/>
      <c r="AL620" s="25"/>
      <c r="AM620" s="25"/>
      <c r="AN620" s="25"/>
      <c r="AO620" s="25"/>
      <c r="AP620" s="25"/>
      <c r="AQ620" s="25"/>
      <c r="AR620" s="25"/>
    </row>
    <row r="621" spans="1:44" ht="15.75" customHeight="1" x14ac:dyDescent="0.25">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c r="AC621" s="25"/>
      <c r="AD621" s="25"/>
      <c r="AE621" s="25"/>
      <c r="AF621" s="25"/>
      <c r="AG621" s="25"/>
      <c r="AH621" s="25"/>
      <c r="AI621" s="25"/>
      <c r="AJ621" s="25"/>
      <c r="AK621" s="25"/>
      <c r="AL621" s="25"/>
      <c r="AM621" s="25"/>
      <c r="AN621" s="25"/>
      <c r="AO621" s="25"/>
      <c r="AP621" s="25"/>
      <c r="AQ621" s="25"/>
      <c r="AR621" s="25"/>
    </row>
    <row r="622" spans="1:44" ht="15.75" customHeight="1" x14ac:dyDescent="0.25">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5"/>
      <c r="AC622" s="25"/>
      <c r="AD622" s="25"/>
      <c r="AE622" s="25"/>
      <c r="AF622" s="25"/>
      <c r="AG622" s="25"/>
      <c r="AH622" s="25"/>
      <c r="AI622" s="25"/>
      <c r="AJ622" s="25"/>
      <c r="AK622" s="25"/>
      <c r="AL622" s="25"/>
      <c r="AM622" s="25"/>
      <c r="AN622" s="25"/>
      <c r="AO622" s="25"/>
      <c r="AP622" s="25"/>
      <c r="AQ622" s="25"/>
      <c r="AR622" s="25"/>
    </row>
    <row r="623" spans="1:44" ht="15.75" customHeight="1" x14ac:dyDescent="0.25">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c r="AC623" s="25"/>
      <c r="AD623" s="25"/>
      <c r="AE623" s="25"/>
      <c r="AF623" s="25"/>
      <c r="AG623" s="25"/>
      <c r="AH623" s="25"/>
      <c r="AI623" s="25"/>
      <c r="AJ623" s="25"/>
      <c r="AK623" s="25"/>
      <c r="AL623" s="25"/>
      <c r="AM623" s="25"/>
      <c r="AN623" s="25"/>
      <c r="AO623" s="25"/>
      <c r="AP623" s="25"/>
      <c r="AQ623" s="25"/>
      <c r="AR623" s="25"/>
    </row>
    <row r="624" spans="1:44" ht="15.75" customHeight="1" x14ac:dyDescent="0.25">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5"/>
      <c r="AC624" s="25"/>
      <c r="AD624" s="25"/>
      <c r="AE624" s="25"/>
      <c r="AF624" s="25"/>
      <c r="AG624" s="25"/>
      <c r="AH624" s="25"/>
      <c r="AI624" s="25"/>
      <c r="AJ624" s="25"/>
      <c r="AK624" s="25"/>
      <c r="AL624" s="25"/>
      <c r="AM624" s="25"/>
      <c r="AN624" s="25"/>
      <c r="AO624" s="25"/>
      <c r="AP624" s="25"/>
      <c r="AQ624" s="25"/>
      <c r="AR624" s="25"/>
    </row>
    <row r="625" spans="1:44" ht="15.75" customHeight="1" x14ac:dyDescent="0.25">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c r="AC625" s="25"/>
      <c r="AD625" s="25"/>
      <c r="AE625" s="25"/>
      <c r="AF625" s="25"/>
      <c r="AG625" s="25"/>
      <c r="AH625" s="25"/>
      <c r="AI625" s="25"/>
      <c r="AJ625" s="25"/>
      <c r="AK625" s="25"/>
      <c r="AL625" s="25"/>
      <c r="AM625" s="25"/>
      <c r="AN625" s="25"/>
      <c r="AO625" s="25"/>
      <c r="AP625" s="25"/>
      <c r="AQ625" s="25"/>
      <c r="AR625" s="25"/>
    </row>
    <row r="626" spans="1:44" ht="15.75" customHeight="1" x14ac:dyDescent="0.25">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c r="AC626" s="25"/>
      <c r="AD626" s="25"/>
      <c r="AE626" s="25"/>
      <c r="AF626" s="25"/>
      <c r="AG626" s="25"/>
      <c r="AH626" s="25"/>
      <c r="AI626" s="25"/>
      <c r="AJ626" s="25"/>
      <c r="AK626" s="25"/>
      <c r="AL626" s="25"/>
      <c r="AM626" s="25"/>
      <c r="AN626" s="25"/>
      <c r="AO626" s="25"/>
      <c r="AP626" s="25"/>
      <c r="AQ626" s="25"/>
      <c r="AR626" s="25"/>
    </row>
    <row r="627" spans="1:44" ht="15.75" customHeight="1" x14ac:dyDescent="0.25">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c r="AC627" s="25"/>
      <c r="AD627" s="25"/>
      <c r="AE627" s="25"/>
      <c r="AF627" s="25"/>
      <c r="AG627" s="25"/>
      <c r="AH627" s="25"/>
      <c r="AI627" s="25"/>
      <c r="AJ627" s="25"/>
      <c r="AK627" s="25"/>
      <c r="AL627" s="25"/>
      <c r="AM627" s="25"/>
      <c r="AN627" s="25"/>
      <c r="AO627" s="25"/>
      <c r="AP627" s="25"/>
      <c r="AQ627" s="25"/>
      <c r="AR627" s="25"/>
    </row>
    <row r="628" spans="1:44" ht="15.75" customHeight="1" x14ac:dyDescent="0.25">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c r="AC628" s="25"/>
      <c r="AD628" s="25"/>
      <c r="AE628" s="25"/>
      <c r="AF628" s="25"/>
      <c r="AG628" s="25"/>
      <c r="AH628" s="25"/>
      <c r="AI628" s="25"/>
      <c r="AJ628" s="25"/>
      <c r="AK628" s="25"/>
      <c r="AL628" s="25"/>
      <c r="AM628" s="25"/>
      <c r="AN628" s="25"/>
      <c r="AO628" s="25"/>
      <c r="AP628" s="25"/>
      <c r="AQ628" s="25"/>
      <c r="AR628" s="25"/>
    </row>
    <row r="629" spans="1:44" ht="15.75" customHeight="1" x14ac:dyDescent="0.25">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c r="AC629" s="25"/>
      <c r="AD629" s="25"/>
      <c r="AE629" s="25"/>
      <c r="AF629" s="25"/>
      <c r="AG629" s="25"/>
      <c r="AH629" s="25"/>
      <c r="AI629" s="25"/>
      <c r="AJ629" s="25"/>
      <c r="AK629" s="25"/>
      <c r="AL629" s="25"/>
      <c r="AM629" s="25"/>
      <c r="AN629" s="25"/>
      <c r="AO629" s="25"/>
      <c r="AP629" s="25"/>
      <c r="AQ629" s="25"/>
      <c r="AR629" s="25"/>
    </row>
    <row r="630" spans="1:44" ht="15.75" customHeight="1" x14ac:dyDescent="0.25">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5"/>
      <c r="AC630" s="25"/>
      <c r="AD630" s="25"/>
      <c r="AE630" s="25"/>
      <c r="AF630" s="25"/>
      <c r="AG630" s="25"/>
      <c r="AH630" s="25"/>
      <c r="AI630" s="25"/>
      <c r="AJ630" s="25"/>
      <c r="AK630" s="25"/>
      <c r="AL630" s="25"/>
      <c r="AM630" s="25"/>
      <c r="AN630" s="25"/>
      <c r="AO630" s="25"/>
      <c r="AP630" s="25"/>
      <c r="AQ630" s="25"/>
      <c r="AR630" s="25"/>
    </row>
    <row r="631" spans="1:44" ht="15.75" customHeight="1" x14ac:dyDescent="0.25">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c r="AM631" s="25"/>
      <c r="AN631" s="25"/>
      <c r="AO631" s="25"/>
      <c r="AP631" s="25"/>
      <c r="AQ631" s="25"/>
      <c r="AR631" s="25"/>
    </row>
    <row r="632" spans="1:44" ht="15.75" customHeight="1" x14ac:dyDescent="0.25">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H632" s="25"/>
      <c r="AI632" s="25"/>
      <c r="AJ632" s="25"/>
      <c r="AK632" s="25"/>
      <c r="AL632" s="25"/>
      <c r="AM632" s="25"/>
      <c r="AN632" s="25"/>
      <c r="AO632" s="25"/>
      <c r="AP632" s="25"/>
      <c r="AQ632" s="25"/>
      <c r="AR632" s="25"/>
    </row>
    <row r="633" spans="1:44" ht="15.75" customHeight="1" x14ac:dyDescent="0.25">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H633" s="25"/>
      <c r="AI633" s="25"/>
      <c r="AJ633" s="25"/>
      <c r="AK633" s="25"/>
      <c r="AL633" s="25"/>
      <c r="AM633" s="25"/>
      <c r="AN633" s="25"/>
      <c r="AO633" s="25"/>
      <c r="AP633" s="25"/>
      <c r="AQ633" s="25"/>
      <c r="AR633" s="25"/>
    </row>
    <row r="634" spans="1:44" ht="15.75" customHeight="1" x14ac:dyDescent="0.25">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5"/>
      <c r="AC634" s="25"/>
      <c r="AD634" s="25"/>
      <c r="AE634" s="25"/>
      <c r="AF634" s="25"/>
      <c r="AG634" s="25"/>
      <c r="AH634" s="25"/>
      <c r="AI634" s="25"/>
      <c r="AJ634" s="25"/>
      <c r="AK634" s="25"/>
      <c r="AL634" s="25"/>
      <c r="AM634" s="25"/>
      <c r="AN634" s="25"/>
      <c r="AO634" s="25"/>
      <c r="AP634" s="25"/>
      <c r="AQ634" s="25"/>
      <c r="AR634" s="25"/>
    </row>
    <row r="635" spans="1:44" ht="15.75" customHeight="1" x14ac:dyDescent="0.25">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c r="AC635" s="25"/>
      <c r="AD635" s="25"/>
      <c r="AE635" s="25"/>
      <c r="AF635" s="25"/>
      <c r="AG635" s="25"/>
      <c r="AH635" s="25"/>
      <c r="AI635" s="25"/>
      <c r="AJ635" s="25"/>
      <c r="AK635" s="25"/>
      <c r="AL635" s="25"/>
      <c r="AM635" s="25"/>
      <c r="AN635" s="25"/>
      <c r="AO635" s="25"/>
      <c r="AP635" s="25"/>
      <c r="AQ635" s="25"/>
      <c r="AR635" s="25"/>
    </row>
    <row r="636" spans="1:44" ht="15.75" customHeight="1" x14ac:dyDescent="0.25">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c r="AC636" s="25"/>
      <c r="AD636" s="25"/>
      <c r="AE636" s="25"/>
      <c r="AF636" s="25"/>
      <c r="AG636" s="25"/>
      <c r="AH636" s="25"/>
      <c r="AI636" s="25"/>
      <c r="AJ636" s="25"/>
      <c r="AK636" s="25"/>
      <c r="AL636" s="25"/>
      <c r="AM636" s="25"/>
      <c r="AN636" s="25"/>
      <c r="AO636" s="25"/>
      <c r="AP636" s="25"/>
      <c r="AQ636" s="25"/>
      <c r="AR636" s="25"/>
    </row>
    <row r="637" spans="1:44" ht="15.75" customHeight="1" x14ac:dyDescent="0.25">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c r="AC637" s="25"/>
      <c r="AD637" s="25"/>
      <c r="AE637" s="25"/>
      <c r="AF637" s="25"/>
      <c r="AG637" s="25"/>
      <c r="AH637" s="25"/>
      <c r="AI637" s="25"/>
      <c r="AJ637" s="25"/>
      <c r="AK637" s="25"/>
      <c r="AL637" s="25"/>
      <c r="AM637" s="25"/>
      <c r="AN637" s="25"/>
      <c r="AO637" s="25"/>
      <c r="AP637" s="25"/>
      <c r="AQ637" s="25"/>
      <c r="AR637" s="25"/>
    </row>
    <row r="638" spans="1:44" ht="15.75" customHeight="1" x14ac:dyDescent="0.25">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c r="AC638" s="25"/>
      <c r="AD638" s="25"/>
      <c r="AE638" s="25"/>
      <c r="AF638" s="25"/>
      <c r="AG638" s="25"/>
      <c r="AH638" s="25"/>
      <c r="AI638" s="25"/>
      <c r="AJ638" s="25"/>
      <c r="AK638" s="25"/>
      <c r="AL638" s="25"/>
      <c r="AM638" s="25"/>
      <c r="AN638" s="25"/>
      <c r="AO638" s="25"/>
      <c r="AP638" s="25"/>
      <c r="AQ638" s="25"/>
      <c r="AR638" s="25"/>
    </row>
    <row r="639" spans="1:44" ht="15.75" customHeight="1" x14ac:dyDescent="0.25">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c r="AC639" s="25"/>
      <c r="AD639" s="25"/>
      <c r="AE639" s="25"/>
      <c r="AF639" s="25"/>
      <c r="AG639" s="25"/>
      <c r="AH639" s="25"/>
      <c r="AI639" s="25"/>
      <c r="AJ639" s="25"/>
      <c r="AK639" s="25"/>
      <c r="AL639" s="25"/>
      <c r="AM639" s="25"/>
      <c r="AN639" s="25"/>
      <c r="AO639" s="25"/>
      <c r="AP639" s="25"/>
      <c r="AQ639" s="25"/>
      <c r="AR639" s="25"/>
    </row>
    <row r="640" spans="1:44" ht="15.75" customHeight="1" x14ac:dyDescent="0.25">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c r="AC640" s="25"/>
      <c r="AD640" s="25"/>
      <c r="AE640" s="25"/>
      <c r="AF640" s="25"/>
      <c r="AG640" s="25"/>
      <c r="AH640" s="25"/>
      <c r="AI640" s="25"/>
      <c r="AJ640" s="25"/>
      <c r="AK640" s="25"/>
      <c r="AL640" s="25"/>
      <c r="AM640" s="25"/>
      <c r="AN640" s="25"/>
      <c r="AO640" s="25"/>
      <c r="AP640" s="25"/>
      <c r="AQ640" s="25"/>
      <c r="AR640" s="25"/>
    </row>
    <row r="641" spans="1:44" ht="15.75" customHeight="1" x14ac:dyDescent="0.25">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c r="AC641" s="25"/>
      <c r="AD641" s="25"/>
      <c r="AE641" s="25"/>
      <c r="AF641" s="25"/>
      <c r="AG641" s="25"/>
      <c r="AH641" s="25"/>
      <c r="AI641" s="25"/>
      <c r="AJ641" s="25"/>
      <c r="AK641" s="25"/>
      <c r="AL641" s="25"/>
      <c r="AM641" s="25"/>
      <c r="AN641" s="25"/>
      <c r="AO641" s="25"/>
      <c r="AP641" s="25"/>
      <c r="AQ641" s="25"/>
      <c r="AR641" s="25"/>
    </row>
    <row r="642" spans="1:44" ht="15.75" customHeight="1" x14ac:dyDescent="0.25">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5"/>
      <c r="AC642" s="25"/>
      <c r="AD642" s="25"/>
      <c r="AE642" s="25"/>
      <c r="AF642" s="25"/>
      <c r="AG642" s="25"/>
      <c r="AH642" s="25"/>
      <c r="AI642" s="25"/>
      <c r="AJ642" s="25"/>
      <c r="AK642" s="25"/>
      <c r="AL642" s="25"/>
      <c r="AM642" s="25"/>
      <c r="AN642" s="25"/>
      <c r="AO642" s="25"/>
      <c r="AP642" s="25"/>
      <c r="AQ642" s="25"/>
      <c r="AR642" s="25"/>
    </row>
    <row r="643" spans="1:44" ht="15.75" customHeight="1" x14ac:dyDescent="0.25">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c r="AC643" s="25"/>
      <c r="AD643" s="25"/>
      <c r="AE643" s="25"/>
      <c r="AF643" s="25"/>
      <c r="AG643" s="25"/>
      <c r="AH643" s="25"/>
      <c r="AI643" s="25"/>
      <c r="AJ643" s="25"/>
      <c r="AK643" s="25"/>
      <c r="AL643" s="25"/>
      <c r="AM643" s="25"/>
      <c r="AN643" s="25"/>
      <c r="AO643" s="25"/>
      <c r="AP643" s="25"/>
      <c r="AQ643" s="25"/>
      <c r="AR643" s="25"/>
    </row>
    <row r="644" spans="1:44" ht="15.75" customHeight="1" x14ac:dyDescent="0.25">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5"/>
      <c r="AC644" s="25"/>
      <c r="AD644" s="25"/>
      <c r="AE644" s="25"/>
      <c r="AF644" s="25"/>
      <c r="AG644" s="25"/>
      <c r="AH644" s="25"/>
      <c r="AI644" s="25"/>
      <c r="AJ644" s="25"/>
      <c r="AK644" s="25"/>
      <c r="AL644" s="25"/>
      <c r="AM644" s="25"/>
      <c r="AN644" s="25"/>
      <c r="AO644" s="25"/>
      <c r="AP644" s="25"/>
      <c r="AQ644" s="25"/>
      <c r="AR644" s="25"/>
    </row>
    <row r="645" spans="1:44" ht="15.75" customHeight="1" x14ac:dyDescent="0.25">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c r="AC645" s="25"/>
      <c r="AD645" s="25"/>
      <c r="AE645" s="25"/>
      <c r="AF645" s="25"/>
      <c r="AG645" s="25"/>
      <c r="AH645" s="25"/>
      <c r="AI645" s="25"/>
      <c r="AJ645" s="25"/>
      <c r="AK645" s="25"/>
      <c r="AL645" s="25"/>
      <c r="AM645" s="25"/>
      <c r="AN645" s="25"/>
      <c r="AO645" s="25"/>
      <c r="AP645" s="25"/>
      <c r="AQ645" s="25"/>
      <c r="AR645" s="25"/>
    </row>
    <row r="646" spans="1:44" ht="15.75" customHeight="1" x14ac:dyDescent="0.25">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5"/>
      <c r="AC646" s="25"/>
      <c r="AD646" s="25"/>
      <c r="AE646" s="25"/>
      <c r="AF646" s="25"/>
      <c r="AG646" s="25"/>
      <c r="AH646" s="25"/>
      <c r="AI646" s="25"/>
      <c r="AJ646" s="25"/>
      <c r="AK646" s="25"/>
      <c r="AL646" s="25"/>
      <c r="AM646" s="25"/>
      <c r="AN646" s="25"/>
      <c r="AO646" s="25"/>
      <c r="AP646" s="25"/>
      <c r="AQ646" s="25"/>
      <c r="AR646" s="25"/>
    </row>
    <row r="647" spans="1:44" ht="15.75" customHeight="1" x14ac:dyDescent="0.25">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c r="AC647" s="25"/>
      <c r="AD647" s="25"/>
      <c r="AE647" s="25"/>
      <c r="AF647" s="25"/>
      <c r="AG647" s="25"/>
      <c r="AH647" s="25"/>
      <c r="AI647" s="25"/>
      <c r="AJ647" s="25"/>
      <c r="AK647" s="25"/>
      <c r="AL647" s="25"/>
      <c r="AM647" s="25"/>
      <c r="AN647" s="25"/>
      <c r="AO647" s="25"/>
      <c r="AP647" s="25"/>
      <c r="AQ647" s="25"/>
      <c r="AR647" s="25"/>
    </row>
    <row r="648" spans="1:44" ht="15.75" customHeight="1" x14ac:dyDescent="0.25">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c r="AC648" s="25"/>
      <c r="AD648" s="25"/>
      <c r="AE648" s="25"/>
      <c r="AF648" s="25"/>
      <c r="AG648" s="25"/>
      <c r="AH648" s="25"/>
      <c r="AI648" s="25"/>
      <c r="AJ648" s="25"/>
      <c r="AK648" s="25"/>
      <c r="AL648" s="25"/>
      <c r="AM648" s="25"/>
      <c r="AN648" s="25"/>
      <c r="AO648" s="25"/>
      <c r="AP648" s="25"/>
      <c r="AQ648" s="25"/>
      <c r="AR648" s="25"/>
    </row>
    <row r="649" spans="1:44" ht="15.75" customHeight="1" x14ac:dyDescent="0.25">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c r="AC649" s="25"/>
      <c r="AD649" s="25"/>
      <c r="AE649" s="25"/>
      <c r="AF649" s="25"/>
      <c r="AG649" s="25"/>
      <c r="AH649" s="25"/>
      <c r="AI649" s="25"/>
      <c r="AJ649" s="25"/>
      <c r="AK649" s="25"/>
      <c r="AL649" s="25"/>
      <c r="AM649" s="25"/>
      <c r="AN649" s="25"/>
      <c r="AO649" s="25"/>
      <c r="AP649" s="25"/>
      <c r="AQ649" s="25"/>
      <c r="AR649" s="25"/>
    </row>
    <row r="650" spans="1:44" ht="15.75" customHeight="1" x14ac:dyDescent="0.25">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5"/>
      <c r="AC650" s="25"/>
      <c r="AD650" s="25"/>
      <c r="AE650" s="25"/>
      <c r="AF650" s="25"/>
      <c r="AG650" s="25"/>
      <c r="AH650" s="25"/>
      <c r="AI650" s="25"/>
      <c r="AJ650" s="25"/>
      <c r="AK650" s="25"/>
      <c r="AL650" s="25"/>
      <c r="AM650" s="25"/>
      <c r="AN650" s="25"/>
      <c r="AO650" s="25"/>
      <c r="AP650" s="25"/>
      <c r="AQ650" s="25"/>
      <c r="AR650" s="25"/>
    </row>
    <row r="651" spans="1:44" ht="15.75" customHeight="1" x14ac:dyDescent="0.25">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c r="AC651" s="25"/>
      <c r="AD651" s="25"/>
      <c r="AE651" s="25"/>
      <c r="AF651" s="25"/>
      <c r="AG651" s="25"/>
      <c r="AH651" s="25"/>
      <c r="AI651" s="25"/>
      <c r="AJ651" s="25"/>
      <c r="AK651" s="25"/>
      <c r="AL651" s="25"/>
      <c r="AM651" s="25"/>
      <c r="AN651" s="25"/>
      <c r="AO651" s="25"/>
      <c r="AP651" s="25"/>
      <c r="AQ651" s="25"/>
      <c r="AR651" s="25"/>
    </row>
    <row r="652" spans="1:44" ht="15.75" customHeight="1" x14ac:dyDescent="0.25">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c r="AC652" s="25"/>
      <c r="AD652" s="25"/>
      <c r="AE652" s="25"/>
      <c r="AF652" s="25"/>
      <c r="AG652" s="25"/>
      <c r="AH652" s="25"/>
      <c r="AI652" s="25"/>
      <c r="AJ652" s="25"/>
      <c r="AK652" s="25"/>
      <c r="AL652" s="25"/>
      <c r="AM652" s="25"/>
      <c r="AN652" s="25"/>
      <c r="AO652" s="25"/>
      <c r="AP652" s="25"/>
      <c r="AQ652" s="25"/>
      <c r="AR652" s="25"/>
    </row>
    <row r="653" spans="1:44" ht="15.75" customHeight="1" x14ac:dyDescent="0.25">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c r="AQ653" s="25"/>
      <c r="AR653" s="25"/>
    </row>
    <row r="654" spans="1:44" ht="15.75" customHeight="1" x14ac:dyDescent="0.25">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c r="AC654" s="25"/>
      <c r="AD654" s="25"/>
      <c r="AE654" s="25"/>
      <c r="AF654" s="25"/>
      <c r="AG654" s="25"/>
      <c r="AH654" s="25"/>
      <c r="AI654" s="25"/>
      <c r="AJ654" s="25"/>
      <c r="AK654" s="25"/>
      <c r="AL654" s="25"/>
      <c r="AM654" s="25"/>
      <c r="AN654" s="25"/>
      <c r="AO654" s="25"/>
      <c r="AP654" s="25"/>
      <c r="AQ654" s="25"/>
      <c r="AR654" s="25"/>
    </row>
    <row r="655" spans="1:44" ht="15.75" customHeight="1" x14ac:dyDescent="0.25">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c r="AM655" s="25"/>
      <c r="AN655" s="25"/>
      <c r="AO655" s="25"/>
      <c r="AP655" s="25"/>
      <c r="AQ655" s="25"/>
      <c r="AR655" s="25"/>
    </row>
    <row r="656" spans="1:44" ht="15.75" customHeight="1" x14ac:dyDescent="0.25">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c r="AM656" s="25"/>
      <c r="AN656" s="25"/>
      <c r="AO656" s="25"/>
      <c r="AP656" s="25"/>
      <c r="AQ656" s="25"/>
      <c r="AR656" s="25"/>
    </row>
    <row r="657" spans="1:44" ht="15.75" customHeight="1" x14ac:dyDescent="0.25">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c r="AC657" s="25"/>
      <c r="AD657" s="25"/>
      <c r="AE657" s="25"/>
      <c r="AF657" s="25"/>
      <c r="AG657" s="25"/>
      <c r="AH657" s="25"/>
      <c r="AI657" s="25"/>
      <c r="AJ657" s="25"/>
      <c r="AK657" s="25"/>
      <c r="AL657" s="25"/>
      <c r="AM657" s="25"/>
      <c r="AN657" s="25"/>
      <c r="AO657" s="25"/>
      <c r="AP657" s="25"/>
      <c r="AQ657" s="25"/>
      <c r="AR657" s="25"/>
    </row>
    <row r="658" spans="1:44" ht="15.75" customHeight="1" x14ac:dyDescent="0.25">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c r="AC658" s="25"/>
      <c r="AD658" s="25"/>
      <c r="AE658" s="25"/>
      <c r="AF658" s="25"/>
      <c r="AG658" s="25"/>
      <c r="AH658" s="25"/>
      <c r="AI658" s="25"/>
      <c r="AJ658" s="25"/>
      <c r="AK658" s="25"/>
      <c r="AL658" s="25"/>
      <c r="AM658" s="25"/>
      <c r="AN658" s="25"/>
      <c r="AO658" s="25"/>
      <c r="AP658" s="25"/>
      <c r="AQ658" s="25"/>
      <c r="AR658" s="25"/>
    </row>
    <row r="659" spans="1:44" ht="15.75" customHeight="1" x14ac:dyDescent="0.25">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c r="AC659" s="25"/>
      <c r="AD659" s="25"/>
      <c r="AE659" s="25"/>
      <c r="AF659" s="25"/>
      <c r="AG659" s="25"/>
      <c r="AH659" s="25"/>
      <c r="AI659" s="25"/>
      <c r="AJ659" s="25"/>
      <c r="AK659" s="25"/>
      <c r="AL659" s="25"/>
      <c r="AM659" s="25"/>
      <c r="AN659" s="25"/>
      <c r="AO659" s="25"/>
      <c r="AP659" s="25"/>
      <c r="AQ659" s="25"/>
      <c r="AR659" s="25"/>
    </row>
    <row r="660" spans="1:44" ht="15.75" customHeight="1" x14ac:dyDescent="0.25">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5"/>
      <c r="AC660" s="25"/>
      <c r="AD660" s="25"/>
      <c r="AE660" s="25"/>
      <c r="AF660" s="25"/>
      <c r="AG660" s="25"/>
      <c r="AH660" s="25"/>
      <c r="AI660" s="25"/>
      <c r="AJ660" s="25"/>
      <c r="AK660" s="25"/>
      <c r="AL660" s="25"/>
      <c r="AM660" s="25"/>
      <c r="AN660" s="25"/>
      <c r="AO660" s="25"/>
      <c r="AP660" s="25"/>
      <c r="AQ660" s="25"/>
      <c r="AR660" s="25"/>
    </row>
    <row r="661" spans="1:44" ht="15.75" customHeight="1" x14ac:dyDescent="0.25">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c r="AC661" s="25"/>
      <c r="AD661" s="25"/>
      <c r="AE661" s="25"/>
      <c r="AF661" s="25"/>
      <c r="AG661" s="25"/>
      <c r="AH661" s="25"/>
      <c r="AI661" s="25"/>
      <c r="AJ661" s="25"/>
      <c r="AK661" s="25"/>
      <c r="AL661" s="25"/>
      <c r="AM661" s="25"/>
      <c r="AN661" s="25"/>
      <c r="AO661" s="25"/>
      <c r="AP661" s="25"/>
      <c r="AQ661" s="25"/>
      <c r="AR661" s="25"/>
    </row>
    <row r="662" spans="1:44" ht="15.75" customHeight="1" x14ac:dyDescent="0.25">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c r="AC662" s="25"/>
      <c r="AD662" s="25"/>
      <c r="AE662" s="25"/>
      <c r="AF662" s="25"/>
      <c r="AG662" s="25"/>
      <c r="AH662" s="25"/>
      <c r="AI662" s="25"/>
      <c r="AJ662" s="25"/>
      <c r="AK662" s="25"/>
      <c r="AL662" s="25"/>
      <c r="AM662" s="25"/>
      <c r="AN662" s="25"/>
      <c r="AO662" s="25"/>
      <c r="AP662" s="25"/>
      <c r="AQ662" s="25"/>
      <c r="AR662" s="25"/>
    </row>
    <row r="663" spans="1:44" ht="15.75" customHeight="1" x14ac:dyDescent="0.25">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c r="AC663" s="25"/>
      <c r="AD663" s="25"/>
      <c r="AE663" s="25"/>
      <c r="AF663" s="25"/>
      <c r="AG663" s="25"/>
      <c r="AH663" s="25"/>
      <c r="AI663" s="25"/>
      <c r="AJ663" s="25"/>
      <c r="AK663" s="25"/>
      <c r="AL663" s="25"/>
      <c r="AM663" s="25"/>
      <c r="AN663" s="25"/>
      <c r="AO663" s="25"/>
      <c r="AP663" s="25"/>
      <c r="AQ663" s="25"/>
      <c r="AR663" s="25"/>
    </row>
    <row r="664" spans="1:44" ht="15.75" customHeight="1" x14ac:dyDescent="0.25">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c r="AC664" s="25"/>
      <c r="AD664" s="25"/>
      <c r="AE664" s="25"/>
      <c r="AF664" s="25"/>
      <c r="AG664" s="25"/>
      <c r="AH664" s="25"/>
      <c r="AI664" s="25"/>
      <c r="AJ664" s="25"/>
      <c r="AK664" s="25"/>
      <c r="AL664" s="25"/>
      <c r="AM664" s="25"/>
      <c r="AN664" s="25"/>
      <c r="AO664" s="25"/>
      <c r="AP664" s="25"/>
      <c r="AQ664" s="25"/>
      <c r="AR664" s="25"/>
    </row>
    <row r="665" spans="1:44" ht="15.75" customHeight="1" x14ac:dyDescent="0.25">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c r="AC665" s="25"/>
      <c r="AD665" s="25"/>
      <c r="AE665" s="25"/>
      <c r="AF665" s="25"/>
      <c r="AG665" s="25"/>
      <c r="AH665" s="25"/>
      <c r="AI665" s="25"/>
      <c r="AJ665" s="25"/>
      <c r="AK665" s="25"/>
      <c r="AL665" s="25"/>
      <c r="AM665" s="25"/>
      <c r="AN665" s="25"/>
      <c r="AO665" s="25"/>
      <c r="AP665" s="25"/>
      <c r="AQ665" s="25"/>
      <c r="AR665" s="25"/>
    </row>
    <row r="666" spans="1:44" ht="15.75" customHeight="1" x14ac:dyDescent="0.25">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c r="AC666" s="25"/>
      <c r="AD666" s="25"/>
      <c r="AE666" s="25"/>
      <c r="AF666" s="25"/>
      <c r="AG666" s="25"/>
      <c r="AH666" s="25"/>
      <c r="AI666" s="25"/>
      <c r="AJ666" s="25"/>
      <c r="AK666" s="25"/>
      <c r="AL666" s="25"/>
      <c r="AM666" s="25"/>
      <c r="AN666" s="25"/>
      <c r="AO666" s="25"/>
      <c r="AP666" s="25"/>
      <c r="AQ666" s="25"/>
      <c r="AR666" s="25"/>
    </row>
    <row r="667" spans="1:44" ht="15.75" customHeight="1" x14ac:dyDescent="0.25">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c r="AC667" s="25"/>
      <c r="AD667" s="25"/>
      <c r="AE667" s="25"/>
      <c r="AF667" s="25"/>
      <c r="AG667" s="25"/>
      <c r="AH667" s="25"/>
      <c r="AI667" s="25"/>
      <c r="AJ667" s="25"/>
      <c r="AK667" s="25"/>
      <c r="AL667" s="25"/>
      <c r="AM667" s="25"/>
      <c r="AN667" s="25"/>
      <c r="AO667" s="25"/>
      <c r="AP667" s="25"/>
      <c r="AQ667" s="25"/>
      <c r="AR667" s="25"/>
    </row>
    <row r="668" spans="1:44" ht="15.75" customHeight="1" x14ac:dyDescent="0.25">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c r="AC668" s="25"/>
      <c r="AD668" s="25"/>
      <c r="AE668" s="25"/>
      <c r="AF668" s="25"/>
      <c r="AG668" s="25"/>
      <c r="AH668" s="25"/>
      <c r="AI668" s="25"/>
      <c r="AJ668" s="25"/>
      <c r="AK668" s="25"/>
      <c r="AL668" s="25"/>
      <c r="AM668" s="25"/>
      <c r="AN668" s="25"/>
      <c r="AO668" s="25"/>
      <c r="AP668" s="25"/>
      <c r="AQ668" s="25"/>
      <c r="AR668" s="25"/>
    </row>
    <row r="669" spans="1:44" ht="15.75" customHeight="1" x14ac:dyDescent="0.25">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c r="AC669" s="25"/>
      <c r="AD669" s="25"/>
      <c r="AE669" s="25"/>
      <c r="AF669" s="25"/>
      <c r="AG669" s="25"/>
      <c r="AH669" s="25"/>
      <c r="AI669" s="25"/>
      <c r="AJ669" s="25"/>
      <c r="AK669" s="25"/>
      <c r="AL669" s="25"/>
      <c r="AM669" s="25"/>
      <c r="AN669" s="25"/>
      <c r="AO669" s="25"/>
      <c r="AP669" s="25"/>
      <c r="AQ669" s="25"/>
      <c r="AR669" s="25"/>
    </row>
    <row r="670" spans="1:44" ht="15.75" customHeight="1" x14ac:dyDescent="0.25">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5"/>
      <c r="AC670" s="25"/>
      <c r="AD670" s="25"/>
      <c r="AE670" s="25"/>
      <c r="AF670" s="25"/>
      <c r="AG670" s="25"/>
      <c r="AH670" s="25"/>
      <c r="AI670" s="25"/>
      <c r="AJ670" s="25"/>
      <c r="AK670" s="25"/>
      <c r="AL670" s="25"/>
      <c r="AM670" s="25"/>
      <c r="AN670" s="25"/>
      <c r="AO670" s="25"/>
      <c r="AP670" s="25"/>
      <c r="AQ670" s="25"/>
      <c r="AR670" s="25"/>
    </row>
    <row r="671" spans="1:44" ht="15.75" customHeight="1" x14ac:dyDescent="0.25">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c r="AC671" s="25"/>
      <c r="AD671" s="25"/>
      <c r="AE671" s="25"/>
      <c r="AF671" s="25"/>
      <c r="AG671" s="25"/>
      <c r="AH671" s="25"/>
      <c r="AI671" s="25"/>
      <c r="AJ671" s="25"/>
      <c r="AK671" s="25"/>
      <c r="AL671" s="25"/>
      <c r="AM671" s="25"/>
      <c r="AN671" s="25"/>
      <c r="AO671" s="25"/>
      <c r="AP671" s="25"/>
      <c r="AQ671" s="25"/>
      <c r="AR671" s="25"/>
    </row>
    <row r="672" spans="1:44" ht="15.75" customHeight="1" x14ac:dyDescent="0.25">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c r="AC672" s="25"/>
      <c r="AD672" s="25"/>
      <c r="AE672" s="25"/>
      <c r="AF672" s="25"/>
      <c r="AG672" s="25"/>
      <c r="AH672" s="25"/>
      <c r="AI672" s="25"/>
      <c r="AJ672" s="25"/>
      <c r="AK672" s="25"/>
      <c r="AL672" s="25"/>
      <c r="AM672" s="25"/>
      <c r="AN672" s="25"/>
      <c r="AO672" s="25"/>
      <c r="AP672" s="25"/>
      <c r="AQ672" s="25"/>
      <c r="AR672" s="25"/>
    </row>
    <row r="673" spans="1:44" ht="15.75" customHeight="1" x14ac:dyDescent="0.25">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c r="AC673" s="25"/>
      <c r="AD673" s="25"/>
      <c r="AE673" s="25"/>
      <c r="AF673" s="25"/>
      <c r="AG673" s="25"/>
      <c r="AH673" s="25"/>
      <c r="AI673" s="25"/>
      <c r="AJ673" s="25"/>
      <c r="AK673" s="25"/>
      <c r="AL673" s="25"/>
      <c r="AM673" s="25"/>
      <c r="AN673" s="25"/>
      <c r="AO673" s="25"/>
      <c r="AP673" s="25"/>
      <c r="AQ673" s="25"/>
      <c r="AR673" s="25"/>
    </row>
    <row r="674" spans="1:44" ht="15.75" customHeight="1" x14ac:dyDescent="0.25">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c r="AC674" s="25"/>
      <c r="AD674" s="25"/>
      <c r="AE674" s="25"/>
      <c r="AF674" s="25"/>
      <c r="AG674" s="25"/>
      <c r="AH674" s="25"/>
      <c r="AI674" s="25"/>
      <c r="AJ674" s="25"/>
      <c r="AK674" s="25"/>
      <c r="AL674" s="25"/>
      <c r="AM674" s="25"/>
      <c r="AN674" s="25"/>
      <c r="AO674" s="25"/>
      <c r="AP674" s="25"/>
      <c r="AQ674" s="25"/>
      <c r="AR674" s="25"/>
    </row>
    <row r="675" spans="1:44" ht="15.75" customHeight="1" x14ac:dyDescent="0.25">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c r="AC675" s="25"/>
      <c r="AD675" s="25"/>
      <c r="AE675" s="25"/>
      <c r="AF675" s="25"/>
      <c r="AG675" s="25"/>
      <c r="AH675" s="25"/>
      <c r="AI675" s="25"/>
      <c r="AJ675" s="25"/>
      <c r="AK675" s="25"/>
      <c r="AL675" s="25"/>
      <c r="AM675" s="25"/>
      <c r="AN675" s="25"/>
      <c r="AO675" s="25"/>
      <c r="AP675" s="25"/>
      <c r="AQ675" s="25"/>
      <c r="AR675" s="25"/>
    </row>
    <row r="676" spans="1:44" ht="15.75" customHeight="1" x14ac:dyDescent="0.25">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c r="AC676" s="25"/>
      <c r="AD676" s="25"/>
      <c r="AE676" s="25"/>
      <c r="AF676" s="25"/>
      <c r="AG676" s="25"/>
      <c r="AH676" s="25"/>
      <c r="AI676" s="25"/>
      <c r="AJ676" s="25"/>
      <c r="AK676" s="25"/>
      <c r="AL676" s="25"/>
      <c r="AM676" s="25"/>
      <c r="AN676" s="25"/>
      <c r="AO676" s="25"/>
      <c r="AP676" s="25"/>
      <c r="AQ676" s="25"/>
      <c r="AR676" s="25"/>
    </row>
    <row r="677" spans="1:44" ht="15.75" customHeight="1" x14ac:dyDescent="0.25">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c r="AC677" s="25"/>
      <c r="AD677" s="25"/>
      <c r="AE677" s="25"/>
      <c r="AF677" s="25"/>
      <c r="AG677" s="25"/>
      <c r="AH677" s="25"/>
      <c r="AI677" s="25"/>
      <c r="AJ677" s="25"/>
      <c r="AK677" s="25"/>
      <c r="AL677" s="25"/>
      <c r="AM677" s="25"/>
      <c r="AN677" s="25"/>
      <c r="AO677" s="25"/>
      <c r="AP677" s="25"/>
      <c r="AQ677" s="25"/>
      <c r="AR677" s="25"/>
    </row>
    <row r="678" spans="1:44" ht="15.75" customHeight="1" x14ac:dyDescent="0.25">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c r="AC678" s="25"/>
      <c r="AD678" s="25"/>
      <c r="AE678" s="25"/>
      <c r="AF678" s="25"/>
      <c r="AG678" s="25"/>
      <c r="AH678" s="25"/>
      <c r="AI678" s="25"/>
      <c r="AJ678" s="25"/>
      <c r="AK678" s="25"/>
      <c r="AL678" s="25"/>
      <c r="AM678" s="25"/>
      <c r="AN678" s="25"/>
      <c r="AO678" s="25"/>
      <c r="AP678" s="25"/>
      <c r="AQ678" s="25"/>
      <c r="AR678" s="25"/>
    </row>
    <row r="679" spans="1:44" ht="15.75" customHeight="1" x14ac:dyDescent="0.25">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c r="AC679" s="25"/>
      <c r="AD679" s="25"/>
      <c r="AE679" s="25"/>
      <c r="AF679" s="25"/>
      <c r="AG679" s="25"/>
      <c r="AH679" s="25"/>
      <c r="AI679" s="25"/>
      <c r="AJ679" s="25"/>
      <c r="AK679" s="25"/>
      <c r="AL679" s="25"/>
      <c r="AM679" s="25"/>
      <c r="AN679" s="25"/>
      <c r="AO679" s="25"/>
      <c r="AP679" s="25"/>
      <c r="AQ679" s="25"/>
      <c r="AR679" s="25"/>
    </row>
    <row r="680" spans="1:44" ht="15.75" customHeight="1" x14ac:dyDescent="0.25">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c r="AC680" s="25"/>
      <c r="AD680" s="25"/>
      <c r="AE680" s="25"/>
      <c r="AF680" s="25"/>
      <c r="AG680" s="25"/>
      <c r="AH680" s="25"/>
      <c r="AI680" s="25"/>
      <c r="AJ680" s="25"/>
      <c r="AK680" s="25"/>
      <c r="AL680" s="25"/>
      <c r="AM680" s="25"/>
      <c r="AN680" s="25"/>
      <c r="AO680" s="25"/>
      <c r="AP680" s="25"/>
      <c r="AQ680" s="25"/>
      <c r="AR680" s="25"/>
    </row>
    <row r="681" spans="1:44" ht="15.75" customHeight="1" x14ac:dyDescent="0.25">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c r="AG681" s="25"/>
      <c r="AH681" s="25"/>
      <c r="AI681" s="25"/>
      <c r="AJ681" s="25"/>
      <c r="AK681" s="25"/>
      <c r="AL681" s="25"/>
      <c r="AM681" s="25"/>
      <c r="AN681" s="25"/>
      <c r="AO681" s="25"/>
      <c r="AP681" s="25"/>
      <c r="AQ681" s="25"/>
      <c r="AR681" s="25"/>
    </row>
    <row r="682" spans="1:44" ht="15.75" customHeight="1" x14ac:dyDescent="0.25">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c r="AC682" s="25"/>
      <c r="AD682" s="25"/>
      <c r="AE682" s="25"/>
      <c r="AF682" s="25"/>
      <c r="AG682" s="25"/>
      <c r="AH682" s="25"/>
      <c r="AI682" s="25"/>
      <c r="AJ682" s="25"/>
      <c r="AK682" s="25"/>
      <c r="AL682" s="25"/>
      <c r="AM682" s="25"/>
      <c r="AN682" s="25"/>
      <c r="AO682" s="25"/>
      <c r="AP682" s="25"/>
      <c r="AQ682" s="25"/>
      <c r="AR682" s="25"/>
    </row>
    <row r="683" spans="1:44" ht="15.75" customHeight="1" x14ac:dyDescent="0.25">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c r="AC683" s="25"/>
      <c r="AD683" s="25"/>
      <c r="AE683" s="25"/>
      <c r="AF683" s="25"/>
      <c r="AG683" s="25"/>
      <c r="AH683" s="25"/>
      <c r="AI683" s="25"/>
      <c r="AJ683" s="25"/>
      <c r="AK683" s="25"/>
      <c r="AL683" s="25"/>
      <c r="AM683" s="25"/>
      <c r="AN683" s="25"/>
      <c r="AO683" s="25"/>
      <c r="AP683" s="25"/>
      <c r="AQ683" s="25"/>
      <c r="AR683" s="25"/>
    </row>
    <row r="684" spans="1:44" ht="15.75" customHeight="1" x14ac:dyDescent="0.25">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c r="AC684" s="25"/>
      <c r="AD684" s="25"/>
      <c r="AE684" s="25"/>
      <c r="AF684" s="25"/>
      <c r="AG684" s="25"/>
      <c r="AH684" s="25"/>
      <c r="AI684" s="25"/>
      <c r="AJ684" s="25"/>
      <c r="AK684" s="25"/>
      <c r="AL684" s="25"/>
      <c r="AM684" s="25"/>
      <c r="AN684" s="25"/>
      <c r="AO684" s="25"/>
      <c r="AP684" s="25"/>
      <c r="AQ684" s="25"/>
      <c r="AR684" s="25"/>
    </row>
    <row r="685" spans="1:44" ht="15.75" customHeight="1" x14ac:dyDescent="0.25">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c r="AC685" s="25"/>
      <c r="AD685" s="25"/>
      <c r="AE685" s="25"/>
      <c r="AF685" s="25"/>
      <c r="AG685" s="25"/>
      <c r="AH685" s="25"/>
      <c r="AI685" s="25"/>
      <c r="AJ685" s="25"/>
      <c r="AK685" s="25"/>
      <c r="AL685" s="25"/>
      <c r="AM685" s="25"/>
      <c r="AN685" s="25"/>
      <c r="AO685" s="25"/>
      <c r="AP685" s="25"/>
      <c r="AQ685" s="25"/>
      <c r="AR685" s="25"/>
    </row>
    <row r="686" spans="1:44" ht="15.75" customHeight="1" x14ac:dyDescent="0.25">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c r="AC686" s="25"/>
      <c r="AD686" s="25"/>
      <c r="AE686" s="25"/>
      <c r="AF686" s="25"/>
      <c r="AG686" s="25"/>
      <c r="AH686" s="25"/>
      <c r="AI686" s="25"/>
      <c r="AJ686" s="25"/>
      <c r="AK686" s="25"/>
      <c r="AL686" s="25"/>
      <c r="AM686" s="25"/>
      <c r="AN686" s="25"/>
      <c r="AO686" s="25"/>
      <c r="AP686" s="25"/>
      <c r="AQ686" s="25"/>
      <c r="AR686" s="25"/>
    </row>
    <row r="687" spans="1:44" ht="15.75" customHeight="1" x14ac:dyDescent="0.25">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25"/>
      <c r="AN687" s="25"/>
      <c r="AO687" s="25"/>
      <c r="AP687" s="25"/>
      <c r="AQ687" s="25"/>
      <c r="AR687" s="25"/>
    </row>
    <row r="688" spans="1:44" ht="15.75" customHeight="1" x14ac:dyDescent="0.25">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c r="AC688" s="25"/>
      <c r="AD688" s="25"/>
      <c r="AE688" s="25"/>
      <c r="AF688" s="25"/>
      <c r="AG688" s="25"/>
      <c r="AH688" s="25"/>
      <c r="AI688" s="25"/>
      <c r="AJ688" s="25"/>
      <c r="AK688" s="25"/>
      <c r="AL688" s="25"/>
      <c r="AM688" s="25"/>
      <c r="AN688" s="25"/>
      <c r="AO688" s="25"/>
      <c r="AP688" s="25"/>
      <c r="AQ688" s="25"/>
      <c r="AR688" s="25"/>
    </row>
    <row r="689" spans="1:44" ht="15.75" customHeight="1" x14ac:dyDescent="0.25">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c r="AC689" s="25"/>
      <c r="AD689" s="25"/>
      <c r="AE689" s="25"/>
      <c r="AF689" s="25"/>
      <c r="AG689" s="25"/>
      <c r="AH689" s="25"/>
      <c r="AI689" s="25"/>
      <c r="AJ689" s="25"/>
      <c r="AK689" s="25"/>
      <c r="AL689" s="25"/>
      <c r="AM689" s="25"/>
      <c r="AN689" s="25"/>
      <c r="AO689" s="25"/>
      <c r="AP689" s="25"/>
      <c r="AQ689" s="25"/>
      <c r="AR689" s="25"/>
    </row>
    <row r="690" spans="1:44" ht="15.75" customHeight="1" x14ac:dyDescent="0.25">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c r="AC690" s="25"/>
      <c r="AD690" s="25"/>
      <c r="AE690" s="25"/>
      <c r="AF690" s="25"/>
      <c r="AG690" s="25"/>
      <c r="AH690" s="25"/>
      <c r="AI690" s="25"/>
      <c r="AJ690" s="25"/>
      <c r="AK690" s="25"/>
      <c r="AL690" s="25"/>
      <c r="AM690" s="25"/>
      <c r="AN690" s="25"/>
      <c r="AO690" s="25"/>
      <c r="AP690" s="25"/>
      <c r="AQ690" s="25"/>
      <c r="AR690" s="25"/>
    </row>
    <row r="691" spans="1:44" ht="15.75" customHeight="1" x14ac:dyDescent="0.25">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c r="AC691" s="25"/>
      <c r="AD691" s="25"/>
      <c r="AE691" s="25"/>
      <c r="AF691" s="25"/>
      <c r="AG691" s="25"/>
      <c r="AH691" s="25"/>
      <c r="AI691" s="25"/>
      <c r="AJ691" s="25"/>
      <c r="AK691" s="25"/>
      <c r="AL691" s="25"/>
      <c r="AM691" s="25"/>
      <c r="AN691" s="25"/>
      <c r="AO691" s="25"/>
      <c r="AP691" s="25"/>
      <c r="AQ691" s="25"/>
      <c r="AR691" s="25"/>
    </row>
    <row r="692" spans="1:44" ht="15.75" customHeight="1" x14ac:dyDescent="0.25">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c r="AC692" s="25"/>
      <c r="AD692" s="25"/>
      <c r="AE692" s="25"/>
      <c r="AF692" s="25"/>
      <c r="AG692" s="25"/>
      <c r="AH692" s="25"/>
      <c r="AI692" s="25"/>
      <c r="AJ692" s="25"/>
      <c r="AK692" s="25"/>
      <c r="AL692" s="25"/>
      <c r="AM692" s="25"/>
      <c r="AN692" s="25"/>
      <c r="AO692" s="25"/>
      <c r="AP692" s="25"/>
      <c r="AQ692" s="25"/>
      <c r="AR692" s="25"/>
    </row>
    <row r="693" spans="1:44" ht="15.75" customHeight="1" x14ac:dyDescent="0.25">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c r="AC693" s="25"/>
      <c r="AD693" s="25"/>
      <c r="AE693" s="25"/>
      <c r="AF693" s="25"/>
      <c r="AG693" s="25"/>
      <c r="AH693" s="25"/>
      <c r="AI693" s="25"/>
      <c r="AJ693" s="25"/>
      <c r="AK693" s="25"/>
      <c r="AL693" s="25"/>
      <c r="AM693" s="25"/>
      <c r="AN693" s="25"/>
      <c r="AO693" s="25"/>
      <c r="AP693" s="25"/>
      <c r="AQ693" s="25"/>
      <c r="AR693" s="25"/>
    </row>
    <row r="694" spans="1:44" ht="15.75" customHeight="1" x14ac:dyDescent="0.25">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c r="AC694" s="25"/>
      <c r="AD694" s="25"/>
      <c r="AE694" s="25"/>
      <c r="AF694" s="25"/>
      <c r="AG694" s="25"/>
      <c r="AH694" s="25"/>
      <c r="AI694" s="25"/>
      <c r="AJ694" s="25"/>
      <c r="AK694" s="25"/>
      <c r="AL694" s="25"/>
      <c r="AM694" s="25"/>
      <c r="AN694" s="25"/>
      <c r="AO694" s="25"/>
      <c r="AP694" s="25"/>
      <c r="AQ694" s="25"/>
      <c r="AR694" s="25"/>
    </row>
    <row r="695" spans="1:44" ht="15.75" customHeight="1" x14ac:dyDescent="0.25">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c r="AC695" s="25"/>
      <c r="AD695" s="25"/>
      <c r="AE695" s="25"/>
      <c r="AF695" s="25"/>
      <c r="AG695" s="25"/>
      <c r="AH695" s="25"/>
      <c r="AI695" s="25"/>
      <c r="AJ695" s="25"/>
      <c r="AK695" s="25"/>
      <c r="AL695" s="25"/>
      <c r="AM695" s="25"/>
      <c r="AN695" s="25"/>
      <c r="AO695" s="25"/>
      <c r="AP695" s="25"/>
      <c r="AQ695" s="25"/>
      <c r="AR695" s="25"/>
    </row>
    <row r="696" spans="1:44" ht="15.75" customHeight="1" x14ac:dyDescent="0.25">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c r="AC696" s="25"/>
      <c r="AD696" s="25"/>
      <c r="AE696" s="25"/>
      <c r="AF696" s="25"/>
      <c r="AG696" s="25"/>
      <c r="AH696" s="25"/>
      <c r="AI696" s="25"/>
      <c r="AJ696" s="25"/>
      <c r="AK696" s="25"/>
      <c r="AL696" s="25"/>
      <c r="AM696" s="25"/>
      <c r="AN696" s="25"/>
      <c r="AO696" s="25"/>
      <c r="AP696" s="25"/>
      <c r="AQ696" s="25"/>
      <c r="AR696" s="25"/>
    </row>
    <row r="697" spans="1:44" ht="15.75" customHeight="1" x14ac:dyDescent="0.25">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c r="AC697" s="25"/>
      <c r="AD697" s="25"/>
      <c r="AE697" s="25"/>
      <c r="AF697" s="25"/>
      <c r="AG697" s="25"/>
      <c r="AH697" s="25"/>
      <c r="AI697" s="25"/>
      <c r="AJ697" s="25"/>
      <c r="AK697" s="25"/>
      <c r="AL697" s="25"/>
      <c r="AM697" s="25"/>
      <c r="AN697" s="25"/>
      <c r="AO697" s="25"/>
      <c r="AP697" s="25"/>
      <c r="AQ697" s="25"/>
      <c r="AR697" s="25"/>
    </row>
    <row r="698" spans="1:44" ht="15.75" customHeight="1" x14ac:dyDescent="0.25">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c r="AC698" s="25"/>
      <c r="AD698" s="25"/>
      <c r="AE698" s="25"/>
      <c r="AF698" s="25"/>
      <c r="AG698" s="25"/>
      <c r="AH698" s="25"/>
      <c r="AI698" s="25"/>
      <c r="AJ698" s="25"/>
      <c r="AK698" s="25"/>
      <c r="AL698" s="25"/>
      <c r="AM698" s="25"/>
      <c r="AN698" s="25"/>
      <c r="AO698" s="25"/>
      <c r="AP698" s="25"/>
      <c r="AQ698" s="25"/>
      <c r="AR698" s="25"/>
    </row>
    <row r="699" spans="1:44" ht="15.75" customHeight="1" x14ac:dyDescent="0.25">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c r="AC699" s="25"/>
      <c r="AD699" s="25"/>
      <c r="AE699" s="25"/>
      <c r="AF699" s="25"/>
      <c r="AG699" s="25"/>
      <c r="AH699" s="25"/>
      <c r="AI699" s="25"/>
      <c r="AJ699" s="25"/>
      <c r="AK699" s="25"/>
      <c r="AL699" s="25"/>
      <c r="AM699" s="25"/>
      <c r="AN699" s="25"/>
      <c r="AO699" s="25"/>
      <c r="AP699" s="25"/>
      <c r="AQ699" s="25"/>
      <c r="AR699" s="25"/>
    </row>
    <row r="700" spans="1:44" ht="15.75" customHeight="1" x14ac:dyDescent="0.25">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c r="AC700" s="25"/>
      <c r="AD700" s="25"/>
      <c r="AE700" s="25"/>
      <c r="AF700" s="25"/>
      <c r="AG700" s="25"/>
      <c r="AH700" s="25"/>
      <c r="AI700" s="25"/>
      <c r="AJ700" s="25"/>
      <c r="AK700" s="25"/>
      <c r="AL700" s="25"/>
      <c r="AM700" s="25"/>
      <c r="AN700" s="25"/>
      <c r="AO700" s="25"/>
      <c r="AP700" s="25"/>
      <c r="AQ700" s="25"/>
      <c r="AR700" s="25"/>
    </row>
    <row r="701" spans="1:44" ht="15.75" customHeight="1" x14ac:dyDescent="0.25">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25"/>
      <c r="AN701" s="25"/>
      <c r="AO701" s="25"/>
      <c r="AP701" s="25"/>
      <c r="AQ701" s="25"/>
      <c r="AR701" s="25"/>
    </row>
    <row r="702" spans="1:44" ht="15.75" customHeight="1" x14ac:dyDescent="0.25">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c r="AC702" s="25"/>
      <c r="AD702" s="25"/>
      <c r="AE702" s="25"/>
      <c r="AF702" s="25"/>
      <c r="AG702" s="25"/>
      <c r="AH702" s="25"/>
      <c r="AI702" s="25"/>
      <c r="AJ702" s="25"/>
      <c r="AK702" s="25"/>
      <c r="AL702" s="25"/>
      <c r="AM702" s="25"/>
      <c r="AN702" s="25"/>
      <c r="AO702" s="25"/>
      <c r="AP702" s="25"/>
      <c r="AQ702" s="25"/>
      <c r="AR702" s="25"/>
    </row>
    <row r="703" spans="1:44" ht="15.75" customHeight="1" x14ac:dyDescent="0.25">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c r="AC703" s="25"/>
      <c r="AD703" s="25"/>
      <c r="AE703" s="25"/>
      <c r="AF703" s="25"/>
      <c r="AG703" s="25"/>
      <c r="AH703" s="25"/>
      <c r="AI703" s="25"/>
      <c r="AJ703" s="25"/>
      <c r="AK703" s="25"/>
      <c r="AL703" s="25"/>
      <c r="AM703" s="25"/>
      <c r="AN703" s="25"/>
      <c r="AO703" s="25"/>
      <c r="AP703" s="25"/>
      <c r="AQ703" s="25"/>
      <c r="AR703" s="25"/>
    </row>
    <row r="704" spans="1:44" ht="15.75" customHeight="1" x14ac:dyDescent="0.25">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5"/>
      <c r="AC704" s="25"/>
      <c r="AD704" s="25"/>
      <c r="AE704" s="25"/>
      <c r="AF704" s="25"/>
      <c r="AG704" s="25"/>
      <c r="AH704" s="25"/>
      <c r="AI704" s="25"/>
      <c r="AJ704" s="25"/>
      <c r="AK704" s="25"/>
      <c r="AL704" s="25"/>
      <c r="AM704" s="25"/>
      <c r="AN704" s="25"/>
      <c r="AO704" s="25"/>
      <c r="AP704" s="25"/>
      <c r="AQ704" s="25"/>
      <c r="AR704" s="25"/>
    </row>
    <row r="705" spans="1:44" ht="15.75" customHeight="1" x14ac:dyDescent="0.25">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c r="AC705" s="25"/>
      <c r="AD705" s="25"/>
      <c r="AE705" s="25"/>
      <c r="AF705" s="25"/>
      <c r="AG705" s="25"/>
      <c r="AH705" s="25"/>
      <c r="AI705" s="25"/>
      <c r="AJ705" s="25"/>
      <c r="AK705" s="25"/>
      <c r="AL705" s="25"/>
      <c r="AM705" s="25"/>
      <c r="AN705" s="25"/>
      <c r="AO705" s="25"/>
      <c r="AP705" s="25"/>
      <c r="AQ705" s="25"/>
      <c r="AR705" s="25"/>
    </row>
    <row r="706" spans="1:44" ht="15.75" customHeight="1" x14ac:dyDescent="0.25">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5"/>
      <c r="AC706" s="25"/>
      <c r="AD706" s="25"/>
      <c r="AE706" s="25"/>
      <c r="AF706" s="25"/>
      <c r="AG706" s="25"/>
      <c r="AH706" s="25"/>
      <c r="AI706" s="25"/>
      <c r="AJ706" s="25"/>
      <c r="AK706" s="25"/>
      <c r="AL706" s="25"/>
      <c r="AM706" s="25"/>
      <c r="AN706" s="25"/>
      <c r="AO706" s="25"/>
      <c r="AP706" s="25"/>
      <c r="AQ706" s="25"/>
      <c r="AR706" s="25"/>
    </row>
    <row r="707" spans="1:44" ht="15.75" customHeight="1" x14ac:dyDescent="0.25">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c r="AC707" s="25"/>
      <c r="AD707" s="25"/>
      <c r="AE707" s="25"/>
      <c r="AF707" s="25"/>
      <c r="AG707" s="25"/>
      <c r="AH707" s="25"/>
      <c r="AI707" s="25"/>
      <c r="AJ707" s="25"/>
      <c r="AK707" s="25"/>
      <c r="AL707" s="25"/>
      <c r="AM707" s="25"/>
      <c r="AN707" s="25"/>
      <c r="AO707" s="25"/>
      <c r="AP707" s="25"/>
      <c r="AQ707" s="25"/>
      <c r="AR707" s="25"/>
    </row>
    <row r="708" spans="1:44" ht="15.75" customHeight="1" x14ac:dyDescent="0.25">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5"/>
      <c r="AC708" s="25"/>
      <c r="AD708" s="25"/>
      <c r="AE708" s="25"/>
      <c r="AF708" s="25"/>
      <c r="AG708" s="25"/>
      <c r="AH708" s="25"/>
      <c r="AI708" s="25"/>
      <c r="AJ708" s="25"/>
      <c r="AK708" s="25"/>
      <c r="AL708" s="25"/>
      <c r="AM708" s="25"/>
      <c r="AN708" s="25"/>
      <c r="AO708" s="25"/>
      <c r="AP708" s="25"/>
      <c r="AQ708" s="25"/>
      <c r="AR708" s="25"/>
    </row>
    <row r="709" spans="1:44" ht="15.75" customHeight="1" x14ac:dyDescent="0.25">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c r="AC709" s="25"/>
      <c r="AD709" s="25"/>
      <c r="AE709" s="25"/>
      <c r="AF709" s="25"/>
      <c r="AG709" s="25"/>
      <c r="AH709" s="25"/>
      <c r="AI709" s="25"/>
      <c r="AJ709" s="25"/>
      <c r="AK709" s="25"/>
      <c r="AL709" s="25"/>
      <c r="AM709" s="25"/>
      <c r="AN709" s="25"/>
      <c r="AO709" s="25"/>
      <c r="AP709" s="25"/>
      <c r="AQ709" s="25"/>
      <c r="AR709" s="25"/>
    </row>
    <row r="710" spans="1:44" ht="15.75" customHeight="1" x14ac:dyDescent="0.25">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5"/>
      <c r="AC710" s="25"/>
      <c r="AD710" s="25"/>
      <c r="AE710" s="25"/>
      <c r="AF710" s="25"/>
      <c r="AG710" s="25"/>
      <c r="AH710" s="25"/>
      <c r="AI710" s="25"/>
      <c r="AJ710" s="25"/>
      <c r="AK710" s="25"/>
      <c r="AL710" s="25"/>
      <c r="AM710" s="25"/>
      <c r="AN710" s="25"/>
      <c r="AO710" s="25"/>
      <c r="AP710" s="25"/>
      <c r="AQ710" s="25"/>
      <c r="AR710" s="25"/>
    </row>
    <row r="711" spans="1:44" ht="15.75" customHeight="1" x14ac:dyDescent="0.25">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c r="AC711" s="25"/>
      <c r="AD711" s="25"/>
      <c r="AE711" s="25"/>
      <c r="AF711" s="25"/>
      <c r="AG711" s="25"/>
      <c r="AH711" s="25"/>
      <c r="AI711" s="25"/>
      <c r="AJ711" s="25"/>
      <c r="AK711" s="25"/>
      <c r="AL711" s="25"/>
      <c r="AM711" s="25"/>
      <c r="AN711" s="25"/>
      <c r="AO711" s="25"/>
      <c r="AP711" s="25"/>
      <c r="AQ711" s="25"/>
      <c r="AR711" s="25"/>
    </row>
    <row r="712" spans="1:44" ht="15.75" customHeight="1" x14ac:dyDescent="0.25">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c r="AC712" s="25"/>
      <c r="AD712" s="25"/>
      <c r="AE712" s="25"/>
      <c r="AF712" s="25"/>
      <c r="AG712" s="25"/>
      <c r="AH712" s="25"/>
      <c r="AI712" s="25"/>
      <c r="AJ712" s="25"/>
      <c r="AK712" s="25"/>
      <c r="AL712" s="25"/>
      <c r="AM712" s="25"/>
      <c r="AN712" s="25"/>
      <c r="AO712" s="25"/>
      <c r="AP712" s="25"/>
      <c r="AQ712" s="25"/>
      <c r="AR712" s="25"/>
    </row>
    <row r="713" spans="1:44" ht="15.75" customHeight="1" x14ac:dyDescent="0.25">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c r="AC713" s="25"/>
      <c r="AD713" s="25"/>
      <c r="AE713" s="25"/>
      <c r="AF713" s="25"/>
      <c r="AG713" s="25"/>
      <c r="AH713" s="25"/>
      <c r="AI713" s="25"/>
      <c r="AJ713" s="25"/>
      <c r="AK713" s="25"/>
      <c r="AL713" s="25"/>
      <c r="AM713" s="25"/>
      <c r="AN713" s="25"/>
      <c r="AO713" s="25"/>
      <c r="AP713" s="25"/>
      <c r="AQ713" s="25"/>
      <c r="AR713" s="25"/>
    </row>
    <row r="714" spans="1:44" ht="15.75" customHeight="1" x14ac:dyDescent="0.25">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5"/>
      <c r="AC714" s="25"/>
      <c r="AD714" s="25"/>
      <c r="AE714" s="25"/>
      <c r="AF714" s="25"/>
      <c r="AG714" s="25"/>
      <c r="AH714" s="25"/>
      <c r="AI714" s="25"/>
      <c r="AJ714" s="25"/>
      <c r="AK714" s="25"/>
      <c r="AL714" s="25"/>
      <c r="AM714" s="25"/>
      <c r="AN714" s="25"/>
      <c r="AO714" s="25"/>
      <c r="AP714" s="25"/>
      <c r="AQ714" s="25"/>
      <c r="AR714" s="25"/>
    </row>
    <row r="715" spans="1:44" ht="15.75" customHeight="1" x14ac:dyDescent="0.25">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c r="AC715" s="25"/>
      <c r="AD715" s="25"/>
      <c r="AE715" s="25"/>
      <c r="AF715" s="25"/>
      <c r="AG715" s="25"/>
      <c r="AH715" s="25"/>
      <c r="AI715" s="25"/>
      <c r="AJ715" s="25"/>
      <c r="AK715" s="25"/>
      <c r="AL715" s="25"/>
      <c r="AM715" s="25"/>
      <c r="AN715" s="25"/>
      <c r="AO715" s="25"/>
      <c r="AP715" s="25"/>
      <c r="AQ715" s="25"/>
      <c r="AR715" s="25"/>
    </row>
    <row r="716" spans="1:44" ht="15.75" customHeight="1" x14ac:dyDescent="0.25">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c r="AC716" s="25"/>
      <c r="AD716" s="25"/>
      <c r="AE716" s="25"/>
      <c r="AF716" s="25"/>
      <c r="AG716" s="25"/>
      <c r="AH716" s="25"/>
      <c r="AI716" s="25"/>
      <c r="AJ716" s="25"/>
      <c r="AK716" s="25"/>
      <c r="AL716" s="25"/>
      <c r="AM716" s="25"/>
      <c r="AN716" s="25"/>
      <c r="AO716" s="25"/>
      <c r="AP716" s="25"/>
      <c r="AQ716" s="25"/>
      <c r="AR716" s="25"/>
    </row>
    <row r="717" spans="1:44" ht="15.75" customHeight="1" x14ac:dyDescent="0.25">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c r="AC717" s="25"/>
      <c r="AD717" s="25"/>
      <c r="AE717" s="25"/>
      <c r="AF717" s="25"/>
      <c r="AG717" s="25"/>
      <c r="AH717" s="25"/>
      <c r="AI717" s="25"/>
      <c r="AJ717" s="25"/>
      <c r="AK717" s="25"/>
      <c r="AL717" s="25"/>
      <c r="AM717" s="25"/>
      <c r="AN717" s="25"/>
      <c r="AO717" s="25"/>
      <c r="AP717" s="25"/>
      <c r="AQ717" s="25"/>
      <c r="AR717" s="25"/>
    </row>
    <row r="718" spans="1:44" ht="15.75" customHeight="1" x14ac:dyDescent="0.25">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5"/>
      <c r="AC718" s="25"/>
      <c r="AD718" s="25"/>
      <c r="AE718" s="25"/>
      <c r="AF718" s="25"/>
      <c r="AG718" s="25"/>
      <c r="AH718" s="25"/>
      <c r="AI718" s="25"/>
      <c r="AJ718" s="25"/>
      <c r="AK718" s="25"/>
      <c r="AL718" s="25"/>
      <c r="AM718" s="25"/>
      <c r="AN718" s="25"/>
      <c r="AO718" s="25"/>
      <c r="AP718" s="25"/>
      <c r="AQ718" s="25"/>
      <c r="AR718" s="25"/>
    </row>
    <row r="719" spans="1:44" ht="15.75" customHeight="1" x14ac:dyDescent="0.25">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c r="AC719" s="25"/>
      <c r="AD719" s="25"/>
      <c r="AE719" s="25"/>
      <c r="AF719" s="25"/>
      <c r="AG719" s="25"/>
      <c r="AH719" s="25"/>
      <c r="AI719" s="25"/>
      <c r="AJ719" s="25"/>
      <c r="AK719" s="25"/>
      <c r="AL719" s="25"/>
      <c r="AM719" s="25"/>
      <c r="AN719" s="25"/>
      <c r="AO719" s="25"/>
      <c r="AP719" s="25"/>
      <c r="AQ719" s="25"/>
      <c r="AR719" s="25"/>
    </row>
    <row r="720" spans="1:44" ht="15.75" customHeight="1" x14ac:dyDescent="0.25">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c r="AC720" s="25"/>
      <c r="AD720" s="25"/>
      <c r="AE720" s="25"/>
      <c r="AF720" s="25"/>
      <c r="AG720" s="25"/>
      <c r="AH720" s="25"/>
      <c r="AI720" s="25"/>
      <c r="AJ720" s="25"/>
      <c r="AK720" s="25"/>
      <c r="AL720" s="25"/>
      <c r="AM720" s="25"/>
      <c r="AN720" s="25"/>
      <c r="AO720" s="25"/>
      <c r="AP720" s="25"/>
      <c r="AQ720" s="25"/>
      <c r="AR720" s="25"/>
    </row>
    <row r="721" spans="1:44" ht="15.75" customHeight="1" x14ac:dyDescent="0.25">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c r="AC721" s="25"/>
      <c r="AD721" s="25"/>
      <c r="AE721" s="25"/>
      <c r="AF721" s="25"/>
      <c r="AG721" s="25"/>
      <c r="AH721" s="25"/>
      <c r="AI721" s="25"/>
      <c r="AJ721" s="25"/>
      <c r="AK721" s="25"/>
      <c r="AL721" s="25"/>
      <c r="AM721" s="25"/>
      <c r="AN721" s="25"/>
      <c r="AO721" s="25"/>
      <c r="AP721" s="25"/>
      <c r="AQ721" s="25"/>
      <c r="AR721" s="25"/>
    </row>
    <row r="722" spans="1:44" ht="15.75" customHeight="1" x14ac:dyDescent="0.25">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c r="AC722" s="25"/>
      <c r="AD722" s="25"/>
      <c r="AE722" s="25"/>
      <c r="AF722" s="25"/>
      <c r="AG722" s="25"/>
      <c r="AH722" s="25"/>
      <c r="AI722" s="25"/>
      <c r="AJ722" s="25"/>
      <c r="AK722" s="25"/>
      <c r="AL722" s="25"/>
      <c r="AM722" s="25"/>
      <c r="AN722" s="25"/>
      <c r="AO722" s="25"/>
      <c r="AP722" s="25"/>
      <c r="AQ722" s="25"/>
      <c r="AR722" s="25"/>
    </row>
    <row r="723" spans="1:44" ht="15.75" customHeight="1" x14ac:dyDescent="0.25">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c r="AC723" s="25"/>
      <c r="AD723" s="25"/>
      <c r="AE723" s="25"/>
      <c r="AF723" s="25"/>
      <c r="AG723" s="25"/>
      <c r="AH723" s="25"/>
      <c r="AI723" s="25"/>
      <c r="AJ723" s="25"/>
      <c r="AK723" s="25"/>
      <c r="AL723" s="25"/>
      <c r="AM723" s="25"/>
      <c r="AN723" s="25"/>
      <c r="AO723" s="25"/>
      <c r="AP723" s="25"/>
      <c r="AQ723" s="25"/>
      <c r="AR723" s="25"/>
    </row>
    <row r="724" spans="1:44" ht="15.75" customHeight="1" x14ac:dyDescent="0.25">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c r="AC724" s="25"/>
      <c r="AD724" s="25"/>
      <c r="AE724" s="25"/>
      <c r="AF724" s="25"/>
      <c r="AG724" s="25"/>
      <c r="AH724" s="25"/>
      <c r="AI724" s="25"/>
      <c r="AJ724" s="25"/>
      <c r="AK724" s="25"/>
      <c r="AL724" s="25"/>
      <c r="AM724" s="25"/>
      <c r="AN724" s="25"/>
      <c r="AO724" s="25"/>
      <c r="AP724" s="25"/>
      <c r="AQ724" s="25"/>
      <c r="AR724" s="25"/>
    </row>
    <row r="725" spans="1:44" ht="15.75" customHeight="1" x14ac:dyDescent="0.25">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c r="AC725" s="25"/>
      <c r="AD725" s="25"/>
      <c r="AE725" s="25"/>
      <c r="AF725" s="25"/>
      <c r="AG725" s="25"/>
      <c r="AH725" s="25"/>
      <c r="AI725" s="25"/>
      <c r="AJ725" s="25"/>
      <c r="AK725" s="25"/>
      <c r="AL725" s="25"/>
      <c r="AM725" s="25"/>
      <c r="AN725" s="25"/>
      <c r="AO725" s="25"/>
      <c r="AP725" s="25"/>
      <c r="AQ725" s="25"/>
      <c r="AR725" s="25"/>
    </row>
    <row r="726" spans="1:44" ht="15.75" customHeight="1" x14ac:dyDescent="0.25">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c r="AC726" s="25"/>
      <c r="AD726" s="25"/>
      <c r="AE726" s="25"/>
      <c r="AF726" s="25"/>
      <c r="AG726" s="25"/>
      <c r="AH726" s="25"/>
      <c r="AI726" s="25"/>
      <c r="AJ726" s="25"/>
      <c r="AK726" s="25"/>
      <c r="AL726" s="25"/>
      <c r="AM726" s="25"/>
      <c r="AN726" s="25"/>
      <c r="AO726" s="25"/>
      <c r="AP726" s="25"/>
      <c r="AQ726" s="25"/>
      <c r="AR726" s="25"/>
    </row>
    <row r="727" spans="1:44" ht="15.75" customHeight="1" x14ac:dyDescent="0.25">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c r="AC727" s="25"/>
      <c r="AD727" s="25"/>
      <c r="AE727" s="25"/>
      <c r="AF727" s="25"/>
      <c r="AG727" s="25"/>
      <c r="AH727" s="25"/>
      <c r="AI727" s="25"/>
      <c r="AJ727" s="25"/>
      <c r="AK727" s="25"/>
      <c r="AL727" s="25"/>
      <c r="AM727" s="25"/>
      <c r="AN727" s="25"/>
      <c r="AO727" s="25"/>
      <c r="AP727" s="25"/>
      <c r="AQ727" s="25"/>
      <c r="AR727" s="25"/>
    </row>
    <row r="728" spans="1:44" ht="15.75" customHeight="1" x14ac:dyDescent="0.25">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c r="AC728" s="25"/>
      <c r="AD728" s="25"/>
      <c r="AE728" s="25"/>
      <c r="AF728" s="25"/>
      <c r="AG728" s="25"/>
      <c r="AH728" s="25"/>
      <c r="AI728" s="25"/>
      <c r="AJ728" s="25"/>
      <c r="AK728" s="25"/>
      <c r="AL728" s="25"/>
      <c r="AM728" s="25"/>
      <c r="AN728" s="25"/>
      <c r="AO728" s="25"/>
      <c r="AP728" s="25"/>
      <c r="AQ728" s="25"/>
      <c r="AR728" s="25"/>
    </row>
    <row r="729" spans="1:44" ht="15.75" customHeight="1" x14ac:dyDescent="0.25">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c r="AC729" s="25"/>
      <c r="AD729" s="25"/>
      <c r="AE729" s="25"/>
      <c r="AF729" s="25"/>
      <c r="AG729" s="25"/>
      <c r="AH729" s="25"/>
      <c r="AI729" s="25"/>
      <c r="AJ729" s="25"/>
      <c r="AK729" s="25"/>
      <c r="AL729" s="25"/>
      <c r="AM729" s="25"/>
      <c r="AN729" s="25"/>
      <c r="AO729" s="25"/>
      <c r="AP729" s="25"/>
      <c r="AQ729" s="25"/>
      <c r="AR729" s="25"/>
    </row>
    <row r="730" spans="1:44" ht="15.75" customHeight="1" x14ac:dyDescent="0.25">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c r="AC730" s="25"/>
      <c r="AD730" s="25"/>
      <c r="AE730" s="25"/>
      <c r="AF730" s="25"/>
      <c r="AG730" s="25"/>
      <c r="AH730" s="25"/>
      <c r="AI730" s="25"/>
      <c r="AJ730" s="25"/>
      <c r="AK730" s="25"/>
      <c r="AL730" s="25"/>
      <c r="AM730" s="25"/>
      <c r="AN730" s="25"/>
      <c r="AO730" s="25"/>
      <c r="AP730" s="25"/>
      <c r="AQ730" s="25"/>
      <c r="AR730" s="25"/>
    </row>
    <row r="731" spans="1:44" ht="15.75" customHeight="1" x14ac:dyDescent="0.25">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c r="AC731" s="25"/>
      <c r="AD731" s="25"/>
      <c r="AE731" s="25"/>
      <c r="AF731" s="25"/>
      <c r="AG731" s="25"/>
      <c r="AH731" s="25"/>
      <c r="AI731" s="25"/>
      <c r="AJ731" s="25"/>
      <c r="AK731" s="25"/>
      <c r="AL731" s="25"/>
      <c r="AM731" s="25"/>
      <c r="AN731" s="25"/>
      <c r="AO731" s="25"/>
      <c r="AP731" s="25"/>
      <c r="AQ731" s="25"/>
      <c r="AR731" s="25"/>
    </row>
    <row r="732" spans="1:44" ht="15.75" customHeight="1" x14ac:dyDescent="0.25">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c r="AC732" s="25"/>
      <c r="AD732" s="25"/>
      <c r="AE732" s="25"/>
      <c r="AF732" s="25"/>
      <c r="AG732" s="25"/>
      <c r="AH732" s="25"/>
      <c r="AI732" s="25"/>
      <c r="AJ732" s="25"/>
      <c r="AK732" s="25"/>
      <c r="AL732" s="25"/>
      <c r="AM732" s="25"/>
      <c r="AN732" s="25"/>
      <c r="AO732" s="25"/>
      <c r="AP732" s="25"/>
      <c r="AQ732" s="25"/>
      <c r="AR732" s="25"/>
    </row>
    <row r="733" spans="1:44" ht="15.75" customHeight="1" x14ac:dyDescent="0.25">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c r="AC733" s="25"/>
      <c r="AD733" s="25"/>
      <c r="AE733" s="25"/>
      <c r="AF733" s="25"/>
      <c r="AG733" s="25"/>
      <c r="AH733" s="25"/>
      <c r="AI733" s="25"/>
      <c r="AJ733" s="25"/>
      <c r="AK733" s="25"/>
      <c r="AL733" s="25"/>
      <c r="AM733" s="25"/>
      <c r="AN733" s="25"/>
      <c r="AO733" s="25"/>
      <c r="AP733" s="25"/>
      <c r="AQ733" s="25"/>
      <c r="AR733" s="25"/>
    </row>
    <row r="734" spans="1:44" ht="15.75" customHeight="1" x14ac:dyDescent="0.25">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c r="AC734" s="25"/>
      <c r="AD734" s="25"/>
      <c r="AE734" s="25"/>
      <c r="AF734" s="25"/>
      <c r="AG734" s="25"/>
      <c r="AH734" s="25"/>
      <c r="AI734" s="25"/>
      <c r="AJ734" s="25"/>
      <c r="AK734" s="25"/>
      <c r="AL734" s="25"/>
      <c r="AM734" s="25"/>
      <c r="AN734" s="25"/>
      <c r="AO734" s="25"/>
      <c r="AP734" s="25"/>
      <c r="AQ734" s="25"/>
      <c r="AR734" s="25"/>
    </row>
    <row r="735" spans="1:44" ht="15.75" customHeight="1" x14ac:dyDescent="0.25">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c r="AC735" s="25"/>
      <c r="AD735" s="25"/>
      <c r="AE735" s="25"/>
      <c r="AF735" s="25"/>
      <c r="AG735" s="25"/>
      <c r="AH735" s="25"/>
      <c r="AI735" s="25"/>
      <c r="AJ735" s="25"/>
      <c r="AK735" s="25"/>
      <c r="AL735" s="25"/>
      <c r="AM735" s="25"/>
      <c r="AN735" s="25"/>
      <c r="AO735" s="25"/>
      <c r="AP735" s="25"/>
      <c r="AQ735" s="25"/>
      <c r="AR735" s="25"/>
    </row>
    <row r="736" spans="1:44" ht="15.75" customHeight="1" x14ac:dyDescent="0.25">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5"/>
      <c r="AC736" s="25"/>
      <c r="AD736" s="25"/>
      <c r="AE736" s="25"/>
      <c r="AF736" s="25"/>
      <c r="AG736" s="25"/>
      <c r="AH736" s="25"/>
      <c r="AI736" s="25"/>
      <c r="AJ736" s="25"/>
      <c r="AK736" s="25"/>
      <c r="AL736" s="25"/>
      <c r="AM736" s="25"/>
      <c r="AN736" s="25"/>
      <c r="AO736" s="25"/>
      <c r="AP736" s="25"/>
      <c r="AQ736" s="25"/>
      <c r="AR736" s="25"/>
    </row>
    <row r="737" spans="1:44" ht="15.75" customHeight="1" x14ac:dyDescent="0.25">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c r="AC737" s="25"/>
      <c r="AD737" s="25"/>
      <c r="AE737" s="25"/>
      <c r="AF737" s="25"/>
      <c r="AG737" s="25"/>
      <c r="AH737" s="25"/>
      <c r="AI737" s="25"/>
      <c r="AJ737" s="25"/>
      <c r="AK737" s="25"/>
      <c r="AL737" s="25"/>
      <c r="AM737" s="25"/>
      <c r="AN737" s="25"/>
      <c r="AO737" s="25"/>
      <c r="AP737" s="25"/>
      <c r="AQ737" s="25"/>
      <c r="AR737" s="25"/>
    </row>
    <row r="738" spans="1:44" ht="15.75" customHeight="1" x14ac:dyDescent="0.25">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c r="AC738" s="25"/>
      <c r="AD738" s="25"/>
      <c r="AE738" s="25"/>
      <c r="AF738" s="25"/>
      <c r="AG738" s="25"/>
      <c r="AH738" s="25"/>
      <c r="AI738" s="25"/>
      <c r="AJ738" s="25"/>
      <c r="AK738" s="25"/>
      <c r="AL738" s="25"/>
      <c r="AM738" s="25"/>
      <c r="AN738" s="25"/>
      <c r="AO738" s="25"/>
      <c r="AP738" s="25"/>
      <c r="AQ738" s="25"/>
      <c r="AR738" s="25"/>
    </row>
    <row r="739" spans="1:44" ht="15.75" customHeight="1" x14ac:dyDescent="0.25">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c r="AC739" s="25"/>
      <c r="AD739" s="25"/>
      <c r="AE739" s="25"/>
      <c r="AF739" s="25"/>
      <c r="AG739" s="25"/>
      <c r="AH739" s="25"/>
      <c r="AI739" s="25"/>
      <c r="AJ739" s="25"/>
      <c r="AK739" s="25"/>
      <c r="AL739" s="25"/>
      <c r="AM739" s="25"/>
      <c r="AN739" s="25"/>
      <c r="AO739" s="25"/>
      <c r="AP739" s="25"/>
      <c r="AQ739" s="25"/>
      <c r="AR739" s="25"/>
    </row>
    <row r="740" spans="1:44" ht="15.75" customHeight="1" x14ac:dyDescent="0.25">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5"/>
      <c r="AC740" s="25"/>
      <c r="AD740" s="25"/>
      <c r="AE740" s="25"/>
      <c r="AF740" s="25"/>
      <c r="AG740" s="25"/>
      <c r="AH740" s="25"/>
      <c r="AI740" s="25"/>
      <c r="AJ740" s="25"/>
      <c r="AK740" s="25"/>
      <c r="AL740" s="25"/>
      <c r="AM740" s="25"/>
      <c r="AN740" s="25"/>
      <c r="AO740" s="25"/>
      <c r="AP740" s="25"/>
      <c r="AQ740" s="25"/>
      <c r="AR740" s="25"/>
    </row>
    <row r="741" spans="1:44" ht="15.75" customHeight="1" x14ac:dyDescent="0.25">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c r="AC741" s="25"/>
      <c r="AD741" s="25"/>
      <c r="AE741" s="25"/>
      <c r="AF741" s="25"/>
      <c r="AG741" s="25"/>
      <c r="AH741" s="25"/>
      <c r="AI741" s="25"/>
      <c r="AJ741" s="25"/>
      <c r="AK741" s="25"/>
      <c r="AL741" s="25"/>
      <c r="AM741" s="25"/>
      <c r="AN741" s="25"/>
      <c r="AO741" s="25"/>
      <c r="AP741" s="25"/>
      <c r="AQ741" s="25"/>
      <c r="AR741" s="25"/>
    </row>
    <row r="742" spans="1:44" ht="15.75" customHeight="1" x14ac:dyDescent="0.25">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5"/>
      <c r="AC742" s="25"/>
      <c r="AD742" s="25"/>
      <c r="AE742" s="25"/>
      <c r="AF742" s="25"/>
      <c r="AG742" s="25"/>
      <c r="AH742" s="25"/>
      <c r="AI742" s="25"/>
      <c r="AJ742" s="25"/>
      <c r="AK742" s="25"/>
      <c r="AL742" s="25"/>
      <c r="AM742" s="25"/>
      <c r="AN742" s="25"/>
      <c r="AO742" s="25"/>
      <c r="AP742" s="25"/>
      <c r="AQ742" s="25"/>
      <c r="AR742" s="25"/>
    </row>
    <row r="743" spans="1:44" ht="15.75" customHeight="1" x14ac:dyDescent="0.25">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c r="AN743" s="25"/>
      <c r="AO743" s="25"/>
      <c r="AP743" s="25"/>
      <c r="AQ743" s="25"/>
      <c r="AR743" s="25"/>
    </row>
    <row r="744" spans="1:44" ht="15.75" customHeight="1" x14ac:dyDescent="0.25">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5"/>
      <c r="AC744" s="25"/>
      <c r="AD744" s="25"/>
      <c r="AE744" s="25"/>
      <c r="AF744" s="25"/>
      <c r="AG744" s="25"/>
      <c r="AH744" s="25"/>
      <c r="AI744" s="25"/>
      <c r="AJ744" s="25"/>
      <c r="AK744" s="25"/>
      <c r="AL744" s="25"/>
      <c r="AM744" s="25"/>
      <c r="AN744" s="25"/>
      <c r="AO744" s="25"/>
      <c r="AP744" s="25"/>
      <c r="AQ744" s="25"/>
      <c r="AR744" s="25"/>
    </row>
    <row r="745" spans="1:44" ht="15.75" customHeight="1" x14ac:dyDescent="0.25">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c r="AN745" s="25"/>
      <c r="AO745" s="25"/>
      <c r="AP745" s="25"/>
      <c r="AQ745" s="25"/>
      <c r="AR745" s="25"/>
    </row>
    <row r="746" spans="1:44" ht="15.75" customHeight="1" x14ac:dyDescent="0.25">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5"/>
      <c r="AC746" s="25"/>
      <c r="AD746" s="25"/>
      <c r="AE746" s="25"/>
      <c r="AF746" s="25"/>
      <c r="AG746" s="25"/>
      <c r="AH746" s="25"/>
      <c r="AI746" s="25"/>
      <c r="AJ746" s="25"/>
      <c r="AK746" s="25"/>
      <c r="AL746" s="25"/>
      <c r="AM746" s="25"/>
      <c r="AN746" s="25"/>
      <c r="AO746" s="25"/>
      <c r="AP746" s="25"/>
      <c r="AQ746" s="25"/>
      <c r="AR746" s="25"/>
    </row>
    <row r="747" spans="1:44" ht="15.75" customHeight="1" x14ac:dyDescent="0.25">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c r="AC747" s="25"/>
      <c r="AD747" s="25"/>
      <c r="AE747" s="25"/>
      <c r="AF747" s="25"/>
      <c r="AG747" s="25"/>
      <c r="AH747" s="25"/>
      <c r="AI747" s="25"/>
      <c r="AJ747" s="25"/>
      <c r="AK747" s="25"/>
      <c r="AL747" s="25"/>
      <c r="AM747" s="25"/>
      <c r="AN747" s="25"/>
      <c r="AO747" s="25"/>
      <c r="AP747" s="25"/>
      <c r="AQ747" s="25"/>
      <c r="AR747" s="25"/>
    </row>
    <row r="748" spans="1:44" ht="15.75" customHeight="1" x14ac:dyDescent="0.25">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5"/>
      <c r="AC748" s="25"/>
      <c r="AD748" s="25"/>
      <c r="AE748" s="25"/>
      <c r="AF748" s="25"/>
      <c r="AG748" s="25"/>
      <c r="AH748" s="25"/>
      <c r="AI748" s="25"/>
      <c r="AJ748" s="25"/>
      <c r="AK748" s="25"/>
      <c r="AL748" s="25"/>
      <c r="AM748" s="25"/>
      <c r="AN748" s="25"/>
      <c r="AO748" s="25"/>
      <c r="AP748" s="25"/>
      <c r="AQ748" s="25"/>
      <c r="AR748" s="25"/>
    </row>
    <row r="749" spans="1:44" ht="15.75" customHeight="1" x14ac:dyDescent="0.25">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c r="AC749" s="25"/>
      <c r="AD749" s="25"/>
      <c r="AE749" s="25"/>
      <c r="AF749" s="25"/>
      <c r="AG749" s="25"/>
      <c r="AH749" s="25"/>
      <c r="AI749" s="25"/>
      <c r="AJ749" s="25"/>
      <c r="AK749" s="25"/>
      <c r="AL749" s="25"/>
      <c r="AM749" s="25"/>
      <c r="AN749" s="25"/>
      <c r="AO749" s="25"/>
      <c r="AP749" s="25"/>
      <c r="AQ749" s="25"/>
      <c r="AR749" s="25"/>
    </row>
    <row r="750" spans="1:44" ht="15.75" customHeight="1" x14ac:dyDescent="0.25">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c r="AC750" s="25"/>
      <c r="AD750" s="25"/>
      <c r="AE750" s="25"/>
      <c r="AF750" s="25"/>
      <c r="AG750" s="25"/>
      <c r="AH750" s="25"/>
      <c r="AI750" s="25"/>
      <c r="AJ750" s="25"/>
      <c r="AK750" s="25"/>
      <c r="AL750" s="25"/>
      <c r="AM750" s="25"/>
      <c r="AN750" s="25"/>
      <c r="AO750" s="25"/>
      <c r="AP750" s="25"/>
      <c r="AQ750" s="25"/>
      <c r="AR750" s="25"/>
    </row>
    <row r="751" spans="1:44" ht="15.75" customHeight="1" x14ac:dyDescent="0.25">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c r="AC751" s="25"/>
      <c r="AD751" s="25"/>
      <c r="AE751" s="25"/>
      <c r="AF751" s="25"/>
      <c r="AG751" s="25"/>
      <c r="AH751" s="25"/>
      <c r="AI751" s="25"/>
      <c r="AJ751" s="25"/>
      <c r="AK751" s="25"/>
      <c r="AL751" s="25"/>
      <c r="AM751" s="25"/>
      <c r="AN751" s="25"/>
      <c r="AO751" s="25"/>
      <c r="AP751" s="25"/>
      <c r="AQ751" s="25"/>
      <c r="AR751" s="25"/>
    </row>
    <row r="752" spans="1:44" ht="15.75" customHeight="1" x14ac:dyDescent="0.25">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5"/>
      <c r="AC752" s="25"/>
      <c r="AD752" s="25"/>
      <c r="AE752" s="25"/>
      <c r="AF752" s="25"/>
      <c r="AG752" s="25"/>
      <c r="AH752" s="25"/>
      <c r="AI752" s="25"/>
      <c r="AJ752" s="25"/>
      <c r="AK752" s="25"/>
      <c r="AL752" s="25"/>
      <c r="AM752" s="25"/>
      <c r="AN752" s="25"/>
      <c r="AO752" s="25"/>
      <c r="AP752" s="25"/>
      <c r="AQ752" s="25"/>
      <c r="AR752" s="25"/>
    </row>
    <row r="753" spans="1:44" ht="15.75" customHeight="1" x14ac:dyDescent="0.25">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c r="AC753" s="25"/>
      <c r="AD753" s="25"/>
      <c r="AE753" s="25"/>
      <c r="AF753" s="25"/>
      <c r="AG753" s="25"/>
      <c r="AH753" s="25"/>
      <c r="AI753" s="25"/>
      <c r="AJ753" s="25"/>
      <c r="AK753" s="25"/>
      <c r="AL753" s="25"/>
      <c r="AM753" s="25"/>
      <c r="AN753" s="25"/>
      <c r="AO753" s="25"/>
      <c r="AP753" s="25"/>
      <c r="AQ753" s="25"/>
      <c r="AR753" s="25"/>
    </row>
    <row r="754" spans="1:44" ht="15.75" customHeight="1" x14ac:dyDescent="0.25">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5"/>
      <c r="AC754" s="25"/>
      <c r="AD754" s="25"/>
      <c r="AE754" s="25"/>
      <c r="AF754" s="25"/>
      <c r="AG754" s="25"/>
      <c r="AH754" s="25"/>
      <c r="AI754" s="25"/>
      <c r="AJ754" s="25"/>
      <c r="AK754" s="25"/>
      <c r="AL754" s="25"/>
      <c r="AM754" s="25"/>
      <c r="AN754" s="25"/>
      <c r="AO754" s="25"/>
      <c r="AP754" s="25"/>
      <c r="AQ754" s="25"/>
      <c r="AR754" s="25"/>
    </row>
    <row r="755" spans="1:44" ht="15.75" customHeight="1" x14ac:dyDescent="0.25">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c r="AG755" s="25"/>
      <c r="AH755" s="25"/>
      <c r="AI755" s="25"/>
      <c r="AJ755" s="25"/>
      <c r="AK755" s="25"/>
      <c r="AL755" s="25"/>
      <c r="AM755" s="25"/>
      <c r="AN755" s="25"/>
      <c r="AO755" s="25"/>
      <c r="AP755" s="25"/>
      <c r="AQ755" s="25"/>
      <c r="AR755" s="25"/>
    </row>
    <row r="756" spans="1:44" ht="15.75" customHeight="1" x14ac:dyDescent="0.25">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c r="AC756" s="25"/>
      <c r="AD756" s="25"/>
      <c r="AE756" s="25"/>
      <c r="AF756" s="25"/>
      <c r="AG756" s="25"/>
      <c r="AH756" s="25"/>
      <c r="AI756" s="25"/>
      <c r="AJ756" s="25"/>
      <c r="AK756" s="25"/>
      <c r="AL756" s="25"/>
      <c r="AM756" s="25"/>
      <c r="AN756" s="25"/>
      <c r="AO756" s="25"/>
      <c r="AP756" s="25"/>
      <c r="AQ756" s="25"/>
      <c r="AR756" s="25"/>
    </row>
    <row r="757" spans="1:44" ht="15.75" customHeight="1" x14ac:dyDescent="0.25">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c r="AN757" s="25"/>
      <c r="AO757" s="25"/>
      <c r="AP757" s="25"/>
      <c r="AQ757" s="25"/>
      <c r="AR757" s="25"/>
    </row>
    <row r="758" spans="1:44" ht="15.75" customHeight="1" x14ac:dyDescent="0.25">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c r="AC758" s="25"/>
      <c r="AD758" s="25"/>
      <c r="AE758" s="25"/>
      <c r="AF758" s="25"/>
      <c r="AG758" s="25"/>
      <c r="AH758" s="25"/>
      <c r="AI758" s="25"/>
      <c r="AJ758" s="25"/>
      <c r="AK758" s="25"/>
      <c r="AL758" s="25"/>
      <c r="AM758" s="25"/>
      <c r="AN758" s="25"/>
      <c r="AO758" s="25"/>
      <c r="AP758" s="25"/>
      <c r="AQ758" s="25"/>
      <c r="AR758" s="25"/>
    </row>
    <row r="759" spans="1:44" ht="15.75" customHeight="1" x14ac:dyDescent="0.25">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c r="AN759" s="25"/>
      <c r="AO759" s="25"/>
      <c r="AP759" s="25"/>
      <c r="AQ759" s="25"/>
      <c r="AR759" s="25"/>
    </row>
    <row r="760" spans="1:44" ht="15.75" customHeight="1" x14ac:dyDescent="0.25">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5"/>
      <c r="AC760" s="25"/>
      <c r="AD760" s="25"/>
      <c r="AE760" s="25"/>
      <c r="AF760" s="25"/>
      <c r="AG760" s="25"/>
      <c r="AH760" s="25"/>
      <c r="AI760" s="25"/>
      <c r="AJ760" s="25"/>
      <c r="AK760" s="25"/>
      <c r="AL760" s="25"/>
      <c r="AM760" s="25"/>
      <c r="AN760" s="25"/>
      <c r="AO760" s="25"/>
      <c r="AP760" s="25"/>
      <c r="AQ760" s="25"/>
      <c r="AR760" s="25"/>
    </row>
    <row r="761" spans="1:44" ht="15.75" customHeight="1" x14ac:dyDescent="0.25">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c r="AG761" s="25"/>
      <c r="AH761" s="25"/>
      <c r="AI761" s="25"/>
      <c r="AJ761" s="25"/>
      <c r="AK761" s="25"/>
      <c r="AL761" s="25"/>
      <c r="AM761" s="25"/>
      <c r="AN761" s="25"/>
      <c r="AO761" s="25"/>
      <c r="AP761" s="25"/>
      <c r="AQ761" s="25"/>
      <c r="AR761" s="25"/>
    </row>
    <row r="762" spans="1:44" ht="15.75" customHeight="1" x14ac:dyDescent="0.25">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5"/>
      <c r="AC762" s="25"/>
      <c r="AD762" s="25"/>
      <c r="AE762" s="25"/>
      <c r="AF762" s="25"/>
      <c r="AG762" s="25"/>
      <c r="AH762" s="25"/>
      <c r="AI762" s="25"/>
      <c r="AJ762" s="25"/>
      <c r="AK762" s="25"/>
      <c r="AL762" s="25"/>
      <c r="AM762" s="25"/>
      <c r="AN762" s="25"/>
      <c r="AO762" s="25"/>
      <c r="AP762" s="25"/>
      <c r="AQ762" s="25"/>
      <c r="AR762" s="25"/>
    </row>
    <row r="763" spans="1:44" ht="15.75" customHeight="1" x14ac:dyDescent="0.25">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c r="AC763" s="25"/>
      <c r="AD763" s="25"/>
      <c r="AE763" s="25"/>
      <c r="AF763" s="25"/>
      <c r="AG763" s="25"/>
      <c r="AH763" s="25"/>
      <c r="AI763" s="25"/>
      <c r="AJ763" s="25"/>
      <c r="AK763" s="25"/>
      <c r="AL763" s="25"/>
      <c r="AM763" s="25"/>
      <c r="AN763" s="25"/>
      <c r="AO763" s="25"/>
      <c r="AP763" s="25"/>
      <c r="AQ763" s="25"/>
      <c r="AR763" s="25"/>
    </row>
    <row r="764" spans="1:44" ht="15.75" customHeight="1" x14ac:dyDescent="0.25">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5"/>
      <c r="AC764" s="25"/>
      <c r="AD764" s="25"/>
      <c r="AE764" s="25"/>
      <c r="AF764" s="25"/>
      <c r="AG764" s="25"/>
      <c r="AH764" s="25"/>
      <c r="AI764" s="25"/>
      <c r="AJ764" s="25"/>
      <c r="AK764" s="25"/>
      <c r="AL764" s="25"/>
      <c r="AM764" s="25"/>
      <c r="AN764" s="25"/>
      <c r="AO764" s="25"/>
      <c r="AP764" s="25"/>
      <c r="AQ764" s="25"/>
      <c r="AR764" s="25"/>
    </row>
    <row r="765" spans="1:44" ht="15.75" customHeight="1" x14ac:dyDescent="0.25">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c r="AC765" s="25"/>
      <c r="AD765" s="25"/>
      <c r="AE765" s="25"/>
      <c r="AF765" s="25"/>
      <c r="AG765" s="25"/>
      <c r="AH765" s="25"/>
      <c r="AI765" s="25"/>
      <c r="AJ765" s="25"/>
      <c r="AK765" s="25"/>
      <c r="AL765" s="25"/>
      <c r="AM765" s="25"/>
      <c r="AN765" s="25"/>
      <c r="AO765" s="25"/>
      <c r="AP765" s="25"/>
      <c r="AQ765" s="25"/>
      <c r="AR765" s="25"/>
    </row>
    <row r="766" spans="1:44" ht="15.75" customHeight="1" x14ac:dyDescent="0.25">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c r="AC766" s="25"/>
      <c r="AD766" s="25"/>
      <c r="AE766" s="25"/>
      <c r="AF766" s="25"/>
      <c r="AG766" s="25"/>
      <c r="AH766" s="25"/>
      <c r="AI766" s="25"/>
      <c r="AJ766" s="25"/>
      <c r="AK766" s="25"/>
      <c r="AL766" s="25"/>
      <c r="AM766" s="25"/>
      <c r="AN766" s="25"/>
      <c r="AO766" s="25"/>
      <c r="AP766" s="25"/>
      <c r="AQ766" s="25"/>
      <c r="AR766" s="25"/>
    </row>
    <row r="767" spans="1:44" ht="15.75" customHeight="1" x14ac:dyDescent="0.25">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c r="AC767" s="25"/>
      <c r="AD767" s="25"/>
      <c r="AE767" s="25"/>
      <c r="AF767" s="25"/>
      <c r="AG767" s="25"/>
      <c r="AH767" s="25"/>
      <c r="AI767" s="25"/>
      <c r="AJ767" s="25"/>
      <c r="AK767" s="25"/>
      <c r="AL767" s="25"/>
      <c r="AM767" s="25"/>
      <c r="AN767" s="25"/>
      <c r="AO767" s="25"/>
      <c r="AP767" s="25"/>
      <c r="AQ767" s="25"/>
      <c r="AR767" s="25"/>
    </row>
    <row r="768" spans="1:44" ht="15.75" customHeight="1" x14ac:dyDescent="0.25">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c r="AC768" s="25"/>
      <c r="AD768" s="25"/>
      <c r="AE768" s="25"/>
      <c r="AF768" s="25"/>
      <c r="AG768" s="25"/>
      <c r="AH768" s="25"/>
      <c r="AI768" s="25"/>
      <c r="AJ768" s="25"/>
      <c r="AK768" s="25"/>
      <c r="AL768" s="25"/>
      <c r="AM768" s="25"/>
      <c r="AN768" s="25"/>
      <c r="AO768" s="25"/>
      <c r="AP768" s="25"/>
      <c r="AQ768" s="25"/>
      <c r="AR768" s="25"/>
    </row>
    <row r="769" spans="1:44" ht="15.75" customHeight="1" x14ac:dyDescent="0.25">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c r="AC769" s="25"/>
      <c r="AD769" s="25"/>
      <c r="AE769" s="25"/>
      <c r="AF769" s="25"/>
      <c r="AG769" s="25"/>
      <c r="AH769" s="25"/>
      <c r="AI769" s="25"/>
      <c r="AJ769" s="25"/>
      <c r="AK769" s="25"/>
      <c r="AL769" s="25"/>
      <c r="AM769" s="25"/>
      <c r="AN769" s="25"/>
      <c r="AO769" s="25"/>
      <c r="AP769" s="25"/>
      <c r="AQ769" s="25"/>
      <c r="AR769" s="25"/>
    </row>
    <row r="770" spans="1:44" ht="15.75" customHeight="1" x14ac:dyDescent="0.25">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5"/>
      <c r="AC770" s="25"/>
      <c r="AD770" s="25"/>
      <c r="AE770" s="25"/>
      <c r="AF770" s="25"/>
      <c r="AG770" s="25"/>
      <c r="AH770" s="25"/>
      <c r="AI770" s="25"/>
      <c r="AJ770" s="25"/>
      <c r="AK770" s="25"/>
      <c r="AL770" s="25"/>
      <c r="AM770" s="25"/>
      <c r="AN770" s="25"/>
      <c r="AO770" s="25"/>
      <c r="AP770" s="25"/>
      <c r="AQ770" s="25"/>
      <c r="AR770" s="25"/>
    </row>
    <row r="771" spans="1:44" ht="15.75" customHeight="1" x14ac:dyDescent="0.25">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25"/>
      <c r="AG771" s="25"/>
      <c r="AH771" s="25"/>
      <c r="AI771" s="25"/>
      <c r="AJ771" s="25"/>
      <c r="AK771" s="25"/>
      <c r="AL771" s="25"/>
      <c r="AM771" s="25"/>
      <c r="AN771" s="25"/>
      <c r="AO771" s="25"/>
      <c r="AP771" s="25"/>
      <c r="AQ771" s="25"/>
      <c r="AR771" s="25"/>
    </row>
    <row r="772" spans="1:44" ht="15.75" customHeight="1" x14ac:dyDescent="0.25">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5"/>
      <c r="AC772" s="25"/>
      <c r="AD772" s="25"/>
      <c r="AE772" s="25"/>
      <c r="AF772" s="25"/>
      <c r="AG772" s="25"/>
      <c r="AH772" s="25"/>
      <c r="AI772" s="25"/>
      <c r="AJ772" s="25"/>
      <c r="AK772" s="25"/>
      <c r="AL772" s="25"/>
      <c r="AM772" s="25"/>
      <c r="AN772" s="25"/>
      <c r="AO772" s="25"/>
      <c r="AP772" s="25"/>
      <c r="AQ772" s="25"/>
      <c r="AR772" s="25"/>
    </row>
    <row r="773" spans="1:44" ht="15.75" customHeight="1" x14ac:dyDescent="0.25">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c r="AN773" s="25"/>
      <c r="AO773" s="25"/>
      <c r="AP773" s="25"/>
      <c r="AQ773" s="25"/>
      <c r="AR773" s="25"/>
    </row>
    <row r="774" spans="1:44" ht="15.75" customHeight="1" x14ac:dyDescent="0.25">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5"/>
      <c r="AC774" s="25"/>
      <c r="AD774" s="25"/>
      <c r="AE774" s="25"/>
      <c r="AF774" s="25"/>
      <c r="AG774" s="25"/>
      <c r="AH774" s="25"/>
      <c r="AI774" s="25"/>
      <c r="AJ774" s="25"/>
      <c r="AK774" s="25"/>
      <c r="AL774" s="25"/>
      <c r="AM774" s="25"/>
      <c r="AN774" s="25"/>
      <c r="AO774" s="25"/>
      <c r="AP774" s="25"/>
      <c r="AQ774" s="25"/>
      <c r="AR774" s="25"/>
    </row>
    <row r="775" spans="1:44" ht="15.75" customHeight="1" x14ac:dyDescent="0.25">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c r="AC775" s="25"/>
      <c r="AD775" s="25"/>
      <c r="AE775" s="25"/>
      <c r="AF775" s="25"/>
      <c r="AG775" s="25"/>
      <c r="AH775" s="25"/>
      <c r="AI775" s="25"/>
      <c r="AJ775" s="25"/>
      <c r="AK775" s="25"/>
      <c r="AL775" s="25"/>
      <c r="AM775" s="25"/>
      <c r="AN775" s="25"/>
      <c r="AO775" s="25"/>
      <c r="AP775" s="25"/>
      <c r="AQ775" s="25"/>
      <c r="AR775" s="25"/>
    </row>
    <row r="776" spans="1:44" ht="15.75" customHeight="1" x14ac:dyDescent="0.25">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c r="AC776" s="25"/>
      <c r="AD776" s="25"/>
      <c r="AE776" s="25"/>
      <c r="AF776" s="25"/>
      <c r="AG776" s="25"/>
      <c r="AH776" s="25"/>
      <c r="AI776" s="25"/>
      <c r="AJ776" s="25"/>
      <c r="AK776" s="25"/>
      <c r="AL776" s="25"/>
      <c r="AM776" s="25"/>
      <c r="AN776" s="25"/>
      <c r="AO776" s="25"/>
      <c r="AP776" s="25"/>
      <c r="AQ776" s="25"/>
      <c r="AR776" s="25"/>
    </row>
    <row r="777" spans="1:44" ht="15.75" customHeight="1" x14ac:dyDescent="0.25">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c r="AC777" s="25"/>
      <c r="AD777" s="25"/>
      <c r="AE777" s="25"/>
      <c r="AF777" s="25"/>
      <c r="AG777" s="25"/>
      <c r="AH777" s="25"/>
      <c r="AI777" s="25"/>
      <c r="AJ777" s="25"/>
      <c r="AK777" s="25"/>
      <c r="AL777" s="25"/>
      <c r="AM777" s="25"/>
      <c r="AN777" s="25"/>
      <c r="AO777" s="25"/>
      <c r="AP777" s="25"/>
      <c r="AQ777" s="25"/>
      <c r="AR777" s="25"/>
    </row>
    <row r="778" spans="1:44" ht="15.75" customHeight="1" x14ac:dyDescent="0.25">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5"/>
      <c r="AC778" s="25"/>
      <c r="AD778" s="25"/>
      <c r="AE778" s="25"/>
      <c r="AF778" s="25"/>
      <c r="AG778" s="25"/>
      <c r="AH778" s="25"/>
      <c r="AI778" s="25"/>
      <c r="AJ778" s="25"/>
      <c r="AK778" s="25"/>
      <c r="AL778" s="25"/>
      <c r="AM778" s="25"/>
      <c r="AN778" s="25"/>
      <c r="AO778" s="25"/>
      <c r="AP778" s="25"/>
      <c r="AQ778" s="25"/>
      <c r="AR778" s="25"/>
    </row>
    <row r="779" spans="1:44" ht="15.75" customHeight="1" x14ac:dyDescent="0.25">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c r="AN779" s="25"/>
      <c r="AO779" s="25"/>
      <c r="AP779" s="25"/>
      <c r="AQ779" s="25"/>
      <c r="AR779" s="25"/>
    </row>
    <row r="780" spans="1:44" ht="15.75" customHeight="1" x14ac:dyDescent="0.25">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5"/>
      <c r="AC780" s="25"/>
      <c r="AD780" s="25"/>
      <c r="AE780" s="25"/>
      <c r="AF780" s="25"/>
      <c r="AG780" s="25"/>
      <c r="AH780" s="25"/>
      <c r="AI780" s="25"/>
      <c r="AJ780" s="25"/>
      <c r="AK780" s="25"/>
      <c r="AL780" s="25"/>
      <c r="AM780" s="25"/>
      <c r="AN780" s="25"/>
      <c r="AO780" s="25"/>
      <c r="AP780" s="25"/>
      <c r="AQ780" s="25"/>
      <c r="AR780" s="25"/>
    </row>
    <row r="781" spans="1:44" ht="15.75" customHeight="1" x14ac:dyDescent="0.25">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c r="AC781" s="25"/>
      <c r="AD781" s="25"/>
      <c r="AE781" s="25"/>
      <c r="AF781" s="25"/>
      <c r="AG781" s="25"/>
      <c r="AH781" s="25"/>
      <c r="AI781" s="25"/>
      <c r="AJ781" s="25"/>
      <c r="AK781" s="25"/>
      <c r="AL781" s="25"/>
      <c r="AM781" s="25"/>
      <c r="AN781" s="25"/>
      <c r="AO781" s="25"/>
      <c r="AP781" s="25"/>
      <c r="AQ781" s="25"/>
      <c r="AR781" s="25"/>
    </row>
    <row r="782" spans="1:44" ht="15.75" customHeight="1" x14ac:dyDescent="0.25">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5"/>
      <c r="AC782" s="25"/>
      <c r="AD782" s="25"/>
      <c r="AE782" s="25"/>
      <c r="AF782" s="25"/>
      <c r="AG782" s="25"/>
      <c r="AH782" s="25"/>
      <c r="AI782" s="25"/>
      <c r="AJ782" s="25"/>
      <c r="AK782" s="25"/>
      <c r="AL782" s="25"/>
      <c r="AM782" s="25"/>
      <c r="AN782" s="25"/>
      <c r="AO782" s="25"/>
      <c r="AP782" s="25"/>
      <c r="AQ782" s="25"/>
      <c r="AR782" s="25"/>
    </row>
    <row r="783" spans="1:44" ht="15.75" customHeight="1" x14ac:dyDescent="0.25">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c r="AC783" s="25"/>
      <c r="AD783" s="25"/>
      <c r="AE783" s="25"/>
      <c r="AF783" s="25"/>
      <c r="AG783" s="25"/>
      <c r="AH783" s="25"/>
      <c r="AI783" s="25"/>
      <c r="AJ783" s="25"/>
      <c r="AK783" s="25"/>
      <c r="AL783" s="25"/>
      <c r="AM783" s="25"/>
      <c r="AN783" s="25"/>
      <c r="AO783" s="25"/>
      <c r="AP783" s="25"/>
      <c r="AQ783" s="25"/>
      <c r="AR783" s="25"/>
    </row>
    <row r="784" spans="1:44" ht="15.75" customHeight="1" x14ac:dyDescent="0.25">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5"/>
      <c r="AC784" s="25"/>
      <c r="AD784" s="25"/>
      <c r="AE784" s="25"/>
      <c r="AF784" s="25"/>
      <c r="AG784" s="25"/>
      <c r="AH784" s="25"/>
      <c r="AI784" s="25"/>
      <c r="AJ784" s="25"/>
      <c r="AK784" s="25"/>
      <c r="AL784" s="25"/>
      <c r="AM784" s="25"/>
      <c r="AN784" s="25"/>
      <c r="AO784" s="25"/>
      <c r="AP784" s="25"/>
      <c r="AQ784" s="25"/>
      <c r="AR784" s="25"/>
    </row>
    <row r="785" spans="1:44" ht="15.75" customHeight="1" x14ac:dyDescent="0.25">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c r="AC785" s="25"/>
      <c r="AD785" s="25"/>
      <c r="AE785" s="25"/>
      <c r="AF785" s="25"/>
      <c r="AG785" s="25"/>
      <c r="AH785" s="25"/>
      <c r="AI785" s="25"/>
      <c r="AJ785" s="25"/>
      <c r="AK785" s="25"/>
      <c r="AL785" s="25"/>
      <c r="AM785" s="25"/>
      <c r="AN785" s="25"/>
      <c r="AO785" s="25"/>
      <c r="AP785" s="25"/>
      <c r="AQ785" s="25"/>
      <c r="AR785" s="25"/>
    </row>
    <row r="786" spans="1:44" ht="15.75" customHeight="1" x14ac:dyDescent="0.25">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5"/>
      <c r="AC786" s="25"/>
      <c r="AD786" s="25"/>
      <c r="AE786" s="25"/>
      <c r="AF786" s="25"/>
      <c r="AG786" s="25"/>
      <c r="AH786" s="25"/>
      <c r="AI786" s="25"/>
      <c r="AJ786" s="25"/>
      <c r="AK786" s="25"/>
      <c r="AL786" s="25"/>
      <c r="AM786" s="25"/>
      <c r="AN786" s="25"/>
      <c r="AO786" s="25"/>
      <c r="AP786" s="25"/>
      <c r="AQ786" s="25"/>
      <c r="AR786" s="25"/>
    </row>
    <row r="787" spans="1:44" ht="15.75" customHeight="1" x14ac:dyDescent="0.25">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c r="AC787" s="25"/>
      <c r="AD787" s="25"/>
      <c r="AE787" s="25"/>
      <c r="AF787" s="25"/>
      <c r="AG787" s="25"/>
      <c r="AH787" s="25"/>
      <c r="AI787" s="25"/>
      <c r="AJ787" s="25"/>
      <c r="AK787" s="25"/>
      <c r="AL787" s="25"/>
      <c r="AM787" s="25"/>
      <c r="AN787" s="25"/>
      <c r="AO787" s="25"/>
      <c r="AP787" s="25"/>
      <c r="AQ787" s="25"/>
      <c r="AR787" s="25"/>
    </row>
    <row r="788" spans="1:44" ht="15.75" customHeight="1" x14ac:dyDescent="0.25">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5"/>
      <c r="AC788" s="25"/>
      <c r="AD788" s="25"/>
      <c r="AE788" s="25"/>
      <c r="AF788" s="25"/>
      <c r="AG788" s="25"/>
      <c r="AH788" s="25"/>
      <c r="AI788" s="25"/>
      <c r="AJ788" s="25"/>
      <c r="AK788" s="25"/>
      <c r="AL788" s="25"/>
      <c r="AM788" s="25"/>
      <c r="AN788" s="25"/>
      <c r="AO788" s="25"/>
      <c r="AP788" s="25"/>
      <c r="AQ788" s="25"/>
      <c r="AR788" s="25"/>
    </row>
    <row r="789" spans="1:44" ht="15.75" customHeight="1" x14ac:dyDescent="0.25">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c r="AC789" s="25"/>
      <c r="AD789" s="25"/>
      <c r="AE789" s="25"/>
      <c r="AF789" s="25"/>
      <c r="AG789" s="25"/>
      <c r="AH789" s="25"/>
      <c r="AI789" s="25"/>
      <c r="AJ789" s="25"/>
      <c r="AK789" s="25"/>
      <c r="AL789" s="25"/>
      <c r="AM789" s="25"/>
      <c r="AN789" s="25"/>
      <c r="AO789" s="25"/>
      <c r="AP789" s="25"/>
      <c r="AQ789" s="25"/>
      <c r="AR789" s="25"/>
    </row>
    <row r="790" spans="1:44" ht="15.75" customHeight="1" x14ac:dyDescent="0.25">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c r="AC790" s="25"/>
      <c r="AD790" s="25"/>
      <c r="AE790" s="25"/>
      <c r="AF790" s="25"/>
      <c r="AG790" s="25"/>
      <c r="AH790" s="25"/>
      <c r="AI790" s="25"/>
      <c r="AJ790" s="25"/>
      <c r="AK790" s="25"/>
      <c r="AL790" s="25"/>
      <c r="AM790" s="25"/>
      <c r="AN790" s="25"/>
      <c r="AO790" s="25"/>
      <c r="AP790" s="25"/>
      <c r="AQ790" s="25"/>
      <c r="AR790" s="25"/>
    </row>
    <row r="791" spans="1:44" ht="15.75" customHeight="1" x14ac:dyDescent="0.25">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c r="AN791" s="25"/>
      <c r="AO791" s="25"/>
      <c r="AP791" s="25"/>
      <c r="AQ791" s="25"/>
      <c r="AR791" s="25"/>
    </row>
    <row r="792" spans="1:44" ht="15.75" customHeight="1" x14ac:dyDescent="0.25">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5"/>
      <c r="AC792" s="25"/>
      <c r="AD792" s="25"/>
      <c r="AE792" s="25"/>
      <c r="AF792" s="25"/>
      <c r="AG792" s="25"/>
      <c r="AH792" s="25"/>
      <c r="AI792" s="25"/>
      <c r="AJ792" s="25"/>
      <c r="AK792" s="25"/>
      <c r="AL792" s="25"/>
      <c r="AM792" s="25"/>
      <c r="AN792" s="25"/>
      <c r="AO792" s="25"/>
      <c r="AP792" s="25"/>
      <c r="AQ792" s="25"/>
      <c r="AR792" s="25"/>
    </row>
    <row r="793" spans="1:44" ht="15.75" customHeight="1" x14ac:dyDescent="0.25">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c r="AC793" s="25"/>
      <c r="AD793" s="25"/>
      <c r="AE793" s="25"/>
      <c r="AF793" s="25"/>
      <c r="AG793" s="25"/>
      <c r="AH793" s="25"/>
      <c r="AI793" s="25"/>
      <c r="AJ793" s="25"/>
      <c r="AK793" s="25"/>
      <c r="AL793" s="25"/>
      <c r="AM793" s="25"/>
      <c r="AN793" s="25"/>
      <c r="AO793" s="25"/>
      <c r="AP793" s="25"/>
      <c r="AQ793" s="25"/>
      <c r="AR793" s="25"/>
    </row>
    <row r="794" spans="1:44" ht="15.75" customHeight="1" x14ac:dyDescent="0.25">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5"/>
      <c r="AC794" s="25"/>
      <c r="AD794" s="25"/>
      <c r="AE794" s="25"/>
      <c r="AF794" s="25"/>
      <c r="AG794" s="25"/>
      <c r="AH794" s="25"/>
      <c r="AI794" s="25"/>
      <c r="AJ794" s="25"/>
      <c r="AK794" s="25"/>
      <c r="AL794" s="25"/>
      <c r="AM794" s="25"/>
      <c r="AN794" s="25"/>
      <c r="AO794" s="25"/>
      <c r="AP794" s="25"/>
      <c r="AQ794" s="25"/>
      <c r="AR794" s="25"/>
    </row>
    <row r="795" spans="1:44" ht="15.75" customHeight="1" x14ac:dyDescent="0.25">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c r="AN795" s="25"/>
      <c r="AO795" s="25"/>
      <c r="AP795" s="25"/>
      <c r="AQ795" s="25"/>
      <c r="AR795" s="25"/>
    </row>
    <row r="796" spans="1:44" ht="15.75" customHeight="1" x14ac:dyDescent="0.25">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c r="AC796" s="25"/>
      <c r="AD796" s="25"/>
      <c r="AE796" s="25"/>
      <c r="AF796" s="25"/>
      <c r="AG796" s="25"/>
      <c r="AH796" s="25"/>
      <c r="AI796" s="25"/>
      <c r="AJ796" s="25"/>
      <c r="AK796" s="25"/>
      <c r="AL796" s="25"/>
      <c r="AM796" s="25"/>
      <c r="AN796" s="25"/>
      <c r="AO796" s="25"/>
      <c r="AP796" s="25"/>
      <c r="AQ796" s="25"/>
      <c r="AR796" s="25"/>
    </row>
    <row r="797" spans="1:44" ht="15.75" customHeight="1" x14ac:dyDescent="0.25">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c r="AC797" s="25"/>
      <c r="AD797" s="25"/>
      <c r="AE797" s="25"/>
      <c r="AF797" s="25"/>
      <c r="AG797" s="25"/>
      <c r="AH797" s="25"/>
      <c r="AI797" s="25"/>
      <c r="AJ797" s="25"/>
      <c r="AK797" s="25"/>
      <c r="AL797" s="25"/>
      <c r="AM797" s="25"/>
      <c r="AN797" s="25"/>
      <c r="AO797" s="25"/>
      <c r="AP797" s="25"/>
      <c r="AQ797" s="25"/>
      <c r="AR797" s="25"/>
    </row>
    <row r="798" spans="1:44" ht="15.75" customHeight="1" x14ac:dyDescent="0.25">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c r="AC798" s="25"/>
      <c r="AD798" s="25"/>
      <c r="AE798" s="25"/>
      <c r="AF798" s="25"/>
      <c r="AG798" s="25"/>
      <c r="AH798" s="25"/>
      <c r="AI798" s="25"/>
      <c r="AJ798" s="25"/>
      <c r="AK798" s="25"/>
      <c r="AL798" s="25"/>
      <c r="AM798" s="25"/>
      <c r="AN798" s="25"/>
      <c r="AO798" s="25"/>
      <c r="AP798" s="25"/>
      <c r="AQ798" s="25"/>
      <c r="AR798" s="25"/>
    </row>
    <row r="799" spans="1:44" ht="15.75" customHeight="1" x14ac:dyDescent="0.25">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c r="AC799" s="25"/>
      <c r="AD799" s="25"/>
      <c r="AE799" s="25"/>
      <c r="AF799" s="25"/>
      <c r="AG799" s="25"/>
      <c r="AH799" s="25"/>
      <c r="AI799" s="25"/>
      <c r="AJ799" s="25"/>
      <c r="AK799" s="25"/>
      <c r="AL799" s="25"/>
      <c r="AM799" s="25"/>
      <c r="AN799" s="25"/>
      <c r="AO799" s="25"/>
      <c r="AP799" s="25"/>
      <c r="AQ799" s="25"/>
      <c r="AR799" s="25"/>
    </row>
    <row r="800" spans="1:44" ht="15.75" customHeight="1" x14ac:dyDescent="0.25">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c r="AC800" s="25"/>
      <c r="AD800" s="25"/>
      <c r="AE800" s="25"/>
      <c r="AF800" s="25"/>
      <c r="AG800" s="25"/>
      <c r="AH800" s="25"/>
      <c r="AI800" s="25"/>
      <c r="AJ800" s="25"/>
      <c r="AK800" s="25"/>
      <c r="AL800" s="25"/>
      <c r="AM800" s="25"/>
      <c r="AN800" s="25"/>
      <c r="AO800" s="25"/>
      <c r="AP800" s="25"/>
      <c r="AQ800" s="25"/>
      <c r="AR800" s="25"/>
    </row>
    <row r="801" spans="1:44" ht="15.75" customHeight="1" x14ac:dyDescent="0.25">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c r="AN801" s="25"/>
      <c r="AO801" s="25"/>
      <c r="AP801" s="25"/>
      <c r="AQ801" s="25"/>
      <c r="AR801" s="25"/>
    </row>
    <row r="802" spans="1:44" ht="15.75" customHeight="1" x14ac:dyDescent="0.25">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5"/>
      <c r="AC802" s="25"/>
      <c r="AD802" s="25"/>
      <c r="AE802" s="25"/>
      <c r="AF802" s="25"/>
      <c r="AG802" s="25"/>
      <c r="AH802" s="25"/>
      <c r="AI802" s="25"/>
      <c r="AJ802" s="25"/>
      <c r="AK802" s="25"/>
      <c r="AL802" s="25"/>
      <c r="AM802" s="25"/>
      <c r="AN802" s="25"/>
      <c r="AO802" s="25"/>
      <c r="AP802" s="25"/>
      <c r="AQ802" s="25"/>
      <c r="AR802" s="25"/>
    </row>
    <row r="803" spans="1:44" ht="15.75" customHeight="1" x14ac:dyDescent="0.25">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c r="AN803" s="25"/>
      <c r="AO803" s="25"/>
      <c r="AP803" s="25"/>
      <c r="AQ803" s="25"/>
      <c r="AR803" s="25"/>
    </row>
    <row r="804" spans="1:44" ht="15.75" customHeight="1" x14ac:dyDescent="0.25">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5"/>
      <c r="AC804" s="25"/>
      <c r="AD804" s="25"/>
      <c r="AE804" s="25"/>
      <c r="AF804" s="25"/>
      <c r="AG804" s="25"/>
      <c r="AH804" s="25"/>
      <c r="AI804" s="25"/>
      <c r="AJ804" s="25"/>
      <c r="AK804" s="25"/>
      <c r="AL804" s="25"/>
      <c r="AM804" s="25"/>
      <c r="AN804" s="25"/>
      <c r="AO804" s="25"/>
      <c r="AP804" s="25"/>
      <c r="AQ804" s="25"/>
      <c r="AR804" s="25"/>
    </row>
    <row r="805" spans="1:44" ht="15.75" customHeight="1" x14ac:dyDescent="0.25">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c r="AC805" s="25"/>
      <c r="AD805" s="25"/>
      <c r="AE805" s="25"/>
      <c r="AF805" s="25"/>
      <c r="AG805" s="25"/>
      <c r="AH805" s="25"/>
      <c r="AI805" s="25"/>
      <c r="AJ805" s="25"/>
      <c r="AK805" s="25"/>
      <c r="AL805" s="25"/>
      <c r="AM805" s="25"/>
      <c r="AN805" s="25"/>
      <c r="AO805" s="25"/>
      <c r="AP805" s="25"/>
      <c r="AQ805" s="25"/>
      <c r="AR805" s="25"/>
    </row>
    <row r="806" spans="1:44" ht="15.75" customHeight="1" x14ac:dyDescent="0.25">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5"/>
      <c r="AC806" s="25"/>
      <c r="AD806" s="25"/>
      <c r="AE806" s="25"/>
      <c r="AF806" s="25"/>
      <c r="AG806" s="25"/>
      <c r="AH806" s="25"/>
      <c r="AI806" s="25"/>
      <c r="AJ806" s="25"/>
      <c r="AK806" s="25"/>
      <c r="AL806" s="25"/>
      <c r="AM806" s="25"/>
      <c r="AN806" s="25"/>
      <c r="AO806" s="25"/>
      <c r="AP806" s="25"/>
      <c r="AQ806" s="25"/>
      <c r="AR806" s="25"/>
    </row>
    <row r="807" spans="1:44" ht="15.75" customHeight="1" x14ac:dyDescent="0.25">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c r="AC807" s="25"/>
      <c r="AD807" s="25"/>
      <c r="AE807" s="25"/>
      <c r="AF807" s="25"/>
      <c r="AG807" s="25"/>
      <c r="AH807" s="25"/>
      <c r="AI807" s="25"/>
      <c r="AJ807" s="25"/>
      <c r="AK807" s="25"/>
      <c r="AL807" s="25"/>
      <c r="AM807" s="25"/>
      <c r="AN807" s="25"/>
      <c r="AO807" s="25"/>
      <c r="AP807" s="25"/>
      <c r="AQ807" s="25"/>
      <c r="AR807" s="25"/>
    </row>
    <row r="808" spans="1:44" ht="15.75" customHeight="1" x14ac:dyDescent="0.25">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5"/>
      <c r="AC808" s="25"/>
      <c r="AD808" s="25"/>
      <c r="AE808" s="25"/>
      <c r="AF808" s="25"/>
      <c r="AG808" s="25"/>
      <c r="AH808" s="25"/>
      <c r="AI808" s="25"/>
      <c r="AJ808" s="25"/>
      <c r="AK808" s="25"/>
      <c r="AL808" s="25"/>
      <c r="AM808" s="25"/>
      <c r="AN808" s="25"/>
      <c r="AO808" s="25"/>
      <c r="AP808" s="25"/>
      <c r="AQ808" s="25"/>
      <c r="AR808" s="25"/>
    </row>
    <row r="809" spans="1:44" ht="15.75" customHeight="1" x14ac:dyDescent="0.25">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c r="AC809" s="25"/>
      <c r="AD809" s="25"/>
      <c r="AE809" s="25"/>
      <c r="AF809" s="25"/>
      <c r="AG809" s="25"/>
      <c r="AH809" s="25"/>
      <c r="AI809" s="25"/>
      <c r="AJ809" s="25"/>
      <c r="AK809" s="25"/>
      <c r="AL809" s="25"/>
      <c r="AM809" s="25"/>
      <c r="AN809" s="25"/>
      <c r="AO809" s="25"/>
      <c r="AP809" s="25"/>
      <c r="AQ809" s="25"/>
      <c r="AR809" s="25"/>
    </row>
    <row r="810" spans="1:44" ht="15.75" customHeight="1" x14ac:dyDescent="0.25">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5"/>
      <c r="AC810" s="25"/>
      <c r="AD810" s="25"/>
      <c r="AE810" s="25"/>
      <c r="AF810" s="25"/>
      <c r="AG810" s="25"/>
      <c r="AH810" s="25"/>
      <c r="AI810" s="25"/>
      <c r="AJ810" s="25"/>
      <c r="AK810" s="25"/>
      <c r="AL810" s="25"/>
      <c r="AM810" s="25"/>
      <c r="AN810" s="25"/>
      <c r="AO810" s="25"/>
      <c r="AP810" s="25"/>
      <c r="AQ810" s="25"/>
      <c r="AR810" s="25"/>
    </row>
    <row r="811" spans="1:44" ht="15.75" customHeight="1" x14ac:dyDescent="0.25">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c r="AC811" s="25"/>
      <c r="AD811" s="25"/>
      <c r="AE811" s="25"/>
      <c r="AF811" s="25"/>
      <c r="AG811" s="25"/>
      <c r="AH811" s="25"/>
      <c r="AI811" s="25"/>
      <c r="AJ811" s="25"/>
      <c r="AK811" s="25"/>
      <c r="AL811" s="25"/>
      <c r="AM811" s="25"/>
      <c r="AN811" s="25"/>
      <c r="AO811" s="25"/>
      <c r="AP811" s="25"/>
      <c r="AQ811" s="25"/>
      <c r="AR811" s="25"/>
    </row>
    <row r="812" spans="1:44" ht="15.75" customHeight="1" x14ac:dyDescent="0.25">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c r="AC812" s="25"/>
      <c r="AD812" s="25"/>
      <c r="AE812" s="25"/>
      <c r="AF812" s="25"/>
      <c r="AG812" s="25"/>
      <c r="AH812" s="25"/>
      <c r="AI812" s="25"/>
      <c r="AJ812" s="25"/>
      <c r="AK812" s="25"/>
      <c r="AL812" s="25"/>
      <c r="AM812" s="25"/>
      <c r="AN812" s="25"/>
      <c r="AO812" s="25"/>
      <c r="AP812" s="25"/>
      <c r="AQ812" s="25"/>
      <c r="AR812" s="25"/>
    </row>
    <row r="813" spans="1:44" ht="15.75" customHeight="1" x14ac:dyDescent="0.25">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c r="AN813" s="25"/>
      <c r="AO813" s="25"/>
      <c r="AP813" s="25"/>
      <c r="AQ813" s="25"/>
      <c r="AR813" s="25"/>
    </row>
    <row r="814" spans="1:44" ht="15.75" customHeight="1" x14ac:dyDescent="0.25">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5"/>
      <c r="AC814" s="25"/>
      <c r="AD814" s="25"/>
      <c r="AE814" s="25"/>
      <c r="AF814" s="25"/>
      <c r="AG814" s="25"/>
      <c r="AH814" s="25"/>
      <c r="AI814" s="25"/>
      <c r="AJ814" s="25"/>
      <c r="AK814" s="25"/>
      <c r="AL814" s="25"/>
      <c r="AM814" s="25"/>
      <c r="AN814" s="25"/>
      <c r="AO814" s="25"/>
      <c r="AP814" s="25"/>
      <c r="AQ814" s="25"/>
      <c r="AR814" s="25"/>
    </row>
    <row r="815" spans="1:44" ht="15.75" customHeight="1" x14ac:dyDescent="0.25">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c r="AC815" s="25"/>
      <c r="AD815" s="25"/>
      <c r="AE815" s="25"/>
      <c r="AF815" s="25"/>
      <c r="AG815" s="25"/>
      <c r="AH815" s="25"/>
      <c r="AI815" s="25"/>
      <c r="AJ815" s="25"/>
      <c r="AK815" s="25"/>
      <c r="AL815" s="25"/>
      <c r="AM815" s="25"/>
      <c r="AN815" s="25"/>
      <c r="AO815" s="25"/>
      <c r="AP815" s="25"/>
      <c r="AQ815" s="25"/>
      <c r="AR815" s="25"/>
    </row>
    <row r="816" spans="1:44" ht="15.75" customHeight="1" x14ac:dyDescent="0.25">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5"/>
      <c r="AC816" s="25"/>
      <c r="AD816" s="25"/>
      <c r="AE816" s="25"/>
      <c r="AF816" s="25"/>
      <c r="AG816" s="25"/>
      <c r="AH816" s="25"/>
      <c r="AI816" s="25"/>
      <c r="AJ816" s="25"/>
      <c r="AK816" s="25"/>
      <c r="AL816" s="25"/>
      <c r="AM816" s="25"/>
      <c r="AN816" s="25"/>
      <c r="AO816" s="25"/>
      <c r="AP816" s="25"/>
      <c r="AQ816" s="25"/>
      <c r="AR816" s="25"/>
    </row>
    <row r="817" spans="1:44" ht="15.75" customHeight="1" x14ac:dyDescent="0.25">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c r="AC817" s="25"/>
      <c r="AD817" s="25"/>
      <c r="AE817" s="25"/>
      <c r="AF817" s="25"/>
      <c r="AG817" s="25"/>
      <c r="AH817" s="25"/>
      <c r="AI817" s="25"/>
      <c r="AJ817" s="25"/>
      <c r="AK817" s="25"/>
      <c r="AL817" s="25"/>
      <c r="AM817" s="25"/>
      <c r="AN817" s="25"/>
      <c r="AO817" s="25"/>
      <c r="AP817" s="25"/>
      <c r="AQ817" s="25"/>
      <c r="AR817" s="25"/>
    </row>
    <row r="818" spans="1:44" ht="15.75" customHeight="1" x14ac:dyDescent="0.25">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c r="AC818" s="25"/>
      <c r="AD818" s="25"/>
      <c r="AE818" s="25"/>
      <c r="AF818" s="25"/>
      <c r="AG818" s="25"/>
      <c r="AH818" s="25"/>
      <c r="AI818" s="25"/>
      <c r="AJ818" s="25"/>
      <c r="AK818" s="25"/>
      <c r="AL818" s="25"/>
      <c r="AM818" s="25"/>
      <c r="AN818" s="25"/>
      <c r="AO818" s="25"/>
      <c r="AP818" s="25"/>
      <c r="AQ818" s="25"/>
      <c r="AR818" s="25"/>
    </row>
    <row r="819" spans="1:44" ht="15.75" customHeight="1" x14ac:dyDescent="0.25">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c r="AC819" s="25"/>
      <c r="AD819" s="25"/>
      <c r="AE819" s="25"/>
      <c r="AF819" s="25"/>
      <c r="AG819" s="25"/>
      <c r="AH819" s="25"/>
      <c r="AI819" s="25"/>
      <c r="AJ819" s="25"/>
      <c r="AK819" s="25"/>
      <c r="AL819" s="25"/>
      <c r="AM819" s="25"/>
      <c r="AN819" s="25"/>
      <c r="AO819" s="25"/>
      <c r="AP819" s="25"/>
      <c r="AQ819" s="25"/>
      <c r="AR819" s="25"/>
    </row>
    <row r="820" spans="1:44" ht="15.75" customHeight="1" x14ac:dyDescent="0.25">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5"/>
      <c r="AC820" s="25"/>
      <c r="AD820" s="25"/>
      <c r="AE820" s="25"/>
      <c r="AF820" s="25"/>
      <c r="AG820" s="25"/>
      <c r="AH820" s="25"/>
      <c r="AI820" s="25"/>
      <c r="AJ820" s="25"/>
      <c r="AK820" s="25"/>
      <c r="AL820" s="25"/>
      <c r="AM820" s="25"/>
      <c r="AN820" s="25"/>
      <c r="AO820" s="25"/>
      <c r="AP820" s="25"/>
      <c r="AQ820" s="25"/>
      <c r="AR820" s="25"/>
    </row>
    <row r="821" spans="1:44" ht="15.75" customHeight="1" x14ac:dyDescent="0.25">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c r="AC821" s="25"/>
      <c r="AD821" s="25"/>
      <c r="AE821" s="25"/>
      <c r="AF821" s="25"/>
      <c r="AG821" s="25"/>
      <c r="AH821" s="25"/>
      <c r="AI821" s="25"/>
      <c r="AJ821" s="25"/>
      <c r="AK821" s="25"/>
      <c r="AL821" s="25"/>
      <c r="AM821" s="25"/>
      <c r="AN821" s="25"/>
      <c r="AO821" s="25"/>
      <c r="AP821" s="25"/>
      <c r="AQ821" s="25"/>
      <c r="AR821" s="25"/>
    </row>
    <row r="822" spans="1:44" ht="15.75" customHeight="1" x14ac:dyDescent="0.25">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c r="AC822" s="25"/>
      <c r="AD822" s="25"/>
      <c r="AE822" s="25"/>
      <c r="AF822" s="25"/>
      <c r="AG822" s="25"/>
      <c r="AH822" s="25"/>
      <c r="AI822" s="25"/>
      <c r="AJ822" s="25"/>
      <c r="AK822" s="25"/>
      <c r="AL822" s="25"/>
      <c r="AM822" s="25"/>
      <c r="AN822" s="25"/>
      <c r="AO822" s="25"/>
      <c r="AP822" s="25"/>
      <c r="AQ822" s="25"/>
      <c r="AR822" s="25"/>
    </row>
    <row r="823" spans="1:44" ht="15.75" customHeight="1" x14ac:dyDescent="0.25">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c r="AC823" s="25"/>
      <c r="AD823" s="25"/>
      <c r="AE823" s="25"/>
      <c r="AF823" s="25"/>
      <c r="AG823" s="25"/>
      <c r="AH823" s="25"/>
      <c r="AI823" s="25"/>
      <c r="AJ823" s="25"/>
      <c r="AK823" s="25"/>
      <c r="AL823" s="25"/>
      <c r="AM823" s="25"/>
      <c r="AN823" s="25"/>
      <c r="AO823" s="25"/>
      <c r="AP823" s="25"/>
      <c r="AQ823" s="25"/>
      <c r="AR823" s="25"/>
    </row>
    <row r="824" spans="1:44" ht="15.75" customHeight="1" x14ac:dyDescent="0.25">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5"/>
      <c r="AC824" s="25"/>
      <c r="AD824" s="25"/>
      <c r="AE824" s="25"/>
      <c r="AF824" s="25"/>
      <c r="AG824" s="25"/>
      <c r="AH824" s="25"/>
      <c r="AI824" s="25"/>
      <c r="AJ824" s="25"/>
      <c r="AK824" s="25"/>
      <c r="AL824" s="25"/>
      <c r="AM824" s="25"/>
      <c r="AN824" s="25"/>
      <c r="AO824" s="25"/>
      <c r="AP824" s="25"/>
      <c r="AQ824" s="25"/>
      <c r="AR824" s="25"/>
    </row>
    <row r="825" spans="1:44" ht="15.75" customHeight="1" x14ac:dyDescent="0.25">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c r="AQ825" s="25"/>
      <c r="AR825" s="25"/>
    </row>
    <row r="826" spans="1:44" ht="15.75" customHeight="1" x14ac:dyDescent="0.25">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c r="AC826" s="25"/>
      <c r="AD826" s="25"/>
      <c r="AE826" s="25"/>
      <c r="AF826" s="25"/>
      <c r="AG826" s="25"/>
      <c r="AH826" s="25"/>
      <c r="AI826" s="25"/>
      <c r="AJ826" s="25"/>
      <c r="AK826" s="25"/>
      <c r="AL826" s="25"/>
      <c r="AM826" s="25"/>
      <c r="AN826" s="25"/>
      <c r="AO826" s="25"/>
      <c r="AP826" s="25"/>
      <c r="AQ826" s="25"/>
      <c r="AR826" s="25"/>
    </row>
    <row r="827" spans="1:44" ht="15.75" customHeight="1" x14ac:dyDescent="0.25">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c r="AC827" s="25"/>
      <c r="AD827" s="25"/>
      <c r="AE827" s="25"/>
      <c r="AF827" s="25"/>
      <c r="AG827" s="25"/>
      <c r="AH827" s="25"/>
      <c r="AI827" s="25"/>
      <c r="AJ827" s="25"/>
      <c r="AK827" s="25"/>
      <c r="AL827" s="25"/>
      <c r="AM827" s="25"/>
      <c r="AN827" s="25"/>
      <c r="AO827" s="25"/>
      <c r="AP827" s="25"/>
      <c r="AQ827" s="25"/>
      <c r="AR827" s="25"/>
    </row>
    <row r="828" spans="1:44" ht="15.75" customHeight="1" x14ac:dyDescent="0.25">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c r="AC828" s="25"/>
      <c r="AD828" s="25"/>
      <c r="AE828" s="25"/>
      <c r="AF828" s="25"/>
      <c r="AG828" s="25"/>
      <c r="AH828" s="25"/>
      <c r="AI828" s="25"/>
      <c r="AJ828" s="25"/>
      <c r="AK828" s="25"/>
      <c r="AL828" s="25"/>
      <c r="AM828" s="25"/>
      <c r="AN828" s="25"/>
      <c r="AO828" s="25"/>
      <c r="AP828" s="25"/>
      <c r="AQ828" s="25"/>
      <c r="AR828" s="25"/>
    </row>
    <row r="829" spans="1:44" ht="15.75" customHeight="1" x14ac:dyDescent="0.25">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c r="AC829" s="25"/>
      <c r="AD829" s="25"/>
      <c r="AE829" s="25"/>
      <c r="AF829" s="25"/>
      <c r="AG829" s="25"/>
      <c r="AH829" s="25"/>
      <c r="AI829" s="25"/>
      <c r="AJ829" s="25"/>
      <c r="AK829" s="25"/>
      <c r="AL829" s="25"/>
      <c r="AM829" s="25"/>
      <c r="AN829" s="25"/>
      <c r="AO829" s="25"/>
      <c r="AP829" s="25"/>
      <c r="AQ829" s="25"/>
      <c r="AR829" s="25"/>
    </row>
    <row r="830" spans="1:44" ht="15.75" customHeight="1" x14ac:dyDescent="0.25">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5"/>
      <c r="AC830" s="25"/>
      <c r="AD830" s="25"/>
      <c r="AE830" s="25"/>
      <c r="AF830" s="25"/>
      <c r="AG830" s="25"/>
      <c r="AH830" s="25"/>
      <c r="AI830" s="25"/>
      <c r="AJ830" s="25"/>
      <c r="AK830" s="25"/>
      <c r="AL830" s="25"/>
      <c r="AM830" s="25"/>
      <c r="AN830" s="25"/>
      <c r="AO830" s="25"/>
      <c r="AP830" s="25"/>
      <c r="AQ830" s="25"/>
      <c r="AR830" s="25"/>
    </row>
    <row r="831" spans="1:44" ht="15.75" customHeight="1" x14ac:dyDescent="0.25">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c r="AC831" s="25"/>
      <c r="AD831" s="25"/>
      <c r="AE831" s="25"/>
      <c r="AF831" s="25"/>
      <c r="AG831" s="25"/>
      <c r="AH831" s="25"/>
      <c r="AI831" s="25"/>
      <c r="AJ831" s="25"/>
      <c r="AK831" s="25"/>
      <c r="AL831" s="25"/>
      <c r="AM831" s="25"/>
      <c r="AN831" s="25"/>
      <c r="AO831" s="25"/>
      <c r="AP831" s="25"/>
      <c r="AQ831" s="25"/>
      <c r="AR831" s="25"/>
    </row>
    <row r="832" spans="1:44" ht="15.75" customHeight="1" x14ac:dyDescent="0.25">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5"/>
      <c r="AC832" s="25"/>
      <c r="AD832" s="25"/>
      <c r="AE832" s="25"/>
      <c r="AF832" s="25"/>
      <c r="AG832" s="25"/>
      <c r="AH832" s="25"/>
      <c r="AI832" s="25"/>
      <c r="AJ832" s="25"/>
      <c r="AK832" s="25"/>
      <c r="AL832" s="25"/>
      <c r="AM832" s="25"/>
      <c r="AN832" s="25"/>
      <c r="AO832" s="25"/>
      <c r="AP832" s="25"/>
      <c r="AQ832" s="25"/>
      <c r="AR832" s="25"/>
    </row>
    <row r="833" spans="1:44" ht="15.75" customHeight="1" x14ac:dyDescent="0.25">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c r="AC833" s="25"/>
      <c r="AD833" s="25"/>
      <c r="AE833" s="25"/>
      <c r="AF833" s="25"/>
      <c r="AG833" s="25"/>
      <c r="AH833" s="25"/>
      <c r="AI833" s="25"/>
      <c r="AJ833" s="25"/>
      <c r="AK833" s="25"/>
      <c r="AL833" s="25"/>
      <c r="AM833" s="25"/>
      <c r="AN833" s="25"/>
      <c r="AO833" s="25"/>
      <c r="AP833" s="25"/>
      <c r="AQ833" s="25"/>
      <c r="AR833" s="25"/>
    </row>
    <row r="834" spans="1:44" ht="15.75" customHeight="1" x14ac:dyDescent="0.25">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5"/>
      <c r="AC834" s="25"/>
      <c r="AD834" s="25"/>
      <c r="AE834" s="25"/>
      <c r="AF834" s="25"/>
      <c r="AG834" s="25"/>
      <c r="AH834" s="25"/>
      <c r="AI834" s="25"/>
      <c r="AJ834" s="25"/>
      <c r="AK834" s="25"/>
      <c r="AL834" s="25"/>
      <c r="AM834" s="25"/>
      <c r="AN834" s="25"/>
      <c r="AO834" s="25"/>
      <c r="AP834" s="25"/>
      <c r="AQ834" s="25"/>
      <c r="AR834" s="25"/>
    </row>
    <row r="835" spans="1:44" ht="15.75" customHeight="1" x14ac:dyDescent="0.25">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c r="AC835" s="25"/>
      <c r="AD835" s="25"/>
      <c r="AE835" s="25"/>
      <c r="AF835" s="25"/>
      <c r="AG835" s="25"/>
      <c r="AH835" s="25"/>
      <c r="AI835" s="25"/>
      <c r="AJ835" s="25"/>
      <c r="AK835" s="25"/>
      <c r="AL835" s="25"/>
      <c r="AM835" s="25"/>
      <c r="AN835" s="25"/>
      <c r="AO835" s="25"/>
      <c r="AP835" s="25"/>
      <c r="AQ835" s="25"/>
      <c r="AR835" s="25"/>
    </row>
    <row r="836" spans="1:44" ht="15.75" customHeight="1" x14ac:dyDescent="0.25">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c r="AC836" s="25"/>
      <c r="AD836" s="25"/>
      <c r="AE836" s="25"/>
      <c r="AF836" s="25"/>
      <c r="AG836" s="25"/>
      <c r="AH836" s="25"/>
      <c r="AI836" s="25"/>
      <c r="AJ836" s="25"/>
      <c r="AK836" s="25"/>
      <c r="AL836" s="25"/>
      <c r="AM836" s="25"/>
      <c r="AN836" s="25"/>
      <c r="AO836" s="25"/>
      <c r="AP836" s="25"/>
      <c r="AQ836" s="25"/>
      <c r="AR836" s="25"/>
    </row>
    <row r="837" spans="1:44" ht="15.75" customHeight="1" x14ac:dyDescent="0.25">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c r="AC837" s="25"/>
      <c r="AD837" s="25"/>
      <c r="AE837" s="25"/>
      <c r="AF837" s="25"/>
      <c r="AG837" s="25"/>
      <c r="AH837" s="25"/>
      <c r="AI837" s="25"/>
      <c r="AJ837" s="25"/>
      <c r="AK837" s="25"/>
      <c r="AL837" s="25"/>
      <c r="AM837" s="25"/>
      <c r="AN837" s="25"/>
      <c r="AO837" s="25"/>
      <c r="AP837" s="25"/>
      <c r="AQ837" s="25"/>
      <c r="AR837" s="25"/>
    </row>
    <row r="838" spans="1:44" ht="15.75" customHeight="1" x14ac:dyDescent="0.25">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c r="AC838" s="25"/>
      <c r="AD838" s="25"/>
      <c r="AE838" s="25"/>
      <c r="AF838" s="25"/>
      <c r="AG838" s="25"/>
      <c r="AH838" s="25"/>
      <c r="AI838" s="25"/>
      <c r="AJ838" s="25"/>
      <c r="AK838" s="25"/>
      <c r="AL838" s="25"/>
      <c r="AM838" s="25"/>
      <c r="AN838" s="25"/>
      <c r="AO838" s="25"/>
      <c r="AP838" s="25"/>
      <c r="AQ838" s="25"/>
      <c r="AR838" s="25"/>
    </row>
    <row r="839" spans="1:44" ht="15.75" customHeight="1" x14ac:dyDescent="0.25">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c r="AC839" s="25"/>
      <c r="AD839" s="25"/>
      <c r="AE839" s="25"/>
      <c r="AF839" s="25"/>
      <c r="AG839" s="25"/>
      <c r="AH839" s="25"/>
      <c r="AI839" s="25"/>
      <c r="AJ839" s="25"/>
      <c r="AK839" s="25"/>
      <c r="AL839" s="25"/>
      <c r="AM839" s="25"/>
      <c r="AN839" s="25"/>
      <c r="AO839" s="25"/>
      <c r="AP839" s="25"/>
      <c r="AQ839" s="25"/>
      <c r="AR839" s="25"/>
    </row>
    <row r="840" spans="1:44" ht="15.75" customHeight="1" x14ac:dyDescent="0.25">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c r="AC840" s="25"/>
      <c r="AD840" s="25"/>
      <c r="AE840" s="25"/>
      <c r="AF840" s="25"/>
      <c r="AG840" s="25"/>
      <c r="AH840" s="25"/>
      <c r="AI840" s="25"/>
      <c r="AJ840" s="25"/>
      <c r="AK840" s="25"/>
      <c r="AL840" s="25"/>
      <c r="AM840" s="25"/>
      <c r="AN840" s="25"/>
      <c r="AO840" s="25"/>
      <c r="AP840" s="25"/>
      <c r="AQ840" s="25"/>
      <c r="AR840" s="25"/>
    </row>
    <row r="841" spans="1:44" ht="15.75" customHeight="1" x14ac:dyDescent="0.25">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c r="AC841" s="25"/>
      <c r="AD841" s="25"/>
      <c r="AE841" s="25"/>
      <c r="AF841" s="25"/>
      <c r="AG841" s="25"/>
      <c r="AH841" s="25"/>
      <c r="AI841" s="25"/>
      <c r="AJ841" s="25"/>
      <c r="AK841" s="25"/>
      <c r="AL841" s="25"/>
      <c r="AM841" s="25"/>
      <c r="AN841" s="25"/>
      <c r="AO841" s="25"/>
      <c r="AP841" s="25"/>
      <c r="AQ841" s="25"/>
      <c r="AR841" s="25"/>
    </row>
    <row r="842" spans="1:44" ht="15.75" customHeight="1" x14ac:dyDescent="0.25">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5"/>
      <c r="AC842" s="25"/>
      <c r="AD842" s="25"/>
      <c r="AE842" s="25"/>
      <c r="AF842" s="25"/>
      <c r="AG842" s="25"/>
      <c r="AH842" s="25"/>
      <c r="AI842" s="25"/>
      <c r="AJ842" s="25"/>
      <c r="AK842" s="25"/>
      <c r="AL842" s="25"/>
      <c r="AM842" s="25"/>
      <c r="AN842" s="25"/>
      <c r="AO842" s="25"/>
      <c r="AP842" s="25"/>
      <c r="AQ842" s="25"/>
      <c r="AR842" s="25"/>
    </row>
    <row r="843" spans="1:44" ht="15.75" customHeight="1" x14ac:dyDescent="0.25">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c r="AC843" s="25"/>
      <c r="AD843" s="25"/>
      <c r="AE843" s="25"/>
      <c r="AF843" s="25"/>
      <c r="AG843" s="25"/>
      <c r="AH843" s="25"/>
      <c r="AI843" s="25"/>
      <c r="AJ843" s="25"/>
      <c r="AK843" s="25"/>
      <c r="AL843" s="25"/>
      <c r="AM843" s="25"/>
      <c r="AN843" s="25"/>
      <c r="AO843" s="25"/>
      <c r="AP843" s="25"/>
      <c r="AQ843" s="25"/>
      <c r="AR843" s="25"/>
    </row>
    <row r="844" spans="1:44" ht="15.75" customHeight="1" x14ac:dyDescent="0.25">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c r="AC844" s="25"/>
      <c r="AD844" s="25"/>
      <c r="AE844" s="25"/>
      <c r="AF844" s="25"/>
      <c r="AG844" s="25"/>
      <c r="AH844" s="25"/>
      <c r="AI844" s="25"/>
      <c r="AJ844" s="25"/>
      <c r="AK844" s="25"/>
      <c r="AL844" s="25"/>
      <c r="AM844" s="25"/>
      <c r="AN844" s="25"/>
      <c r="AO844" s="25"/>
      <c r="AP844" s="25"/>
      <c r="AQ844" s="25"/>
      <c r="AR844" s="25"/>
    </row>
    <row r="845" spans="1:44" ht="15.75" customHeight="1" x14ac:dyDescent="0.25">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c r="AC845" s="25"/>
      <c r="AD845" s="25"/>
      <c r="AE845" s="25"/>
      <c r="AF845" s="25"/>
      <c r="AG845" s="25"/>
      <c r="AH845" s="25"/>
      <c r="AI845" s="25"/>
      <c r="AJ845" s="25"/>
      <c r="AK845" s="25"/>
      <c r="AL845" s="25"/>
      <c r="AM845" s="25"/>
      <c r="AN845" s="25"/>
      <c r="AO845" s="25"/>
      <c r="AP845" s="25"/>
      <c r="AQ845" s="25"/>
      <c r="AR845" s="25"/>
    </row>
    <row r="846" spans="1:44" ht="15.75" customHeight="1" x14ac:dyDescent="0.25">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c r="AC846" s="25"/>
      <c r="AD846" s="25"/>
      <c r="AE846" s="25"/>
      <c r="AF846" s="25"/>
      <c r="AG846" s="25"/>
      <c r="AH846" s="25"/>
      <c r="AI846" s="25"/>
      <c r="AJ846" s="25"/>
      <c r="AK846" s="25"/>
      <c r="AL846" s="25"/>
      <c r="AM846" s="25"/>
      <c r="AN846" s="25"/>
      <c r="AO846" s="25"/>
      <c r="AP846" s="25"/>
      <c r="AQ846" s="25"/>
      <c r="AR846" s="25"/>
    </row>
    <row r="847" spans="1:44" ht="15.75" customHeight="1" x14ac:dyDescent="0.25">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c r="AC847" s="25"/>
      <c r="AD847" s="25"/>
      <c r="AE847" s="25"/>
      <c r="AF847" s="25"/>
      <c r="AG847" s="25"/>
      <c r="AH847" s="25"/>
      <c r="AI847" s="25"/>
      <c r="AJ847" s="25"/>
      <c r="AK847" s="25"/>
      <c r="AL847" s="25"/>
      <c r="AM847" s="25"/>
      <c r="AN847" s="25"/>
      <c r="AO847" s="25"/>
      <c r="AP847" s="25"/>
      <c r="AQ847" s="25"/>
      <c r="AR847" s="25"/>
    </row>
    <row r="848" spans="1:44" ht="15.75" customHeight="1" x14ac:dyDescent="0.25">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5"/>
      <c r="AC848" s="25"/>
      <c r="AD848" s="25"/>
      <c r="AE848" s="25"/>
      <c r="AF848" s="25"/>
      <c r="AG848" s="25"/>
      <c r="AH848" s="25"/>
      <c r="AI848" s="25"/>
      <c r="AJ848" s="25"/>
      <c r="AK848" s="25"/>
      <c r="AL848" s="25"/>
      <c r="AM848" s="25"/>
      <c r="AN848" s="25"/>
      <c r="AO848" s="25"/>
      <c r="AP848" s="25"/>
      <c r="AQ848" s="25"/>
      <c r="AR848" s="25"/>
    </row>
    <row r="849" spans="1:44" ht="15.75" customHeight="1" x14ac:dyDescent="0.25">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c r="AC849" s="25"/>
      <c r="AD849" s="25"/>
      <c r="AE849" s="25"/>
      <c r="AF849" s="25"/>
      <c r="AG849" s="25"/>
      <c r="AH849" s="25"/>
      <c r="AI849" s="25"/>
      <c r="AJ849" s="25"/>
      <c r="AK849" s="25"/>
      <c r="AL849" s="25"/>
      <c r="AM849" s="25"/>
      <c r="AN849" s="25"/>
      <c r="AO849" s="25"/>
      <c r="AP849" s="25"/>
      <c r="AQ849" s="25"/>
      <c r="AR849" s="25"/>
    </row>
    <row r="850" spans="1:44" ht="15.75" customHeight="1" x14ac:dyDescent="0.25">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5"/>
      <c r="AC850" s="25"/>
      <c r="AD850" s="25"/>
      <c r="AE850" s="25"/>
      <c r="AF850" s="25"/>
      <c r="AG850" s="25"/>
      <c r="AH850" s="25"/>
      <c r="AI850" s="25"/>
      <c r="AJ850" s="25"/>
      <c r="AK850" s="25"/>
      <c r="AL850" s="25"/>
      <c r="AM850" s="25"/>
      <c r="AN850" s="25"/>
      <c r="AO850" s="25"/>
      <c r="AP850" s="25"/>
      <c r="AQ850" s="25"/>
      <c r="AR850" s="25"/>
    </row>
    <row r="851" spans="1:44" ht="15.75" customHeight="1" x14ac:dyDescent="0.25">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c r="AC851" s="25"/>
      <c r="AD851" s="25"/>
      <c r="AE851" s="25"/>
      <c r="AF851" s="25"/>
      <c r="AG851" s="25"/>
      <c r="AH851" s="25"/>
      <c r="AI851" s="25"/>
      <c r="AJ851" s="25"/>
      <c r="AK851" s="25"/>
      <c r="AL851" s="25"/>
      <c r="AM851" s="25"/>
      <c r="AN851" s="25"/>
      <c r="AO851" s="25"/>
      <c r="AP851" s="25"/>
      <c r="AQ851" s="25"/>
      <c r="AR851" s="25"/>
    </row>
    <row r="852" spans="1:44" ht="15.75" customHeight="1" x14ac:dyDescent="0.25">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5"/>
      <c r="AC852" s="25"/>
      <c r="AD852" s="25"/>
      <c r="AE852" s="25"/>
      <c r="AF852" s="25"/>
      <c r="AG852" s="25"/>
      <c r="AH852" s="25"/>
      <c r="AI852" s="25"/>
      <c r="AJ852" s="25"/>
      <c r="AK852" s="25"/>
      <c r="AL852" s="25"/>
      <c r="AM852" s="25"/>
      <c r="AN852" s="25"/>
      <c r="AO852" s="25"/>
      <c r="AP852" s="25"/>
      <c r="AQ852" s="25"/>
      <c r="AR852" s="25"/>
    </row>
    <row r="853" spans="1:44" ht="15.75" customHeight="1" x14ac:dyDescent="0.25">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c r="AC853" s="25"/>
      <c r="AD853" s="25"/>
      <c r="AE853" s="25"/>
      <c r="AF853" s="25"/>
      <c r="AG853" s="25"/>
      <c r="AH853" s="25"/>
      <c r="AI853" s="25"/>
      <c r="AJ853" s="25"/>
      <c r="AK853" s="25"/>
      <c r="AL853" s="25"/>
      <c r="AM853" s="25"/>
      <c r="AN853" s="25"/>
      <c r="AO853" s="25"/>
      <c r="AP853" s="25"/>
      <c r="AQ853" s="25"/>
      <c r="AR853" s="25"/>
    </row>
    <row r="854" spans="1:44" ht="15.75" customHeight="1" x14ac:dyDescent="0.25">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c r="AC854" s="25"/>
      <c r="AD854" s="25"/>
      <c r="AE854" s="25"/>
      <c r="AF854" s="25"/>
      <c r="AG854" s="25"/>
      <c r="AH854" s="25"/>
      <c r="AI854" s="25"/>
      <c r="AJ854" s="25"/>
      <c r="AK854" s="25"/>
      <c r="AL854" s="25"/>
      <c r="AM854" s="25"/>
      <c r="AN854" s="25"/>
      <c r="AO854" s="25"/>
      <c r="AP854" s="25"/>
      <c r="AQ854" s="25"/>
      <c r="AR854" s="25"/>
    </row>
    <row r="855" spans="1:44" ht="15.75" customHeight="1" x14ac:dyDescent="0.25">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c r="AC855" s="25"/>
      <c r="AD855" s="25"/>
      <c r="AE855" s="25"/>
      <c r="AF855" s="25"/>
      <c r="AG855" s="25"/>
      <c r="AH855" s="25"/>
      <c r="AI855" s="25"/>
      <c r="AJ855" s="25"/>
      <c r="AK855" s="25"/>
      <c r="AL855" s="25"/>
      <c r="AM855" s="25"/>
      <c r="AN855" s="25"/>
      <c r="AO855" s="25"/>
      <c r="AP855" s="25"/>
      <c r="AQ855" s="25"/>
      <c r="AR855" s="25"/>
    </row>
    <row r="856" spans="1:44" ht="15.75" customHeight="1" x14ac:dyDescent="0.25">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5"/>
      <c r="AC856" s="25"/>
      <c r="AD856" s="25"/>
      <c r="AE856" s="25"/>
      <c r="AF856" s="25"/>
      <c r="AG856" s="25"/>
      <c r="AH856" s="25"/>
      <c r="AI856" s="25"/>
      <c r="AJ856" s="25"/>
      <c r="AK856" s="25"/>
      <c r="AL856" s="25"/>
      <c r="AM856" s="25"/>
      <c r="AN856" s="25"/>
      <c r="AO856" s="25"/>
      <c r="AP856" s="25"/>
      <c r="AQ856" s="25"/>
      <c r="AR856" s="25"/>
    </row>
    <row r="857" spans="1:44" ht="15.75" customHeight="1" x14ac:dyDescent="0.25">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c r="AC857" s="25"/>
      <c r="AD857" s="25"/>
      <c r="AE857" s="25"/>
      <c r="AF857" s="25"/>
      <c r="AG857" s="25"/>
      <c r="AH857" s="25"/>
      <c r="AI857" s="25"/>
      <c r="AJ857" s="25"/>
      <c r="AK857" s="25"/>
      <c r="AL857" s="25"/>
      <c r="AM857" s="25"/>
      <c r="AN857" s="25"/>
      <c r="AO857" s="25"/>
      <c r="AP857" s="25"/>
      <c r="AQ857" s="25"/>
      <c r="AR857" s="25"/>
    </row>
    <row r="858" spans="1:44" ht="15.75" customHeight="1" x14ac:dyDescent="0.25">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5"/>
      <c r="AC858" s="25"/>
      <c r="AD858" s="25"/>
      <c r="AE858" s="25"/>
      <c r="AF858" s="25"/>
      <c r="AG858" s="25"/>
      <c r="AH858" s="25"/>
      <c r="AI858" s="25"/>
      <c r="AJ858" s="25"/>
      <c r="AK858" s="25"/>
      <c r="AL858" s="25"/>
      <c r="AM858" s="25"/>
      <c r="AN858" s="25"/>
      <c r="AO858" s="25"/>
      <c r="AP858" s="25"/>
      <c r="AQ858" s="25"/>
      <c r="AR858" s="25"/>
    </row>
    <row r="859" spans="1:44" ht="15.75" customHeight="1" x14ac:dyDescent="0.25">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c r="AC859" s="25"/>
      <c r="AD859" s="25"/>
      <c r="AE859" s="25"/>
      <c r="AF859" s="25"/>
      <c r="AG859" s="25"/>
      <c r="AH859" s="25"/>
      <c r="AI859" s="25"/>
      <c r="AJ859" s="25"/>
      <c r="AK859" s="25"/>
      <c r="AL859" s="25"/>
      <c r="AM859" s="25"/>
      <c r="AN859" s="25"/>
      <c r="AO859" s="25"/>
      <c r="AP859" s="25"/>
      <c r="AQ859" s="25"/>
      <c r="AR859" s="25"/>
    </row>
    <row r="860" spans="1:44" ht="15.75" customHeight="1" x14ac:dyDescent="0.25">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5"/>
      <c r="AC860" s="25"/>
      <c r="AD860" s="25"/>
      <c r="AE860" s="25"/>
      <c r="AF860" s="25"/>
      <c r="AG860" s="25"/>
      <c r="AH860" s="25"/>
      <c r="AI860" s="25"/>
      <c r="AJ860" s="25"/>
      <c r="AK860" s="25"/>
      <c r="AL860" s="25"/>
      <c r="AM860" s="25"/>
      <c r="AN860" s="25"/>
      <c r="AO860" s="25"/>
      <c r="AP860" s="25"/>
      <c r="AQ860" s="25"/>
      <c r="AR860" s="25"/>
    </row>
    <row r="861" spans="1:44" ht="15.75" customHeight="1" x14ac:dyDescent="0.25">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c r="AC861" s="25"/>
      <c r="AD861" s="25"/>
      <c r="AE861" s="25"/>
      <c r="AF861" s="25"/>
      <c r="AG861" s="25"/>
      <c r="AH861" s="25"/>
      <c r="AI861" s="25"/>
      <c r="AJ861" s="25"/>
      <c r="AK861" s="25"/>
      <c r="AL861" s="25"/>
      <c r="AM861" s="25"/>
      <c r="AN861" s="25"/>
      <c r="AO861" s="25"/>
      <c r="AP861" s="25"/>
      <c r="AQ861" s="25"/>
      <c r="AR861" s="25"/>
    </row>
    <row r="862" spans="1:44" ht="15.75" customHeight="1" x14ac:dyDescent="0.25">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c r="AC862" s="25"/>
      <c r="AD862" s="25"/>
      <c r="AE862" s="25"/>
      <c r="AF862" s="25"/>
      <c r="AG862" s="25"/>
      <c r="AH862" s="25"/>
      <c r="AI862" s="25"/>
      <c r="AJ862" s="25"/>
      <c r="AK862" s="25"/>
      <c r="AL862" s="25"/>
      <c r="AM862" s="25"/>
      <c r="AN862" s="25"/>
      <c r="AO862" s="25"/>
      <c r="AP862" s="25"/>
      <c r="AQ862" s="25"/>
      <c r="AR862" s="25"/>
    </row>
    <row r="863" spans="1:44" ht="15.75" customHeight="1" x14ac:dyDescent="0.25">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c r="AC863" s="25"/>
      <c r="AD863" s="25"/>
      <c r="AE863" s="25"/>
      <c r="AF863" s="25"/>
      <c r="AG863" s="25"/>
      <c r="AH863" s="25"/>
      <c r="AI863" s="25"/>
      <c r="AJ863" s="25"/>
      <c r="AK863" s="25"/>
      <c r="AL863" s="25"/>
      <c r="AM863" s="25"/>
      <c r="AN863" s="25"/>
      <c r="AO863" s="25"/>
      <c r="AP863" s="25"/>
      <c r="AQ863" s="25"/>
      <c r="AR863" s="25"/>
    </row>
    <row r="864" spans="1:44" ht="15.75" customHeight="1" x14ac:dyDescent="0.25">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5"/>
      <c r="AC864" s="25"/>
      <c r="AD864" s="25"/>
      <c r="AE864" s="25"/>
      <c r="AF864" s="25"/>
      <c r="AG864" s="25"/>
      <c r="AH864" s="25"/>
      <c r="AI864" s="25"/>
      <c r="AJ864" s="25"/>
      <c r="AK864" s="25"/>
      <c r="AL864" s="25"/>
      <c r="AM864" s="25"/>
      <c r="AN864" s="25"/>
      <c r="AO864" s="25"/>
      <c r="AP864" s="25"/>
      <c r="AQ864" s="25"/>
      <c r="AR864" s="25"/>
    </row>
    <row r="865" spans="1:44" ht="15.75" customHeight="1" x14ac:dyDescent="0.25">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c r="AC865" s="25"/>
      <c r="AD865" s="25"/>
      <c r="AE865" s="25"/>
      <c r="AF865" s="25"/>
      <c r="AG865" s="25"/>
      <c r="AH865" s="25"/>
      <c r="AI865" s="25"/>
      <c r="AJ865" s="25"/>
      <c r="AK865" s="25"/>
      <c r="AL865" s="25"/>
      <c r="AM865" s="25"/>
      <c r="AN865" s="25"/>
      <c r="AO865" s="25"/>
      <c r="AP865" s="25"/>
      <c r="AQ865" s="25"/>
      <c r="AR865" s="25"/>
    </row>
    <row r="866" spans="1:44" ht="15.75" customHeight="1" x14ac:dyDescent="0.25">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5"/>
      <c r="AC866" s="25"/>
      <c r="AD866" s="25"/>
      <c r="AE866" s="25"/>
      <c r="AF866" s="25"/>
      <c r="AG866" s="25"/>
      <c r="AH866" s="25"/>
      <c r="AI866" s="25"/>
      <c r="AJ866" s="25"/>
      <c r="AK866" s="25"/>
      <c r="AL866" s="25"/>
      <c r="AM866" s="25"/>
      <c r="AN866" s="25"/>
      <c r="AO866" s="25"/>
      <c r="AP866" s="25"/>
      <c r="AQ866" s="25"/>
      <c r="AR866" s="25"/>
    </row>
    <row r="867" spans="1:44" ht="15.75" customHeight="1" x14ac:dyDescent="0.25">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c r="AC867" s="25"/>
      <c r="AD867" s="25"/>
      <c r="AE867" s="25"/>
      <c r="AF867" s="25"/>
      <c r="AG867" s="25"/>
      <c r="AH867" s="25"/>
      <c r="AI867" s="25"/>
      <c r="AJ867" s="25"/>
      <c r="AK867" s="25"/>
      <c r="AL867" s="25"/>
      <c r="AM867" s="25"/>
      <c r="AN867" s="25"/>
      <c r="AO867" s="25"/>
      <c r="AP867" s="25"/>
      <c r="AQ867" s="25"/>
      <c r="AR867" s="25"/>
    </row>
    <row r="868" spans="1:44" ht="15.75" customHeight="1" x14ac:dyDescent="0.25">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c r="AC868" s="25"/>
      <c r="AD868" s="25"/>
      <c r="AE868" s="25"/>
      <c r="AF868" s="25"/>
      <c r="AG868" s="25"/>
      <c r="AH868" s="25"/>
      <c r="AI868" s="25"/>
      <c r="AJ868" s="25"/>
      <c r="AK868" s="25"/>
      <c r="AL868" s="25"/>
      <c r="AM868" s="25"/>
      <c r="AN868" s="25"/>
      <c r="AO868" s="25"/>
      <c r="AP868" s="25"/>
      <c r="AQ868" s="25"/>
      <c r="AR868" s="25"/>
    </row>
    <row r="869" spans="1:44" ht="15.75" customHeight="1" x14ac:dyDescent="0.25">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c r="AC869" s="25"/>
      <c r="AD869" s="25"/>
      <c r="AE869" s="25"/>
      <c r="AF869" s="25"/>
      <c r="AG869" s="25"/>
      <c r="AH869" s="25"/>
      <c r="AI869" s="25"/>
      <c r="AJ869" s="25"/>
      <c r="AK869" s="25"/>
      <c r="AL869" s="25"/>
      <c r="AM869" s="25"/>
      <c r="AN869" s="25"/>
      <c r="AO869" s="25"/>
      <c r="AP869" s="25"/>
      <c r="AQ869" s="25"/>
      <c r="AR869" s="25"/>
    </row>
    <row r="870" spans="1:44" ht="15.75" customHeight="1" x14ac:dyDescent="0.25">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5"/>
      <c r="AC870" s="25"/>
      <c r="AD870" s="25"/>
      <c r="AE870" s="25"/>
      <c r="AF870" s="25"/>
      <c r="AG870" s="25"/>
      <c r="AH870" s="25"/>
      <c r="AI870" s="25"/>
      <c r="AJ870" s="25"/>
      <c r="AK870" s="25"/>
      <c r="AL870" s="25"/>
      <c r="AM870" s="25"/>
      <c r="AN870" s="25"/>
      <c r="AO870" s="25"/>
      <c r="AP870" s="25"/>
      <c r="AQ870" s="25"/>
      <c r="AR870" s="25"/>
    </row>
    <row r="871" spans="1:44" ht="15.75" customHeight="1" x14ac:dyDescent="0.25">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c r="AC871" s="25"/>
      <c r="AD871" s="25"/>
      <c r="AE871" s="25"/>
      <c r="AF871" s="25"/>
      <c r="AG871" s="25"/>
      <c r="AH871" s="25"/>
      <c r="AI871" s="25"/>
      <c r="AJ871" s="25"/>
      <c r="AK871" s="25"/>
      <c r="AL871" s="25"/>
      <c r="AM871" s="25"/>
      <c r="AN871" s="25"/>
      <c r="AO871" s="25"/>
      <c r="AP871" s="25"/>
      <c r="AQ871" s="25"/>
      <c r="AR871" s="25"/>
    </row>
    <row r="872" spans="1:44" ht="15.75" customHeight="1" x14ac:dyDescent="0.25">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5"/>
      <c r="AC872" s="25"/>
      <c r="AD872" s="25"/>
      <c r="AE872" s="25"/>
      <c r="AF872" s="25"/>
      <c r="AG872" s="25"/>
      <c r="AH872" s="25"/>
      <c r="AI872" s="25"/>
      <c r="AJ872" s="25"/>
      <c r="AK872" s="25"/>
      <c r="AL872" s="25"/>
      <c r="AM872" s="25"/>
      <c r="AN872" s="25"/>
      <c r="AO872" s="25"/>
      <c r="AP872" s="25"/>
      <c r="AQ872" s="25"/>
      <c r="AR872" s="25"/>
    </row>
    <row r="873" spans="1:44" ht="15.75" customHeight="1" x14ac:dyDescent="0.25">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c r="AC873" s="25"/>
      <c r="AD873" s="25"/>
      <c r="AE873" s="25"/>
      <c r="AF873" s="25"/>
      <c r="AG873" s="25"/>
      <c r="AH873" s="25"/>
      <c r="AI873" s="25"/>
      <c r="AJ873" s="25"/>
      <c r="AK873" s="25"/>
      <c r="AL873" s="25"/>
      <c r="AM873" s="25"/>
      <c r="AN873" s="25"/>
      <c r="AO873" s="25"/>
      <c r="AP873" s="25"/>
      <c r="AQ873" s="25"/>
      <c r="AR873" s="25"/>
    </row>
    <row r="874" spans="1:44" ht="15.75" customHeight="1" x14ac:dyDescent="0.25">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5"/>
      <c r="AC874" s="25"/>
      <c r="AD874" s="25"/>
      <c r="AE874" s="25"/>
      <c r="AF874" s="25"/>
      <c r="AG874" s="25"/>
      <c r="AH874" s="25"/>
      <c r="AI874" s="25"/>
      <c r="AJ874" s="25"/>
      <c r="AK874" s="25"/>
      <c r="AL874" s="25"/>
      <c r="AM874" s="25"/>
      <c r="AN874" s="25"/>
      <c r="AO874" s="25"/>
      <c r="AP874" s="25"/>
      <c r="AQ874" s="25"/>
      <c r="AR874" s="25"/>
    </row>
    <row r="875" spans="1:44" ht="15.75" customHeight="1" x14ac:dyDescent="0.25">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c r="AC875" s="25"/>
      <c r="AD875" s="25"/>
      <c r="AE875" s="25"/>
      <c r="AF875" s="25"/>
      <c r="AG875" s="25"/>
      <c r="AH875" s="25"/>
      <c r="AI875" s="25"/>
      <c r="AJ875" s="25"/>
      <c r="AK875" s="25"/>
      <c r="AL875" s="25"/>
      <c r="AM875" s="25"/>
      <c r="AN875" s="25"/>
      <c r="AO875" s="25"/>
      <c r="AP875" s="25"/>
      <c r="AQ875" s="25"/>
      <c r="AR875" s="25"/>
    </row>
    <row r="876" spans="1:44" ht="15.75" customHeight="1" x14ac:dyDescent="0.25">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c r="AC876" s="25"/>
      <c r="AD876" s="25"/>
      <c r="AE876" s="25"/>
      <c r="AF876" s="25"/>
      <c r="AG876" s="25"/>
      <c r="AH876" s="25"/>
      <c r="AI876" s="25"/>
      <c r="AJ876" s="25"/>
      <c r="AK876" s="25"/>
      <c r="AL876" s="25"/>
      <c r="AM876" s="25"/>
      <c r="AN876" s="25"/>
      <c r="AO876" s="25"/>
      <c r="AP876" s="25"/>
      <c r="AQ876" s="25"/>
      <c r="AR876" s="25"/>
    </row>
    <row r="877" spans="1:44" ht="15.75" customHeight="1" x14ac:dyDescent="0.25">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c r="AC877" s="25"/>
      <c r="AD877" s="25"/>
      <c r="AE877" s="25"/>
      <c r="AF877" s="25"/>
      <c r="AG877" s="25"/>
      <c r="AH877" s="25"/>
      <c r="AI877" s="25"/>
      <c r="AJ877" s="25"/>
      <c r="AK877" s="25"/>
      <c r="AL877" s="25"/>
      <c r="AM877" s="25"/>
      <c r="AN877" s="25"/>
      <c r="AO877" s="25"/>
      <c r="AP877" s="25"/>
      <c r="AQ877" s="25"/>
      <c r="AR877" s="25"/>
    </row>
    <row r="878" spans="1:44" ht="15.75" customHeight="1" x14ac:dyDescent="0.25">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c r="AC878" s="25"/>
      <c r="AD878" s="25"/>
      <c r="AE878" s="25"/>
      <c r="AF878" s="25"/>
      <c r="AG878" s="25"/>
      <c r="AH878" s="25"/>
      <c r="AI878" s="25"/>
      <c r="AJ878" s="25"/>
      <c r="AK878" s="25"/>
      <c r="AL878" s="25"/>
      <c r="AM878" s="25"/>
      <c r="AN878" s="25"/>
      <c r="AO878" s="25"/>
      <c r="AP878" s="25"/>
      <c r="AQ878" s="25"/>
      <c r="AR878" s="25"/>
    </row>
    <row r="879" spans="1:44" ht="15.75" customHeight="1" x14ac:dyDescent="0.25">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c r="AC879" s="25"/>
      <c r="AD879" s="25"/>
      <c r="AE879" s="25"/>
      <c r="AF879" s="25"/>
      <c r="AG879" s="25"/>
      <c r="AH879" s="25"/>
      <c r="AI879" s="25"/>
      <c r="AJ879" s="25"/>
      <c r="AK879" s="25"/>
      <c r="AL879" s="25"/>
      <c r="AM879" s="25"/>
      <c r="AN879" s="25"/>
      <c r="AO879" s="25"/>
      <c r="AP879" s="25"/>
      <c r="AQ879" s="25"/>
      <c r="AR879" s="25"/>
    </row>
    <row r="880" spans="1:44" ht="15.75" customHeight="1" x14ac:dyDescent="0.25">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c r="AC880" s="25"/>
      <c r="AD880" s="25"/>
      <c r="AE880" s="25"/>
      <c r="AF880" s="25"/>
      <c r="AG880" s="25"/>
      <c r="AH880" s="25"/>
      <c r="AI880" s="25"/>
      <c r="AJ880" s="25"/>
      <c r="AK880" s="25"/>
      <c r="AL880" s="25"/>
      <c r="AM880" s="25"/>
      <c r="AN880" s="25"/>
      <c r="AO880" s="25"/>
      <c r="AP880" s="25"/>
      <c r="AQ880" s="25"/>
      <c r="AR880" s="25"/>
    </row>
    <row r="881" spans="1:44" ht="15.75" customHeight="1" x14ac:dyDescent="0.25">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c r="AQ881" s="25"/>
      <c r="AR881" s="25"/>
    </row>
    <row r="882" spans="1:44" ht="15.75" customHeight="1" x14ac:dyDescent="0.25">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5"/>
      <c r="AC882" s="25"/>
      <c r="AD882" s="25"/>
      <c r="AE882" s="25"/>
      <c r="AF882" s="25"/>
      <c r="AG882" s="25"/>
      <c r="AH882" s="25"/>
      <c r="AI882" s="25"/>
      <c r="AJ882" s="25"/>
      <c r="AK882" s="25"/>
      <c r="AL882" s="25"/>
      <c r="AM882" s="25"/>
      <c r="AN882" s="25"/>
      <c r="AO882" s="25"/>
      <c r="AP882" s="25"/>
      <c r="AQ882" s="25"/>
      <c r="AR882" s="25"/>
    </row>
    <row r="883" spans="1:44" ht="15.75" customHeight="1" x14ac:dyDescent="0.25">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c r="AC883" s="25"/>
      <c r="AD883" s="25"/>
      <c r="AE883" s="25"/>
      <c r="AF883" s="25"/>
      <c r="AG883" s="25"/>
      <c r="AH883" s="25"/>
      <c r="AI883" s="25"/>
      <c r="AJ883" s="25"/>
      <c r="AK883" s="25"/>
      <c r="AL883" s="25"/>
      <c r="AM883" s="25"/>
      <c r="AN883" s="25"/>
      <c r="AO883" s="25"/>
      <c r="AP883" s="25"/>
      <c r="AQ883" s="25"/>
      <c r="AR883" s="25"/>
    </row>
    <row r="884" spans="1:44" ht="15.75" customHeight="1" x14ac:dyDescent="0.25">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5"/>
      <c r="AC884" s="25"/>
      <c r="AD884" s="25"/>
      <c r="AE884" s="25"/>
      <c r="AF884" s="25"/>
      <c r="AG884" s="25"/>
      <c r="AH884" s="25"/>
      <c r="AI884" s="25"/>
      <c r="AJ884" s="25"/>
      <c r="AK884" s="25"/>
      <c r="AL884" s="25"/>
      <c r="AM884" s="25"/>
      <c r="AN884" s="25"/>
      <c r="AO884" s="25"/>
      <c r="AP884" s="25"/>
      <c r="AQ884" s="25"/>
      <c r="AR884" s="25"/>
    </row>
    <row r="885" spans="1:44" ht="15.75" customHeight="1" x14ac:dyDescent="0.25">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c r="AC885" s="25"/>
      <c r="AD885" s="25"/>
      <c r="AE885" s="25"/>
      <c r="AF885" s="25"/>
      <c r="AG885" s="25"/>
      <c r="AH885" s="25"/>
      <c r="AI885" s="25"/>
      <c r="AJ885" s="25"/>
      <c r="AK885" s="25"/>
      <c r="AL885" s="25"/>
      <c r="AM885" s="25"/>
      <c r="AN885" s="25"/>
      <c r="AO885" s="25"/>
      <c r="AP885" s="25"/>
      <c r="AQ885" s="25"/>
      <c r="AR885" s="25"/>
    </row>
    <row r="886" spans="1:44" ht="15.75" customHeight="1" x14ac:dyDescent="0.25">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5"/>
      <c r="AC886" s="25"/>
      <c r="AD886" s="25"/>
      <c r="AE886" s="25"/>
      <c r="AF886" s="25"/>
      <c r="AG886" s="25"/>
      <c r="AH886" s="25"/>
      <c r="AI886" s="25"/>
      <c r="AJ886" s="25"/>
      <c r="AK886" s="25"/>
      <c r="AL886" s="25"/>
      <c r="AM886" s="25"/>
      <c r="AN886" s="25"/>
      <c r="AO886" s="25"/>
      <c r="AP886" s="25"/>
      <c r="AQ886" s="25"/>
      <c r="AR886" s="25"/>
    </row>
    <row r="887" spans="1:44" ht="15.75" customHeight="1" x14ac:dyDescent="0.25">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c r="AC887" s="25"/>
      <c r="AD887" s="25"/>
      <c r="AE887" s="25"/>
      <c r="AF887" s="25"/>
      <c r="AG887" s="25"/>
      <c r="AH887" s="25"/>
      <c r="AI887" s="25"/>
      <c r="AJ887" s="25"/>
      <c r="AK887" s="25"/>
      <c r="AL887" s="25"/>
      <c r="AM887" s="25"/>
      <c r="AN887" s="25"/>
      <c r="AO887" s="25"/>
      <c r="AP887" s="25"/>
      <c r="AQ887" s="25"/>
      <c r="AR887" s="25"/>
    </row>
    <row r="888" spans="1:44" ht="15.75" customHeight="1" x14ac:dyDescent="0.25">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5"/>
      <c r="AC888" s="25"/>
      <c r="AD888" s="25"/>
      <c r="AE888" s="25"/>
      <c r="AF888" s="25"/>
      <c r="AG888" s="25"/>
      <c r="AH888" s="25"/>
      <c r="AI888" s="25"/>
      <c r="AJ888" s="25"/>
      <c r="AK888" s="25"/>
      <c r="AL888" s="25"/>
      <c r="AM888" s="25"/>
      <c r="AN888" s="25"/>
      <c r="AO888" s="25"/>
      <c r="AP888" s="25"/>
      <c r="AQ888" s="25"/>
      <c r="AR888" s="25"/>
    </row>
    <row r="889" spans="1:44" ht="15.75" customHeight="1" x14ac:dyDescent="0.25">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c r="AC889" s="25"/>
      <c r="AD889" s="25"/>
      <c r="AE889" s="25"/>
      <c r="AF889" s="25"/>
      <c r="AG889" s="25"/>
      <c r="AH889" s="25"/>
      <c r="AI889" s="25"/>
      <c r="AJ889" s="25"/>
      <c r="AK889" s="25"/>
      <c r="AL889" s="25"/>
      <c r="AM889" s="25"/>
      <c r="AN889" s="25"/>
      <c r="AO889" s="25"/>
      <c r="AP889" s="25"/>
      <c r="AQ889" s="25"/>
      <c r="AR889" s="25"/>
    </row>
    <row r="890" spans="1:44" ht="15.75" customHeight="1" x14ac:dyDescent="0.25">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5"/>
      <c r="AC890" s="25"/>
      <c r="AD890" s="25"/>
      <c r="AE890" s="25"/>
      <c r="AF890" s="25"/>
      <c r="AG890" s="25"/>
      <c r="AH890" s="25"/>
      <c r="AI890" s="25"/>
      <c r="AJ890" s="25"/>
      <c r="AK890" s="25"/>
      <c r="AL890" s="25"/>
      <c r="AM890" s="25"/>
      <c r="AN890" s="25"/>
      <c r="AO890" s="25"/>
      <c r="AP890" s="25"/>
      <c r="AQ890" s="25"/>
      <c r="AR890" s="25"/>
    </row>
    <row r="891" spans="1:44" ht="15.75" customHeight="1" x14ac:dyDescent="0.25">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c r="AC891" s="25"/>
      <c r="AD891" s="25"/>
      <c r="AE891" s="25"/>
      <c r="AF891" s="25"/>
      <c r="AG891" s="25"/>
      <c r="AH891" s="25"/>
      <c r="AI891" s="25"/>
      <c r="AJ891" s="25"/>
      <c r="AK891" s="25"/>
      <c r="AL891" s="25"/>
      <c r="AM891" s="25"/>
      <c r="AN891" s="25"/>
      <c r="AO891" s="25"/>
      <c r="AP891" s="25"/>
      <c r="AQ891" s="25"/>
      <c r="AR891" s="25"/>
    </row>
    <row r="892" spans="1:44" ht="15.75" customHeight="1" x14ac:dyDescent="0.25">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5"/>
      <c r="AC892" s="25"/>
      <c r="AD892" s="25"/>
      <c r="AE892" s="25"/>
      <c r="AF892" s="25"/>
      <c r="AG892" s="25"/>
      <c r="AH892" s="25"/>
      <c r="AI892" s="25"/>
      <c r="AJ892" s="25"/>
      <c r="AK892" s="25"/>
      <c r="AL892" s="25"/>
      <c r="AM892" s="25"/>
      <c r="AN892" s="25"/>
      <c r="AO892" s="25"/>
      <c r="AP892" s="25"/>
      <c r="AQ892" s="25"/>
      <c r="AR892" s="25"/>
    </row>
    <row r="893" spans="1:44" ht="15.75" customHeight="1" x14ac:dyDescent="0.25">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c r="AC893" s="25"/>
      <c r="AD893" s="25"/>
      <c r="AE893" s="25"/>
      <c r="AF893" s="25"/>
      <c r="AG893" s="25"/>
      <c r="AH893" s="25"/>
      <c r="AI893" s="25"/>
      <c r="AJ893" s="25"/>
      <c r="AK893" s="25"/>
      <c r="AL893" s="25"/>
      <c r="AM893" s="25"/>
      <c r="AN893" s="25"/>
      <c r="AO893" s="25"/>
      <c r="AP893" s="25"/>
      <c r="AQ893" s="25"/>
      <c r="AR893" s="25"/>
    </row>
    <row r="894" spans="1:44" ht="15.75" customHeight="1" x14ac:dyDescent="0.25">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5"/>
      <c r="AC894" s="25"/>
      <c r="AD894" s="25"/>
      <c r="AE894" s="25"/>
      <c r="AF894" s="25"/>
      <c r="AG894" s="25"/>
      <c r="AH894" s="25"/>
      <c r="AI894" s="25"/>
      <c r="AJ894" s="25"/>
      <c r="AK894" s="25"/>
      <c r="AL894" s="25"/>
      <c r="AM894" s="25"/>
      <c r="AN894" s="25"/>
      <c r="AO894" s="25"/>
      <c r="AP894" s="25"/>
      <c r="AQ894" s="25"/>
      <c r="AR894" s="25"/>
    </row>
    <row r="895" spans="1:44" ht="15.75" customHeight="1" x14ac:dyDescent="0.25">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c r="AC895" s="25"/>
      <c r="AD895" s="25"/>
      <c r="AE895" s="25"/>
      <c r="AF895" s="25"/>
      <c r="AG895" s="25"/>
      <c r="AH895" s="25"/>
      <c r="AI895" s="25"/>
      <c r="AJ895" s="25"/>
      <c r="AK895" s="25"/>
      <c r="AL895" s="25"/>
      <c r="AM895" s="25"/>
      <c r="AN895" s="25"/>
      <c r="AO895" s="25"/>
      <c r="AP895" s="25"/>
      <c r="AQ895" s="25"/>
      <c r="AR895" s="25"/>
    </row>
    <row r="896" spans="1:44" ht="15.75" customHeight="1" x14ac:dyDescent="0.25">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5"/>
      <c r="AC896" s="25"/>
      <c r="AD896" s="25"/>
      <c r="AE896" s="25"/>
      <c r="AF896" s="25"/>
      <c r="AG896" s="25"/>
      <c r="AH896" s="25"/>
      <c r="AI896" s="25"/>
      <c r="AJ896" s="25"/>
      <c r="AK896" s="25"/>
      <c r="AL896" s="25"/>
      <c r="AM896" s="25"/>
      <c r="AN896" s="25"/>
      <c r="AO896" s="25"/>
      <c r="AP896" s="25"/>
      <c r="AQ896" s="25"/>
      <c r="AR896" s="25"/>
    </row>
    <row r="897" spans="1:44" ht="15.75" customHeight="1" x14ac:dyDescent="0.25">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c r="AC897" s="25"/>
      <c r="AD897" s="25"/>
      <c r="AE897" s="25"/>
      <c r="AF897" s="25"/>
      <c r="AG897" s="25"/>
      <c r="AH897" s="25"/>
      <c r="AI897" s="25"/>
      <c r="AJ897" s="25"/>
      <c r="AK897" s="25"/>
      <c r="AL897" s="25"/>
      <c r="AM897" s="25"/>
      <c r="AN897" s="25"/>
      <c r="AO897" s="25"/>
      <c r="AP897" s="25"/>
      <c r="AQ897" s="25"/>
      <c r="AR897" s="25"/>
    </row>
    <row r="898" spans="1:44" ht="15.75" customHeight="1" x14ac:dyDescent="0.25">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5"/>
      <c r="AC898" s="25"/>
      <c r="AD898" s="25"/>
      <c r="AE898" s="25"/>
      <c r="AF898" s="25"/>
      <c r="AG898" s="25"/>
      <c r="AH898" s="25"/>
      <c r="AI898" s="25"/>
      <c r="AJ898" s="25"/>
      <c r="AK898" s="25"/>
      <c r="AL898" s="25"/>
      <c r="AM898" s="25"/>
      <c r="AN898" s="25"/>
      <c r="AO898" s="25"/>
      <c r="AP898" s="25"/>
      <c r="AQ898" s="25"/>
      <c r="AR898" s="25"/>
    </row>
    <row r="899" spans="1:44" ht="15.75" customHeight="1" x14ac:dyDescent="0.25">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c r="AC899" s="25"/>
      <c r="AD899" s="25"/>
      <c r="AE899" s="25"/>
      <c r="AF899" s="25"/>
      <c r="AG899" s="25"/>
      <c r="AH899" s="25"/>
      <c r="AI899" s="25"/>
      <c r="AJ899" s="25"/>
      <c r="AK899" s="25"/>
      <c r="AL899" s="25"/>
      <c r="AM899" s="25"/>
      <c r="AN899" s="25"/>
      <c r="AO899" s="25"/>
      <c r="AP899" s="25"/>
      <c r="AQ899" s="25"/>
      <c r="AR899" s="25"/>
    </row>
    <row r="900" spans="1:44" ht="15.75" customHeight="1" x14ac:dyDescent="0.25">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5"/>
      <c r="AC900" s="25"/>
      <c r="AD900" s="25"/>
      <c r="AE900" s="25"/>
      <c r="AF900" s="25"/>
      <c r="AG900" s="25"/>
      <c r="AH900" s="25"/>
      <c r="AI900" s="25"/>
      <c r="AJ900" s="25"/>
      <c r="AK900" s="25"/>
      <c r="AL900" s="25"/>
      <c r="AM900" s="25"/>
      <c r="AN900" s="25"/>
      <c r="AO900" s="25"/>
      <c r="AP900" s="25"/>
      <c r="AQ900" s="25"/>
      <c r="AR900" s="25"/>
    </row>
    <row r="901" spans="1:44" ht="15.75" customHeight="1" x14ac:dyDescent="0.25">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c r="AC901" s="25"/>
      <c r="AD901" s="25"/>
      <c r="AE901" s="25"/>
      <c r="AF901" s="25"/>
      <c r="AG901" s="25"/>
      <c r="AH901" s="25"/>
      <c r="AI901" s="25"/>
      <c r="AJ901" s="25"/>
      <c r="AK901" s="25"/>
      <c r="AL901" s="25"/>
      <c r="AM901" s="25"/>
      <c r="AN901" s="25"/>
      <c r="AO901" s="25"/>
      <c r="AP901" s="25"/>
      <c r="AQ901" s="25"/>
      <c r="AR901" s="25"/>
    </row>
    <row r="902" spans="1:44" ht="15.75" customHeight="1" x14ac:dyDescent="0.25">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5"/>
      <c r="AC902" s="25"/>
      <c r="AD902" s="25"/>
      <c r="AE902" s="25"/>
      <c r="AF902" s="25"/>
      <c r="AG902" s="25"/>
      <c r="AH902" s="25"/>
      <c r="AI902" s="25"/>
      <c r="AJ902" s="25"/>
      <c r="AK902" s="25"/>
      <c r="AL902" s="25"/>
      <c r="AM902" s="25"/>
      <c r="AN902" s="25"/>
      <c r="AO902" s="25"/>
      <c r="AP902" s="25"/>
      <c r="AQ902" s="25"/>
      <c r="AR902" s="25"/>
    </row>
    <row r="903" spans="1:44" ht="15.75" customHeight="1" x14ac:dyDescent="0.25">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c r="AC903" s="25"/>
      <c r="AD903" s="25"/>
      <c r="AE903" s="25"/>
      <c r="AF903" s="25"/>
      <c r="AG903" s="25"/>
      <c r="AH903" s="25"/>
      <c r="AI903" s="25"/>
      <c r="AJ903" s="25"/>
      <c r="AK903" s="25"/>
      <c r="AL903" s="25"/>
      <c r="AM903" s="25"/>
      <c r="AN903" s="25"/>
      <c r="AO903" s="25"/>
      <c r="AP903" s="25"/>
      <c r="AQ903" s="25"/>
      <c r="AR903" s="25"/>
    </row>
    <row r="904" spans="1:44" ht="15.75" customHeight="1" x14ac:dyDescent="0.25">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c r="AC904" s="25"/>
      <c r="AD904" s="25"/>
      <c r="AE904" s="25"/>
      <c r="AF904" s="25"/>
      <c r="AG904" s="25"/>
      <c r="AH904" s="25"/>
      <c r="AI904" s="25"/>
      <c r="AJ904" s="25"/>
      <c r="AK904" s="25"/>
      <c r="AL904" s="25"/>
      <c r="AM904" s="25"/>
      <c r="AN904" s="25"/>
      <c r="AO904" s="25"/>
      <c r="AP904" s="25"/>
      <c r="AQ904" s="25"/>
      <c r="AR904" s="25"/>
    </row>
    <row r="905" spans="1:44" ht="15.75" customHeight="1" x14ac:dyDescent="0.25">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c r="AC905" s="25"/>
      <c r="AD905" s="25"/>
      <c r="AE905" s="25"/>
      <c r="AF905" s="25"/>
      <c r="AG905" s="25"/>
      <c r="AH905" s="25"/>
      <c r="AI905" s="25"/>
      <c r="AJ905" s="25"/>
      <c r="AK905" s="25"/>
      <c r="AL905" s="25"/>
      <c r="AM905" s="25"/>
      <c r="AN905" s="25"/>
      <c r="AO905" s="25"/>
      <c r="AP905" s="25"/>
      <c r="AQ905" s="25"/>
      <c r="AR905" s="25"/>
    </row>
    <row r="906" spans="1:44" ht="15.75" customHeight="1" x14ac:dyDescent="0.25">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5"/>
      <c r="AC906" s="25"/>
      <c r="AD906" s="25"/>
      <c r="AE906" s="25"/>
      <c r="AF906" s="25"/>
      <c r="AG906" s="25"/>
      <c r="AH906" s="25"/>
      <c r="AI906" s="25"/>
      <c r="AJ906" s="25"/>
      <c r="AK906" s="25"/>
      <c r="AL906" s="25"/>
      <c r="AM906" s="25"/>
      <c r="AN906" s="25"/>
      <c r="AO906" s="25"/>
      <c r="AP906" s="25"/>
      <c r="AQ906" s="25"/>
      <c r="AR906" s="25"/>
    </row>
    <row r="907" spans="1:44" ht="15.75" customHeight="1" x14ac:dyDescent="0.25">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c r="AC907" s="25"/>
      <c r="AD907" s="25"/>
      <c r="AE907" s="25"/>
      <c r="AF907" s="25"/>
      <c r="AG907" s="25"/>
      <c r="AH907" s="25"/>
      <c r="AI907" s="25"/>
      <c r="AJ907" s="25"/>
      <c r="AK907" s="25"/>
      <c r="AL907" s="25"/>
      <c r="AM907" s="25"/>
      <c r="AN907" s="25"/>
      <c r="AO907" s="25"/>
      <c r="AP907" s="25"/>
      <c r="AQ907" s="25"/>
      <c r="AR907" s="25"/>
    </row>
    <row r="908" spans="1:44" ht="15.75" customHeight="1" x14ac:dyDescent="0.25">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c r="AC908" s="25"/>
      <c r="AD908" s="25"/>
      <c r="AE908" s="25"/>
      <c r="AF908" s="25"/>
      <c r="AG908" s="25"/>
      <c r="AH908" s="25"/>
      <c r="AI908" s="25"/>
      <c r="AJ908" s="25"/>
      <c r="AK908" s="25"/>
      <c r="AL908" s="25"/>
      <c r="AM908" s="25"/>
      <c r="AN908" s="25"/>
      <c r="AO908" s="25"/>
      <c r="AP908" s="25"/>
      <c r="AQ908" s="25"/>
      <c r="AR908" s="25"/>
    </row>
    <row r="909" spans="1:44" ht="15.75" customHeight="1" x14ac:dyDescent="0.25">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c r="AC909" s="25"/>
      <c r="AD909" s="25"/>
      <c r="AE909" s="25"/>
      <c r="AF909" s="25"/>
      <c r="AG909" s="25"/>
      <c r="AH909" s="25"/>
      <c r="AI909" s="25"/>
      <c r="AJ909" s="25"/>
      <c r="AK909" s="25"/>
      <c r="AL909" s="25"/>
      <c r="AM909" s="25"/>
      <c r="AN909" s="25"/>
      <c r="AO909" s="25"/>
      <c r="AP909" s="25"/>
      <c r="AQ909" s="25"/>
      <c r="AR909" s="25"/>
    </row>
    <row r="910" spans="1:44" ht="15.75" customHeight="1" x14ac:dyDescent="0.25">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c r="AC910" s="25"/>
      <c r="AD910" s="25"/>
      <c r="AE910" s="25"/>
      <c r="AF910" s="25"/>
      <c r="AG910" s="25"/>
      <c r="AH910" s="25"/>
      <c r="AI910" s="25"/>
      <c r="AJ910" s="25"/>
      <c r="AK910" s="25"/>
      <c r="AL910" s="25"/>
      <c r="AM910" s="25"/>
      <c r="AN910" s="25"/>
      <c r="AO910" s="25"/>
      <c r="AP910" s="25"/>
      <c r="AQ910" s="25"/>
      <c r="AR910" s="25"/>
    </row>
    <row r="911" spans="1:44" ht="15.75" customHeight="1" x14ac:dyDescent="0.25">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c r="AC911" s="25"/>
      <c r="AD911" s="25"/>
      <c r="AE911" s="25"/>
      <c r="AF911" s="25"/>
      <c r="AG911" s="25"/>
      <c r="AH911" s="25"/>
      <c r="AI911" s="25"/>
      <c r="AJ911" s="25"/>
      <c r="AK911" s="25"/>
      <c r="AL911" s="25"/>
      <c r="AM911" s="25"/>
      <c r="AN911" s="25"/>
      <c r="AO911" s="25"/>
      <c r="AP911" s="25"/>
      <c r="AQ911" s="25"/>
      <c r="AR911" s="25"/>
    </row>
    <row r="912" spans="1:44" ht="15.75" customHeight="1" x14ac:dyDescent="0.25">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5"/>
      <c r="AC912" s="25"/>
      <c r="AD912" s="25"/>
      <c r="AE912" s="25"/>
      <c r="AF912" s="25"/>
      <c r="AG912" s="25"/>
      <c r="AH912" s="25"/>
      <c r="AI912" s="25"/>
      <c r="AJ912" s="25"/>
      <c r="AK912" s="25"/>
      <c r="AL912" s="25"/>
      <c r="AM912" s="25"/>
      <c r="AN912" s="25"/>
      <c r="AO912" s="25"/>
      <c r="AP912" s="25"/>
      <c r="AQ912" s="25"/>
      <c r="AR912" s="25"/>
    </row>
    <row r="913" spans="1:44" ht="15.75" customHeight="1" x14ac:dyDescent="0.25">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c r="AC913" s="25"/>
      <c r="AD913" s="25"/>
      <c r="AE913" s="25"/>
      <c r="AF913" s="25"/>
      <c r="AG913" s="25"/>
      <c r="AH913" s="25"/>
      <c r="AI913" s="25"/>
      <c r="AJ913" s="25"/>
      <c r="AK913" s="25"/>
      <c r="AL913" s="25"/>
      <c r="AM913" s="25"/>
      <c r="AN913" s="25"/>
      <c r="AO913" s="25"/>
      <c r="AP913" s="25"/>
      <c r="AQ913" s="25"/>
      <c r="AR913" s="25"/>
    </row>
    <row r="914" spans="1:44" ht="15.75" customHeight="1" x14ac:dyDescent="0.25">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5"/>
      <c r="AC914" s="25"/>
      <c r="AD914" s="25"/>
      <c r="AE914" s="25"/>
      <c r="AF914" s="25"/>
      <c r="AG914" s="25"/>
      <c r="AH914" s="25"/>
      <c r="AI914" s="25"/>
      <c r="AJ914" s="25"/>
      <c r="AK914" s="25"/>
      <c r="AL914" s="25"/>
      <c r="AM914" s="25"/>
      <c r="AN914" s="25"/>
      <c r="AO914" s="25"/>
      <c r="AP914" s="25"/>
      <c r="AQ914" s="25"/>
      <c r="AR914" s="25"/>
    </row>
    <row r="915" spans="1:44" ht="15.75" customHeight="1" x14ac:dyDescent="0.25">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c r="AC915" s="25"/>
      <c r="AD915" s="25"/>
      <c r="AE915" s="25"/>
      <c r="AF915" s="25"/>
      <c r="AG915" s="25"/>
      <c r="AH915" s="25"/>
      <c r="AI915" s="25"/>
      <c r="AJ915" s="25"/>
      <c r="AK915" s="25"/>
      <c r="AL915" s="25"/>
      <c r="AM915" s="25"/>
      <c r="AN915" s="25"/>
      <c r="AO915" s="25"/>
      <c r="AP915" s="25"/>
      <c r="AQ915" s="25"/>
      <c r="AR915" s="25"/>
    </row>
    <row r="916" spans="1:44" ht="15.75" customHeight="1" x14ac:dyDescent="0.25">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5"/>
      <c r="AC916" s="25"/>
      <c r="AD916" s="25"/>
      <c r="AE916" s="25"/>
      <c r="AF916" s="25"/>
      <c r="AG916" s="25"/>
      <c r="AH916" s="25"/>
      <c r="AI916" s="25"/>
      <c r="AJ916" s="25"/>
      <c r="AK916" s="25"/>
      <c r="AL916" s="25"/>
      <c r="AM916" s="25"/>
      <c r="AN916" s="25"/>
      <c r="AO916" s="25"/>
      <c r="AP916" s="25"/>
      <c r="AQ916" s="25"/>
      <c r="AR916" s="25"/>
    </row>
    <row r="917" spans="1:44" ht="15.75" customHeight="1" x14ac:dyDescent="0.25">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c r="AC917" s="25"/>
      <c r="AD917" s="25"/>
      <c r="AE917" s="25"/>
      <c r="AF917" s="25"/>
      <c r="AG917" s="25"/>
      <c r="AH917" s="25"/>
      <c r="AI917" s="25"/>
      <c r="AJ917" s="25"/>
      <c r="AK917" s="25"/>
      <c r="AL917" s="25"/>
      <c r="AM917" s="25"/>
      <c r="AN917" s="25"/>
      <c r="AO917" s="25"/>
      <c r="AP917" s="25"/>
      <c r="AQ917" s="25"/>
      <c r="AR917" s="25"/>
    </row>
    <row r="918" spans="1:44" ht="15.75" customHeight="1" x14ac:dyDescent="0.25">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5"/>
      <c r="AC918" s="25"/>
      <c r="AD918" s="25"/>
      <c r="AE918" s="25"/>
      <c r="AF918" s="25"/>
      <c r="AG918" s="25"/>
      <c r="AH918" s="25"/>
      <c r="AI918" s="25"/>
      <c r="AJ918" s="25"/>
      <c r="AK918" s="25"/>
      <c r="AL918" s="25"/>
      <c r="AM918" s="25"/>
      <c r="AN918" s="25"/>
      <c r="AO918" s="25"/>
      <c r="AP918" s="25"/>
      <c r="AQ918" s="25"/>
      <c r="AR918" s="25"/>
    </row>
    <row r="919" spans="1:44" ht="15.75" customHeight="1" x14ac:dyDescent="0.25">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c r="AC919" s="25"/>
      <c r="AD919" s="25"/>
      <c r="AE919" s="25"/>
      <c r="AF919" s="25"/>
      <c r="AG919" s="25"/>
      <c r="AH919" s="25"/>
      <c r="AI919" s="25"/>
      <c r="AJ919" s="25"/>
      <c r="AK919" s="25"/>
      <c r="AL919" s="25"/>
      <c r="AM919" s="25"/>
      <c r="AN919" s="25"/>
      <c r="AO919" s="25"/>
      <c r="AP919" s="25"/>
      <c r="AQ919" s="25"/>
      <c r="AR919" s="25"/>
    </row>
    <row r="920" spans="1:44" ht="15.75" customHeight="1" x14ac:dyDescent="0.25">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5"/>
      <c r="AC920" s="25"/>
      <c r="AD920" s="25"/>
      <c r="AE920" s="25"/>
      <c r="AF920" s="25"/>
      <c r="AG920" s="25"/>
      <c r="AH920" s="25"/>
      <c r="AI920" s="25"/>
      <c r="AJ920" s="25"/>
      <c r="AK920" s="25"/>
      <c r="AL920" s="25"/>
      <c r="AM920" s="25"/>
      <c r="AN920" s="25"/>
      <c r="AO920" s="25"/>
      <c r="AP920" s="25"/>
      <c r="AQ920" s="25"/>
      <c r="AR920" s="25"/>
    </row>
    <row r="921" spans="1:44" ht="15.75" customHeight="1" x14ac:dyDescent="0.25">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c r="AC921" s="25"/>
      <c r="AD921" s="25"/>
      <c r="AE921" s="25"/>
      <c r="AF921" s="25"/>
      <c r="AG921" s="25"/>
      <c r="AH921" s="25"/>
      <c r="AI921" s="25"/>
      <c r="AJ921" s="25"/>
      <c r="AK921" s="25"/>
      <c r="AL921" s="25"/>
      <c r="AM921" s="25"/>
      <c r="AN921" s="25"/>
      <c r="AO921" s="25"/>
      <c r="AP921" s="25"/>
      <c r="AQ921" s="25"/>
      <c r="AR921" s="25"/>
    </row>
    <row r="922" spans="1:44" ht="15.75" customHeight="1" x14ac:dyDescent="0.25">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5"/>
      <c r="AC922" s="25"/>
      <c r="AD922" s="25"/>
      <c r="AE922" s="25"/>
      <c r="AF922" s="25"/>
      <c r="AG922" s="25"/>
      <c r="AH922" s="25"/>
      <c r="AI922" s="25"/>
      <c r="AJ922" s="25"/>
      <c r="AK922" s="25"/>
      <c r="AL922" s="25"/>
      <c r="AM922" s="25"/>
      <c r="AN922" s="25"/>
      <c r="AO922" s="25"/>
      <c r="AP922" s="25"/>
      <c r="AQ922" s="25"/>
      <c r="AR922" s="25"/>
    </row>
    <row r="923" spans="1:44" ht="15.75" customHeight="1" x14ac:dyDescent="0.25">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c r="AC923" s="25"/>
      <c r="AD923" s="25"/>
      <c r="AE923" s="25"/>
      <c r="AF923" s="25"/>
      <c r="AG923" s="25"/>
      <c r="AH923" s="25"/>
      <c r="AI923" s="25"/>
      <c r="AJ923" s="25"/>
      <c r="AK923" s="25"/>
      <c r="AL923" s="25"/>
      <c r="AM923" s="25"/>
      <c r="AN923" s="25"/>
      <c r="AO923" s="25"/>
      <c r="AP923" s="25"/>
      <c r="AQ923" s="25"/>
      <c r="AR923" s="25"/>
    </row>
    <row r="924" spans="1:44" ht="15.75" customHeight="1" x14ac:dyDescent="0.25">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5"/>
      <c r="AC924" s="25"/>
      <c r="AD924" s="25"/>
      <c r="AE924" s="25"/>
      <c r="AF924" s="25"/>
      <c r="AG924" s="25"/>
      <c r="AH924" s="25"/>
      <c r="AI924" s="25"/>
      <c r="AJ924" s="25"/>
      <c r="AK924" s="25"/>
      <c r="AL924" s="25"/>
      <c r="AM924" s="25"/>
      <c r="AN924" s="25"/>
      <c r="AO924" s="25"/>
      <c r="AP924" s="25"/>
      <c r="AQ924" s="25"/>
      <c r="AR924" s="25"/>
    </row>
    <row r="925" spans="1:44" ht="15.75" customHeight="1" x14ac:dyDescent="0.25">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c r="AC925" s="25"/>
      <c r="AD925" s="25"/>
      <c r="AE925" s="25"/>
      <c r="AF925" s="25"/>
      <c r="AG925" s="25"/>
      <c r="AH925" s="25"/>
      <c r="AI925" s="25"/>
      <c r="AJ925" s="25"/>
      <c r="AK925" s="25"/>
      <c r="AL925" s="25"/>
      <c r="AM925" s="25"/>
      <c r="AN925" s="25"/>
      <c r="AO925" s="25"/>
      <c r="AP925" s="25"/>
      <c r="AQ925" s="25"/>
      <c r="AR925" s="25"/>
    </row>
    <row r="926" spans="1:44" ht="15.75" customHeight="1" x14ac:dyDescent="0.25">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5"/>
      <c r="AC926" s="25"/>
      <c r="AD926" s="25"/>
      <c r="AE926" s="25"/>
      <c r="AF926" s="25"/>
      <c r="AG926" s="25"/>
      <c r="AH926" s="25"/>
      <c r="AI926" s="25"/>
      <c r="AJ926" s="25"/>
      <c r="AK926" s="25"/>
      <c r="AL926" s="25"/>
      <c r="AM926" s="25"/>
      <c r="AN926" s="25"/>
      <c r="AO926" s="25"/>
      <c r="AP926" s="25"/>
      <c r="AQ926" s="25"/>
      <c r="AR926" s="25"/>
    </row>
    <row r="927" spans="1:44" ht="15.75" customHeight="1" x14ac:dyDescent="0.25">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c r="AC927" s="25"/>
      <c r="AD927" s="25"/>
      <c r="AE927" s="25"/>
      <c r="AF927" s="25"/>
      <c r="AG927" s="25"/>
      <c r="AH927" s="25"/>
      <c r="AI927" s="25"/>
      <c r="AJ927" s="25"/>
      <c r="AK927" s="25"/>
      <c r="AL927" s="25"/>
      <c r="AM927" s="25"/>
      <c r="AN927" s="25"/>
      <c r="AO927" s="25"/>
      <c r="AP927" s="25"/>
      <c r="AQ927" s="25"/>
      <c r="AR927" s="25"/>
    </row>
    <row r="928" spans="1:44" ht="15.75" customHeight="1" x14ac:dyDescent="0.25">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c r="AC928" s="25"/>
      <c r="AD928" s="25"/>
      <c r="AE928" s="25"/>
      <c r="AF928" s="25"/>
      <c r="AG928" s="25"/>
      <c r="AH928" s="25"/>
      <c r="AI928" s="25"/>
      <c r="AJ928" s="25"/>
      <c r="AK928" s="25"/>
      <c r="AL928" s="25"/>
      <c r="AM928" s="25"/>
      <c r="AN928" s="25"/>
      <c r="AO928" s="25"/>
      <c r="AP928" s="25"/>
      <c r="AQ928" s="25"/>
      <c r="AR928" s="25"/>
    </row>
    <row r="929" spans="1:44" ht="15.75" customHeight="1" x14ac:dyDescent="0.25">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c r="AC929" s="25"/>
      <c r="AD929" s="25"/>
      <c r="AE929" s="25"/>
      <c r="AF929" s="25"/>
      <c r="AG929" s="25"/>
      <c r="AH929" s="25"/>
      <c r="AI929" s="25"/>
      <c r="AJ929" s="25"/>
      <c r="AK929" s="25"/>
      <c r="AL929" s="25"/>
      <c r="AM929" s="25"/>
      <c r="AN929" s="25"/>
      <c r="AO929" s="25"/>
      <c r="AP929" s="25"/>
      <c r="AQ929" s="25"/>
      <c r="AR929" s="25"/>
    </row>
    <row r="930" spans="1:44" ht="15.75" customHeight="1" x14ac:dyDescent="0.25">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5"/>
      <c r="AC930" s="25"/>
      <c r="AD930" s="25"/>
      <c r="AE930" s="25"/>
      <c r="AF930" s="25"/>
      <c r="AG930" s="25"/>
      <c r="AH930" s="25"/>
      <c r="AI930" s="25"/>
      <c r="AJ930" s="25"/>
      <c r="AK930" s="25"/>
      <c r="AL930" s="25"/>
      <c r="AM930" s="25"/>
      <c r="AN930" s="25"/>
      <c r="AO930" s="25"/>
      <c r="AP930" s="25"/>
      <c r="AQ930" s="25"/>
      <c r="AR930" s="25"/>
    </row>
    <row r="931" spans="1:44" ht="15.75" customHeight="1" x14ac:dyDescent="0.25">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c r="AC931" s="25"/>
      <c r="AD931" s="25"/>
      <c r="AE931" s="25"/>
      <c r="AF931" s="25"/>
      <c r="AG931" s="25"/>
      <c r="AH931" s="25"/>
      <c r="AI931" s="25"/>
      <c r="AJ931" s="25"/>
      <c r="AK931" s="25"/>
      <c r="AL931" s="25"/>
      <c r="AM931" s="25"/>
      <c r="AN931" s="25"/>
      <c r="AO931" s="25"/>
      <c r="AP931" s="25"/>
      <c r="AQ931" s="25"/>
      <c r="AR931" s="25"/>
    </row>
    <row r="932" spans="1:44" ht="15.75" customHeight="1" x14ac:dyDescent="0.25">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5"/>
      <c r="AC932" s="25"/>
      <c r="AD932" s="25"/>
      <c r="AE932" s="25"/>
      <c r="AF932" s="25"/>
      <c r="AG932" s="25"/>
      <c r="AH932" s="25"/>
      <c r="AI932" s="25"/>
      <c r="AJ932" s="25"/>
      <c r="AK932" s="25"/>
      <c r="AL932" s="25"/>
      <c r="AM932" s="25"/>
      <c r="AN932" s="25"/>
      <c r="AO932" s="25"/>
      <c r="AP932" s="25"/>
      <c r="AQ932" s="25"/>
      <c r="AR932" s="25"/>
    </row>
    <row r="933" spans="1:44" ht="15.75" customHeight="1" x14ac:dyDescent="0.25">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c r="AC933" s="25"/>
      <c r="AD933" s="25"/>
      <c r="AE933" s="25"/>
      <c r="AF933" s="25"/>
      <c r="AG933" s="25"/>
      <c r="AH933" s="25"/>
      <c r="AI933" s="25"/>
      <c r="AJ933" s="25"/>
      <c r="AK933" s="25"/>
      <c r="AL933" s="25"/>
      <c r="AM933" s="25"/>
      <c r="AN933" s="25"/>
      <c r="AO933" s="25"/>
      <c r="AP933" s="25"/>
      <c r="AQ933" s="25"/>
      <c r="AR933" s="25"/>
    </row>
    <row r="934" spans="1:44" ht="15.75" customHeight="1" x14ac:dyDescent="0.25">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5"/>
      <c r="AC934" s="25"/>
      <c r="AD934" s="25"/>
      <c r="AE934" s="25"/>
      <c r="AF934" s="25"/>
      <c r="AG934" s="25"/>
      <c r="AH934" s="25"/>
      <c r="AI934" s="25"/>
      <c r="AJ934" s="25"/>
      <c r="AK934" s="25"/>
      <c r="AL934" s="25"/>
      <c r="AM934" s="25"/>
      <c r="AN934" s="25"/>
      <c r="AO934" s="25"/>
      <c r="AP934" s="25"/>
      <c r="AQ934" s="25"/>
      <c r="AR934" s="25"/>
    </row>
    <row r="935" spans="1:44" ht="15.75" customHeight="1" x14ac:dyDescent="0.25">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c r="AC935" s="25"/>
      <c r="AD935" s="25"/>
      <c r="AE935" s="25"/>
      <c r="AF935" s="25"/>
      <c r="AG935" s="25"/>
      <c r="AH935" s="25"/>
      <c r="AI935" s="25"/>
      <c r="AJ935" s="25"/>
      <c r="AK935" s="25"/>
      <c r="AL935" s="25"/>
      <c r="AM935" s="25"/>
      <c r="AN935" s="25"/>
      <c r="AO935" s="25"/>
      <c r="AP935" s="25"/>
      <c r="AQ935" s="25"/>
      <c r="AR935" s="25"/>
    </row>
    <row r="936" spans="1:44" ht="15.75" customHeight="1" x14ac:dyDescent="0.25">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5"/>
      <c r="AC936" s="25"/>
      <c r="AD936" s="25"/>
      <c r="AE936" s="25"/>
      <c r="AF936" s="25"/>
      <c r="AG936" s="25"/>
      <c r="AH936" s="25"/>
      <c r="AI936" s="25"/>
      <c r="AJ936" s="25"/>
      <c r="AK936" s="25"/>
      <c r="AL936" s="25"/>
      <c r="AM936" s="25"/>
      <c r="AN936" s="25"/>
      <c r="AO936" s="25"/>
      <c r="AP936" s="25"/>
      <c r="AQ936" s="25"/>
      <c r="AR936" s="25"/>
    </row>
    <row r="937" spans="1:44" ht="15.75" customHeight="1" x14ac:dyDescent="0.25">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c r="AC937" s="25"/>
      <c r="AD937" s="25"/>
      <c r="AE937" s="25"/>
      <c r="AF937" s="25"/>
      <c r="AG937" s="25"/>
      <c r="AH937" s="25"/>
      <c r="AI937" s="25"/>
      <c r="AJ937" s="25"/>
      <c r="AK937" s="25"/>
      <c r="AL937" s="25"/>
      <c r="AM937" s="25"/>
      <c r="AN937" s="25"/>
      <c r="AO937" s="25"/>
      <c r="AP937" s="25"/>
      <c r="AQ937" s="25"/>
      <c r="AR937" s="25"/>
    </row>
    <row r="938" spans="1:44" ht="15.75" customHeight="1" x14ac:dyDescent="0.25">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5"/>
      <c r="AC938" s="25"/>
      <c r="AD938" s="25"/>
      <c r="AE938" s="25"/>
      <c r="AF938" s="25"/>
      <c r="AG938" s="25"/>
      <c r="AH938" s="25"/>
      <c r="AI938" s="25"/>
      <c r="AJ938" s="25"/>
      <c r="AK938" s="25"/>
      <c r="AL938" s="25"/>
      <c r="AM938" s="25"/>
      <c r="AN938" s="25"/>
      <c r="AO938" s="25"/>
      <c r="AP938" s="25"/>
      <c r="AQ938" s="25"/>
      <c r="AR938" s="25"/>
    </row>
    <row r="939" spans="1:44" ht="15.75" customHeight="1" x14ac:dyDescent="0.25">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c r="AC939" s="25"/>
      <c r="AD939" s="25"/>
      <c r="AE939" s="25"/>
      <c r="AF939" s="25"/>
      <c r="AG939" s="25"/>
      <c r="AH939" s="25"/>
      <c r="AI939" s="25"/>
      <c r="AJ939" s="25"/>
      <c r="AK939" s="25"/>
      <c r="AL939" s="25"/>
      <c r="AM939" s="25"/>
      <c r="AN939" s="25"/>
      <c r="AO939" s="25"/>
      <c r="AP939" s="25"/>
      <c r="AQ939" s="25"/>
      <c r="AR939" s="25"/>
    </row>
    <row r="940" spans="1:44" ht="15.75" customHeight="1" x14ac:dyDescent="0.25">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5"/>
      <c r="AC940" s="25"/>
      <c r="AD940" s="25"/>
      <c r="AE940" s="25"/>
      <c r="AF940" s="25"/>
      <c r="AG940" s="25"/>
      <c r="AH940" s="25"/>
      <c r="AI940" s="25"/>
      <c r="AJ940" s="25"/>
      <c r="AK940" s="25"/>
      <c r="AL940" s="25"/>
      <c r="AM940" s="25"/>
      <c r="AN940" s="25"/>
      <c r="AO940" s="25"/>
      <c r="AP940" s="25"/>
      <c r="AQ940" s="25"/>
      <c r="AR940" s="25"/>
    </row>
    <row r="941" spans="1:44" ht="15.75" customHeight="1" x14ac:dyDescent="0.25">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c r="AC941" s="25"/>
      <c r="AD941" s="25"/>
      <c r="AE941" s="25"/>
      <c r="AF941" s="25"/>
      <c r="AG941" s="25"/>
      <c r="AH941" s="25"/>
      <c r="AI941" s="25"/>
      <c r="AJ941" s="25"/>
      <c r="AK941" s="25"/>
      <c r="AL941" s="25"/>
      <c r="AM941" s="25"/>
      <c r="AN941" s="25"/>
      <c r="AO941" s="25"/>
      <c r="AP941" s="25"/>
      <c r="AQ941" s="25"/>
      <c r="AR941" s="25"/>
    </row>
    <row r="942" spans="1:44" ht="15.75" customHeight="1" x14ac:dyDescent="0.25">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c r="AB942" s="25"/>
      <c r="AC942" s="25"/>
      <c r="AD942" s="25"/>
      <c r="AE942" s="25"/>
      <c r="AF942" s="25"/>
      <c r="AG942" s="25"/>
      <c r="AH942" s="25"/>
      <c r="AI942" s="25"/>
      <c r="AJ942" s="25"/>
      <c r="AK942" s="25"/>
      <c r="AL942" s="25"/>
      <c r="AM942" s="25"/>
      <c r="AN942" s="25"/>
      <c r="AO942" s="25"/>
      <c r="AP942" s="25"/>
      <c r="AQ942" s="25"/>
      <c r="AR942" s="25"/>
    </row>
    <row r="943" spans="1:44" ht="15.75" customHeight="1" x14ac:dyDescent="0.25">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c r="AC943" s="25"/>
      <c r="AD943" s="25"/>
      <c r="AE943" s="25"/>
      <c r="AF943" s="25"/>
      <c r="AG943" s="25"/>
      <c r="AH943" s="25"/>
      <c r="AI943" s="25"/>
      <c r="AJ943" s="25"/>
      <c r="AK943" s="25"/>
      <c r="AL943" s="25"/>
      <c r="AM943" s="25"/>
      <c r="AN943" s="25"/>
      <c r="AO943" s="25"/>
      <c r="AP943" s="25"/>
      <c r="AQ943" s="25"/>
      <c r="AR943" s="25"/>
    </row>
    <row r="944" spans="1:44" ht="15.75" customHeight="1" x14ac:dyDescent="0.25">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c r="AB944" s="25"/>
      <c r="AC944" s="25"/>
      <c r="AD944" s="25"/>
      <c r="AE944" s="25"/>
      <c r="AF944" s="25"/>
      <c r="AG944" s="25"/>
      <c r="AH944" s="25"/>
      <c r="AI944" s="25"/>
      <c r="AJ944" s="25"/>
      <c r="AK944" s="25"/>
      <c r="AL944" s="25"/>
      <c r="AM944" s="25"/>
      <c r="AN944" s="25"/>
      <c r="AO944" s="25"/>
      <c r="AP944" s="25"/>
      <c r="AQ944" s="25"/>
      <c r="AR944" s="25"/>
    </row>
    <row r="945" spans="1:44" ht="15.75" customHeight="1" x14ac:dyDescent="0.25">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c r="AC945" s="25"/>
      <c r="AD945" s="25"/>
      <c r="AE945" s="25"/>
      <c r="AF945" s="25"/>
      <c r="AG945" s="25"/>
      <c r="AH945" s="25"/>
      <c r="AI945" s="25"/>
      <c r="AJ945" s="25"/>
      <c r="AK945" s="25"/>
      <c r="AL945" s="25"/>
      <c r="AM945" s="25"/>
      <c r="AN945" s="25"/>
      <c r="AO945" s="25"/>
      <c r="AP945" s="25"/>
      <c r="AQ945" s="25"/>
      <c r="AR945" s="25"/>
    </row>
    <row r="946" spans="1:44" ht="15.75" customHeight="1" x14ac:dyDescent="0.25">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c r="AB946" s="25"/>
      <c r="AC946" s="25"/>
      <c r="AD946" s="25"/>
      <c r="AE946" s="25"/>
      <c r="AF946" s="25"/>
      <c r="AG946" s="25"/>
      <c r="AH946" s="25"/>
      <c r="AI946" s="25"/>
      <c r="AJ946" s="25"/>
      <c r="AK946" s="25"/>
      <c r="AL946" s="25"/>
      <c r="AM946" s="25"/>
      <c r="AN946" s="25"/>
      <c r="AO946" s="25"/>
      <c r="AP946" s="25"/>
      <c r="AQ946" s="25"/>
      <c r="AR946" s="25"/>
    </row>
    <row r="947" spans="1:44" ht="15.75" customHeight="1" x14ac:dyDescent="0.25">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c r="AC947" s="25"/>
      <c r="AD947" s="25"/>
      <c r="AE947" s="25"/>
      <c r="AF947" s="25"/>
      <c r="AG947" s="25"/>
      <c r="AH947" s="25"/>
      <c r="AI947" s="25"/>
      <c r="AJ947" s="25"/>
      <c r="AK947" s="25"/>
      <c r="AL947" s="25"/>
      <c r="AM947" s="25"/>
      <c r="AN947" s="25"/>
      <c r="AO947" s="25"/>
      <c r="AP947" s="25"/>
      <c r="AQ947" s="25"/>
      <c r="AR947" s="25"/>
    </row>
    <row r="948" spans="1:44" ht="15.75" customHeight="1" x14ac:dyDescent="0.25">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c r="AB948" s="25"/>
      <c r="AC948" s="25"/>
      <c r="AD948" s="25"/>
      <c r="AE948" s="25"/>
      <c r="AF948" s="25"/>
      <c r="AG948" s="25"/>
      <c r="AH948" s="25"/>
      <c r="AI948" s="25"/>
      <c r="AJ948" s="25"/>
      <c r="AK948" s="25"/>
      <c r="AL948" s="25"/>
      <c r="AM948" s="25"/>
      <c r="AN948" s="25"/>
      <c r="AO948" s="25"/>
      <c r="AP948" s="25"/>
      <c r="AQ948" s="25"/>
      <c r="AR948" s="25"/>
    </row>
    <row r="949" spans="1:44" ht="15.75" customHeight="1" x14ac:dyDescent="0.25">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c r="AC949" s="25"/>
      <c r="AD949" s="25"/>
      <c r="AE949" s="25"/>
      <c r="AF949" s="25"/>
      <c r="AG949" s="25"/>
      <c r="AH949" s="25"/>
      <c r="AI949" s="25"/>
      <c r="AJ949" s="25"/>
      <c r="AK949" s="25"/>
      <c r="AL949" s="25"/>
      <c r="AM949" s="25"/>
      <c r="AN949" s="25"/>
      <c r="AO949" s="25"/>
      <c r="AP949" s="25"/>
      <c r="AQ949" s="25"/>
      <c r="AR949" s="25"/>
    </row>
    <row r="950" spans="1:44" ht="15.75" customHeight="1" x14ac:dyDescent="0.25">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c r="AB950" s="25"/>
      <c r="AC950" s="25"/>
      <c r="AD950" s="25"/>
      <c r="AE950" s="25"/>
      <c r="AF950" s="25"/>
      <c r="AG950" s="25"/>
      <c r="AH950" s="25"/>
      <c r="AI950" s="25"/>
      <c r="AJ950" s="25"/>
      <c r="AK950" s="25"/>
      <c r="AL950" s="25"/>
      <c r="AM950" s="25"/>
      <c r="AN950" s="25"/>
      <c r="AO950" s="25"/>
      <c r="AP950" s="25"/>
      <c r="AQ950" s="25"/>
      <c r="AR950" s="25"/>
    </row>
    <row r="951" spans="1:44" ht="15.75" customHeight="1" x14ac:dyDescent="0.25">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c r="AC951" s="25"/>
      <c r="AD951" s="25"/>
      <c r="AE951" s="25"/>
      <c r="AF951" s="25"/>
      <c r="AG951" s="25"/>
      <c r="AH951" s="25"/>
      <c r="AI951" s="25"/>
      <c r="AJ951" s="25"/>
      <c r="AK951" s="25"/>
      <c r="AL951" s="25"/>
      <c r="AM951" s="25"/>
      <c r="AN951" s="25"/>
      <c r="AO951" s="25"/>
      <c r="AP951" s="25"/>
      <c r="AQ951" s="25"/>
      <c r="AR951" s="25"/>
    </row>
    <row r="952" spans="1:44" ht="15.75" customHeight="1" x14ac:dyDescent="0.25">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c r="AB952" s="25"/>
      <c r="AC952" s="25"/>
      <c r="AD952" s="25"/>
      <c r="AE952" s="25"/>
      <c r="AF952" s="25"/>
      <c r="AG952" s="25"/>
      <c r="AH952" s="25"/>
      <c r="AI952" s="25"/>
      <c r="AJ952" s="25"/>
      <c r="AK952" s="25"/>
      <c r="AL952" s="25"/>
      <c r="AM952" s="25"/>
      <c r="AN952" s="25"/>
      <c r="AO952" s="25"/>
      <c r="AP952" s="25"/>
      <c r="AQ952" s="25"/>
      <c r="AR952" s="25"/>
    </row>
    <row r="953" spans="1:44" ht="15.75" customHeight="1" x14ac:dyDescent="0.25">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c r="AC953" s="25"/>
      <c r="AD953" s="25"/>
      <c r="AE953" s="25"/>
      <c r="AF953" s="25"/>
      <c r="AG953" s="25"/>
      <c r="AH953" s="25"/>
      <c r="AI953" s="25"/>
      <c r="AJ953" s="25"/>
      <c r="AK953" s="25"/>
      <c r="AL953" s="25"/>
      <c r="AM953" s="25"/>
      <c r="AN953" s="25"/>
      <c r="AO953" s="25"/>
      <c r="AP953" s="25"/>
      <c r="AQ953" s="25"/>
      <c r="AR953" s="25"/>
    </row>
    <row r="954" spans="1:44" ht="15.75" customHeight="1" x14ac:dyDescent="0.25">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c r="AB954" s="25"/>
      <c r="AC954" s="25"/>
      <c r="AD954" s="25"/>
      <c r="AE954" s="25"/>
      <c r="AF954" s="25"/>
      <c r="AG954" s="25"/>
      <c r="AH954" s="25"/>
      <c r="AI954" s="25"/>
      <c r="AJ954" s="25"/>
      <c r="AK954" s="25"/>
      <c r="AL954" s="25"/>
      <c r="AM954" s="25"/>
      <c r="AN954" s="25"/>
      <c r="AO954" s="25"/>
      <c r="AP954" s="25"/>
      <c r="AQ954" s="25"/>
      <c r="AR954" s="25"/>
    </row>
    <row r="955" spans="1:44" ht="15.75" customHeight="1" x14ac:dyDescent="0.25">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c r="AC955" s="25"/>
      <c r="AD955" s="25"/>
      <c r="AE955" s="25"/>
      <c r="AF955" s="25"/>
      <c r="AG955" s="25"/>
      <c r="AH955" s="25"/>
      <c r="AI955" s="25"/>
      <c r="AJ955" s="25"/>
      <c r="AK955" s="25"/>
      <c r="AL955" s="25"/>
      <c r="AM955" s="25"/>
      <c r="AN955" s="25"/>
      <c r="AO955" s="25"/>
      <c r="AP955" s="25"/>
      <c r="AQ955" s="25"/>
      <c r="AR955" s="25"/>
    </row>
    <row r="956" spans="1:44" ht="15.75" customHeight="1" x14ac:dyDescent="0.25">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c r="AB956" s="25"/>
      <c r="AC956" s="25"/>
      <c r="AD956" s="25"/>
      <c r="AE956" s="25"/>
      <c r="AF956" s="25"/>
      <c r="AG956" s="25"/>
      <c r="AH956" s="25"/>
      <c r="AI956" s="25"/>
      <c r="AJ956" s="25"/>
      <c r="AK956" s="25"/>
      <c r="AL956" s="25"/>
      <c r="AM956" s="25"/>
      <c r="AN956" s="25"/>
      <c r="AO956" s="25"/>
      <c r="AP956" s="25"/>
      <c r="AQ956" s="25"/>
      <c r="AR956" s="25"/>
    </row>
    <row r="957" spans="1:44" ht="15.75" customHeight="1" x14ac:dyDescent="0.25">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c r="AC957" s="25"/>
      <c r="AD957" s="25"/>
      <c r="AE957" s="25"/>
      <c r="AF957" s="25"/>
      <c r="AG957" s="25"/>
      <c r="AH957" s="25"/>
      <c r="AI957" s="25"/>
      <c r="AJ957" s="25"/>
      <c r="AK957" s="25"/>
      <c r="AL957" s="25"/>
      <c r="AM957" s="25"/>
      <c r="AN957" s="25"/>
      <c r="AO957" s="25"/>
      <c r="AP957" s="25"/>
      <c r="AQ957" s="25"/>
      <c r="AR957" s="25"/>
    </row>
    <row r="958" spans="1:44" ht="15.75" customHeight="1" x14ac:dyDescent="0.25">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c r="AB958" s="25"/>
      <c r="AC958" s="25"/>
      <c r="AD958" s="25"/>
      <c r="AE958" s="25"/>
      <c r="AF958" s="25"/>
      <c r="AG958" s="25"/>
      <c r="AH958" s="25"/>
      <c r="AI958" s="25"/>
      <c r="AJ958" s="25"/>
      <c r="AK958" s="25"/>
      <c r="AL958" s="25"/>
      <c r="AM958" s="25"/>
      <c r="AN958" s="25"/>
      <c r="AO958" s="25"/>
      <c r="AP958" s="25"/>
      <c r="AQ958" s="25"/>
      <c r="AR958" s="25"/>
    </row>
    <row r="959" spans="1:44" ht="15.75" customHeight="1" x14ac:dyDescent="0.25">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c r="AC959" s="25"/>
      <c r="AD959" s="25"/>
      <c r="AE959" s="25"/>
      <c r="AF959" s="25"/>
      <c r="AG959" s="25"/>
      <c r="AH959" s="25"/>
      <c r="AI959" s="25"/>
      <c r="AJ959" s="25"/>
      <c r="AK959" s="25"/>
      <c r="AL959" s="25"/>
      <c r="AM959" s="25"/>
      <c r="AN959" s="25"/>
      <c r="AO959" s="25"/>
      <c r="AP959" s="25"/>
      <c r="AQ959" s="25"/>
      <c r="AR959" s="25"/>
    </row>
    <row r="960" spans="1:44" ht="15.75" customHeight="1" x14ac:dyDescent="0.25">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c r="AB960" s="25"/>
      <c r="AC960" s="25"/>
      <c r="AD960" s="25"/>
      <c r="AE960" s="25"/>
      <c r="AF960" s="25"/>
      <c r="AG960" s="25"/>
      <c r="AH960" s="25"/>
      <c r="AI960" s="25"/>
      <c r="AJ960" s="25"/>
      <c r="AK960" s="25"/>
      <c r="AL960" s="25"/>
      <c r="AM960" s="25"/>
      <c r="AN960" s="25"/>
      <c r="AO960" s="25"/>
      <c r="AP960" s="25"/>
      <c r="AQ960" s="25"/>
      <c r="AR960" s="25"/>
    </row>
    <row r="961" spans="1:44" ht="15.75" customHeight="1" x14ac:dyDescent="0.25">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c r="AC961" s="25"/>
      <c r="AD961" s="25"/>
      <c r="AE961" s="25"/>
      <c r="AF961" s="25"/>
      <c r="AG961" s="25"/>
      <c r="AH961" s="25"/>
      <c r="AI961" s="25"/>
      <c r="AJ961" s="25"/>
      <c r="AK961" s="25"/>
      <c r="AL961" s="25"/>
      <c r="AM961" s="25"/>
      <c r="AN961" s="25"/>
      <c r="AO961" s="25"/>
      <c r="AP961" s="25"/>
      <c r="AQ961" s="25"/>
      <c r="AR961" s="25"/>
    </row>
    <row r="962" spans="1:44" ht="15.75" customHeight="1" x14ac:dyDescent="0.25">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c r="AB962" s="25"/>
      <c r="AC962" s="25"/>
      <c r="AD962" s="25"/>
      <c r="AE962" s="25"/>
      <c r="AF962" s="25"/>
      <c r="AG962" s="25"/>
      <c r="AH962" s="25"/>
      <c r="AI962" s="25"/>
      <c r="AJ962" s="25"/>
      <c r="AK962" s="25"/>
      <c r="AL962" s="25"/>
      <c r="AM962" s="25"/>
      <c r="AN962" s="25"/>
      <c r="AO962" s="25"/>
      <c r="AP962" s="25"/>
      <c r="AQ962" s="25"/>
      <c r="AR962" s="25"/>
    </row>
    <row r="963" spans="1:44" ht="15.75" customHeight="1" x14ac:dyDescent="0.25">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c r="AC963" s="25"/>
      <c r="AD963" s="25"/>
      <c r="AE963" s="25"/>
      <c r="AF963" s="25"/>
      <c r="AG963" s="25"/>
      <c r="AH963" s="25"/>
      <c r="AI963" s="25"/>
      <c r="AJ963" s="25"/>
      <c r="AK963" s="25"/>
      <c r="AL963" s="25"/>
      <c r="AM963" s="25"/>
      <c r="AN963" s="25"/>
      <c r="AO963" s="25"/>
      <c r="AP963" s="25"/>
      <c r="AQ963" s="25"/>
      <c r="AR963" s="25"/>
    </row>
    <row r="964" spans="1:44" ht="15.75" customHeight="1" x14ac:dyDescent="0.25">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c r="AB964" s="25"/>
      <c r="AC964" s="25"/>
      <c r="AD964" s="25"/>
      <c r="AE964" s="25"/>
      <c r="AF964" s="25"/>
      <c r="AG964" s="25"/>
      <c r="AH964" s="25"/>
      <c r="AI964" s="25"/>
      <c r="AJ964" s="25"/>
      <c r="AK964" s="25"/>
      <c r="AL964" s="25"/>
      <c r="AM964" s="25"/>
      <c r="AN964" s="25"/>
      <c r="AO964" s="25"/>
      <c r="AP964" s="25"/>
      <c r="AQ964" s="25"/>
      <c r="AR964" s="25"/>
    </row>
    <row r="965" spans="1:44" ht="15.75" customHeight="1" x14ac:dyDescent="0.25">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c r="AC965" s="25"/>
      <c r="AD965" s="25"/>
      <c r="AE965" s="25"/>
      <c r="AF965" s="25"/>
      <c r="AG965" s="25"/>
      <c r="AH965" s="25"/>
      <c r="AI965" s="25"/>
      <c r="AJ965" s="25"/>
      <c r="AK965" s="25"/>
      <c r="AL965" s="25"/>
      <c r="AM965" s="25"/>
      <c r="AN965" s="25"/>
      <c r="AO965" s="25"/>
      <c r="AP965" s="25"/>
      <c r="AQ965" s="25"/>
      <c r="AR965" s="25"/>
    </row>
    <row r="966" spans="1:44" ht="15.75" customHeight="1" x14ac:dyDescent="0.25">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c r="AB966" s="25"/>
      <c r="AC966" s="25"/>
      <c r="AD966" s="25"/>
      <c r="AE966" s="25"/>
      <c r="AF966" s="25"/>
      <c r="AG966" s="25"/>
      <c r="AH966" s="25"/>
      <c r="AI966" s="25"/>
      <c r="AJ966" s="25"/>
      <c r="AK966" s="25"/>
      <c r="AL966" s="25"/>
      <c r="AM966" s="25"/>
      <c r="AN966" s="25"/>
      <c r="AO966" s="25"/>
      <c r="AP966" s="25"/>
      <c r="AQ966" s="25"/>
      <c r="AR966" s="25"/>
    </row>
    <row r="967" spans="1:44" ht="15.75" customHeight="1" x14ac:dyDescent="0.25">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c r="AC967" s="25"/>
      <c r="AD967" s="25"/>
      <c r="AE967" s="25"/>
      <c r="AF967" s="25"/>
      <c r="AG967" s="25"/>
      <c r="AH967" s="25"/>
      <c r="AI967" s="25"/>
      <c r="AJ967" s="25"/>
      <c r="AK967" s="25"/>
      <c r="AL967" s="25"/>
      <c r="AM967" s="25"/>
      <c r="AN967" s="25"/>
      <c r="AO967" s="25"/>
      <c r="AP967" s="25"/>
      <c r="AQ967" s="25"/>
      <c r="AR967" s="25"/>
    </row>
    <row r="968" spans="1:44" ht="15.75" customHeight="1" x14ac:dyDescent="0.25">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c r="AB968" s="25"/>
      <c r="AC968" s="25"/>
      <c r="AD968" s="25"/>
      <c r="AE968" s="25"/>
      <c r="AF968" s="25"/>
      <c r="AG968" s="25"/>
      <c r="AH968" s="25"/>
      <c r="AI968" s="25"/>
      <c r="AJ968" s="25"/>
      <c r="AK968" s="25"/>
      <c r="AL968" s="25"/>
      <c r="AM968" s="25"/>
      <c r="AN968" s="25"/>
      <c r="AO968" s="25"/>
      <c r="AP968" s="25"/>
      <c r="AQ968" s="25"/>
      <c r="AR968" s="25"/>
    </row>
    <row r="969" spans="1:44" ht="15.75" customHeight="1" x14ac:dyDescent="0.25">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c r="AC969" s="25"/>
      <c r="AD969" s="25"/>
      <c r="AE969" s="25"/>
      <c r="AF969" s="25"/>
      <c r="AG969" s="25"/>
      <c r="AH969" s="25"/>
      <c r="AI969" s="25"/>
      <c r="AJ969" s="25"/>
      <c r="AK969" s="25"/>
      <c r="AL969" s="25"/>
      <c r="AM969" s="25"/>
      <c r="AN969" s="25"/>
      <c r="AO969" s="25"/>
      <c r="AP969" s="25"/>
      <c r="AQ969" s="25"/>
      <c r="AR969" s="25"/>
    </row>
    <row r="970" spans="1:44" ht="15.75" customHeight="1" x14ac:dyDescent="0.25">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c r="AB970" s="25"/>
      <c r="AC970" s="25"/>
      <c r="AD970" s="25"/>
      <c r="AE970" s="25"/>
      <c r="AF970" s="25"/>
      <c r="AG970" s="25"/>
      <c r="AH970" s="25"/>
      <c r="AI970" s="25"/>
      <c r="AJ970" s="25"/>
      <c r="AK970" s="25"/>
      <c r="AL970" s="25"/>
      <c r="AM970" s="25"/>
      <c r="AN970" s="25"/>
      <c r="AO970" s="25"/>
      <c r="AP970" s="25"/>
      <c r="AQ970" s="25"/>
      <c r="AR970" s="25"/>
    </row>
    <row r="971" spans="1:44" ht="15.75" customHeight="1" x14ac:dyDescent="0.25">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c r="AC971" s="25"/>
      <c r="AD971" s="25"/>
      <c r="AE971" s="25"/>
      <c r="AF971" s="25"/>
      <c r="AG971" s="25"/>
      <c r="AH971" s="25"/>
      <c r="AI971" s="25"/>
      <c r="AJ971" s="25"/>
      <c r="AK971" s="25"/>
      <c r="AL971" s="25"/>
      <c r="AM971" s="25"/>
      <c r="AN971" s="25"/>
      <c r="AO971" s="25"/>
      <c r="AP971" s="25"/>
      <c r="AQ971" s="25"/>
      <c r="AR971" s="25"/>
    </row>
    <row r="972" spans="1:44" ht="15.75" customHeight="1" x14ac:dyDescent="0.25">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c r="AB972" s="25"/>
      <c r="AC972" s="25"/>
      <c r="AD972" s="25"/>
      <c r="AE972" s="25"/>
      <c r="AF972" s="25"/>
      <c r="AG972" s="25"/>
      <c r="AH972" s="25"/>
      <c r="AI972" s="25"/>
      <c r="AJ972" s="25"/>
      <c r="AK972" s="25"/>
      <c r="AL972" s="25"/>
      <c r="AM972" s="25"/>
      <c r="AN972" s="25"/>
      <c r="AO972" s="25"/>
      <c r="AP972" s="25"/>
      <c r="AQ972" s="25"/>
      <c r="AR972" s="25"/>
    </row>
    <row r="973" spans="1:44" ht="15.75" customHeight="1" x14ac:dyDescent="0.25">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c r="AC973" s="25"/>
      <c r="AD973" s="25"/>
      <c r="AE973" s="25"/>
      <c r="AF973" s="25"/>
      <c r="AG973" s="25"/>
      <c r="AH973" s="25"/>
      <c r="AI973" s="25"/>
      <c r="AJ973" s="25"/>
      <c r="AK973" s="25"/>
      <c r="AL973" s="25"/>
      <c r="AM973" s="25"/>
      <c r="AN973" s="25"/>
      <c r="AO973" s="25"/>
      <c r="AP973" s="25"/>
      <c r="AQ973" s="25"/>
      <c r="AR973" s="25"/>
    </row>
    <row r="974" spans="1:44" ht="15.75" customHeight="1" x14ac:dyDescent="0.25">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c r="AB974" s="25"/>
      <c r="AC974" s="25"/>
      <c r="AD974" s="25"/>
      <c r="AE974" s="25"/>
      <c r="AF974" s="25"/>
      <c r="AG974" s="25"/>
      <c r="AH974" s="25"/>
      <c r="AI974" s="25"/>
      <c r="AJ974" s="25"/>
      <c r="AK974" s="25"/>
      <c r="AL974" s="25"/>
      <c r="AM974" s="25"/>
      <c r="AN974" s="25"/>
      <c r="AO974" s="25"/>
      <c r="AP974" s="25"/>
      <c r="AQ974" s="25"/>
      <c r="AR974" s="25"/>
    </row>
    <row r="975" spans="1:44" ht="15.75" customHeight="1" x14ac:dyDescent="0.25">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c r="AC975" s="25"/>
      <c r="AD975" s="25"/>
      <c r="AE975" s="25"/>
      <c r="AF975" s="25"/>
      <c r="AG975" s="25"/>
      <c r="AH975" s="25"/>
      <c r="AI975" s="25"/>
      <c r="AJ975" s="25"/>
      <c r="AK975" s="25"/>
      <c r="AL975" s="25"/>
      <c r="AM975" s="25"/>
      <c r="AN975" s="25"/>
      <c r="AO975" s="25"/>
      <c r="AP975" s="25"/>
      <c r="AQ975" s="25"/>
      <c r="AR975" s="25"/>
    </row>
    <row r="976" spans="1:44" ht="15.75" customHeight="1" x14ac:dyDescent="0.25">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c r="AB976" s="25"/>
      <c r="AC976" s="25"/>
      <c r="AD976" s="25"/>
      <c r="AE976" s="25"/>
      <c r="AF976" s="25"/>
      <c r="AG976" s="25"/>
      <c r="AH976" s="25"/>
      <c r="AI976" s="25"/>
      <c r="AJ976" s="25"/>
      <c r="AK976" s="25"/>
      <c r="AL976" s="25"/>
      <c r="AM976" s="25"/>
      <c r="AN976" s="25"/>
      <c r="AO976" s="25"/>
      <c r="AP976" s="25"/>
      <c r="AQ976" s="25"/>
      <c r="AR976" s="25"/>
    </row>
    <row r="977" spans="1:44" ht="15.75" customHeight="1" x14ac:dyDescent="0.25">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c r="AC977" s="25"/>
      <c r="AD977" s="25"/>
      <c r="AE977" s="25"/>
      <c r="AF977" s="25"/>
      <c r="AG977" s="25"/>
      <c r="AH977" s="25"/>
      <c r="AI977" s="25"/>
      <c r="AJ977" s="25"/>
      <c r="AK977" s="25"/>
      <c r="AL977" s="25"/>
      <c r="AM977" s="25"/>
      <c r="AN977" s="25"/>
      <c r="AO977" s="25"/>
      <c r="AP977" s="25"/>
      <c r="AQ977" s="25"/>
      <c r="AR977" s="25"/>
    </row>
    <row r="978" spans="1:44" ht="15.75" customHeight="1" x14ac:dyDescent="0.25">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c r="AB978" s="25"/>
      <c r="AC978" s="25"/>
      <c r="AD978" s="25"/>
      <c r="AE978" s="25"/>
      <c r="AF978" s="25"/>
      <c r="AG978" s="25"/>
      <c r="AH978" s="25"/>
      <c r="AI978" s="25"/>
      <c r="AJ978" s="25"/>
      <c r="AK978" s="25"/>
      <c r="AL978" s="25"/>
      <c r="AM978" s="25"/>
      <c r="AN978" s="25"/>
      <c r="AO978" s="25"/>
      <c r="AP978" s="25"/>
      <c r="AQ978" s="25"/>
      <c r="AR978" s="25"/>
    </row>
    <row r="979" spans="1:44" ht="15.75" customHeight="1" x14ac:dyDescent="0.25">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c r="AC979" s="25"/>
      <c r="AD979" s="25"/>
      <c r="AE979" s="25"/>
      <c r="AF979" s="25"/>
      <c r="AG979" s="25"/>
      <c r="AH979" s="25"/>
      <c r="AI979" s="25"/>
      <c r="AJ979" s="25"/>
      <c r="AK979" s="25"/>
      <c r="AL979" s="25"/>
      <c r="AM979" s="25"/>
      <c r="AN979" s="25"/>
      <c r="AO979" s="25"/>
      <c r="AP979" s="25"/>
      <c r="AQ979" s="25"/>
      <c r="AR979" s="25"/>
    </row>
    <row r="980" spans="1:44" ht="15.75" customHeight="1" x14ac:dyDescent="0.25">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c r="AB980" s="25"/>
      <c r="AC980" s="25"/>
      <c r="AD980" s="25"/>
      <c r="AE980" s="25"/>
      <c r="AF980" s="25"/>
      <c r="AG980" s="25"/>
      <c r="AH980" s="25"/>
      <c r="AI980" s="25"/>
      <c r="AJ980" s="25"/>
      <c r="AK980" s="25"/>
      <c r="AL980" s="25"/>
      <c r="AM980" s="25"/>
      <c r="AN980" s="25"/>
      <c r="AO980" s="25"/>
      <c r="AP980" s="25"/>
      <c r="AQ980" s="25"/>
      <c r="AR980" s="25"/>
    </row>
    <row r="981" spans="1:44" ht="15.75" customHeight="1" x14ac:dyDescent="0.25">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c r="AC981" s="25"/>
      <c r="AD981" s="25"/>
      <c r="AE981" s="25"/>
      <c r="AF981" s="25"/>
      <c r="AG981" s="25"/>
      <c r="AH981" s="25"/>
      <c r="AI981" s="25"/>
      <c r="AJ981" s="25"/>
      <c r="AK981" s="25"/>
      <c r="AL981" s="25"/>
      <c r="AM981" s="25"/>
      <c r="AN981" s="25"/>
      <c r="AO981" s="25"/>
      <c r="AP981" s="25"/>
      <c r="AQ981" s="25"/>
      <c r="AR981" s="25"/>
    </row>
    <row r="982" spans="1:44" ht="15.75" customHeight="1" x14ac:dyDescent="0.25">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c r="AB982" s="25"/>
      <c r="AC982" s="25"/>
      <c r="AD982" s="25"/>
      <c r="AE982" s="25"/>
      <c r="AF982" s="25"/>
      <c r="AG982" s="25"/>
      <c r="AH982" s="25"/>
      <c r="AI982" s="25"/>
      <c r="AJ982" s="25"/>
      <c r="AK982" s="25"/>
      <c r="AL982" s="25"/>
      <c r="AM982" s="25"/>
      <c r="AN982" s="25"/>
      <c r="AO982" s="25"/>
      <c r="AP982" s="25"/>
      <c r="AQ982" s="25"/>
      <c r="AR982" s="25"/>
    </row>
    <row r="983" spans="1:44" ht="15.75" customHeight="1" x14ac:dyDescent="0.25">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c r="AC983" s="25"/>
      <c r="AD983" s="25"/>
      <c r="AE983" s="25"/>
      <c r="AF983" s="25"/>
      <c r="AG983" s="25"/>
      <c r="AH983" s="25"/>
      <c r="AI983" s="25"/>
      <c r="AJ983" s="25"/>
      <c r="AK983" s="25"/>
      <c r="AL983" s="25"/>
      <c r="AM983" s="25"/>
      <c r="AN983" s="25"/>
      <c r="AO983" s="25"/>
      <c r="AP983" s="25"/>
      <c r="AQ983" s="25"/>
      <c r="AR983" s="25"/>
    </row>
    <row r="984" spans="1:44" ht="15.75" customHeight="1" x14ac:dyDescent="0.25">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c r="AB984" s="25"/>
      <c r="AC984" s="25"/>
      <c r="AD984" s="25"/>
      <c r="AE984" s="25"/>
      <c r="AF984" s="25"/>
      <c r="AG984" s="25"/>
      <c r="AH984" s="25"/>
      <c r="AI984" s="25"/>
      <c r="AJ984" s="25"/>
      <c r="AK984" s="25"/>
      <c r="AL984" s="25"/>
      <c r="AM984" s="25"/>
      <c r="AN984" s="25"/>
      <c r="AO984" s="25"/>
      <c r="AP984" s="25"/>
      <c r="AQ984" s="25"/>
      <c r="AR984" s="25"/>
    </row>
    <row r="985" spans="1:44" ht="15.75" customHeight="1" x14ac:dyDescent="0.25">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c r="AC985" s="25"/>
      <c r="AD985" s="25"/>
      <c r="AE985" s="25"/>
      <c r="AF985" s="25"/>
      <c r="AG985" s="25"/>
      <c r="AH985" s="25"/>
      <c r="AI985" s="25"/>
      <c r="AJ985" s="25"/>
      <c r="AK985" s="25"/>
      <c r="AL985" s="25"/>
      <c r="AM985" s="25"/>
      <c r="AN985" s="25"/>
      <c r="AO985" s="25"/>
      <c r="AP985" s="25"/>
      <c r="AQ985" s="25"/>
      <c r="AR985" s="25"/>
    </row>
    <row r="986" spans="1:44" ht="15.75" customHeight="1" x14ac:dyDescent="0.25">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c r="AB986" s="25"/>
      <c r="AC986" s="25"/>
      <c r="AD986" s="25"/>
      <c r="AE986" s="25"/>
      <c r="AF986" s="25"/>
      <c r="AG986" s="25"/>
      <c r="AH986" s="25"/>
      <c r="AI986" s="25"/>
      <c r="AJ986" s="25"/>
      <c r="AK986" s="25"/>
      <c r="AL986" s="25"/>
      <c r="AM986" s="25"/>
      <c r="AN986" s="25"/>
      <c r="AO986" s="25"/>
      <c r="AP986" s="25"/>
      <c r="AQ986" s="25"/>
      <c r="AR986" s="25"/>
    </row>
    <row r="987" spans="1:44" ht="15.75" customHeight="1" x14ac:dyDescent="0.25">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c r="AC987" s="25"/>
      <c r="AD987" s="25"/>
      <c r="AE987" s="25"/>
      <c r="AF987" s="25"/>
      <c r="AG987" s="25"/>
      <c r="AH987" s="25"/>
      <c r="AI987" s="25"/>
      <c r="AJ987" s="25"/>
      <c r="AK987" s="25"/>
      <c r="AL987" s="25"/>
      <c r="AM987" s="25"/>
      <c r="AN987" s="25"/>
      <c r="AO987" s="25"/>
      <c r="AP987" s="25"/>
      <c r="AQ987" s="25"/>
      <c r="AR987" s="25"/>
    </row>
    <row r="988" spans="1:44" ht="15.75" customHeight="1" x14ac:dyDescent="0.25">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c r="AB988" s="25"/>
      <c r="AC988" s="25"/>
      <c r="AD988" s="25"/>
      <c r="AE988" s="25"/>
      <c r="AF988" s="25"/>
      <c r="AG988" s="25"/>
      <c r="AH988" s="25"/>
      <c r="AI988" s="25"/>
      <c r="AJ988" s="25"/>
      <c r="AK988" s="25"/>
      <c r="AL988" s="25"/>
      <c r="AM988" s="25"/>
      <c r="AN988" s="25"/>
      <c r="AO988" s="25"/>
      <c r="AP988" s="25"/>
      <c r="AQ988" s="25"/>
      <c r="AR988" s="25"/>
    </row>
    <row r="989" spans="1:44" ht="15.75" customHeight="1" x14ac:dyDescent="0.25">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c r="AC989" s="25"/>
      <c r="AD989" s="25"/>
      <c r="AE989" s="25"/>
      <c r="AF989" s="25"/>
      <c r="AG989" s="25"/>
      <c r="AH989" s="25"/>
      <c r="AI989" s="25"/>
      <c r="AJ989" s="25"/>
      <c r="AK989" s="25"/>
      <c r="AL989" s="25"/>
      <c r="AM989" s="25"/>
      <c r="AN989" s="25"/>
      <c r="AO989" s="25"/>
      <c r="AP989" s="25"/>
      <c r="AQ989" s="25"/>
      <c r="AR989" s="25"/>
    </row>
    <row r="990" spans="1:44" ht="15.75" customHeight="1" x14ac:dyDescent="0.25">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c r="AB990" s="25"/>
      <c r="AC990" s="25"/>
      <c r="AD990" s="25"/>
      <c r="AE990" s="25"/>
      <c r="AF990" s="25"/>
      <c r="AG990" s="25"/>
      <c r="AH990" s="25"/>
      <c r="AI990" s="25"/>
      <c r="AJ990" s="25"/>
      <c r="AK990" s="25"/>
      <c r="AL990" s="25"/>
      <c r="AM990" s="25"/>
      <c r="AN990" s="25"/>
      <c r="AO990" s="25"/>
      <c r="AP990" s="25"/>
      <c r="AQ990" s="25"/>
      <c r="AR990" s="25"/>
    </row>
    <row r="991" spans="1:44" ht="15.75" customHeight="1" x14ac:dyDescent="0.25">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c r="AC991" s="25"/>
      <c r="AD991" s="25"/>
      <c r="AE991" s="25"/>
      <c r="AF991" s="25"/>
      <c r="AG991" s="25"/>
      <c r="AH991" s="25"/>
      <c r="AI991" s="25"/>
      <c r="AJ991" s="25"/>
      <c r="AK991" s="25"/>
      <c r="AL991" s="25"/>
      <c r="AM991" s="25"/>
      <c r="AN991" s="25"/>
      <c r="AO991" s="25"/>
      <c r="AP991" s="25"/>
      <c r="AQ991" s="25"/>
      <c r="AR991" s="25"/>
    </row>
    <row r="992" spans="1:44" ht="15.75" customHeight="1" x14ac:dyDescent="0.25">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c r="AB992" s="25"/>
      <c r="AC992" s="25"/>
      <c r="AD992" s="25"/>
      <c r="AE992" s="25"/>
      <c r="AF992" s="25"/>
      <c r="AG992" s="25"/>
      <c r="AH992" s="25"/>
      <c r="AI992" s="25"/>
      <c r="AJ992" s="25"/>
      <c r="AK992" s="25"/>
      <c r="AL992" s="25"/>
      <c r="AM992" s="25"/>
      <c r="AN992" s="25"/>
      <c r="AO992" s="25"/>
      <c r="AP992" s="25"/>
      <c r="AQ992" s="25"/>
      <c r="AR992" s="25"/>
    </row>
    <row r="993" spans="1:44" ht="15.75" customHeight="1" x14ac:dyDescent="0.25">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c r="AC993" s="25"/>
      <c r="AD993" s="25"/>
      <c r="AE993" s="25"/>
      <c r="AF993" s="25"/>
      <c r="AG993" s="25"/>
      <c r="AH993" s="25"/>
      <c r="AI993" s="25"/>
      <c r="AJ993" s="25"/>
      <c r="AK993" s="25"/>
      <c r="AL993" s="25"/>
      <c r="AM993" s="25"/>
      <c r="AN993" s="25"/>
      <c r="AO993" s="25"/>
      <c r="AP993" s="25"/>
      <c r="AQ993" s="25"/>
      <c r="AR993" s="25"/>
    </row>
    <row r="994" spans="1:44" ht="15.75" customHeight="1" x14ac:dyDescent="0.25">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c r="AB994" s="25"/>
      <c r="AC994" s="25"/>
      <c r="AD994" s="25"/>
      <c r="AE994" s="25"/>
      <c r="AF994" s="25"/>
      <c r="AG994" s="25"/>
      <c r="AH994" s="25"/>
      <c r="AI994" s="25"/>
      <c r="AJ994" s="25"/>
      <c r="AK994" s="25"/>
      <c r="AL994" s="25"/>
      <c r="AM994" s="25"/>
      <c r="AN994" s="25"/>
      <c r="AO994" s="25"/>
      <c r="AP994" s="25"/>
      <c r="AQ994" s="25"/>
      <c r="AR994" s="25"/>
    </row>
    <row r="995" spans="1:44" ht="15.75" customHeight="1" x14ac:dyDescent="0.25">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c r="AC995" s="25"/>
      <c r="AD995" s="25"/>
      <c r="AE995" s="25"/>
      <c r="AF995" s="25"/>
      <c r="AG995" s="25"/>
      <c r="AH995" s="25"/>
      <c r="AI995" s="25"/>
      <c r="AJ995" s="25"/>
      <c r="AK995" s="25"/>
      <c r="AL995" s="25"/>
      <c r="AM995" s="25"/>
      <c r="AN995" s="25"/>
      <c r="AO995" s="25"/>
      <c r="AP995" s="25"/>
      <c r="AQ995" s="25"/>
      <c r="AR995" s="25"/>
    </row>
    <row r="996" spans="1:44" ht="15.75" customHeight="1" x14ac:dyDescent="0.25">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c r="AB996" s="25"/>
      <c r="AC996" s="25"/>
      <c r="AD996" s="25"/>
      <c r="AE996" s="25"/>
      <c r="AF996" s="25"/>
      <c r="AG996" s="25"/>
      <c r="AH996" s="25"/>
      <c r="AI996" s="25"/>
      <c r="AJ996" s="25"/>
      <c r="AK996" s="25"/>
      <c r="AL996" s="25"/>
      <c r="AM996" s="25"/>
      <c r="AN996" s="25"/>
      <c r="AO996" s="25"/>
      <c r="AP996" s="25"/>
      <c r="AQ996" s="25"/>
      <c r="AR996" s="25"/>
    </row>
    <row r="997" spans="1:44" ht="15.75" customHeight="1" x14ac:dyDescent="0.25">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c r="AC997" s="25"/>
      <c r="AD997" s="25"/>
      <c r="AE997" s="25"/>
      <c r="AF997" s="25"/>
      <c r="AG997" s="25"/>
      <c r="AH997" s="25"/>
      <c r="AI997" s="25"/>
      <c r="AJ997" s="25"/>
      <c r="AK997" s="25"/>
      <c r="AL997" s="25"/>
      <c r="AM997" s="25"/>
      <c r="AN997" s="25"/>
      <c r="AO997" s="25"/>
      <c r="AP997" s="25"/>
      <c r="AQ997" s="25"/>
      <c r="AR997" s="25"/>
    </row>
    <row r="998" spans="1:44" ht="15.75" customHeight="1" x14ac:dyDescent="0.25">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c r="AB998" s="25"/>
      <c r="AC998" s="25"/>
      <c r="AD998" s="25"/>
      <c r="AE998" s="25"/>
      <c r="AF998" s="25"/>
      <c r="AG998" s="25"/>
      <c r="AH998" s="25"/>
      <c r="AI998" s="25"/>
      <c r="AJ998" s="25"/>
      <c r="AK998" s="25"/>
      <c r="AL998" s="25"/>
      <c r="AM998" s="25"/>
      <c r="AN998" s="25"/>
      <c r="AO998" s="25"/>
      <c r="AP998" s="25"/>
      <c r="AQ998" s="25"/>
      <c r="AR998" s="25"/>
    </row>
    <row r="999" spans="1:44" ht="15.75" customHeight="1" x14ac:dyDescent="0.25">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c r="AC999" s="25"/>
      <c r="AD999" s="25"/>
      <c r="AE999" s="25"/>
      <c r="AF999" s="25"/>
      <c r="AG999" s="25"/>
      <c r="AH999" s="25"/>
      <c r="AI999" s="25"/>
      <c r="AJ999" s="25"/>
      <c r="AK999" s="25"/>
      <c r="AL999" s="25"/>
      <c r="AM999" s="25"/>
      <c r="AN999" s="25"/>
      <c r="AO999" s="25"/>
      <c r="AP999" s="25"/>
      <c r="AQ999" s="25"/>
      <c r="AR999" s="25"/>
    </row>
    <row r="1000" spans="1:44" ht="15.75" customHeight="1" x14ac:dyDescent="0.25">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c r="AB1000" s="25"/>
      <c r="AC1000" s="25"/>
      <c r="AD1000" s="25"/>
      <c r="AE1000" s="25"/>
      <c r="AF1000" s="25"/>
      <c r="AG1000" s="25"/>
      <c r="AH1000" s="25"/>
      <c r="AI1000" s="25"/>
      <c r="AJ1000" s="25"/>
      <c r="AK1000" s="25"/>
      <c r="AL1000" s="25"/>
      <c r="AM1000" s="25"/>
      <c r="AN1000" s="25"/>
      <c r="AO1000" s="25"/>
      <c r="AP1000" s="25"/>
      <c r="AQ1000" s="25"/>
      <c r="AR1000" s="25"/>
    </row>
  </sheetData>
  <autoFilter ref="A7:AN117">
    <sortState ref="A7:AN117">
      <sortCondition ref="B7:B117"/>
    </sortState>
  </autoFilter>
  <mergeCells count="13">
    <mergeCell ref="AR6:AS6"/>
    <mergeCell ref="F6:G6"/>
    <mergeCell ref="H6:AK6"/>
    <mergeCell ref="AP6:AP7"/>
    <mergeCell ref="AQ6:AQ7"/>
    <mergeCell ref="A6:E6"/>
    <mergeCell ref="AL6:AN6"/>
    <mergeCell ref="A1:C3"/>
    <mergeCell ref="D1:AN1"/>
    <mergeCell ref="AP1:AQ1"/>
    <mergeCell ref="D2:AN3"/>
    <mergeCell ref="AP2:AQ2"/>
    <mergeCell ref="AP3:AQ3"/>
  </mergeCells>
  <conditionalFormatting sqref="AQ8:AQ9 AQ13 AQ15 AQ18 AQ23:AQ117">
    <cfRule type="containsText" dxfId="124" priority="1" operator="containsText" text="Eficiente">
      <formula>NOT(ISERROR(SEARCH(("Eficiente"),(AQ8))))</formula>
    </cfRule>
  </conditionalFormatting>
  <conditionalFormatting sqref="AQ8:AQ9 AQ13 AQ15 AQ18 AQ23:AQ117">
    <cfRule type="containsText" dxfId="123" priority="2" operator="containsText" text="Inefectivo">
      <formula>NOT(ISERROR(SEARCH(("Inefectivo"),(AQ8))))</formula>
    </cfRule>
  </conditionalFormatting>
  <conditionalFormatting sqref="AQ8:AQ9 AQ13 AQ15 AQ18 AQ23:AQ117">
    <cfRule type="containsText" dxfId="122" priority="3" operator="containsText" text="Con deficiencias">
      <formula>NOT(ISERROR(SEARCH(("Con deficiencias"),(AQ8))))</formula>
    </cfRule>
  </conditionalFormatting>
  <conditionalFormatting sqref="AJ8:AK9 AJ13:AK13 AJ15:AK15 AJ18:AK18 AJ23:AK117">
    <cfRule type="cellIs" dxfId="121" priority="4" operator="between">
      <formula>95</formula>
      <formula>100</formula>
    </cfRule>
  </conditionalFormatting>
  <conditionalFormatting sqref="AJ8:AK9 AJ13:AK13 AJ15:AK15 AJ18:AK18 AJ23:AK117">
    <cfRule type="cellIs" dxfId="120" priority="5" operator="between">
      <formula>80</formula>
      <formula>95</formula>
    </cfRule>
  </conditionalFormatting>
  <conditionalFormatting sqref="AJ8:AK9 AJ13:AK13 AJ15:AK15 AJ18:AK18 AJ23:AK117">
    <cfRule type="cellIs" dxfId="119" priority="6" operator="between">
      <formula>1</formula>
      <formula>79</formula>
    </cfRule>
  </conditionalFormatting>
  <conditionalFormatting sqref="AQ11">
    <cfRule type="containsText" dxfId="118" priority="7" operator="containsText" text="Eficiente">
      <formula>NOT(ISERROR(SEARCH(("Eficiente"),(AQ11))))</formula>
    </cfRule>
  </conditionalFormatting>
  <conditionalFormatting sqref="AQ11">
    <cfRule type="containsText" dxfId="117" priority="8" operator="containsText" text="Inefectivo">
      <formula>NOT(ISERROR(SEARCH(("Inefectivo"),(AQ11))))</formula>
    </cfRule>
  </conditionalFormatting>
  <conditionalFormatting sqref="AQ11">
    <cfRule type="containsText" dxfId="116" priority="9" operator="containsText" text="Con deficiencias">
      <formula>NOT(ISERROR(SEARCH(("Con deficiencias"),(AQ11))))</formula>
    </cfRule>
  </conditionalFormatting>
  <conditionalFormatting sqref="AJ11:AK11">
    <cfRule type="cellIs" dxfId="115" priority="10" operator="between">
      <formula>95</formula>
      <formula>100</formula>
    </cfRule>
  </conditionalFormatting>
  <conditionalFormatting sqref="AJ11:AK11">
    <cfRule type="cellIs" dxfId="114" priority="11" operator="between">
      <formula>80</formula>
      <formula>95</formula>
    </cfRule>
  </conditionalFormatting>
  <conditionalFormatting sqref="AJ11:AK11">
    <cfRule type="cellIs" dxfId="113" priority="12" operator="between">
      <formula>1</formula>
      <formula>79</formula>
    </cfRule>
  </conditionalFormatting>
  <conditionalFormatting sqref="AQ10">
    <cfRule type="containsText" dxfId="112" priority="13" operator="containsText" text="Eficiente">
      <formula>NOT(ISERROR(SEARCH(("Eficiente"),(AQ10))))</formula>
    </cfRule>
  </conditionalFormatting>
  <conditionalFormatting sqref="AQ10">
    <cfRule type="containsText" dxfId="111" priority="14" operator="containsText" text="Inefectivo">
      <formula>NOT(ISERROR(SEARCH(("Inefectivo"),(AQ10))))</formula>
    </cfRule>
  </conditionalFormatting>
  <conditionalFormatting sqref="AQ10">
    <cfRule type="containsText" dxfId="110" priority="15" operator="containsText" text="Con deficiencias">
      <formula>NOT(ISERROR(SEARCH(("Con deficiencias"),(AQ10))))</formula>
    </cfRule>
  </conditionalFormatting>
  <conditionalFormatting sqref="AJ10:AK10">
    <cfRule type="cellIs" dxfId="109" priority="16" operator="between">
      <formula>95</formula>
      <formula>100</formula>
    </cfRule>
  </conditionalFormatting>
  <conditionalFormatting sqref="AJ10:AK10">
    <cfRule type="cellIs" dxfId="108" priority="17" operator="between">
      <formula>80</formula>
      <formula>95</formula>
    </cfRule>
  </conditionalFormatting>
  <conditionalFormatting sqref="AJ10:AK10">
    <cfRule type="cellIs" dxfId="107" priority="18" operator="between">
      <formula>1</formula>
      <formula>79</formula>
    </cfRule>
  </conditionalFormatting>
  <conditionalFormatting sqref="AQ12">
    <cfRule type="containsText" dxfId="106" priority="19" operator="containsText" text="Eficiente">
      <formula>NOT(ISERROR(SEARCH(("Eficiente"),(AQ12))))</formula>
    </cfRule>
  </conditionalFormatting>
  <conditionalFormatting sqref="AQ12">
    <cfRule type="containsText" dxfId="105" priority="20" operator="containsText" text="Inefectivo">
      <formula>NOT(ISERROR(SEARCH(("Inefectivo"),(AQ12))))</formula>
    </cfRule>
  </conditionalFormatting>
  <conditionalFormatting sqref="AQ12">
    <cfRule type="containsText" dxfId="104" priority="21" operator="containsText" text="Con deficiencias">
      <formula>NOT(ISERROR(SEARCH(("Con deficiencias"),(AQ12))))</formula>
    </cfRule>
  </conditionalFormatting>
  <conditionalFormatting sqref="AJ12:AK12">
    <cfRule type="cellIs" dxfId="103" priority="22" operator="between">
      <formula>95</formula>
      <formula>100</formula>
    </cfRule>
  </conditionalFormatting>
  <conditionalFormatting sqref="AJ12:AK12">
    <cfRule type="cellIs" dxfId="102" priority="23" operator="between">
      <formula>80</formula>
      <formula>95</formula>
    </cfRule>
  </conditionalFormatting>
  <conditionalFormatting sqref="AJ12:AK12">
    <cfRule type="cellIs" dxfId="101" priority="24" operator="between">
      <formula>1</formula>
      <formula>79</formula>
    </cfRule>
  </conditionalFormatting>
  <conditionalFormatting sqref="AQ14">
    <cfRule type="containsText" dxfId="100" priority="25" operator="containsText" text="Eficiente">
      <formula>NOT(ISERROR(SEARCH(("Eficiente"),(AQ14))))</formula>
    </cfRule>
  </conditionalFormatting>
  <conditionalFormatting sqref="AQ14">
    <cfRule type="containsText" dxfId="99" priority="26" operator="containsText" text="Inefectivo">
      <formula>NOT(ISERROR(SEARCH(("Inefectivo"),(AQ14))))</formula>
    </cfRule>
  </conditionalFormatting>
  <conditionalFormatting sqref="AQ14">
    <cfRule type="containsText" dxfId="98" priority="27" operator="containsText" text="Con deficiencias">
      <formula>NOT(ISERROR(SEARCH(("Con deficiencias"),(AQ14))))</formula>
    </cfRule>
  </conditionalFormatting>
  <conditionalFormatting sqref="AJ14:AK14">
    <cfRule type="cellIs" dxfId="97" priority="28" operator="between">
      <formula>95</formula>
      <formula>100</formula>
    </cfRule>
  </conditionalFormatting>
  <conditionalFormatting sqref="AJ14:AK14">
    <cfRule type="cellIs" dxfId="96" priority="29" operator="between">
      <formula>80</formula>
      <formula>95</formula>
    </cfRule>
  </conditionalFormatting>
  <conditionalFormatting sqref="AJ14:AK14">
    <cfRule type="cellIs" dxfId="95" priority="30" operator="between">
      <formula>1</formula>
      <formula>79</formula>
    </cfRule>
  </conditionalFormatting>
  <conditionalFormatting sqref="AQ16">
    <cfRule type="containsText" dxfId="94" priority="31" operator="containsText" text="Eficiente">
      <formula>NOT(ISERROR(SEARCH(("Eficiente"),(AQ16))))</formula>
    </cfRule>
  </conditionalFormatting>
  <conditionalFormatting sqref="AQ16">
    <cfRule type="containsText" dxfId="93" priority="32" operator="containsText" text="Inefectivo">
      <formula>NOT(ISERROR(SEARCH(("Inefectivo"),(AQ16))))</formula>
    </cfRule>
  </conditionalFormatting>
  <conditionalFormatting sqref="AQ16">
    <cfRule type="containsText" dxfId="92" priority="33" operator="containsText" text="Con deficiencias">
      <formula>NOT(ISERROR(SEARCH(("Con deficiencias"),(AQ16))))</formula>
    </cfRule>
  </conditionalFormatting>
  <conditionalFormatting sqref="AJ16:AK16">
    <cfRule type="cellIs" dxfId="91" priority="34" operator="between">
      <formula>95</formula>
      <formula>100</formula>
    </cfRule>
  </conditionalFormatting>
  <conditionalFormatting sqref="AJ16:AK16">
    <cfRule type="cellIs" dxfId="90" priority="35" operator="between">
      <formula>80</formula>
      <formula>95</formula>
    </cfRule>
  </conditionalFormatting>
  <conditionalFormatting sqref="AJ16:AK16">
    <cfRule type="cellIs" dxfId="89" priority="36" operator="between">
      <formula>1</formula>
      <formula>79</formula>
    </cfRule>
  </conditionalFormatting>
  <conditionalFormatting sqref="AQ17">
    <cfRule type="containsText" dxfId="88" priority="37" operator="containsText" text="Eficiente">
      <formula>NOT(ISERROR(SEARCH(("Eficiente"),(AQ17))))</formula>
    </cfRule>
  </conditionalFormatting>
  <conditionalFormatting sqref="AQ17">
    <cfRule type="containsText" dxfId="87" priority="38" operator="containsText" text="Inefectivo">
      <formula>NOT(ISERROR(SEARCH(("Inefectivo"),(AQ17))))</formula>
    </cfRule>
  </conditionalFormatting>
  <conditionalFormatting sqref="AQ17">
    <cfRule type="containsText" dxfId="86" priority="39" operator="containsText" text="Con deficiencias">
      <formula>NOT(ISERROR(SEARCH(("Con deficiencias"),(AQ17))))</formula>
    </cfRule>
  </conditionalFormatting>
  <conditionalFormatting sqref="AJ17:AK17">
    <cfRule type="cellIs" dxfId="85" priority="40" operator="between">
      <formula>95</formula>
      <formula>100</formula>
    </cfRule>
  </conditionalFormatting>
  <conditionalFormatting sqref="AJ17:AK17">
    <cfRule type="cellIs" dxfId="84" priority="41" operator="between">
      <formula>80</formula>
      <formula>95</formula>
    </cfRule>
  </conditionalFormatting>
  <conditionalFormatting sqref="AJ17:AK17">
    <cfRule type="cellIs" dxfId="83" priority="42" operator="between">
      <formula>1</formula>
      <formula>79</formula>
    </cfRule>
  </conditionalFormatting>
  <conditionalFormatting sqref="AQ19">
    <cfRule type="containsText" dxfId="82" priority="43" operator="containsText" text="Eficiente">
      <formula>NOT(ISERROR(SEARCH(("Eficiente"),(AQ19))))</formula>
    </cfRule>
  </conditionalFormatting>
  <conditionalFormatting sqref="AQ19">
    <cfRule type="containsText" dxfId="81" priority="44" operator="containsText" text="Inefectivo">
      <formula>NOT(ISERROR(SEARCH(("Inefectivo"),(AQ19))))</formula>
    </cfRule>
  </conditionalFormatting>
  <conditionalFormatting sqref="AQ19">
    <cfRule type="containsText" dxfId="80" priority="45" operator="containsText" text="Con deficiencias">
      <formula>NOT(ISERROR(SEARCH(("Con deficiencias"),(AQ19))))</formula>
    </cfRule>
  </conditionalFormatting>
  <conditionalFormatting sqref="AJ19:AK19">
    <cfRule type="cellIs" dxfId="79" priority="46" operator="between">
      <formula>95</formula>
      <formula>100</formula>
    </cfRule>
  </conditionalFormatting>
  <conditionalFormatting sqref="AJ19:AK19">
    <cfRule type="cellIs" dxfId="78" priority="47" operator="between">
      <formula>80</formula>
      <formula>95</formula>
    </cfRule>
  </conditionalFormatting>
  <conditionalFormatting sqref="AJ19:AK19">
    <cfRule type="cellIs" dxfId="77" priority="48" operator="between">
      <formula>1</formula>
      <formula>79</formula>
    </cfRule>
  </conditionalFormatting>
  <conditionalFormatting sqref="AQ20:AQ22">
    <cfRule type="containsText" dxfId="76" priority="49" operator="containsText" text="Eficiente">
      <formula>NOT(ISERROR(SEARCH(("Eficiente"),(AQ20))))</formula>
    </cfRule>
  </conditionalFormatting>
  <conditionalFormatting sqref="AQ20:AQ22">
    <cfRule type="containsText" dxfId="75" priority="50" operator="containsText" text="Inefectivo">
      <formula>NOT(ISERROR(SEARCH(("Inefectivo"),(AQ20))))</formula>
    </cfRule>
  </conditionalFormatting>
  <conditionalFormatting sqref="AQ20:AQ22">
    <cfRule type="containsText" dxfId="74" priority="51" operator="containsText" text="Con deficiencias">
      <formula>NOT(ISERROR(SEARCH(("Con deficiencias"),(AQ20))))</formula>
    </cfRule>
  </conditionalFormatting>
  <conditionalFormatting sqref="AJ20:AK22">
    <cfRule type="cellIs" dxfId="73" priority="52" operator="between">
      <formula>95</formula>
      <formula>100</formula>
    </cfRule>
  </conditionalFormatting>
  <conditionalFormatting sqref="AJ20:AK22">
    <cfRule type="cellIs" dxfId="72" priority="53" operator="between">
      <formula>80</formula>
      <formula>95</formula>
    </cfRule>
  </conditionalFormatting>
  <conditionalFormatting sqref="AJ20:AK22">
    <cfRule type="cellIs" dxfId="71" priority="54" operator="between">
      <formula>1</formula>
      <formula>79</formula>
    </cfRule>
  </conditionalFormatting>
  <conditionalFormatting sqref="I8:I33 I63:I117">
    <cfRule type="cellIs" dxfId="70" priority="55" operator="equal">
      <formula>"Asignado"</formula>
    </cfRule>
  </conditionalFormatting>
  <conditionalFormatting sqref="I8:I33 I63:I117">
    <cfRule type="cellIs" dxfId="69" priority="56" operator="equal">
      <formula>"No Asignado"</formula>
    </cfRule>
  </conditionalFormatting>
  <conditionalFormatting sqref="M8:M33 M63:M91">
    <cfRule type="cellIs" dxfId="68" priority="57" operator="equal">
      <formula>"Adecuado"</formula>
    </cfRule>
  </conditionalFormatting>
  <conditionalFormatting sqref="M8:M33 M63:M91">
    <cfRule type="cellIs" dxfId="67" priority="58" operator="equal">
      <formula>"Inadecuado"</formula>
    </cfRule>
  </conditionalFormatting>
  <conditionalFormatting sqref="Q8:Q33 Q63:Q91">
    <cfRule type="cellIs" dxfId="66" priority="59" operator="equal">
      <formula>"Oportuna"</formula>
    </cfRule>
  </conditionalFormatting>
  <conditionalFormatting sqref="Q8:Q33 Q63:Q91">
    <cfRule type="cellIs" dxfId="65" priority="60" operator="equal">
      <formula>"Inoportuna"</formula>
    </cfRule>
  </conditionalFormatting>
  <conditionalFormatting sqref="U8:U12">
    <cfRule type="cellIs" dxfId="64" priority="61" operator="equal">
      <formula>"No es un control"</formula>
    </cfRule>
  </conditionalFormatting>
  <conditionalFormatting sqref="U8:U12">
    <cfRule type="cellIs" dxfId="63" priority="62" operator="equal">
      <formula>"Detectivo"</formula>
    </cfRule>
  </conditionalFormatting>
  <conditionalFormatting sqref="U8:U12">
    <cfRule type="cellIs" dxfId="62" priority="63" operator="equal">
      <formula>"Preventivo"</formula>
    </cfRule>
  </conditionalFormatting>
  <conditionalFormatting sqref="U13">
    <cfRule type="cellIs" dxfId="61" priority="64" operator="equal">
      <formula>"No es un control"</formula>
    </cfRule>
  </conditionalFormatting>
  <conditionalFormatting sqref="U13">
    <cfRule type="cellIs" dxfId="60" priority="65" operator="equal">
      <formula>"Detectivo"</formula>
    </cfRule>
  </conditionalFormatting>
  <conditionalFormatting sqref="U13">
    <cfRule type="cellIs" dxfId="59" priority="66" operator="equal">
      <formula>"Preventivo"</formula>
    </cfRule>
  </conditionalFormatting>
  <conditionalFormatting sqref="U14:U33 U63:U91">
    <cfRule type="cellIs" dxfId="58" priority="67" operator="equal">
      <formula>"No es un control"</formula>
    </cfRule>
  </conditionalFormatting>
  <conditionalFormatting sqref="U14:U33 U63:U91">
    <cfRule type="cellIs" dxfId="57" priority="68" operator="equal">
      <formula>"Detectivo"</formula>
    </cfRule>
  </conditionalFormatting>
  <conditionalFormatting sqref="U14:U33 U63:U91">
    <cfRule type="cellIs" dxfId="56" priority="69" operator="equal">
      <formula>"Preventivo"</formula>
    </cfRule>
  </conditionalFormatting>
  <conditionalFormatting sqref="Y8:Y33 Y63:Y117">
    <cfRule type="cellIs" dxfId="55" priority="70" operator="equal">
      <formula>"No Confiable"</formula>
    </cfRule>
  </conditionalFormatting>
  <conditionalFormatting sqref="Y8:Y33 Y63:Y117">
    <cfRule type="cellIs" dxfId="54" priority="71" operator="equal">
      <formula>"Confiable"</formula>
    </cfRule>
  </conditionalFormatting>
  <conditionalFormatting sqref="AC8:AC33 AC38:AC39 AC63:AC89">
    <cfRule type="cellIs" dxfId="53" priority="72" operator="equal">
      <formula>"No se investigan y resuelven oportunamente"</formula>
    </cfRule>
  </conditionalFormatting>
  <conditionalFormatting sqref="AC8:AC33 AC38:AC39 AC63:AC89">
    <cfRule type="cellIs" dxfId="52" priority="73" operator="equal">
      <formula>"Mitiga el riesgo y no presenta desviaciones"</formula>
    </cfRule>
  </conditionalFormatting>
  <conditionalFormatting sqref="AC8:AC33 AC38:AC39 AC63:AC89">
    <cfRule type="cellIs" dxfId="51" priority="74" operator="equal">
      <formula>"Se investigan y resuelven oportunamente"</formula>
    </cfRule>
  </conditionalFormatting>
  <conditionalFormatting sqref="AG8:AG33 AG63:AG117">
    <cfRule type="cellIs" dxfId="50" priority="75" operator="equal">
      <formula>"No existe"</formula>
    </cfRule>
  </conditionalFormatting>
  <conditionalFormatting sqref="AG8:AG33 AG63:AG117">
    <cfRule type="cellIs" dxfId="49" priority="76" operator="equal">
      <formula>"Incompleta"</formula>
    </cfRule>
  </conditionalFormatting>
  <conditionalFormatting sqref="AG8:AG33 AG63:AG117">
    <cfRule type="cellIs" dxfId="48" priority="77" operator="equal">
      <formula>"Completa"</formula>
    </cfRule>
  </conditionalFormatting>
  <conditionalFormatting sqref="AL8:AL117">
    <cfRule type="cellIs" dxfId="47" priority="78" operator="equal">
      <formula>"Siempre se ejecuta"</formula>
    </cfRule>
  </conditionalFormatting>
  <conditionalFormatting sqref="AL8:AL117">
    <cfRule type="cellIs" dxfId="46" priority="79" operator="equal">
      <formula>"Algunas veces"</formula>
    </cfRule>
  </conditionalFormatting>
  <conditionalFormatting sqref="AL8:AL117">
    <cfRule type="cellIs" dxfId="45" priority="80" operator="equal">
      <formula>"No se ejecuta"</formula>
    </cfRule>
  </conditionalFormatting>
  <conditionalFormatting sqref="AC90">
    <cfRule type="cellIs" dxfId="44" priority="81" operator="equal">
      <formula>"No se investigan y resuelven oportunamente"</formula>
    </cfRule>
  </conditionalFormatting>
  <conditionalFormatting sqref="AC90">
    <cfRule type="cellIs" dxfId="43" priority="82" operator="equal">
      <formula>"Mitiga el riesgo y no presenta desviaciones"</formula>
    </cfRule>
  </conditionalFormatting>
  <conditionalFormatting sqref="AC90">
    <cfRule type="cellIs" dxfId="42" priority="83" operator="equal">
      <formula>"Se investigan y resuelven oportunamente"</formula>
    </cfRule>
  </conditionalFormatting>
  <conditionalFormatting sqref="AC91">
    <cfRule type="cellIs" dxfId="41" priority="84" operator="equal">
      <formula>"No se investigan y resuelven oportunamente"</formula>
    </cfRule>
  </conditionalFormatting>
  <conditionalFormatting sqref="AC91">
    <cfRule type="cellIs" dxfId="40" priority="85" operator="equal">
      <formula>"Mitiga el riesgo y no presenta desviaciones"</formula>
    </cfRule>
  </conditionalFormatting>
  <conditionalFormatting sqref="AC91">
    <cfRule type="cellIs" dxfId="39" priority="86" operator="equal">
      <formula>"Se investigan y resuelven oportunamente"</formula>
    </cfRule>
  </conditionalFormatting>
  <conditionalFormatting sqref="I34:I61">
    <cfRule type="cellIs" dxfId="38" priority="87" operator="equal">
      <formula>"Asignado"</formula>
    </cfRule>
  </conditionalFormatting>
  <conditionalFormatting sqref="I34:I61">
    <cfRule type="cellIs" dxfId="37" priority="88" operator="equal">
      <formula>"No Asignado"</formula>
    </cfRule>
  </conditionalFormatting>
  <conditionalFormatting sqref="M34:M61">
    <cfRule type="cellIs" dxfId="36" priority="89" operator="equal">
      <formula>"Adecuado"</formula>
    </cfRule>
  </conditionalFormatting>
  <conditionalFormatting sqref="M34:M61">
    <cfRule type="cellIs" dxfId="35" priority="90" operator="equal">
      <formula>"Inadecuado"</formula>
    </cfRule>
  </conditionalFormatting>
  <conditionalFormatting sqref="Q34:Q61">
    <cfRule type="cellIs" dxfId="34" priority="91" operator="equal">
      <formula>"Oportuna"</formula>
    </cfRule>
  </conditionalFormatting>
  <conditionalFormatting sqref="Q34:Q61">
    <cfRule type="cellIs" dxfId="33" priority="92" operator="equal">
      <formula>"Inoportuna"</formula>
    </cfRule>
  </conditionalFormatting>
  <conditionalFormatting sqref="U34:U61">
    <cfRule type="cellIs" dxfId="32" priority="93" operator="equal">
      <formula>"No es un control"</formula>
    </cfRule>
  </conditionalFormatting>
  <conditionalFormatting sqref="U34:U61">
    <cfRule type="cellIs" dxfId="31" priority="94" operator="equal">
      <formula>"Detectivo"</formula>
    </cfRule>
  </conditionalFormatting>
  <conditionalFormatting sqref="U34:U61">
    <cfRule type="cellIs" dxfId="30" priority="95" operator="equal">
      <formula>"Preventivo"</formula>
    </cfRule>
  </conditionalFormatting>
  <conditionalFormatting sqref="Y35:Y61">
    <cfRule type="cellIs" dxfId="29" priority="96" operator="equal">
      <formula>"No Confiable"</formula>
    </cfRule>
  </conditionalFormatting>
  <conditionalFormatting sqref="Y35:Y61">
    <cfRule type="cellIs" dxfId="28" priority="97" operator="equal">
      <formula>"Confiable"</formula>
    </cfRule>
  </conditionalFormatting>
  <conditionalFormatting sqref="AC88:AC89 AC35:AC61">
    <cfRule type="cellIs" dxfId="27" priority="98" operator="equal">
      <formula>"No se investigan y resuelven oportunamente"</formula>
    </cfRule>
  </conditionalFormatting>
  <conditionalFormatting sqref="AC88:AC89 AC35:AC61">
    <cfRule type="cellIs" dxfId="26" priority="99" operator="equal">
      <formula>"Mitiga el riesgo y no presenta desviaciones"</formula>
    </cfRule>
  </conditionalFormatting>
  <conditionalFormatting sqref="AC88:AC89 AC35:AC61">
    <cfRule type="cellIs" dxfId="25" priority="100" operator="equal">
      <formula>"Se investigan y resuelven oportunamente"</formula>
    </cfRule>
  </conditionalFormatting>
  <conditionalFormatting sqref="AG34:AG61">
    <cfRule type="cellIs" dxfId="24" priority="101" operator="equal">
      <formula>"No existe"</formula>
    </cfRule>
  </conditionalFormatting>
  <conditionalFormatting sqref="AG34:AG61">
    <cfRule type="cellIs" dxfId="23" priority="102" operator="equal">
      <formula>"Incompleta"</formula>
    </cfRule>
  </conditionalFormatting>
  <conditionalFormatting sqref="AG34:AG61">
    <cfRule type="cellIs" dxfId="22" priority="103" operator="equal">
      <formula>"Completa"</formula>
    </cfRule>
  </conditionalFormatting>
  <conditionalFormatting sqref="Y34">
    <cfRule type="cellIs" dxfId="21" priority="104" operator="equal">
      <formula>"No Confiable"</formula>
    </cfRule>
  </conditionalFormatting>
  <conditionalFormatting sqref="Y34">
    <cfRule type="cellIs" dxfId="20" priority="105" operator="equal">
      <formula>"Confiable"</formula>
    </cfRule>
  </conditionalFormatting>
  <conditionalFormatting sqref="AC34">
    <cfRule type="cellIs" dxfId="19" priority="106" operator="equal">
      <formula>"No se investigan y resuelven oportunamente"</formula>
    </cfRule>
  </conditionalFormatting>
  <conditionalFormatting sqref="AC34">
    <cfRule type="cellIs" dxfId="18" priority="107" operator="equal">
      <formula>"Mitiga el riesgo y no presenta desviaciones"</formula>
    </cfRule>
  </conditionalFormatting>
  <conditionalFormatting sqref="AC34">
    <cfRule type="cellIs" dxfId="17" priority="108" operator="equal">
      <formula>"Se investigan y resuelven oportunamente"</formula>
    </cfRule>
  </conditionalFormatting>
  <conditionalFormatting sqref="I62">
    <cfRule type="cellIs" dxfId="16" priority="109" operator="equal">
      <formula>"Asignado"</formula>
    </cfRule>
  </conditionalFormatting>
  <conditionalFormatting sqref="I62">
    <cfRule type="cellIs" dxfId="15" priority="110" operator="equal">
      <formula>"No Asignado"</formula>
    </cfRule>
  </conditionalFormatting>
  <conditionalFormatting sqref="M62">
    <cfRule type="cellIs" dxfId="14" priority="111" operator="equal">
      <formula>"Adecuado"</formula>
    </cfRule>
  </conditionalFormatting>
  <conditionalFormatting sqref="M62">
    <cfRule type="cellIs" dxfId="13" priority="112" operator="equal">
      <formula>"Inadecuado"</formula>
    </cfRule>
  </conditionalFormatting>
  <conditionalFormatting sqref="Q62">
    <cfRule type="cellIs" dxfId="12" priority="113" operator="equal">
      <formula>"Oportuna"</formula>
    </cfRule>
  </conditionalFormatting>
  <conditionalFormatting sqref="Q62">
    <cfRule type="cellIs" dxfId="11" priority="114" operator="equal">
      <formula>"Inoportuna"</formula>
    </cfRule>
  </conditionalFormatting>
  <conditionalFormatting sqref="U62">
    <cfRule type="cellIs" dxfId="10" priority="115" operator="equal">
      <formula>"No es un control"</formula>
    </cfRule>
  </conditionalFormatting>
  <conditionalFormatting sqref="U62">
    <cfRule type="cellIs" dxfId="9" priority="116" operator="equal">
      <formula>"Detectivo"</formula>
    </cfRule>
  </conditionalFormatting>
  <conditionalFormatting sqref="U62">
    <cfRule type="cellIs" dxfId="8" priority="117" operator="equal">
      <formula>"Preventivo"</formula>
    </cfRule>
  </conditionalFormatting>
  <conditionalFormatting sqref="Y62">
    <cfRule type="cellIs" dxfId="7" priority="118" operator="equal">
      <formula>"No Confiable"</formula>
    </cfRule>
  </conditionalFormatting>
  <conditionalFormatting sqref="Y62">
    <cfRule type="cellIs" dxfId="6" priority="119" operator="equal">
      <formula>"Confiable"</formula>
    </cfRule>
  </conditionalFormatting>
  <conditionalFormatting sqref="AC62">
    <cfRule type="cellIs" dxfId="5" priority="120" operator="equal">
      <formula>"No se investigan y resuelven oportunamente"</formula>
    </cfRule>
  </conditionalFormatting>
  <conditionalFormatting sqref="AC62">
    <cfRule type="cellIs" dxfId="4" priority="121" operator="equal">
      <formula>"Mitiga el riesgo y no presenta desviaciones"</formula>
    </cfRule>
  </conditionalFormatting>
  <conditionalFormatting sqref="AC62">
    <cfRule type="cellIs" dxfId="3" priority="122" operator="equal">
      <formula>"Se investigan y resuelven oportunamente"</formula>
    </cfRule>
  </conditionalFormatting>
  <conditionalFormatting sqref="AG62">
    <cfRule type="cellIs" dxfId="2" priority="123" operator="equal">
      <formula>"No existe"</formula>
    </cfRule>
  </conditionalFormatting>
  <conditionalFormatting sqref="AG62">
    <cfRule type="cellIs" dxfId="1" priority="124" operator="equal">
      <formula>"Incompleta"</formula>
    </cfRule>
  </conditionalFormatting>
  <conditionalFormatting sqref="AG62">
    <cfRule type="cellIs" dxfId="0" priority="125" operator="equal">
      <formula>"Completa"</formula>
    </cfRule>
  </conditionalFormatting>
  <dataValidations count="1">
    <dataValidation type="custom" allowBlank="1" sqref="C8:D117">
      <formula1>AND(GTE(LEN(C8),MIN((0),(300))),LTE(LEN(C8),MAX((0),(300))))</formula1>
    </dataValidation>
  </dataValidations>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count="9">
        <x14:dataValidation type="list" allowBlank="1" showErrorMessage="1">
          <x14:formula1>
            <xm:f>OpEC!$O$8:$O$9</xm:f>
          </x14:formula1>
          <xm:sqref>Q8:Q33 Q62:Q91</xm:sqref>
        </x14:dataValidation>
        <x14:dataValidation type="list" allowBlank="1" showErrorMessage="1">
          <x14:formula1>
            <xm:f>OpEC!$S$8:$S$9</xm:f>
          </x14:formula1>
          <xm:sqref>Y8:Y34 Y62:Y117</xm:sqref>
        </x14:dataValidation>
        <x14:dataValidation type="list" allowBlank="1" showErrorMessage="1">
          <x14:formula1>
            <xm:f>OpEC!$W$8:$W$10</xm:f>
          </x14:formula1>
          <xm:sqref>AG8:AG33 AG62:AG117</xm:sqref>
        </x14:dataValidation>
        <x14:dataValidation type="list" allowBlank="1" showErrorMessage="1">
          <x14:formula1>
            <xm:f>OpEC!$AA$8:$AA$10</xm:f>
          </x14:formula1>
          <xm:sqref>AL8:AL117</xm:sqref>
        </x14:dataValidation>
        <x14:dataValidation type="list" allowBlank="1" showErrorMessage="1">
          <x14:formula1>
            <xm:f>OpEC!$M$8:$M$9</xm:f>
          </x14:formula1>
          <xm:sqref>M8:M33 M62:M91</xm:sqref>
        </x14:dataValidation>
        <x14:dataValidation type="list" allowBlank="1" showErrorMessage="1">
          <x14:formula1>
            <xm:f>OpEC!$Q$8:$Q$10</xm:f>
          </x14:formula1>
          <xm:sqref>U8:U33 U62:U91</xm:sqref>
        </x14:dataValidation>
        <x14:dataValidation type="list" allowBlank="1" showErrorMessage="1">
          <x14:formula1>
            <xm:f>OpEC!$U$8:$U$10</xm:f>
          </x14:formula1>
          <xm:sqref>AC8:AC34 AC38:AC39 AC62:AC87 AC90:AC91</xm:sqref>
        </x14:dataValidation>
        <x14:dataValidation type="list" allowBlank="1" showErrorMessage="1">
          <x14:formula1>
            <xm:f>OpEC!$K$8:$K$9</xm:f>
          </x14:formula1>
          <xm:sqref>I8:I33 I62:I117</xm:sqref>
        </x14:dataValidation>
        <x14:dataValidation type="list" allowBlank="1" showInputMessage="1" showErrorMessage="1">
          <x14:formula1>
            <xm:f>OpEC!$AG$8:$AG$9</xm:f>
          </x14:formula1>
          <xm:sqref>AR8:AR91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C5:F1000"/>
  <sheetViews>
    <sheetView workbookViewId="0">
      <selection activeCell="G26" sqref="G26"/>
    </sheetView>
  </sheetViews>
  <sheetFormatPr baseColWidth="10" defaultColWidth="12.625" defaultRowHeight="15" customHeight="1" x14ac:dyDescent="0.2"/>
  <cols>
    <col min="1" max="2" width="9.375" customWidth="1"/>
    <col min="3" max="3" width="31" customWidth="1"/>
    <col min="4" max="5" width="9.375" customWidth="1"/>
    <col min="6" max="6" width="17.875" customWidth="1"/>
    <col min="7" max="26" width="9.375" customWidth="1"/>
  </cols>
  <sheetData>
    <row r="5" spans="3:6" x14ac:dyDescent="0.2">
      <c r="C5" s="519" t="s">
        <v>936</v>
      </c>
      <c r="D5" s="493"/>
      <c r="E5" s="493"/>
      <c r="F5" s="494"/>
    </row>
    <row r="6" spans="3:6" x14ac:dyDescent="0.2">
      <c r="C6" s="256" t="s">
        <v>937</v>
      </c>
      <c r="D6" s="58" t="s">
        <v>938</v>
      </c>
      <c r="E6" s="58" t="s">
        <v>939</v>
      </c>
      <c r="F6" s="58" t="s">
        <v>940</v>
      </c>
    </row>
    <row r="7" spans="3:6" ht="16.5" x14ac:dyDescent="0.3">
      <c r="C7" s="5" t="s">
        <v>707</v>
      </c>
      <c r="D7" s="14">
        <f>COUNTIFS('Consolidado Mapa de Riesgos'!$C$8:$C$300,C7,'Consolidado Mapa de Riesgos'!$AK$8:$AK$300,"FUERTE",'Consolidado Mapa de Riesgos'!B8:B$300,"&lt;&gt;0")</f>
        <v>0</v>
      </c>
      <c r="E7" s="14">
        <f>COUNTIFS('Consolidado Mapa de Riesgos'!$C$8:$C$300,C7,'Consolidado Mapa de Riesgos'!$AK$8:$AK$300,"MODERADO",'Consolidado Mapa de Riesgos'!B8:B$300,"&lt;&gt;0")</f>
        <v>1</v>
      </c>
      <c r="F7" s="14">
        <f>COUNTIFS('Consolidado Mapa de Riesgos'!$C$8:$C$300,C7,'Consolidado Mapa de Riesgos'!$AK$8:$AK$300,"DÉBIL",'Consolidado Mapa de Riesgos'!B8:B$300,"&lt;&gt;0")</f>
        <v>1</v>
      </c>
    </row>
    <row r="8" spans="3:6" ht="16.5" x14ac:dyDescent="0.3">
      <c r="C8" s="5" t="s">
        <v>453</v>
      </c>
      <c r="D8" s="14">
        <f>COUNTIFS('Consolidado Mapa de Riesgos'!$C$8:$C$300,C8,'Consolidado Mapa de Riesgos'!$AK$8:$AK$300,"FUERTE",'Consolidado Mapa de Riesgos'!B8:B$300,"&lt;&gt;0")</f>
        <v>0</v>
      </c>
      <c r="E8" s="14">
        <f>COUNTIFS('Consolidado Mapa de Riesgos'!$C$8:$C$300,C8,'Consolidado Mapa de Riesgos'!$AK$8:$AK$300,"MODERADO",'Consolidado Mapa de Riesgos'!B8:B$300,"&lt;&gt;0")</f>
        <v>0</v>
      </c>
      <c r="F8" s="14">
        <f>COUNTIFS('Consolidado Mapa de Riesgos'!$C$8:$C$300,C8,'Consolidado Mapa de Riesgos'!$AK$8:$AK$300,"DÉBIL",'Consolidado Mapa de Riesgos'!B8:B$300,"&lt;&gt;0")</f>
        <v>1</v>
      </c>
    </row>
    <row r="9" spans="3:6" ht="16.5" x14ac:dyDescent="0.3">
      <c r="C9" s="5" t="s">
        <v>374</v>
      </c>
      <c r="D9" s="14">
        <f>COUNTIFS('Consolidado Mapa de Riesgos'!$C$8:$C$300,C9,'Consolidado Mapa de Riesgos'!$AK$8:$AK$300,"FUERTE",'Consolidado Mapa de Riesgos'!B8:B$300,"&lt;&gt;0")</f>
        <v>0</v>
      </c>
      <c r="E9" s="14">
        <f>COUNTIFS('Consolidado Mapa de Riesgos'!$C$8:$C$300,C9,'Consolidado Mapa de Riesgos'!$AK$8:$AK$300,"MODERADO",'Consolidado Mapa de Riesgos'!B8:B$300,"&lt;&gt;0")</f>
        <v>0</v>
      </c>
      <c r="F9" s="14">
        <f>COUNTIFS('Consolidado Mapa de Riesgos'!$C$8:$C$300,C9,'Consolidado Mapa de Riesgos'!$AK$8:$AK$300,"DÉBIL",'Consolidado Mapa de Riesgos'!B8:B$300,"&lt;&gt;0")</f>
        <v>1</v>
      </c>
    </row>
    <row r="10" spans="3:6" ht="49.5" x14ac:dyDescent="0.3">
      <c r="C10" s="5" t="s">
        <v>742</v>
      </c>
      <c r="D10" s="14">
        <f>COUNTIFS('Consolidado Mapa de Riesgos'!$C$8:$C$300,C10,'Consolidado Mapa de Riesgos'!$AK$8:$AK$300,"FUERTE",'Consolidado Mapa de Riesgos'!B8:B$300,"&lt;&gt;0")</f>
        <v>0</v>
      </c>
      <c r="E10" s="14">
        <f>COUNTIFS('Consolidado Mapa de Riesgos'!$C$8:$C$300,C10,'Consolidado Mapa de Riesgos'!$AK$8:$AK$300,"MODERADO",'Consolidado Mapa de Riesgos'!B8:B$300,"&lt;&gt;0")</f>
        <v>0</v>
      </c>
      <c r="F10" s="14">
        <f>COUNTIFS('Consolidado Mapa de Riesgos'!$C$8:$C$300,C10,'Consolidado Mapa de Riesgos'!$AK$8:$AK$300,"DÉBIL",'Consolidado Mapa de Riesgos'!B8:B$300,"&lt;&gt;0")</f>
        <v>1</v>
      </c>
    </row>
    <row r="11" spans="3:6" ht="33" x14ac:dyDescent="0.3">
      <c r="C11" s="5" t="s">
        <v>349</v>
      </c>
      <c r="D11" s="14">
        <f>COUNTIFS('Consolidado Mapa de Riesgos'!$C$8:$C$300,C11,'Consolidado Mapa de Riesgos'!$AK$8:$AK$300,"FUERTE",'Consolidado Mapa de Riesgos'!B8:B$300,"&lt;&gt;0")</f>
        <v>0</v>
      </c>
      <c r="E11" s="14">
        <f>COUNTIFS('Consolidado Mapa de Riesgos'!$C$8:$C$300,C11,'Consolidado Mapa de Riesgos'!$AK$8:$AK$300,"MODERADO",'Consolidado Mapa de Riesgos'!B8:B$300,"&lt;&gt;0")</f>
        <v>0</v>
      </c>
      <c r="F11" s="14">
        <f>COUNTIFS('Consolidado Mapa de Riesgos'!$C$8:$C$300,C11,'Consolidado Mapa de Riesgos'!$AK$8:$AK$300,"DÉBIL",'Consolidado Mapa de Riesgos'!B8:B$300,"&lt;&gt;0")</f>
        <v>2</v>
      </c>
    </row>
    <row r="12" spans="3:6" ht="16.5" x14ac:dyDescent="0.3">
      <c r="C12" s="5" t="s">
        <v>332</v>
      </c>
      <c r="D12" s="14">
        <f>COUNTIFS('Consolidado Mapa de Riesgos'!$C$8:$C$300,C12,'Consolidado Mapa de Riesgos'!$AK$8:$AK$300,"FUERTE",'Consolidado Mapa de Riesgos'!B8:B$300,"&lt;&gt;0")</f>
        <v>0</v>
      </c>
      <c r="E12" s="14">
        <f>COUNTIFS('Consolidado Mapa de Riesgos'!$C$8:$C$300,C12,'Consolidado Mapa de Riesgos'!$AK$8:$AK$300,"MODERADO",'Consolidado Mapa de Riesgos'!B8:B$300,"&lt;&gt;0")</f>
        <v>0</v>
      </c>
      <c r="F12" s="14">
        <f>COUNTIFS('Consolidado Mapa de Riesgos'!$C$8:$C$300,C12,'Consolidado Mapa de Riesgos'!$AK$8:$AK$300,"DÉBIL",'Consolidado Mapa de Riesgos'!B8:B$300,"&lt;&gt;0")</f>
        <v>3</v>
      </c>
    </row>
    <row r="13" spans="3:6" ht="16.5" x14ac:dyDescent="0.3">
      <c r="C13" s="5" t="s">
        <v>623</v>
      </c>
      <c r="D13" s="14">
        <f>COUNTIFS('Consolidado Mapa de Riesgos'!$C$8:$C$300,C13,'Consolidado Mapa de Riesgos'!$AK$8:$AK$300,"FUERTE",'Consolidado Mapa de Riesgos'!B8:B$300,"&lt;&gt;0")</f>
        <v>0</v>
      </c>
      <c r="E13" s="14">
        <f>COUNTIFS('Consolidado Mapa de Riesgos'!$C$8:$C$300,C13,'Consolidado Mapa de Riesgos'!$AK$8:$AK$300,"MODERADO",'Consolidado Mapa de Riesgos'!B8:B$300,"&lt;&gt;0")</f>
        <v>1</v>
      </c>
      <c r="F13" s="14">
        <f>COUNTIFS('Consolidado Mapa de Riesgos'!$C$8:$C$300,C13,'Consolidado Mapa de Riesgos'!$AK$8:$AK$300,"DÉBIL",'Consolidado Mapa de Riesgos'!B8:B$300,"&lt;&gt;0")</f>
        <v>1</v>
      </c>
    </row>
    <row r="14" spans="3:6" ht="16.5" x14ac:dyDescent="0.3">
      <c r="C14" s="5" t="s">
        <v>659</v>
      </c>
      <c r="D14" s="14">
        <f>COUNTIFS('Consolidado Mapa de Riesgos'!$C$8:$C$300,C14,'Consolidado Mapa de Riesgos'!$AK$8:$AK$300,"FUERTE",'Consolidado Mapa de Riesgos'!B8:B$300,"&lt;&gt;0")</f>
        <v>0</v>
      </c>
      <c r="E14" s="14">
        <f>COUNTIFS('Consolidado Mapa de Riesgos'!$C$8:$C$300,C14,'Consolidado Mapa de Riesgos'!$AK$8:$AK$300,"MODERADO",'Consolidado Mapa de Riesgos'!B8:B$300,"&lt;&gt;0")</f>
        <v>2</v>
      </c>
      <c r="F14" s="14">
        <f>COUNTIFS('Consolidado Mapa de Riesgos'!$C$8:$C$300,C14,'Consolidado Mapa de Riesgos'!$AK$8:$AK$300,"DÉBIL",'Consolidado Mapa de Riesgos'!B8:B$300,"&lt;&gt;0")</f>
        <v>1</v>
      </c>
    </row>
    <row r="15" spans="3:6" ht="16.5" x14ac:dyDescent="0.3">
      <c r="C15" s="5" t="s">
        <v>211</v>
      </c>
      <c r="D15" s="14">
        <f>COUNTIFS('Consolidado Mapa de Riesgos'!$C$8:$C$300,C15,'Consolidado Mapa de Riesgos'!$AK$8:$AK$300,"FUERTE",'Consolidado Mapa de Riesgos'!B8:B$300,"&lt;&gt;0")</f>
        <v>0</v>
      </c>
      <c r="E15" s="14">
        <f>COUNTIFS('Consolidado Mapa de Riesgos'!$C$8:$C$300,C15,'Consolidado Mapa de Riesgos'!$AK$8:$AK$300,"MODERADO",'Consolidado Mapa de Riesgos'!B8:B$300,"&lt;&gt;0")</f>
        <v>2</v>
      </c>
      <c r="F15" s="14">
        <f>COUNTIFS('Consolidado Mapa de Riesgos'!$C$8:$C$300,C15,'Consolidado Mapa de Riesgos'!$AK$8:$AK$300,"DÉBIL",'Consolidado Mapa de Riesgos'!B8:B$300,"&lt;&gt;0")</f>
        <v>0</v>
      </c>
    </row>
    <row r="16" spans="3:6" ht="16.5" x14ac:dyDescent="0.3">
      <c r="C16" s="5" t="s">
        <v>291</v>
      </c>
      <c r="D16" s="14">
        <f>COUNTIFS('Consolidado Mapa de Riesgos'!$C$8:$C$300,C16,'Consolidado Mapa de Riesgos'!$AK$8:$AK$300,"FUERTE",'Consolidado Mapa de Riesgos'!B8:B$300,"&lt;&gt;0")</f>
        <v>0</v>
      </c>
      <c r="E16" s="14">
        <f>COUNTIFS('Consolidado Mapa de Riesgos'!$C$8:$C$300,C16,'Consolidado Mapa de Riesgos'!$AK$8:$AK$300,"MODERADO",'Consolidado Mapa de Riesgos'!B8:B$300,"&lt;&gt;0")</f>
        <v>1</v>
      </c>
      <c r="F16" s="14">
        <f>COUNTIFS('Consolidado Mapa de Riesgos'!$C$8:$C$300,C16,'Consolidado Mapa de Riesgos'!$AK$8:$AK$300,"DÉBIL",'Consolidado Mapa de Riesgos'!B8:B$300,"&lt;&gt;0")</f>
        <v>1</v>
      </c>
    </row>
    <row r="17" spans="3:6" ht="49.5" x14ac:dyDescent="0.3">
      <c r="C17" s="151" t="s">
        <v>785</v>
      </c>
      <c r="D17" s="14">
        <f>COUNTIFS('Consolidado Mapa de Riesgos'!$C$8:$C$300,C17,'Consolidado Mapa de Riesgos'!$AK$8:$AK$300,"FUERTE",'Consolidado Mapa de Riesgos'!B8:B$300,"&lt;&gt;0")</f>
        <v>0</v>
      </c>
      <c r="E17" s="14">
        <f>COUNTIFS('Consolidado Mapa de Riesgos'!$C$8:$C$300,C17,'Consolidado Mapa de Riesgos'!$AK$8:$AK$300,"MODERADO",'Consolidado Mapa de Riesgos'!B8:B$300,"&lt;&gt;0")</f>
        <v>1</v>
      </c>
      <c r="F17" s="14">
        <f>COUNTIFS('Consolidado Mapa de Riesgos'!$C$8:$C$300,C17,'Consolidado Mapa de Riesgos'!$AK$8:$AK$300,"DÉBIL",'Consolidado Mapa de Riesgos'!B8:B$300,"&lt;&gt;0")</f>
        <v>0</v>
      </c>
    </row>
    <row r="18" spans="3:6" ht="33" x14ac:dyDescent="0.3">
      <c r="C18" s="5" t="s">
        <v>171</v>
      </c>
      <c r="D18" s="14">
        <f>COUNTIFS('Consolidado Mapa de Riesgos'!$C$8:$C$300,C18,'Consolidado Mapa de Riesgos'!$AK$8:$AK$300,"FUERTE",'Consolidado Mapa de Riesgos'!B8:B$300,"&lt;&gt;0")</f>
        <v>0</v>
      </c>
      <c r="E18" s="14">
        <f>COUNTIFS('Consolidado Mapa de Riesgos'!$C$8:$C$300,C18,'Consolidado Mapa de Riesgos'!$AK$8:$AK$300,"MODERADO",'Consolidado Mapa de Riesgos'!B8:B$300,"&lt;&gt;0")</f>
        <v>0</v>
      </c>
      <c r="F18" s="14">
        <f>COUNTIFS('Consolidado Mapa de Riesgos'!$C$8:$C$300,C18,'Consolidado Mapa de Riesgos'!$AK$8:$AK$300,"DÉBIL",'Consolidado Mapa de Riesgos'!B8:B$300,"&lt;&gt;0")</f>
        <v>2</v>
      </c>
    </row>
    <row r="19" spans="3:6" ht="16.5" x14ac:dyDescent="0.3">
      <c r="C19" s="5" t="s">
        <v>563</v>
      </c>
      <c r="D19" s="14">
        <f>COUNTIFS('Consolidado Mapa de Riesgos'!$C$8:$C$300,C19,'Consolidado Mapa de Riesgos'!$AK$8:$AK$300,"FUERTE",'Consolidado Mapa de Riesgos'!B8:B$300,"&lt;&gt;0")</f>
        <v>0</v>
      </c>
      <c r="E19" s="14">
        <f>COUNTIFS('Consolidado Mapa de Riesgos'!$C$8:$C$300,C19,'Consolidado Mapa de Riesgos'!$AK$8:$AK$300,"MODERADO",'Consolidado Mapa de Riesgos'!B8:B$300,"&lt;&gt;0")</f>
        <v>1</v>
      </c>
      <c r="F19" s="14">
        <f>COUNTIFS('Consolidado Mapa de Riesgos'!$C$8:$C$300,C19,'Consolidado Mapa de Riesgos'!$AK$8:$AK$300,"DÉBIL",'Consolidado Mapa de Riesgos'!B8:B$300,"&lt;&gt;0")</f>
        <v>3</v>
      </c>
    </row>
    <row r="20" spans="3:6" ht="16.5" x14ac:dyDescent="0.3">
      <c r="C20" s="5" t="s">
        <v>131</v>
      </c>
      <c r="D20" s="14">
        <f>COUNTIFS('Consolidado Mapa de Riesgos'!$C$8:$C$300,C20,'Consolidado Mapa de Riesgos'!$AK$8:$AK$300,"FUERTE",'Consolidado Mapa de Riesgos'!B8:B$300,"&lt;&gt;0")</f>
        <v>0</v>
      </c>
      <c r="E20" s="14">
        <f>COUNTIFS('Consolidado Mapa de Riesgos'!$C$8:$C$300,C20,'Consolidado Mapa de Riesgos'!$AK$8:$AK$300,"MODERADO",'Consolidado Mapa de Riesgos'!B8:B$300,"&lt;&gt;0")</f>
        <v>0</v>
      </c>
      <c r="F20" s="14">
        <f>COUNTIFS('Consolidado Mapa de Riesgos'!$C$8:$C$300,C20,'Consolidado Mapa de Riesgos'!$AK$8:$AK$300,"DÉBIL",'Consolidado Mapa de Riesgos'!B8:B$300,"&lt;&gt;0")</f>
        <v>2</v>
      </c>
    </row>
    <row r="21" spans="3:6" ht="15.75" customHeight="1" x14ac:dyDescent="0.3">
      <c r="C21" s="5" t="s">
        <v>82</v>
      </c>
      <c r="D21" s="14">
        <f>COUNTIFS('Consolidado Mapa de Riesgos'!$C$8:$C$300,C21,'Consolidado Mapa de Riesgos'!$AK$8:$AK$300,"FUERTE",'Consolidado Mapa de Riesgos'!B8:B$300,"&lt;&gt;0")</f>
        <v>0</v>
      </c>
      <c r="E21" s="14">
        <f>COUNTIFS('Consolidado Mapa de Riesgos'!$C$8:$C$300,C21,'Consolidado Mapa de Riesgos'!$AK$8:$AK$300,"MODERADO",'Consolidado Mapa de Riesgos'!B8:B$300,"&lt;&gt;0")</f>
        <v>1</v>
      </c>
      <c r="F21" s="14">
        <f>COUNTIFS('Consolidado Mapa de Riesgos'!$C$8:$C$300,C21,'Consolidado Mapa de Riesgos'!$AK$8:$AK$300,"DÉBIL",'Consolidado Mapa de Riesgos'!B8:B$300,"&lt;&gt;0")</f>
        <v>1</v>
      </c>
    </row>
    <row r="22" spans="3:6" ht="15.75" customHeight="1" x14ac:dyDescent="0.3">
      <c r="C22" s="5" t="s">
        <v>535</v>
      </c>
      <c r="D22" s="14">
        <f>COUNTIFS('Consolidado Mapa de Riesgos'!$C$8:$C$300,C22,'Consolidado Mapa de Riesgos'!$AK$8:$AK$300,"FUERTE",'Consolidado Mapa de Riesgos'!B8:B$300,"&lt;&gt;0")</f>
        <v>0</v>
      </c>
      <c r="E22" s="14">
        <f>COUNTIFS('Consolidado Mapa de Riesgos'!$C$8:$C$300,C22,'Consolidado Mapa de Riesgos'!$AK$8:$AK$300,"MODERADO",'Consolidado Mapa de Riesgos'!B8:B$300,"&lt;&gt;0")</f>
        <v>0</v>
      </c>
      <c r="F22" s="14">
        <f>COUNTIFS('Consolidado Mapa de Riesgos'!$C$8:$C$300,C22,'Consolidado Mapa de Riesgos'!$AK$8:$AK$300,"DÉBIL",'Consolidado Mapa de Riesgos'!B8:B$300,"&lt;&gt;0")</f>
        <v>2</v>
      </c>
    </row>
    <row r="23" spans="3:6" ht="15.75" customHeight="1" x14ac:dyDescent="0.3">
      <c r="C23" s="5" t="s">
        <v>397</v>
      </c>
      <c r="D23" s="14">
        <f>COUNTIFS('Consolidado Mapa de Riesgos'!$C$8:$C$300,C23,'Consolidado Mapa de Riesgos'!$AK$8:$AK$300,"FUERTE",'Consolidado Mapa de Riesgos'!B8:B$300,"&lt;&gt;0")</f>
        <v>0</v>
      </c>
      <c r="E23" s="14">
        <f>COUNTIFS('Consolidado Mapa de Riesgos'!$C$8:$C$300,C23,'Consolidado Mapa de Riesgos'!$AK$8:$AK$300,"MODERADO",'Consolidado Mapa de Riesgos'!B8:B$300,"&lt;&gt;0")</f>
        <v>1</v>
      </c>
      <c r="F23" s="14">
        <f>COUNTIFS('Consolidado Mapa de Riesgos'!$C$8:$C$300,C23,'Consolidado Mapa de Riesgos'!$AK$8:$AK$300,"DÉBIL",'Consolidado Mapa de Riesgos'!B8:B$300,"&lt;&gt;0")</f>
        <v>3</v>
      </c>
    </row>
    <row r="24" spans="3:6" ht="15.75" customHeight="1" x14ac:dyDescent="0.3">
      <c r="C24" s="5" t="s">
        <v>489</v>
      </c>
      <c r="D24" s="14">
        <f>COUNTIFS('Consolidado Mapa de Riesgos'!$C$8:$C$300,C24,'Consolidado Mapa de Riesgos'!$AK$8:$AK$300,"FUERTE",'Consolidado Mapa de Riesgos'!B8:B$300,"&lt;&gt;0")</f>
        <v>0</v>
      </c>
      <c r="E24" s="14">
        <f>COUNTIFS('Consolidado Mapa de Riesgos'!$C$8:$C$300,C24,'Consolidado Mapa de Riesgos'!$AK$8:$AK$300,"MODERADO",'Consolidado Mapa de Riesgos'!B8:B$300,"&lt;&gt;0")</f>
        <v>0</v>
      </c>
      <c r="F24" s="14">
        <f>COUNTIFS('Consolidado Mapa de Riesgos'!$C$8:$C$300,C24,'Consolidado Mapa de Riesgos'!$AK$8:$AK$300,"DÉBIL",'Consolidado Mapa de Riesgos'!B8:B$300,"&lt;&gt;0")</f>
        <v>2</v>
      </c>
    </row>
    <row r="25" spans="3:6" ht="15.75" customHeight="1" x14ac:dyDescent="0.3">
      <c r="C25" s="5" t="s">
        <v>41</v>
      </c>
      <c r="D25" s="14">
        <f>COUNTIFS('Consolidado Mapa de Riesgos'!$C$8:$C$300,C25,'Consolidado Mapa de Riesgos'!$AK$8:$AK$300,"FUERTE",'Consolidado Mapa de Riesgos'!B8:B$300,"&lt;&gt;0")</f>
        <v>0</v>
      </c>
      <c r="E25" s="14">
        <f>COUNTIFS('Consolidado Mapa de Riesgos'!$C$8:$C$300,C25,'Consolidado Mapa de Riesgos'!$AK$8:$AK$300,"MODERADO",'Consolidado Mapa de Riesgos'!B8:B$300,"&lt;&gt;0")</f>
        <v>0</v>
      </c>
      <c r="F25" s="14">
        <f>COUNTIFS('Consolidado Mapa de Riesgos'!$C$8:$C$300,C25,'Consolidado Mapa de Riesgos'!$AK$8:$AK$300,"DÉBIL",'Consolidado Mapa de Riesgos'!B8:B$300,"&lt;&gt;0")</f>
        <v>1</v>
      </c>
    </row>
    <row r="26" spans="3:6" ht="15.75" customHeight="1" x14ac:dyDescent="0.25">
      <c r="C26" s="59" t="s">
        <v>849</v>
      </c>
      <c r="D26" s="60">
        <f>COUNTIFS('Consolidado Mapa de Riesgos'!$C$8:$C$300,C26,'Consolidado Mapa de Riesgos'!$AK$8:$AK$300,"FUERTE")</f>
        <v>0</v>
      </c>
      <c r="E26" s="60">
        <f>SUM(E7:E24)</f>
        <v>11</v>
      </c>
      <c r="F26" s="60">
        <f>SUM(F7:F24)</f>
        <v>27</v>
      </c>
    </row>
    <row r="27" spans="3:6" ht="15.75" customHeight="1" x14ac:dyDescent="0.2"/>
    <row r="28" spans="3:6" ht="15.75" customHeight="1" x14ac:dyDescent="0.2"/>
    <row r="29" spans="3:6" ht="15.75" customHeight="1" x14ac:dyDescent="0.2"/>
    <row r="30" spans="3:6" ht="15.75" customHeight="1" x14ac:dyDescent="0.2"/>
    <row r="31" spans="3:6" ht="15.75" customHeight="1" x14ac:dyDescent="0.2"/>
    <row r="32" spans="3:6"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C5:F5"/>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00B050"/>
  </sheetPr>
  <dimension ref="C4:G1000"/>
  <sheetViews>
    <sheetView topLeftCell="A16" zoomScale="115" zoomScaleNormal="115" workbookViewId="0">
      <selection activeCell="I27" sqref="I27"/>
    </sheetView>
  </sheetViews>
  <sheetFormatPr baseColWidth="10" defaultColWidth="12.625" defaultRowHeight="15" customHeight="1" x14ac:dyDescent="0.2"/>
  <cols>
    <col min="1" max="2" width="9.375" customWidth="1"/>
    <col min="3" max="3" width="31" customWidth="1"/>
    <col min="4" max="4" width="9.375" customWidth="1"/>
    <col min="5" max="5" width="12.5" customWidth="1"/>
    <col min="6" max="6" width="9.25" customWidth="1"/>
    <col min="7" max="7" width="10.625" customWidth="1"/>
  </cols>
  <sheetData>
    <row r="4" spans="3:7" ht="15" customHeight="1" thickBot="1" x14ac:dyDescent="0.25"/>
    <row r="5" spans="3:7" ht="20.25" customHeight="1" x14ac:dyDescent="0.2">
      <c r="C5" s="520" t="s">
        <v>936</v>
      </c>
      <c r="D5" s="521"/>
      <c r="E5" s="521"/>
      <c r="F5" s="521"/>
      <c r="G5" s="522"/>
    </row>
    <row r="6" spans="3:7" ht="33" customHeight="1" thickBot="1" x14ac:dyDescent="0.25">
      <c r="C6" s="453" t="s">
        <v>937</v>
      </c>
      <c r="D6" s="454" t="s">
        <v>938</v>
      </c>
      <c r="E6" s="454" t="s">
        <v>939</v>
      </c>
      <c r="F6" s="454" t="s">
        <v>959</v>
      </c>
      <c r="G6" s="455" t="s">
        <v>849</v>
      </c>
    </row>
    <row r="7" spans="3:7" ht="14.25" x14ac:dyDescent="0.2">
      <c r="C7" s="451" t="s">
        <v>707</v>
      </c>
      <c r="D7" s="410">
        <f>COUNTIFS('Consolidado Mapa de Riesgos'!$C$8:$C$300,C7,'Consolidado Mapa de Riesgos'!$AK$8:$AK$300,"FUERTE")</f>
        <v>0</v>
      </c>
      <c r="E7" s="410">
        <f>COUNTIFS('Consolidado Mapa de Riesgos'!$C$8:$C$300,C7,'Consolidado Mapa de Riesgos'!$AK$8:$AK$300,"MODERADO")</f>
        <v>2</v>
      </c>
      <c r="F7" s="410">
        <f>COUNTIFS('Consolidado Mapa de Riesgos'!$C$8:$C$300,C7,'Consolidado Mapa de Riesgos'!$AK$8:$AK$300,"DÉBIL")</f>
        <v>3</v>
      </c>
      <c r="G7" s="452">
        <f>SUM(D7:F7)</f>
        <v>5</v>
      </c>
    </row>
    <row r="8" spans="3:7" ht="14.25" x14ac:dyDescent="0.2">
      <c r="C8" s="449" t="s">
        <v>453</v>
      </c>
      <c r="D8" s="409">
        <f>COUNTIFS('Consolidado Mapa de Riesgos'!$C$8:$C$300,C8,'Consolidado Mapa de Riesgos'!$AK$8:$AK$300,"FUERTE")</f>
        <v>0</v>
      </c>
      <c r="E8" s="409">
        <f>COUNTIFS('Consolidado Mapa de Riesgos'!$C$8:$C$300,C8,'Consolidado Mapa de Riesgos'!$AK$8:$AK$300,"MODERADO")</f>
        <v>0</v>
      </c>
      <c r="F8" s="409">
        <f>COUNTIFS('Consolidado Mapa de Riesgos'!$C$8:$C$300,C8,'Consolidado Mapa de Riesgos'!$AK$8:$AK$300,"DÉBIL")</f>
        <v>4</v>
      </c>
      <c r="G8" s="450">
        <f t="shared" ref="G8:G25" si="0">SUM(D8:F8)</f>
        <v>4</v>
      </c>
    </row>
    <row r="9" spans="3:7" ht="14.25" x14ac:dyDescent="0.2">
      <c r="C9" s="449" t="s">
        <v>374</v>
      </c>
      <c r="D9" s="409">
        <f>COUNTIFS('Consolidado Mapa de Riesgos'!$C$8:$C$300,C9,'Consolidado Mapa de Riesgos'!$AK$8:$AK$300,"FUERTE")</f>
        <v>0</v>
      </c>
      <c r="E9" s="409">
        <f>COUNTIFS('Consolidado Mapa de Riesgos'!$C$8:$C$300,C9,'Consolidado Mapa de Riesgos'!$AK$8:$AK$300,"MODERADO")</f>
        <v>0</v>
      </c>
      <c r="F9" s="409">
        <f>COUNTIFS('Consolidado Mapa de Riesgos'!$C$8:$C$300,C9,'Consolidado Mapa de Riesgos'!$AK$8:$AK$300,"DÉBIL")</f>
        <v>2</v>
      </c>
      <c r="G9" s="450">
        <f t="shared" si="0"/>
        <v>2</v>
      </c>
    </row>
    <row r="10" spans="3:7" ht="42.75" x14ac:dyDescent="0.2">
      <c r="C10" s="449" t="s">
        <v>742</v>
      </c>
      <c r="D10" s="409">
        <f>COUNTIFS('Consolidado Mapa de Riesgos'!$C$8:$C$300,C10,'Consolidado Mapa de Riesgos'!$AK$8:$AK$300,"FUERTE")</f>
        <v>0</v>
      </c>
      <c r="E10" s="409">
        <f>COUNTIFS('Consolidado Mapa de Riesgos'!$C$8:$C$300,C10,'Consolidado Mapa de Riesgos'!$AK$8:$AK$300,"MODERADO")</f>
        <v>3</v>
      </c>
      <c r="F10" s="409">
        <f>COUNTIFS('Consolidado Mapa de Riesgos'!$C$8:$C$300,C10,'Consolidado Mapa de Riesgos'!$AK$8:$AK$300,"DÉBIL")</f>
        <v>1</v>
      </c>
      <c r="G10" s="450">
        <f t="shared" si="0"/>
        <v>4</v>
      </c>
    </row>
    <row r="11" spans="3:7" ht="28.5" x14ac:dyDescent="0.2">
      <c r="C11" s="449" t="s">
        <v>349</v>
      </c>
      <c r="D11" s="409">
        <f>COUNTIFS('Consolidado Mapa de Riesgos'!$C$8:$C$300,C11,'Consolidado Mapa de Riesgos'!$AK$8:$AK$300,"FUERTE")</f>
        <v>0</v>
      </c>
      <c r="E11" s="409">
        <f>COUNTIFS('Consolidado Mapa de Riesgos'!$C$8:$C$300,C11,'Consolidado Mapa de Riesgos'!$AK$8:$AK$300,"MODERADO")</f>
        <v>0</v>
      </c>
      <c r="F11" s="409">
        <f>COUNTIFS('Consolidado Mapa de Riesgos'!$C$8:$C$300,C11,'Consolidado Mapa de Riesgos'!$AK$8:$AK$300,"DÉBIL")</f>
        <v>2</v>
      </c>
      <c r="G11" s="450">
        <f t="shared" si="0"/>
        <v>2</v>
      </c>
    </row>
    <row r="12" spans="3:7" ht="14.25" x14ac:dyDescent="0.2">
      <c r="C12" s="449" t="s">
        <v>332</v>
      </c>
      <c r="D12" s="409">
        <f>COUNTIFS('Consolidado Mapa de Riesgos'!$C$8:$C$300,C12,'Consolidado Mapa de Riesgos'!$AK$8:$AK$300,"FUERTE")</f>
        <v>0</v>
      </c>
      <c r="E12" s="409">
        <f>COUNTIFS('Consolidado Mapa de Riesgos'!$C$8:$C$300,C12,'Consolidado Mapa de Riesgos'!$AK$8:$AK$300,"MODERADO")</f>
        <v>2</v>
      </c>
      <c r="F12" s="409">
        <f>COUNTIFS('Consolidado Mapa de Riesgos'!$C$8:$C$300,C12,'Consolidado Mapa de Riesgos'!$AK$8:$AK$300,"DÉBIL")</f>
        <v>4</v>
      </c>
      <c r="G12" s="450">
        <f t="shared" si="0"/>
        <v>6</v>
      </c>
    </row>
    <row r="13" spans="3:7" ht="14.25" x14ac:dyDescent="0.2">
      <c r="C13" s="449" t="s">
        <v>623</v>
      </c>
      <c r="D13" s="409">
        <f>COUNTIFS('Consolidado Mapa de Riesgos'!$C$8:$C$300,C13,'Consolidado Mapa de Riesgos'!$AK$8:$AK$300,"FUERTE")</f>
        <v>1</v>
      </c>
      <c r="E13" s="409">
        <f>COUNTIFS('Consolidado Mapa de Riesgos'!$C$8:$C$300,C13,'Consolidado Mapa de Riesgos'!$AK$8:$AK$300,"MODERADO")</f>
        <v>1</v>
      </c>
      <c r="F13" s="409">
        <f>COUNTIFS('Consolidado Mapa de Riesgos'!$C$8:$C$300,C13,'Consolidado Mapa de Riesgos'!$AK$8:$AK$300,"DÉBIL")</f>
        <v>2</v>
      </c>
      <c r="G13" s="450">
        <f t="shared" si="0"/>
        <v>4</v>
      </c>
    </row>
    <row r="14" spans="3:7" ht="14.25" x14ac:dyDescent="0.2">
      <c r="C14" s="449" t="s">
        <v>659</v>
      </c>
      <c r="D14" s="409">
        <f>COUNTIFS('Consolidado Mapa de Riesgos'!$C$8:$C$300,C14,'Consolidado Mapa de Riesgos'!$AK$8:$AK$300,"FUERTE")</f>
        <v>0</v>
      </c>
      <c r="E14" s="409">
        <f>COUNTIFS('Consolidado Mapa de Riesgos'!$C$8:$C$300,C14,'Consolidado Mapa de Riesgos'!$AK$8:$AK$300,"MODERADO")</f>
        <v>4</v>
      </c>
      <c r="F14" s="409">
        <f>COUNTIFS('Consolidado Mapa de Riesgos'!$C$8:$C$300,C14,'Consolidado Mapa de Riesgos'!$AK$8:$AK$300,"DÉBIL")</f>
        <v>1</v>
      </c>
      <c r="G14" s="450">
        <f t="shared" si="0"/>
        <v>5</v>
      </c>
    </row>
    <row r="15" spans="3:7" ht="14.25" x14ac:dyDescent="0.2">
      <c r="C15" s="449" t="s">
        <v>211</v>
      </c>
      <c r="D15" s="409">
        <f>COUNTIFS('Consolidado Mapa de Riesgos'!$C$8:$C$300,C15,'Consolidado Mapa de Riesgos'!$AK$8:$AK$300,"FUERTE")</f>
        <v>0</v>
      </c>
      <c r="E15" s="409">
        <f>COUNTIFS('Consolidado Mapa de Riesgos'!$C$8:$C$300,C15,'Consolidado Mapa de Riesgos'!$AK$8:$AK$300,"MODERADO")</f>
        <v>7</v>
      </c>
      <c r="F15" s="409">
        <f>COUNTIFS('Consolidado Mapa de Riesgos'!$C$8:$C$300,C15,'Consolidado Mapa de Riesgos'!$AK$8:$AK$300,"DÉBIL")</f>
        <v>2</v>
      </c>
      <c r="G15" s="450">
        <f t="shared" si="0"/>
        <v>9</v>
      </c>
    </row>
    <row r="16" spans="3:7" ht="14.25" x14ac:dyDescent="0.2">
      <c r="C16" s="449" t="s">
        <v>291</v>
      </c>
      <c r="D16" s="409">
        <f>COUNTIFS('Consolidado Mapa de Riesgos'!$C$8:$C$300,C16,'Consolidado Mapa de Riesgos'!$AK$8:$AK$300,"FUERTE")</f>
        <v>0</v>
      </c>
      <c r="E16" s="409">
        <f>COUNTIFS('Consolidado Mapa de Riesgos'!$C$8:$C$300,C16,'Consolidado Mapa de Riesgos'!$AK$8:$AK$300,"MODERADO")</f>
        <v>2</v>
      </c>
      <c r="F16" s="409">
        <f>COUNTIFS('Consolidado Mapa de Riesgos'!$C$8:$C$300,C16,'Consolidado Mapa de Riesgos'!$AK$8:$AK$300,"DÉBIL")</f>
        <v>2</v>
      </c>
      <c r="G16" s="450">
        <f t="shared" si="0"/>
        <v>4</v>
      </c>
    </row>
    <row r="17" spans="3:7" ht="28.5" x14ac:dyDescent="0.2">
      <c r="C17" s="449" t="s">
        <v>785</v>
      </c>
      <c r="D17" s="409">
        <f>COUNTIFS('Consolidado Mapa de Riesgos'!$C$8:$C$300,C17,'Consolidado Mapa de Riesgos'!$AK$8:$AK$300,"FUERTE")</f>
        <v>0</v>
      </c>
      <c r="E17" s="409">
        <f>COUNTIFS('Consolidado Mapa de Riesgos'!$C$8:$C$300,C17,'Consolidado Mapa de Riesgos'!$AK$8:$AK$300,"MODERADO")</f>
        <v>2</v>
      </c>
      <c r="F17" s="409">
        <f>COUNTIFS('Consolidado Mapa de Riesgos'!$C$8:$C$300,C17,'Consolidado Mapa de Riesgos'!$AK$8:$AK$300,"DÉBIL")</f>
        <v>0</v>
      </c>
      <c r="G17" s="450">
        <f t="shared" si="0"/>
        <v>2</v>
      </c>
    </row>
    <row r="18" spans="3:7" ht="14.25" x14ac:dyDescent="0.2">
      <c r="C18" s="449" t="s">
        <v>171</v>
      </c>
      <c r="D18" s="409">
        <f>COUNTIFS('Consolidado Mapa de Riesgos'!$C$8:$C$300,C18,'Consolidado Mapa de Riesgos'!$AK$8:$AK$300,"FUERTE")</f>
        <v>0</v>
      </c>
      <c r="E18" s="409">
        <f>COUNTIFS('Consolidado Mapa de Riesgos'!$C$8:$C$300,C18,'Consolidado Mapa de Riesgos'!$AK$8:$AK$300,"MODERADO")</f>
        <v>0</v>
      </c>
      <c r="F18" s="409">
        <f>COUNTIFS('Consolidado Mapa de Riesgos'!$C$8:$C$300,C18,'Consolidado Mapa de Riesgos'!$AK$8:$AK$300,"DÉBIL")</f>
        <v>4</v>
      </c>
      <c r="G18" s="450">
        <f t="shared" si="0"/>
        <v>4</v>
      </c>
    </row>
    <row r="19" spans="3:7" ht="14.25" x14ac:dyDescent="0.2">
      <c r="C19" s="449" t="s">
        <v>563</v>
      </c>
      <c r="D19" s="409">
        <f>COUNTIFS('Consolidado Mapa de Riesgos'!$C$8:$C$300,C19,'Consolidado Mapa de Riesgos'!$AK$8:$AK$300,"FUERTE")</f>
        <v>0</v>
      </c>
      <c r="E19" s="409">
        <f>COUNTIFS('Consolidado Mapa de Riesgos'!$C$8:$C$300,C19,'Consolidado Mapa de Riesgos'!$AK$8:$AK$300,"MODERADO")</f>
        <v>1</v>
      </c>
      <c r="F19" s="409">
        <f>COUNTIFS('Consolidado Mapa de Riesgos'!$C$8:$C$300,C19,'Consolidado Mapa de Riesgos'!$AK$8:$AK$300,"DÉBIL")</f>
        <v>5</v>
      </c>
      <c r="G19" s="450">
        <f t="shared" si="0"/>
        <v>6</v>
      </c>
    </row>
    <row r="20" spans="3:7" ht="14.25" x14ac:dyDescent="0.2">
      <c r="C20" s="449" t="s">
        <v>131</v>
      </c>
      <c r="D20" s="409">
        <f>COUNTIFS('Consolidado Mapa de Riesgos'!$C$8:$C$300,C20,'Consolidado Mapa de Riesgos'!$AK$8:$AK$300,"FUERTE")</f>
        <v>0</v>
      </c>
      <c r="E20" s="409">
        <f>COUNTIFS('Consolidado Mapa de Riesgos'!$C$8:$C$300,C20,'Consolidado Mapa de Riesgos'!$AK$8:$AK$300,"MODERADO")</f>
        <v>0</v>
      </c>
      <c r="F20" s="409">
        <f>COUNTIFS('Consolidado Mapa de Riesgos'!$C$8:$C$300,C20,'Consolidado Mapa de Riesgos'!$AK$8:$AK$300,"DÉBIL")</f>
        <v>5</v>
      </c>
      <c r="G20" s="450">
        <f t="shared" si="0"/>
        <v>5</v>
      </c>
    </row>
    <row r="21" spans="3:7" ht="14.25" x14ac:dyDescent="0.2">
      <c r="C21" s="449" t="s">
        <v>82</v>
      </c>
      <c r="D21" s="409">
        <f>COUNTIFS('Consolidado Mapa de Riesgos'!$C$8:$C$300,C21,'Consolidado Mapa de Riesgos'!$AK$8:$AK$300,"FUERTE")</f>
        <v>0</v>
      </c>
      <c r="E21" s="409">
        <f>COUNTIFS('Consolidado Mapa de Riesgos'!$C$8:$C$300,C21,'Consolidado Mapa de Riesgos'!$AK$8:$AK$300,"MODERADO")</f>
        <v>1</v>
      </c>
      <c r="F21" s="409">
        <f>COUNTIFS('Consolidado Mapa de Riesgos'!$C$8:$C$300,C21,'Consolidado Mapa de Riesgos'!$AK$8:$AK$300,"DÉBIL")</f>
        <v>4</v>
      </c>
      <c r="G21" s="450">
        <f t="shared" si="0"/>
        <v>5</v>
      </c>
    </row>
    <row r="22" spans="3:7" ht="14.25" x14ac:dyDescent="0.2">
      <c r="C22" s="449" t="s">
        <v>535</v>
      </c>
      <c r="D22" s="409">
        <f>COUNTIFS('Consolidado Mapa de Riesgos'!$C$8:$C$300,C22,'Consolidado Mapa de Riesgos'!$AK$8:$AK$300,"FUERTE")</f>
        <v>0</v>
      </c>
      <c r="E22" s="409">
        <f>COUNTIFS('Consolidado Mapa de Riesgos'!$C$8:$C$300,C22,'Consolidado Mapa de Riesgos'!$AK$8:$AK$300,"MODERADO")</f>
        <v>0</v>
      </c>
      <c r="F22" s="409">
        <f>COUNTIFS('Consolidado Mapa de Riesgos'!$C$8:$C$300,C22,'Consolidado Mapa de Riesgos'!$AK$8:$AK$300,"DÉBIL")</f>
        <v>4</v>
      </c>
      <c r="G22" s="450">
        <f t="shared" si="0"/>
        <v>4</v>
      </c>
    </row>
    <row r="23" spans="3:7" ht="14.25" x14ac:dyDescent="0.2">
      <c r="C23" s="449" t="s">
        <v>397</v>
      </c>
      <c r="D23" s="409">
        <f>COUNTIFS('Consolidado Mapa de Riesgos'!$C$8:$C$300,C23,'Consolidado Mapa de Riesgos'!$AK$8:$AK$300,"FUERTE")</f>
        <v>0</v>
      </c>
      <c r="E23" s="409">
        <f>COUNTIFS('Consolidado Mapa de Riesgos'!$C$8:$C$300,C23,'Consolidado Mapa de Riesgos'!$AK$8:$AK$300,"MODERADO")</f>
        <v>1</v>
      </c>
      <c r="F23" s="409">
        <f>COUNTIFS('Consolidado Mapa de Riesgos'!$C$8:$C$300,C23,'Consolidado Mapa de Riesgos'!$AK$8:$AK$300,"DÉBIL")</f>
        <v>4</v>
      </c>
      <c r="G23" s="450">
        <f t="shared" si="0"/>
        <v>5</v>
      </c>
    </row>
    <row r="24" spans="3:7" ht="14.25" x14ac:dyDescent="0.2">
      <c r="C24" s="449" t="s">
        <v>489</v>
      </c>
      <c r="D24" s="409">
        <f>COUNTIFS('Consolidado Mapa de Riesgos'!$C$8:$C$300,C24,'Consolidado Mapa de Riesgos'!$AK$8:$AK$300,"FUERTE")</f>
        <v>0</v>
      </c>
      <c r="E24" s="409">
        <f>COUNTIFS('Consolidado Mapa de Riesgos'!$C$8:$C$300,C24,'Consolidado Mapa de Riesgos'!$AK$8:$AK$300,"MODERADO")</f>
        <v>1</v>
      </c>
      <c r="F24" s="409">
        <f>COUNTIFS('Consolidado Mapa de Riesgos'!$C$8:$C$300,C24,'Consolidado Mapa de Riesgos'!$AK$8:$AK$300,"DÉBIL")</f>
        <v>4</v>
      </c>
      <c r="G24" s="450">
        <f t="shared" si="0"/>
        <v>5</v>
      </c>
    </row>
    <row r="25" spans="3:7" thickBot="1" x14ac:dyDescent="0.25">
      <c r="C25" s="456" t="s">
        <v>41</v>
      </c>
      <c r="D25" s="457">
        <f>COUNTIFS('Consolidado Mapa de Riesgos'!$C$8:$C$300,C25,'Consolidado Mapa de Riesgos'!$AK$8:$AK$300,"FUERTE")</f>
        <v>0</v>
      </c>
      <c r="E25" s="457">
        <f>COUNTIFS('Consolidado Mapa de Riesgos'!$C$8:$C$300,C25,'Consolidado Mapa de Riesgos'!$AK$8:$AK$300,"MODERADO")</f>
        <v>1</v>
      </c>
      <c r="F25" s="457">
        <f>COUNTIFS('Consolidado Mapa de Riesgos'!$C$8:$C$300,C25,'Consolidado Mapa de Riesgos'!$AK$8:$AK$300,"DÉBIL")</f>
        <v>2</v>
      </c>
      <c r="G25" s="458">
        <f t="shared" si="0"/>
        <v>3</v>
      </c>
    </row>
    <row r="26" spans="3:7" ht="15.75" x14ac:dyDescent="0.2">
      <c r="C26" s="520" t="s">
        <v>849</v>
      </c>
      <c r="D26" s="459">
        <f>SUM(D7:D25)</f>
        <v>1</v>
      </c>
      <c r="E26" s="459">
        <f>SUM(E7:E25)</f>
        <v>28</v>
      </c>
      <c r="F26" s="459">
        <f>SUM(F7:F25)</f>
        <v>55</v>
      </c>
      <c r="G26" s="460">
        <f>SUM(G7:G25)</f>
        <v>84</v>
      </c>
    </row>
    <row r="27" spans="3:7" thickBot="1" x14ac:dyDescent="0.25">
      <c r="C27" s="523"/>
      <c r="D27" s="462">
        <f>+D26/G26</f>
        <v>1.1904761904761904E-2</v>
      </c>
      <c r="E27" s="462">
        <f>+E26/G26</f>
        <v>0.33333333333333331</v>
      </c>
      <c r="F27" s="462">
        <f>+F26/G26</f>
        <v>0.65476190476190477</v>
      </c>
      <c r="G27" s="461">
        <f>SUM(D27:F27)</f>
        <v>1</v>
      </c>
    </row>
    <row r="28" spans="3:7" ht="14.25" x14ac:dyDescent="0.2"/>
    <row r="29" spans="3:7" ht="14.25" x14ac:dyDescent="0.2"/>
    <row r="30" spans="3:7" ht="14.25" x14ac:dyDescent="0.2"/>
    <row r="31" spans="3:7" ht="14.25" x14ac:dyDescent="0.2"/>
    <row r="32" spans="3:7"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4.25" x14ac:dyDescent="0.2"/>
    <row r="63" ht="14.25" x14ac:dyDescent="0.2"/>
    <row r="64" ht="14.25" x14ac:dyDescent="0.2"/>
    <row r="65" ht="14.25" x14ac:dyDescent="0.2"/>
    <row r="66" ht="14.25" x14ac:dyDescent="0.2"/>
    <row r="67" ht="14.25" x14ac:dyDescent="0.2"/>
    <row r="68" ht="14.25" x14ac:dyDescent="0.2"/>
    <row r="69" ht="14.25"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C5:G5"/>
    <mergeCell ref="C26:C27"/>
  </mergeCells>
  <pageMargins left="0.7" right="0.7" top="0.75" bottom="0.75" header="0" footer="0"/>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B1:U1000"/>
  <sheetViews>
    <sheetView workbookViewId="0">
      <pane xSplit="2" ySplit="3" topLeftCell="C4" activePane="bottomRight" state="frozen"/>
      <selection pane="topRight" activeCell="C1" sqref="C1"/>
      <selection pane="bottomLeft" activeCell="A4" sqref="A4"/>
      <selection pane="bottomRight" activeCell="N23" sqref="N23"/>
    </sheetView>
  </sheetViews>
  <sheetFormatPr baseColWidth="10" defaultColWidth="12.625" defaultRowHeight="15" customHeight="1" x14ac:dyDescent="0.2"/>
  <cols>
    <col min="1" max="1" width="10.625" customWidth="1"/>
    <col min="2" max="2" width="34.5" customWidth="1"/>
    <col min="3" max="4" width="10.625" hidden="1" customWidth="1"/>
    <col min="5" max="5" width="9.25" customWidth="1"/>
    <col min="6" max="6" width="10" customWidth="1"/>
    <col min="7" max="18" width="9.25" customWidth="1"/>
    <col min="19" max="26" width="10.625" customWidth="1"/>
  </cols>
  <sheetData>
    <row r="1" spans="2:21" ht="14.25" customHeight="1" thickBot="1" x14ac:dyDescent="0.25"/>
    <row r="2" spans="2:21" ht="50.25" customHeight="1" x14ac:dyDescent="0.25">
      <c r="B2" s="526" t="s">
        <v>937</v>
      </c>
      <c r="C2" s="533" t="s">
        <v>34</v>
      </c>
      <c r="D2" s="529"/>
      <c r="E2" s="533" t="s">
        <v>35</v>
      </c>
      <c r="F2" s="529"/>
      <c r="G2" s="528" t="s">
        <v>36</v>
      </c>
      <c r="H2" s="529"/>
      <c r="I2" s="528" t="s">
        <v>21</v>
      </c>
      <c r="J2" s="529"/>
      <c r="K2" s="528" t="s">
        <v>37</v>
      </c>
      <c r="L2" s="529"/>
      <c r="M2" s="528" t="s">
        <v>38</v>
      </c>
      <c r="N2" s="529"/>
      <c r="O2" s="528" t="s">
        <v>39</v>
      </c>
      <c r="P2" s="529"/>
      <c r="Q2" s="528" t="s">
        <v>40</v>
      </c>
      <c r="R2" s="529"/>
    </row>
    <row r="3" spans="2:21" ht="32.25" customHeight="1" thickBot="1" x14ac:dyDescent="0.25">
      <c r="B3" s="527"/>
      <c r="C3" s="141" t="s">
        <v>941</v>
      </c>
      <c r="D3" s="140" t="s">
        <v>942</v>
      </c>
      <c r="E3" s="141" t="s">
        <v>892</v>
      </c>
      <c r="F3" s="140" t="s">
        <v>1188</v>
      </c>
      <c r="G3" s="139" t="s">
        <v>941</v>
      </c>
      <c r="H3" s="140" t="s">
        <v>942</v>
      </c>
      <c r="I3" s="139" t="s">
        <v>941</v>
      </c>
      <c r="J3" s="140" t="s">
        <v>942</v>
      </c>
      <c r="K3" s="139" t="s">
        <v>941</v>
      </c>
      <c r="L3" s="140" t="s">
        <v>942</v>
      </c>
      <c r="M3" s="139" t="s">
        <v>941</v>
      </c>
      <c r="N3" s="140" t="s">
        <v>942</v>
      </c>
      <c r="O3" s="139" t="s">
        <v>941</v>
      </c>
      <c r="P3" s="140" t="s">
        <v>942</v>
      </c>
      <c r="Q3" s="139" t="s">
        <v>941</v>
      </c>
      <c r="R3" s="140" t="s">
        <v>942</v>
      </c>
      <c r="T3" s="146"/>
      <c r="U3" s="146"/>
    </row>
    <row r="4" spans="2:21" ht="16.5" x14ac:dyDescent="0.3">
      <c r="B4" s="129" t="s">
        <v>707</v>
      </c>
      <c r="C4" s="142">
        <f>COUNTIFS('Consolidado Mapa de Riesgos'!$C$8:$C$91,B4,'Consolidado Mapa de Riesgos'!$AM$8:$AM$91,"Cumple")</f>
        <v>0</v>
      </c>
      <c r="D4" s="131">
        <f>COUNTIFS('Consolidado Mapa de Riesgos'!$C$8:$C$91,B4,'Consolidado Mapa de Riesgos'!$AM$8:$AM$91,"No Cumple")</f>
        <v>5</v>
      </c>
      <c r="E4" s="142">
        <f>COUNTIFS('Consolidado Mapa de Riesgos'!$C$8:$C$91,B4,'Consolidado Mapa de Riesgos'!$AN$8:$AN$91,"Cumple")</f>
        <v>1</v>
      </c>
      <c r="F4" s="131">
        <f>COUNTIFS('Consolidado Mapa de Riesgos'!$C$8:$C$91,B4,'Consolidado Mapa de Riesgos'!$AN$8:$AN$91,"No Cumple")</f>
        <v>4</v>
      </c>
      <c r="G4" s="127">
        <f>COUNTIFS('Consolidado Mapa de Riesgos'!$C$8:$C$91,B4,'Consolidado Mapa de Riesgos'!$AO$8:$AO$91,"Cumple")</f>
        <v>4</v>
      </c>
      <c r="H4" s="131">
        <f>COUNTIFS('Consolidado Mapa de Riesgos'!C8:C91,B4,'Consolidado Mapa de Riesgos'!AO8:AO91,"No Cumple")</f>
        <v>1</v>
      </c>
      <c r="I4" s="127">
        <f>COUNTIFS('Consolidado Mapa de Riesgos'!$C$8:$C$91,B4,'Consolidado Mapa de Riesgos'!$AP$8:$AP$91,"Cumple")</f>
        <v>5</v>
      </c>
      <c r="J4" s="131">
        <f>COUNTIFS('Consolidado Mapa de Riesgos'!$C$8:$C$91,B4,'Consolidado Mapa de Riesgos'!$AP$8:$AP$91,"No Cumple")</f>
        <v>0</v>
      </c>
      <c r="K4" s="127">
        <f>COUNTIFS('Consolidado Mapa de Riesgos'!$C$8:$C$91,B4,'Consolidado Mapa de Riesgos'!$AQ$8:$AQ$91,"Cumple")</f>
        <v>1</v>
      </c>
      <c r="L4" s="131">
        <f>COUNTIFS('Consolidado Mapa de Riesgos'!$C$8:$C$91,B4,'Consolidado Mapa de Riesgos'!$AQ$8:$AQ$91,"No Cumple")</f>
        <v>4</v>
      </c>
      <c r="M4" s="127">
        <f>COUNTIFS('Consolidado Mapa de Riesgos'!$C$8:$C$91,B4,'Consolidado Mapa de Riesgos'!$AR$8:$AR$91,"Cumple")</f>
        <v>5</v>
      </c>
      <c r="N4" s="131">
        <f>COUNTIFS('Consolidado Mapa de Riesgos'!$C$8:$C$91,B4,'Consolidado Mapa de Riesgos'!$AR$8:$AR$91,"No Cumple")</f>
        <v>0</v>
      </c>
      <c r="O4" s="127">
        <f>COUNTIFS('Consolidado Mapa de Riesgos'!$C$8:$C$91,B4,'Consolidado Mapa de Riesgos'!$AS$8:$AS$91,"Cumple")</f>
        <v>2</v>
      </c>
      <c r="P4" s="131">
        <f>COUNTIFS('Consolidado Mapa de Riesgos'!$C$8:$C$91,B4,'Consolidado Mapa de Riesgos'!$AS$8:$AS$91,"No Cumple")</f>
        <v>3</v>
      </c>
      <c r="Q4" s="127">
        <f>COUNTIFS('Consolidado Mapa de Riesgos'!$C$8:$C$91,B4,'Consolidado Mapa de Riesgos'!$AT$8:$AT$91,"Cumple")</f>
        <v>0</v>
      </c>
      <c r="R4" s="131">
        <f>COUNTIFS('Consolidado Mapa de Riesgos'!$C$8:$C$91,B4,'Consolidado Mapa de Riesgos'!$AT$8:$AT$91,"No Cumple")</f>
        <v>5</v>
      </c>
      <c r="T4" s="147"/>
      <c r="U4" s="147"/>
    </row>
    <row r="5" spans="2:21" ht="16.5" x14ac:dyDescent="0.3">
      <c r="B5" s="130" t="s">
        <v>453</v>
      </c>
      <c r="C5" s="143">
        <f>COUNTIFS('Consolidado Mapa de Riesgos'!$C$8:$C$91,B5,'Consolidado Mapa de Riesgos'!$AM$8:$AM$91,"Cumple")</f>
        <v>0</v>
      </c>
      <c r="D5" s="132">
        <f>COUNTIFS('Consolidado Mapa de Riesgos'!$C$8:$C$91,B5,'Consolidado Mapa de Riesgos'!$AM$8:$AM$91,"No Cumple")</f>
        <v>4</v>
      </c>
      <c r="E5" s="143">
        <f>COUNTIFS('Consolidado Mapa de Riesgos'!$C$8:$C$91,B5,'Consolidado Mapa de Riesgos'!$AN$8:$AN$91,"Cumple")</f>
        <v>4</v>
      </c>
      <c r="F5" s="132">
        <f>COUNTIFS('Consolidado Mapa de Riesgos'!$C$8:$C$91,B5,'Consolidado Mapa de Riesgos'!$AN$8:$AN$91,"No Cumple")</f>
        <v>0</v>
      </c>
      <c r="G5" s="128">
        <f>COUNTIFS('Consolidado Mapa de Riesgos'!$C$8:$C$91,B5,'Consolidado Mapa de Riesgos'!$AO$8:$AO$91,"Cumple")</f>
        <v>4</v>
      </c>
      <c r="H5" s="132">
        <f>COUNTIFS('Consolidado Mapa de Riesgos'!C8:C91,B5,'Consolidado Mapa de Riesgos'!AO8:AO91,"No Cumple")</f>
        <v>0</v>
      </c>
      <c r="I5" s="128">
        <f>COUNTIFS('Consolidado Mapa de Riesgos'!$C$8:$C$91,B5,'Consolidado Mapa de Riesgos'!$AP$8:$AP$91,"Cumple")</f>
        <v>4</v>
      </c>
      <c r="J5" s="132">
        <f>COUNTIFS('Consolidado Mapa de Riesgos'!$C$8:$C$91,B5,'Consolidado Mapa de Riesgos'!$AP$8:$AP$91,"No Cumple")</f>
        <v>0</v>
      </c>
      <c r="K5" s="128">
        <f>COUNTIFS('Consolidado Mapa de Riesgos'!$C$8:$C$91,B5,'Consolidado Mapa de Riesgos'!$AQ$8:$AQ$91,"Cumple")</f>
        <v>2</v>
      </c>
      <c r="L5" s="132">
        <f>COUNTIFS('Consolidado Mapa de Riesgos'!$C$8:$C$91,B5,'Consolidado Mapa de Riesgos'!$AQ$8:$AQ$91,"No Cumple")</f>
        <v>2</v>
      </c>
      <c r="M5" s="128">
        <f>COUNTIFS('Consolidado Mapa de Riesgos'!$C$8:$C$91,B5,'Consolidado Mapa de Riesgos'!$AR$8:$AR$91,"Cumple")</f>
        <v>2</v>
      </c>
      <c r="N5" s="132">
        <f>COUNTIFS('Consolidado Mapa de Riesgos'!$C$8:$C$91,B5,'Consolidado Mapa de Riesgos'!$AR$8:$AR$91,"No Cumple")</f>
        <v>2</v>
      </c>
      <c r="O5" s="128">
        <f>COUNTIFS('Consolidado Mapa de Riesgos'!$C$8:$C$91,B5,'Consolidado Mapa de Riesgos'!$AS$8:$AS$91,"Cumple")</f>
        <v>0</v>
      </c>
      <c r="P5" s="132">
        <f>COUNTIFS('Consolidado Mapa de Riesgos'!$C$8:$C$91,B5,'Consolidado Mapa de Riesgos'!$AS$8:$AS$91,"No Cumple")</f>
        <v>4</v>
      </c>
      <c r="Q5" s="128">
        <f>COUNTIFS('Consolidado Mapa de Riesgos'!$C$8:$C$91,B5,'Consolidado Mapa de Riesgos'!$AT$8:$AT$91,"Cumple")</f>
        <v>0</v>
      </c>
      <c r="R5" s="132">
        <f>COUNTIFS('Consolidado Mapa de Riesgos'!$C$8:$C$91,B5,'Consolidado Mapa de Riesgos'!$AT$8:$AT$91,"No Cumple")</f>
        <v>4</v>
      </c>
      <c r="T5" s="147"/>
      <c r="U5" s="147"/>
    </row>
    <row r="6" spans="2:21" ht="16.5" x14ac:dyDescent="0.3">
      <c r="B6" s="130" t="s">
        <v>374</v>
      </c>
      <c r="C6" s="143">
        <f>COUNTIFS('Consolidado Mapa de Riesgos'!$C$8:$C$91,B6,'Consolidado Mapa de Riesgos'!$AM$8:$AM$91,"Cumple")</f>
        <v>0</v>
      </c>
      <c r="D6" s="132">
        <f>COUNTIFS('Consolidado Mapa de Riesgos'!$C$8:$C$91,B6,'Consolidado Mapa de Riesgos'!$AM$8:$AM$91,"No Cumple")</f>
        <v>2</v>
      </c>
      <c r="E6" s="143">
        <f>COUNTIFS('Consolidado Mapa de Riesgos'!$C$8:$C$91,B6,'Consolidado Mapa de Riesgos'!$AN$8:$AN$91,"Cumple")</f>
        <v>2</v>
      </c>
      <c r="F6" s="132">
        <f>COUNTIFS('Consolidado Mapa de Riesgos'!$C$8:$C$91,B6,'Consolidado Mapa de Riesgos'!$AN$8:$AN$91,"No Cumple")</f>
        <v>0</v>
      </c>
      <c r="G6" s="128">
        <f>COUNTIFS('Consolidado Mapa de Riesgos'!$C$8:$C$91,B6,'Consolidado Mapa de Riesgos'!$AO$8:$AO$91,"Cumple")</f>
        <v>2</v>
      </c>
      <c r="H6" s="132">
        <f>COUNTIFS('Consolidado Mapa de Riesgos'!$C$8:$C$91,B6,'Consolidado Mapa de Riesgos'!$AO$8:$AO$91,"No Cumple")</f>
        <v>0</v>
      </c>
      <c r="I6" s="128">
        <f>COUNTIFS('Consolidado Mapa de Riesgos'!$C$8:$C$91,B6,'Consolidado Mapa de Riesgos'!$AP$8:$AP$91,"Cumple")</f>
        <v>2</v>
      </c>
      <c r="J6" s="132">
        <f>COUNTIFS('Consolidado Mapa de Riesgos'!$C$8:$C$91,B6,'Consolidado Mapa de Riesgos'!$AP$8:$AP$91,"No Cumple")</f>
        <v>0</v>
      </c>
      <c r="K6" s="128">
        <f>COUNTIFS('Consolidado Mapa de Riesgos'!$C$8:$C$91,B6,'Consolidado Mapa de Riesgos'!$AQ$8:$AQ$91,"Cumple")</f>
        <v>2</v>
      </c>
      <c r="L6" s="132">
        <f>COUNTIFS('Consolidado Mapa de Riesgos'!$C$8:$C$91,B6,'Consolidado Mapa de Riesgos'!$AQ$8:$AQ$91,"No Cumple")</f>
        <v>0</v>
      </c>
      <c r="M6" s="128">
        <f>COUNTIFS('Consolidado Mapa de Riesgos'!$C$8:$C$91,B6,'Consolidado Mapa de Riesgos'!$AR$8:$AR$91,"Cumple")</f>
        <v>2</v>
      </c>
      <c r="N6" s="132">
        <f>COUNTIFS('Consolidado Mapa de Riesgos'!$C$8:$C$91,B6,'Consolidado Mapa de Riesgos'!$AR$8:$AR$91,"No Cumple")</f>
        <v>0</v>
      </c>
      <c r="O6" s="128">
        <f>COUNTIFS('Consolidado Mapa de Riesgos'!$C$8:$C$91,B6,'Consolidado Mapa de Riesgos'!$AS$8:$AS$91,"Cumple")</f>
        <v>2</v>
      </c>
      <c r="P6" s="132">
        <f>COUNTIFS('Consolidado Mapa de Riesgos'!$C$8:$C$91,B6,'Consolidado Mapa de Riesgos'!$AS$8:$AS$91,"No Cumple")</f>
        <v>0</v>
      </c>
      <c r="Q6" s="128">
        <f>COUNTIFS('Consolidado Mapa de Riesgos'!$C$8:$C$91,B6,'Consolidado Mapa de Riesgos'!$AT$8:$AT$91,"Cumple")</f>
        <v>0</v>
      </c>
      <c r="R6" s="132">
        <f>COUNTIFS('Consolidado Mapa de Riesgos'!$C$8:$C$91,B6,'Consolidado Mapa de Riesgos'!$AT$8:$AT$91,"No Cumple")</f>
        <v>2</v>
      </c>
      <c r="T6" s="147"/>
      <c r="U6" s="147"/>
    </row>
    <row r="7" spans="2:21" ht="49.5" x14ac:dyDescent="0.3">
      <c r="B7" s="130" t="s">
        <v>742</v>
      </c>
      <c r="C7" s="143">
        <f>COUNTIFS('Consolidado Mapa de Riesgos'!$C$8:$C$91,B7,'Consolidado Mapa de Riesgos'!$AM$8:$AM$91,"Cumple")</f>
        <v>0</v>
      </c>
      <c r="D7" s="132">
        <f>COUNTIFS('Consolidado Mapa de Riesgos'!$C$8:$C$91,B7,'Consolidado Mapa de Riesgos'!$AM$8:$AM$91,"No Cumple")</f>
        <v>4</v>
      </c>
      <c r="E7" s="143">
        <f>COUNTIFS('Consolidado Mapa de Riesgos'!$C$8:$C$91,B7,'Consolidado Mapa de Riesgos'!$AN$8:$AN$91,"Cumple")</f>
        <v>3</v>
      </c>
      <c r="F7" s="132">
        <f>COUNTIFS('Consolidado Mapa de Riesgos'!$C$8:$C$91,B7,'Consolidado Mapa de Riesgos'!$AN$8:$AN$91,"No Cumple")</f>
        <v>1</v>
      </c>
      <c r="G7" s="128">
        <f>COUNTIFS('Consolidado Mapa de Riesgos'!$C$8:$C$91,B7,'Consolidado Mapa de Riesgos'!$AO$8:$AO$91,"Cumple")</f>
        <v>4</v>
      </c>
      <c r="H7" s="132">
        <f>COUNTIFS('Consolidado Mapa de Riesgos'!$C$8:$C$91,B7,'Consolidado Mapa de Riesgos'!$AO$8:$AO$91,"No Cumple")</f>
        <v>0</v>
      </c>
      <c r="I7" s="128">
        <f>COUNTIFS('Consolidado Mapa de Riesgos'!$C$8:$C$91,B7,'Consolidado Mapa de Riesgos'!$AP$8:$AP$91,"Cumple")</f>
        <v>4</v>
      </c>
      <c r="J7" s="132">
        <f>COUNTIFS('Consolidado Mapa de Riesgos'!$C$8:$C$91,B7,'Consolidado Mapa de Riesgos'!$AP$8:$AP$91,"No Cumple")</f>
        <v>0</v>
      </c>
      <c r="K7" s="128">
        <f>COUNTIFS('Consolidado Mapa de Riesgos'!$C$8:$C$91,B7,'Consolidado Mapa de Riesgos'!$AQ$8:$AQ$91,"Cumple")</f>
        <v>4</v>
      </c>
      <c r="L7" s="132">
        <f>COUNTIFS('Consolidado Mapa de Riesgos'!$C$8:$C$91,B7,'Consolidado Mapa de Riesgos'!$AQ$8:$AQ$91,"No Cumple")</f>
        <v>0</v>
      </c>
      <c r="M7" s="128">
        <f>COUNTIFS('Consolidado Mapa de Riesgos'!$C$8:$C$91,B7,'Consolidado Mapa de Riesgos'!$AR$8:$AR$91,"Cumple")</f>
        <v>3</v>
      </c>
      <c r="N7" s="132">
        <f>COUNTIFS('Consolidado Mapa de Riesgos'!$C$8:$C$91,B7,'Consolidado Mapa de Riesgos'!$AR$8:$AR$91,"No Cumple")</f>
        <v>1</v>
      </c>
      <c r="O7" s="128">
        <f>COUNTIFS('Consolidado Mapa de Riesgos'!$C$8:$C$91,B7,'Consolidado Mapa de Riesgos'!$AS$8:$AS$91,"Cumple")</f>
        <v>2</v>
      </c>
      <c r="P7" s="132">
        <f>COUNTIFS('Consolidado Mapa de Riesgos'!$C$8:$C$91,B7,'Consolidado Mapa de Riesgos'!$AS$8:$AS$91,"No Cumple")</f>
        <v>2</v>
      </c>
      <c r="Q7" s="128">
        <f>COUNTIFS('Consolidado Mapa de Riesgos'!$C$8:$C$91,B7,'Consolidado Mapa de Riesgos'!$AT$8:$AT$91,"Cumple")</f>
        <v>4</v>
      </c>
      <c r="R7" s="132">
        <f>COUNTIFS('Consolidado Mapa de Riesgos'!$C$8:$C$91,B7,'Consolidado Mapa de Riesgos'!$AT$8:$AT$91,"No Cumple")</f>
        <v>0</v>
      </c>
      <c r="T7" s="147"/>
      <c r="U7" s="147"/>
    </row>
    <row r="8" spans="2:21" ht="33" x14ac:dyDescent="0.3">
      <c r="B8" s="130" t="s">
        <v>349</v>
      </c>
      <c r="C8" s="143">
        <f>COUNTIFS('Consolidado Mapa de Riesgos'!$C$8:$C$91,B8,'Consolidado Mapa de Riesgos'!$AM$8:$AM$91,"Cumple")</f>
        <v>0</v>
      </c>
      <c r="D8" s="132">
        <f>COUNTIFS('Consolidado Mapa de Riesgos'!$C$8:$C$91,B8,'Consolidado Mapa de Riesgos'!$AM$8:$AM$91,"No Cumple")</f>
        <v>2</v>
      </c>
      <c r="E8" s="143">
        <f>COUNTIFS('Consolidado Mapa de Riesgos'!$C$8:$C$91,B8,'Consolidado Mapa de Riesgos'!$AN$8:$AN$91,"Cumple")</f>
        <v>0</v>
      </c>
      <c r="F8" s="132">
        <f>COUNTIFS('Consolidado Mapa de Riesgos'!$C$8:$C$91,B8,'Consolidado Mapa de Riesgos'!$AN$8:$AN$91,"No Cumple")</f>
        <v>2</v>
      </c>
      <c r="G8" s="128">
        <f>COUNTIFS('Consolidado Mapa de Riesgos'!$C$8:$C$91,B8,'Consolidado Mapa de Riesgos'!$AO$8:$AO$91,"Cumple")</f>
        <v>0</v>
      </c>
      <c r="H8" s="132">
        <f>COUNTIFS('Consolidado Mapa de Riesgos'!$C$8:$C$91,B8,'Consolidado Mapa de Riesgos'!$AO$8:$AO$91,"No Cumple")</f>
        <v>2</v>
      </c>
      <c r="I8" s="128">
        <f>COUNTIFS('Consolidado Mapa de Riesgos'!$C$8:$C$91,B8,'Consolidado Mapa de Riesgos'!$AP$8:$AP$91,"Cumple")</f>
        <v>2</v>
      </c>
      <c r="J8" s="132">
        <f>COUNTIFS('Consolidado Mapa de Riesgos'!$C$8:$C$91,B8,'Consolidado Mapa de Riesgos'!$AP$8:$AP$91,"No Cumple")</f>
        <v>0</v>
      </c>
      <c r="K8" s="128">
        <f>COUNTIFS('Consolidado Mapa de Riesgos'!$C$8:$C$91,B8,'Consolidado Mapa de Riesgos'!$AQ$8:$AQ$91,"Cumple")</f>
        <v>2</v>
      </c>
      <c r="L8" s="132">
        <f>COUNTIFS('Consolidado Mapa de Riesgos'!$C$8:$C$91,B8,'Consolidado Mapa de Riesgos'!$AQ$8:$AQ$91,"No Cumple")</f>
        <v>0</v>
      </c>
      <c r="M8" s="128">
        <f>COUNTIFS('Consolidado Mapa de Riesgos'!$C$8:$C$91,B8,'Consolidado Mapa de Riesgos'!$AR$8:$AR$91,"Cumple")</f>
        <v>0</v>
      </c>
      <c r="N8" s="132">
        <f>COUNTIFS('Consolidado Mapa de Riesgos'!$C$8:$C$91,B8,'Consolidado Mapa de Riesgos'!$AR$8:$AR$91,"No Cumple")</f>
        <v>2</v>
      </c>
      <c r="O8" s="128">
        <f>COUNTIFS('Consolidado Mapa de Riesgos'!$C$8:$C$91,B8,'Consolidado Mapa de Riesgos'!$AS$8:$AS$91,"Cumple")</f>
        <v>0</v>
      </c>
      <c r="P8" s="132">
        <f>COUNTIFS('Consolidado Mapa de Riesgos'!$C$8:$C$91,B8,'Consolidado Mapa de Riesgos'!$AS$8:$AS$91,"No Cumple")</f>
        <v>2</v>
      </c>
      <c r="Q8" s="128">
        <f>COUNTIFS('Consolidado Mapa de Riesgos'!$C$8:$C$91,B8,'Consolidado Mapa de Riesgos'!$AT$8:$AT$91,"Cumple")</f>
        <v>0</v>
      </c>
      <c r="R8" s="132">
        <f>COUNTIFS('Consolidado Mapa de Riesgos'!$C$8:$C$91,B8,'Consolidado Mapa de Riesgos'!$AT$8:$AT$91,"No Cumple")</f>
        <v>2</v>
      </c>
      <c r="T8" s="147"/>
      <c r="U8" s="147"/>
    </row>
    <row r="9" spans="2:21" ht="16.5" x14ac:dyDescent="0.3">
      <c r="B9" s="130" t="s">
        <v>332</v>
      </c>
      <c r="C9" s="143">
        <f>COUNTIFS('Consolidado Mapa de Riesgos'!$C$8:$C$91,B9,'Consolidado Mapa de Riesgos'!$AM$8:$AM$91,"Cumple")</f>
        <v>2</v>
      </c>
      <c r="D9" s="132">
        <f>COUNTIFS('Consolidado Mapa de Riesgos'!$C$8:$C$91,B9,'Consolidado Mapa de Riesgos'!$AM$8:$AM$91,"No Cumple")</f>
        <v>4</v>
      </c>
      <c r="E9" s="143">
        <f>COUNTIFS('Consolidado Mapa de Riesgos'!$C$8:$C$91,B9,'Consolidado Mapa de Riesgos'!$AN$8:$AN$91,"Cumple")</f>
        <v>6</v>
      </c>
      <c r="F9" s="132">
        <f>COUNTIFS('Consolidado Mapa de Riesgos'!$C$8:$C$91,B9,'Consolidado Mapa de Riesgos'!$AN$8:$AN$91,"No Cumple")</f>
        <v>0</v>
      </c>
      <c r="G9" s="128">
        <f>COUNTIFS('Consolidado Mapa de Riesgos'!$C$8:$C$91,B9,'Consolidado Mapa de Riesgos'!$AO$8:$AO$91,"Cumple")</f>
        <v>6</v>
      </c>
      <c r="H9" s="132">
        <f>COUNTIFS('Consolidado Mapa de Riesgos'!$C$8:$C$91,B9,'Consolidado Mapa de Riesgos'!$AO$8:$AO$91,"No Cumple")</f>
        <v>0</v>
      </c>
      <c r="I9" s="128">
        <f>COUNTIFS('Consolidado Mapa de Riesgos'!$C$8:$C$91,B9,'Consolidado Mapa de Riesgos'!$AP$8:$AP$91,"Cumple")</f>
        <v>6</v>
      </c>
      <c r="J9" s="132">
        <f>COUNTIFS('Consolidado Mapa de Riesgos'!$C$8:$C$91,B9,'Consolidado Mapa de Riesgos'!$AP$8:$AP$91,"No Cumple")</f>
        <v>0</v>
      </c>
      <c r="K9" s="128">
        <f>COUNTIFS('Consolidado Mapa de Riesgos'!$C$8:$C$91,B9,'Consolidado Mapa de Riesgos'!$AQ$8:$AQ$91,"Cumple")</f>
        <v>4</v>
      </c>
      <c r="L9" s="132">
        <f>COUNTIFS('Consolidado Mapa de Riesgos'!$C$8:$C$91,B9,'Consolidado Mapa de Riesgos'!$AQ$8:$AQ$91,"No Cumple")</f>
        <v>2</v>
      </c>
      <c r="M9" s="128">
        <f>COUNTIFS('Consolidado Mapa de Riesgos'!$C$8:$C$91,B9,'Consolidado Mapa de Riesgos'!$AR$8:$AR$91,"Cumple")</f>
        <v>5</v>
      </c>
      <c r="N9" s="132">
        <f>COUNTIFS('Consolidado Mapa de Riesgos'!$C$8:$C$91,B9,'Consolidado Mapa de Riesgos'!$AR$8:$AR$91,"No Cumple")</f>
        <v>1</v>
      </c>
      <c r="O9" s="128">
        <f>COUNTIFS('Consolidado Mapa de Riesgos'!$C$8:$C$91,B9,'Consolidado Mapa de Riesgos'!$AS$8:$AS$91,"Cumple")</f>
        <v>0</v>
      </c>
      <c r="P9" s="132">
        <f>COUNTIFS('Consolidado Mapa de Riesgos'!$C$8:$C$91,B9,'Consolidado Mapa de Riesgos'!$AS$8:$AS$91,"No Cumple")</f>
        <v>6</v>
      </c>
      <c r="Q9" s="128">
        <f>COUNTIFS('Consolidado Mapa de Riesgos'!$C$8:$C$91,B9,'Consolidado Mapa de Riesgos'!$AT$8:$AT$91,"Cumple")</f>
        <v>2</v>
      </c>
      <c r="R9" s="132">
        <f>COUNTIFS('Consolidado Mapa de Riesgos'!$C$8:$C$91,B9,'Consolidado Mapa de Riesgos'!$AT$8:$AT$91,"No Cumple")</f>
        <v>4</v>
      </c>
      <c r="T9" s="147"/>
      <c r="U9" s="147"/>
    </row>
    <row r="10" spans="2:21" ht="16.5" x14ac:dyDescent="0.3">
      <c r="B10" s="130" t="s">
        <v>623</v>
      </c>
      <c r="C10" s="143">
        <f>COUNTIFS('Consolidado Mapa de Riesgos'!$C$8:$C$91,B10,'Consolidado Mapa de Riesgos'!$AM$8:$AM$91,"Cumple")</f>
        <v>0</v>
      </c>
      <c r="D10" s="132">
        <f>COUNTIFS('Consolidado Mapa de Riesgos'!$C$8:$C$91,B10,'Consolidado Mapa de Riesgos'!$AM$8:$AM$91,"No Cumple")</f>
        <v>4</v>
      </c>
      <c r="E10" s="143">
        <f>COUNTIFS('Consolidado Mapa de Riesgos'!$C$8:$C$91,B10,'Consolidado Mapa de Riesgos'!$AN$8:$AN$91,"Cumple")</f>
        <v>0</v>
      </c>
      <c r="F10" s="132">
        <f>COUNTIFS('Consolidado Mapa de Riesgos'!$C$8:$C$91,B10,'Consolidado Mapa de Riesgos'!$AN$8:$AN$91,"No Cumple")</f>
        <v>4</v>
      </c>
      <c r="G10" s="128">
        <f>COUNTIFS('Consolidado Mapa de Riesgos'!$C$8:$C$91,B10,'Consolidado Mapa de Riesgos'!$AO$8:$AO$91,"Cumple")</f>
        <v>3</v>
      </c>
      <c r="H10" s="132">
        <f>COUNTIFS('Consolidado Mapa de Riesgos'!$C$8:$C$91,B10,'Consolidado Mapa de Riesgos'!$AO$8:$AO$91,"No Cumple")</f>
        <v>1</v>
      </c>
      <c r="I10" s="128">
        <f>COUNTIFS('Consolidado Mapa de Riesgos'!$C$8:$C$91,B10,'Consolidado Mapa de Riesgos'!$AP$8:$AP$91,"Cumple")</f>
        <v>4</v>
      </c>
      <c r="J10" s="132">
        <f>COUNTIFS('Consolidado Mapa de Riesgos'!$C$8:$C$91,B10,'Consolidado Mapa de Riesgos'!$AP$8:$AP$91,"No Cumple")</f>
        <v>0</v>
      </c>
      <c r="K10" s="128">
        <f>COUNTIFS('Consolidado Mapa de Riesgos'!$C$8:$C$91,B10,'Consolidado Mapa de Riesgos'!$AQ$8:$AQ$91,"Cumple")</f>
        <v>3</v>
      </c>
      <c r="L10" s="132">
        <f>COUNTIFS('Consolidado Mapa de Riesgos'!$C$8:$C$91,B10,'Consolidado Mapa de Riesgos'!$AQ$8:$AQ$91,"No Cumple")</f>
        <v>1</v>
      </c>
      <c r="M10" s="128">
        <f>COUNTIFS('Consolidado Mapa de Riesgos'!$C$8:$C$91,B10,'Consolidado Mapa de Riesgos'!$AR$8:$AR$91,"Cumple")</f>
        <v>1</v>
      </c>
      <c r="N10" s="132">
        <f>COUNTIFS('Consolidado Mapa de Riesgos'!$C$8:$C$91,B10,'Consolidado Mapa de Riesgos'!$AR$8:$AR$91,"No Cumple")</f>
        <v>3</v>
      </c>
      <c r="O10" s="128">
        <f>COUNTIFS('Consolidado Mapa de Riesgos'!$C$8:$C$91,B10,'Consolidado Mapa de Riesgos'!$AS$8:$AS$91,"Cumple")</f>
        <v>1</v>
      </c>
      <c r="P10" s="132">
        <f>COUNTIFS('Consolidado Mapa de Riesgos'!$C$8:$C$91,B10,'Consolidado Mapa de Riesgos'!$AS$8:$AS$91,"No Cumple")</f>
        <v>3</v>
      </c>
      <c r="Q10" s="128">
        <f>COUNTIFS('Consolidado Mapa de Riesgos'!$C$8:$C$91,B10,'Consolidado Mapa de Riesgos'!$AT$8:$AT$91,"Cumple")</f>
        <v>4</v>
      </c>
      <c r="R10" s="132">
        <f>COUNTIFS('Consolidado Mapa de Riesgos'!$C$8:$C$91,B10,'Consolidado Mapa de Riesgos'!$AT$8:$AT$91,"No Cumple")</f>
        <v>0</v>
      </c>
      <c r="T10" s="147"/>
      <c r="U10" s="147"/>
    </row>
    <row r="11" spans="2:21" ht="16.5" x14ac:dyDescent="0.3">
      <c r="B11" s="130" t="s">
        <v>659</v>
      </c>
      <c r="C11" s="143">
        <f>COUNTIFS('Consolidado Mapa de Riesgos'!$C$8:$C$91,B11,'Consolidado Mapa de Riesgos'!$AM$8:$AM$91,"Cumple")</f>
        <v>3</v>
      </c>
      <c r="D11" s="132">
        <f>COUNTIFS('Consolidado Mapa de Riesgos'!$C$8:$C$91,B11,'Consolidado Mapa de Riesgos'!$AM$8:$AM$91,"No Cumple")</f>
        <v>2</v>
      </c>
      <c r="E11" s="143">
        <f>COUNTIFS('Consolidado Mapa de Riesgos'!$C$8:$C$91,B11,'Consolidado Mapa de Riesgos'!$AN$8:$AN$91,"Cumple")</f>
        <v>4</v>
      </c>
      <c r="F11" s="132">
        <f>COUNTIFS('Consolidado Mapa de Riesgos'!$C$8:$C$91,B11,'Consolidado Mapa de Riesgos'!$AN$8:$AN$91,"No Cumple")</f>
        <v>1</v>
      </c>
      <c r="G11" s="128">
        <f>COUNTIFS('Consolidado Mapa de Riesgos'!$C$8:$C$91,B11,'Consolidado Mapa de Riesgos'!$AO$8:$AO$91,"Cumple")</f>
        <v>2</v>
      </c>
      <c r="H11" s="132">
        <f>COUNTIFS('Consolidado Mapa de Riesgos'!$C$8:$C$91,B11,'Consolidado Mapa de Riesgos'!$AO$8:$AO$91,"No Cumple")</f>
        <v>3</v>
      </c>
      <c r="I11" s="128">
        <f>COUNTIFS('Consolidado Mapa de Riesgos'!$C$8:$C$91,B11,'Consolidado Mapa de Riesgos'!$AP$8:$AP$91,"Cumple")</f>
        <v>5</v>
      </c>
      <c r="J11" s="132">
        <f>COUNTIFS('Consolidado Mapa de Riesgos'!$C$8:$C$91,B11,'Consolidado Mapa de Riesgos'!$AP$8:$AP$91,"No Cumple")</f>
        <v>0</v>
      </c>
      <c r="K11" s="128">
        <f>COUNTIFS('Consolidado Mapa de Riesgos'!$C$8:$C$91,B11,'Consolidado Mapa de Riesgos'!$AQ$8:$AQ$91,"Cumple")</f>
        <v>2</v>
      </c>
      <c r="L11" s="132">
        <f>COUNTIFS('Consolidado Mapa de Riesgos'!$C$8:$C$91,B11,'Consolidado Mapa de Riesgos'!$AQ$8:$AQ$91,"No Cumple")</f>
        <v>3</v>
      </c>
      <c r="M11" s="128">
        <f>COUNTIFS('Consolidado Mapa de Riesgos'!$C$8:$C$91,B11,'Consolidado Mapa de Riesgos'!$AR$8:$AR$91,"Cumple")</f>
        <v>0</v>
      </c>
      <c r="N11" s="132">
        <f>COUNTIFS('Consolidado Mapa de Riesgos'!$C$8:$C$91,B11,'Consolidado Mapa de Riesgos'!$AR$8:$AR$91,"No Cumple")</f>
        <v>5</v>
      </c>
      <c r="O11" s="128">
        <f>COUNTIFS('Consolidado Mapa de Riesgos'!$C$8:$C$91,B11,'Consolidado Mapa de Riesgos'!$AS$8:$AS$91,"Cumple")</f>
        <v>2</v>
      </c>
      <c r="P11" s="132">
        <f>COUNTIFS('Consolidado Mapa de Riesgos'!$C$8:$C$91,B11,'Consolidado Mapa de Riesgos'!$AS$8:$AS$91,"No Cumple")</f>
        <v>3</v>
      </c>
      <c r="Q11" s="128">
        <f>COUNTIFS('Consolidado Mapa de Riesgos'!$C$8:$C$91,B11,'Consolidado Mapa de Riesgos'!$AT$8:$AT$91,"Cumple")</f>
        <v>0</v>
      </c>
      <c r="R11" s="132">
        <f>COUNTIFS('Consolidado Mapa de Riesgos'!$C$8:$C$91,B11,'Consolidado Mapa de Riesgos'!$AT$8:$AT$91,"No Cumple")</f>
        <v>5</v>
      </c>
      <c r="T11" s="147"/>
      <c r="U11" s="147"/>
    </row>
    <row r="12" spans="2:21" ht="16.5" x14ac:dyDescent="0.3">
      <c r="B12" s="130" t="s">
        <v>211</v>
      </c>
      <c r="C12" s="143">
        <f>COUNTIFS('Consolidado Mapa de Riesgos'!$C$8:$C$91,B12,'Consolidado Mapa de Riesgos'!$AM$8:$AM$91,"Cumple")</f>
        <v>0</v>
      </c>
      <c r="D12" s="132">
        <f>COUNTIFS('Consolidado Mapa de Riesgos'!$C$8:$C$91,B12,'Consolidado Mapa de Riesgos'!$AM$8:$AM$91,"No Cumple")</f>
        <v>9</v>
      </c>
      <c r="E12" s="143">
        <f>COUNTIFS('Consolidado Mapa de Riesgos'!$C$8:$C$91,B12,'Consolidado Mapa de Riesgos'!$AN$8:$AN$91,"Cumple")</f>
        <v>5</v>
      </c>
      <c r="F12" s="132">
        <f>COUNTIFS('Consolidado Mapa de Riesgos'!$C$8:$C$91,B12,'Consolidado Mapa de Riesgos'!$AN$8:$AN$91,"No Cumple")</f>
        <v>4</v>
      </c>
      <c r="G12" s="128">
        <f>COUNTIFS('Consolidado Mapa de Riesgos'!$C$8:$C$91,B12,'Consolidado Mapa de Riesgos'!$AO$8:$AO$91,"Cumple")</f>
        <v>9</v>
      </c>
      <c r="H12" s="132">
        <f>COUNTIFS('Consolidado Mapa de Riesgos'!$C$8:$C$91,B12,'Consolidado Mapa de Riesgos'!$AO$8:$AO$91,"No Cumple")</f>
        <v>0</v>
      </c>
      <c r="I12" s="128">
        <f>COUNTIFS('Consolidado Mapa de Riesgos'!$C$8:$C$91,B12,'Consolidado Mapa de Riesgos'!$AP$8:$AP$91,"Cumple")</f>
        <v>9</v>
      </c>
      <c r="J12" s="132">
        <f>COUNTIFS('Consolidado Mapa de Riesgos'!$C$8:$C$91,B12,'Consolidado Mapa de Riesgos'!$AP$8:$AP$91,"No Cumple")</f>
        <v>0</v>
      </c>
      <c r="K12" s="128">
        <f>COUNTIFS('Consolidado Mapa de Riesgos'!$C$8:$C$91,B12,'Consolidado Mapa de Riesgos'!$AQ$8:$AQ$91,"Cumple")</f>
        <v>9</v>
      </c>
      <c r="L12" s="132">
        <f>COUNTIFS('Consolidado Mapa de Riesgos'!$C$8:$C$91,B12,'Consolidado Mapa de Riesgos'!$AQ$8:$AQ$91,"No Cumple")</f>
        <v>0</v>
      </c>
      <c r="M12" s="128">
        <f>COUNTIFS('Consolidado Mapa de Riesgos'!$C$8:$C$91,B12,'Consolidado Mapa de Riesgos'!$AR$8:$AR$91,"Cumple")</f>
        <v>6</v>
      </c>
      <c r="N12" s="132">
        <f>COUNTIFS('Consolidado Mapa de Riesgos'!$C$8:$C$91,B12,'Consolidado Mapa de Riesgos'!$AR$8:$AR$91,"No Cumple")</f>
        <v>3</v>
      </c>
      <c r="O12" s="128">
        <f>COUNTIFS('Consolidado Mapa de Riesgos'!$C$8:$C$91,B12,'Consolidado Mapa de Riesgos'!$AS$8:$AS$91,"Cumple")</f>
        <v>1</v>
      </c>
      <c r="P12" s="132">
        <f>COUNTIFS('Consolidado Mapa de Riesgos'!$C$8:$C$91,B12,'Consolidado Mapa de Riesgos'!$AS$8:$AS$91,"No Cumple")</f>
        <v>8</v>
      </c>
      <c r="Q12" s="128">
        <f>COUNTIFS('Consolidado Mapa de Riesgos'!$C$8:$C$91,B12,'Consolidado Mapa de Riesgos'!$AT$8:$AT$91,"Cumple")</f>
        <v>0</v>
      </c>
      <c r="R12" s="132">
        <f>COUNTIFS('Consolidado Mapa de Riesgos'!$C$8:$C$91,B12,'Consolidado Mapa de Riesgos'!$AT$8:$AT$91,"No Cumple")</f>
        <v>9</v>
      </c>
      <c r="T12" s="147"/>
      <c r="U12" s="147"/>
    </row>
    <row r="13" spans="2:21" ht="16.5" x14ac:dyDescent="0.3">
      <c r="B13" s="130" t="s">
        <v>291</v>
      </c>
      <c r="C13" s="143">
        <f>COUNTIFS('Consolidado Mapa de Riesgos'!$C$8:$C$91,B13,'Consolidado Mapa de Riesgos'!$AM$8:$AM$91,"Cumple")</f>
        <v>1</v>
      </c>
      <c r="D13" s="132">
        <f>COUNTIFS('Consolidado Mapa de Riesgos'!$C$8:$C$91,B13,'Consolidado Mapa de Riesgos'!$AM$8:$AM$91,"No Cumple")</f>
        <v>3</v>
      </c>
      <c r="E13" s="143">
        <f>COUNTIFS('Consolidado Mapa de Riesgos'!$C$8:$C$91,B13,'Consolidado Mapa de Riesgos'!$AN$8:$AN$91,"Cumple")</f>
        <v>4</v>
      </c>
      <c r="F13" s="132">
        <f>COUNTIFS('Consolidado Mapa de Riesgos'!$C$8:$C$91,B13,'Consolidado Mapa de Riesgos'!$AN$8:$AN$91,"No Cumple")</f>
        <v>0</v>
      </c>
      <c r="G13" s="128">
        <f>COUNTIFS('Consolidado Mapa de Riesgos'!$C$8:$C$91,B13,'Consolidado Mapa de Riesgos'!$AO$8:$AO$91,"Cumple")</f>
        <v>4</v>
      </c>
      <c r="H13" s="132">
        <f>COUNTIFS('Consolidado Mapa de Riesgos'!$C$8:$C$91,B13,'Consolidado Mapa de Riesgos'!$AO$8:$AO$91,"No Cumple")</f>
        <v>0</v>
      </c>
      <c r="I13" s="128">
        <f>COUNTIFS('Consolidado Mapa de Riesgos'!$C$8:$C$91,B13,'Consolidado Mapa de Riesgos'!$AP$8:$AP$91,"Cumple")</f>
        <v>4</v>
      </c>
      <c r="J13" s="132">
        <f>COUNTIFS('Consolidado Mapa de Riesgos'!$C$8:$C$91,B13,'Consolidado Mapa de Riesgos'!$AP$8:$AP$91,"No Cumple")</f>
        <v>0</v>
      </c>
      <c r="K13" s="128">
        <f>COUNTIFS('Consolidado Mapa de Riesgos'!$C$8:$C$91,B13,'Consolidado Mapa de Riesgos'!$AQ$8:$AQ$91,"Cumple")</f>
        <v>3</v>
      </c>
      <c r="L13" s="132">
        <f>COUNTIFS('Consolidado Mapa de Riesgos'!$C$8:$C$91,B13,'Consolidado Mapa de Riesgos'!$AQ$8:$AQ$91,"No Cumple")</f>
        <v>1</v>
      </c>
      <c r="M13" s="128">
        <f>COUNTIFS('Consolidado Mapa de Riesgos'!$C$8:$C$91,B13,'Consolidado Mapa de Riesgos'!$AR$8:$AR$91,"Cumple")</f>
        <v>4</v>
      </c>
      <c r="N13" s="132">
        <f>COUNTIFS('Consolidado Mapa de Riesgos'!$C$8:$C$91,B13,'Consolidado Mapa de Riesgos'!$AR$8:$AR$91,"No Cumple")</f>
        <v>0</v>
      </c>
      <c r="O13" s="128">
        <f>COUNTIFS('Consolidado Mapa de Riesgos'!$C$8:$C$91,B13,'Consolidado Mapa de Riesgos'!$AS$8:$AS$91,"Cumple")</f>
        <v>2</v>
      </c>
      <c r="P13" s="132">
        <f>COUNTIFS('Consolidado Mapa de Riesgos'!$C$8:$C$91,B13,'Consolidado Mapa de Riesgos'!$AS$8:$AS$91,"No Cumple")</f>
        <v>2</v>
      </c>
      <c r="Q13" s="128">
        <f>COUNTIFS('Consolidado Mapa de Riesgos'!$C$8:$C$91,B13,'Consolidado Mapa de Riesgos'!$AT$8:$AT$91,"Cumple")</f>
        <v>3</v>
      </c>
      <c r="R13" s="132">
        <f>COUNTIFS('Consolidado Mapa de Riesgos'!$C$8:$C$91,B13,'Consolidado Mapa de Riesgos'!$AT$8:$AT$91,"No Cumple")</f>
        <v>1</v>
      </c>
      <c r="T13" s="147"/>
      <c r="U13" s="147"/>
    </row>
    <row r="14" spans="2:21" ht="33" x14ac:dyDescent="0.3">
      <c r="B14" s="130" t="s">
        <v>785</v>
      </c>
      <c r="C14" s="143">
        <f>COUNTIFS('Consolidado Mapa de Riesgos'!$C$8:$C$91,B14,'Consolidado Mapa de Riesgos'!$AM$8:$AM$91,"Cumple")</f>
        <v>0</v>
      </c>
      <c r="D14" s="132">
        <f>COUNTIFS('Consolidado Mapa de Riesgos'!$C$8:$C$91,B14,'Consolidado Mapa de Riesgos'!$AM$8:$AM$91,"No Cumple")</f>
        <v>2</v>
      </c>
      <c r="E14" s="143">
        <f>COUNTIFS('Consolidado Mapa de Riesgos'!$C$8:$C$91,B14,'Consolidado Mapa de Riesgos'!$AN$8:$AN$91,"Cumple")</f>
        <v>1</v>
      </c>
      <c r="F14" s="132">
        <f>COUNTIFS('Consolidado Mapa de Riesgos'!$C$8:$C$91,B14,'Consolidado Mapa de Riesgos'!$AN$8:$AN$91,"No Cumple")</f>
        <v>1</v>
      </c>
      <c r="G14" s="128">
        <f>COUNTIFS('Consolidado Mapa de Riesgos'!$C$8:$C$91,B14,'Consolidado Mapa de Riesgos'!$AO$8:$AO$91,"Cumple")</f>
        <v>1</v>
      </c>
      <c r="H14" s="132">
        <f>COUNTIFS('Consolidado Mapa de Riesgos'!$C$8:$C$91,B14,'Consolidado Mapa de Riesgos'!$AO$8:$AO$91,"No Cumple")</f>
        <v>1</v>
      </c>
      <c r="I14" s="128">
        <f>COUNTIFS('Consolidado Mapa de Riesgos'!$C$8:$C$91,B14,'Consolidado Mapa de Riesgos'!$AP$8:$AP$91,"Cumple")</f>
        <v>2</v>
      </c>
      <c r="J14" s="132">
        <f>COUNTIFS('Consolidado Mapa de Riesgos'!$C$8:$C$91,B14,'Consolidado Mapa de Riesgos'!$AP$8:$AP$91,"No Cumple")</f>
        <v>0</v>
      </c>
      <c r="K14" s="128">
        <f>COUNTIFS('Consolidado Mapa de Riesgos'!$C$8:$C$91,B14,'Consolidado Mapa de Riesgos'!$AQ$8:$AQ$91,"Cumple")</f>
        <v>2</v>
      </c>
      <c r="L14" s="132">
        <f>COUNTIFS('Consolidado Mapa de Riesgos'!$C$8:$C$91,B14,'Consolidado Mapa de Riesgos'!$AQ$8:$AQ$91,"No Cumple")</f>
        <v>0</v>
      </c>
      <c r="M14" s="128">
        <f>COUNTIFS('Consolidado Mapa de Riesgos'!$C$8:$C$91,B14,'Consolidado Mapa de Riesgos'!$AR$8:$AR$91,"Cumple")</f>
        <v>1</v>
      </c>
      <c r="N14" s="132">
        <f>COUNTIFS('Consolidado Mapa de Riesgos'!$C$8:$C$91,B14,'Consolidado Mapa de Riesgos'!$AR$8:$AR$91,"No Cumple")</f>
        <v>1</v>
      </c>
      <c r="O14" s="128">
        <f>COUNTIFS('Consolidado Mapa de Riesgos'!$C$8:$C$91,B14,'Consolidado Mapa de Riesgos'!$AS$8:$AS$91,"Cumple")</f>
        <v>0</v>
      </c>
      <c r="P14" s="132">
        <f>COUNTIFS('Consolidado Mapa de Riesgos'!$C$8:$C$91,B14,'Consolidado Mapa de Riesgos'!$AS$8:$AS$91,"No Cumple")</f>
        <v>2</v>
      </c>
      <c r="Q14" s="128">
        <f>COUNTIFS('Consolidado Mapa de Riesgos'!$C$8:$C$91,B14,'Consolidado Mapa de Riesgos'!$AT$8:$AT$91,"Cumple")</f>
        <v>0</v>
      </c>
      <c r="R14" s="132">
        <f>COUNTIFS('Consolidado Mapa de Riesgos'!$C$8:$C$91,B14,'Consolidado Mapa de Riesgos'!$AT$8:$AT$91,"No Cumple")</f>
        <v>2</v>
      </c>
      <c r="T14" s="147"/>
      <c r="U14" s="147"/>
    </row>
    <row r="15" spans="2:21" ht="16.5" x14ac:dyDescent="0.3">
      <c r="B15" s="130" t="s">
        <v>171</v>
      </c>
      <c r="C15" s="143">
        <f>COUNTIFS('Consolidado Mapa de Riesgos'!$C$8:$C$91,B15,'Consolidado Mapa de Riesgos'!$AM$8:$AM$91,"Cumple")</f>
        <v>4</v>
      </c>
      <c r="D15" s="132">
        <f>COUNTIFS('Consolidado Mapa de Riesgos'!$C$8:$C$91,B15,'Consolidado Mapa de Riesgos'!$AM$8:$AM$91,"No Cumple")</f>
        <v>0</v>
      </c>
      <c r="E15" s="143">
        <f>COUNTIFS('Consolidado Mapa de Riesgos'!$C$8:$C$91,B15,'Consolidado Mapa de Riesgos'!$AN$8:$AN$91,"Cumple")</f>
        <v>4</v>
      </c>
      <c r="F15" s="132">
        <f>COUNTIFS('Consolidado Mapa de Riesgos'!$C$8:$C$91,B15,'Consolidado Mapa de Riesgos'!$AN$8:$AN$91,"No Cumple")</f>
        <v>0</v>
      </c>
      <c r="G15" s="128">
        <f>COUNTIFS('Consolidado Mapa de Riesgos'!$C$8:$C$91,B15,'Consolidado Mapa de Riesgos'!$AO$8:$AO$91,"Cumple")</f>
        <v>3</v>
      </c>
      <c r="H15" s="132">
        <f>COUNTIFS('Consolidado Mapa de Riesgos'!$C$8:$C$91,B15,'Consolidado Mapa de Riesgos'!$AO$8:$AO$91,"No Cumple")</f>
        <v>1</v>
      </c>
      <c r="I15" s="128">
        <f>COUNTIFS('Consolidado Mapa de Riesgos'!$C$8:$C$91,B15,'Consolidado Mapa de Riesgos'!$AP$8:$AP$91,"Cumple")</f>
        <v>4</v>
      </c>
      <c r="J15" s="132">
        <f>COUNTIFS('Consolidado Mapa de Riesgos'!$C$8:$C$91,B15,'Consolidado Mapa de Riesgos'!$AP$8:$AP$91,"No Cumple")</f>
        <v>0</v>
      </c>
      <c r="K15" s="128">
        <f>COUNTIFS('Consolidado Mapa de Riesgos'!$C$8:$C$91,B15,'Consolidado Mapa de Riesgos'!$AQ$8:$AQ$91,"Cumple")</f>
        <v>4</v>
      </c>
      <c r="L15" s="132">
        <f>COUNTIFS('Consolidado Mapa de Riesgos'!$C$8:$C$91,B15,'Consolidado Mapa de Riesgos'!$AQ$8:$AQ$91,"No Cumple")</f>
        <v>0</v>
      </c>
      <c r="M15" s="128">
        <f>COUNTIFS('Consolidado Mapa de Riesgos'!$C$8:$C$91,B15,'Consolidado Mapa de Riesgos'!$AR$8:$AR$91,"Cumple")</f>
        <v>2</v>
      </c>
      <c r="N15" s="132">
        <f>COUNTIFS('Consolidado Mapa de Riesgos'!$C$8:$C$91,B15,'Consolidado Mapa de Riesgos'!$AR$8:$AR$91,"No Cumple")</f>
        <v>2</v>
      </c>
      <c r="O15" s="128">
        <f>COUNTIFS('Consolidado Mapa de Riesgos'!$C$8:$C$91,B15,'Consolidado Mapa de Riesgos'!$AS$8:$AS$91,"Cumple")</f>
        <v>2</v>
      </c>
      <c r="P15" s="132">
        <f>COUNTIFS('Consolidado Mapa de Riesgos'!$C$8:$C$91,B15,'Consolidado Mapa de Riesgos'!$AS$8:$AS$91,"No Cumple")</f>
        <v>2</v>
      </c>
      <c r="Q15" s="128">
        <f>COUNTIFS('Consolidado Mapa de Riesgos'!$C$8:$C$91,B15,'Consolidado Mapa de Riesgos'!$AT$8:$AT$91,"Cumple")</f>
        <v>0</v>
      </c>
      <c r="R15" s="132">
        <f>COUNTIFS('Consolidado Mapa de Riesgos'!$C$8:$C$91,B15,'Consolidado Mapa de Riesgos'!$AT$8:$AT$91,"No Cumple")</f>
        <v>4</v>
      </c>
      <c r="T15" s="147"/>
      <c r="U15" s="147"/>
    </row>
    <row r="16" spans="2:21" ht="16.5" x14ac:dyDescent="0.3">
      <c r="B16" s="130" t="s">
        <v>563</v>
      </c>
      <c r="C16" s="143">
        <f>COUNTIFS('Consolidado Mapa de Riesgos'!$C$8:$C$91,B16,'Consolidado Mapa de Riesgos'!$AM$8:$AM$91,"Cumple")</f>
        <v>4</v>
      </c>
      <c r="D16" s="132">
        <f>COUNTIFS('Consolidado Mapa de Riesgos'!$C$8:$C$91,B16,'Consolidado Mapa de Riesgos'!$AM$8:$AM$91,"No Cumple")</f>
        <v>2</v>
      </c>
      <c r="E16" s="143">
        <f>COUNTIFS('Consolidado Mapa de Riesgos'!$C$8:$C$91,B16,'Consolidado Mapa de Riesgos'!$AN$8:$AN$91,"Cumple")</f>
        <v>4</v>
      </c>
      <c r="F16" s="132">
        <f>COUNTIFS('Consolidado Mapa de Riesgos'!$C$8:$C$91,B16,'Consolidado Mapa de Riesgos'!$AN$8:$AN$91,"No Cumple")</f>
        <v>2</v>
      </c>
      <c r="G16" s="128">
        <f>COUNTIFS('Consolidado Mapa de Riesgos'!$C$8:$C$91,B16,'Consolidado Mapa de Riesgos'!$AO$8:$AO$91,"Cumple")</f>
        <v>5</v>
      </c>
      <c r="H16" s="132">
        <f>COUNTIFS('Consolidado Mapa de Riesgos'!$C$8:$C$91,B16,'Consolidado Mapa de Riesgos'!$AO$8:$AO$91,"No Cumple")</f>
        <v>1</v>
      </c>
      <c r="I16" s="128">
        <f>COUNTIFS('Consolidado Mapa de Riesgos'!$C$8:$C$91,B16,'Consolidado Mapa de Riesgos'!$AP$8:$AP$91,"Cumple")</f>
        <v>6</v>
      </c>
      <c r="J16" s="132">
        <f>COUNTIFS('Consolidado Mapa de Riesgos'!$C$8:$C$91,B16,'Consolidado Mapa de Riesgos'!$AP$8:$AP$91,"No Cumple")</f>
        <v>0</v>
      </c>
      <c r="K16" s="128">
        <f>COUNTIFS('Consolidado Mapa de Riesgos'!$C$8:$C$91,B16,'Consolidado Mapa de Riesgos'!$AQ$8:$AQ$91,"Cumple")</f>
        <v>6</v>
      </c>
      <c r="L16" s="132">
        <f>COUNTIFS('Consolidado Mapa de Riesgos'!$C$8:$C$91,B16,'Consolidado Mapa de Riesgos'!$AQ$8:$AQ$91,"No Cumple")</f>
        <v>0</v>
      </c>
      <c r="M16" s="128">
        <f>COUNTIFS('Consolidado Mapa de Riesgos'!$C$8:$C$91,B16,'Consolidado Mapa de Riesgos'!$AR$8:$AR$91,"Cumple")</f>
        <v>5</v>
      </c>
      <c r="N16" s="132">
        <f>COUNTIFS('Consolidado Mapa de Riesgos'!$C$8:$C$91,B16,'Consolidado Mapa de Riesgos'!$AR$8:$AR$91,"No Cumple")</f>
        <v>1</v>
      </c>
      <c r="O16" s="128">
        <f>COUNTIFS('Consolidado Mapa de Riesgos'!$C$8:$C$91,B16,'Consolidado Mapa de Riesgos'!$AS$8:$AS$91,"Cumple")</f>
        <v>4</v>
      </c>
      <c r="P16" s="132">
        <f>COUNTIFS('Consolidado Mapa de Riesgos'!$C$8:$C$91,B16,'Consolidado Mapa de Riesgos'!$AS$8:$AS$91,"No Cumple")</f>
        <v>2</v>
      </c>
      <c r="Q16" s="128">
        <f>COUNTIFS('Consolidado Mapa de Riesgos'!$C$8:$C$91,B16,'Consolidado Mapa de Riesgos'!$AT$8:$AT$91,"Cumple")</f>
        <v>0</v>
      </c>
      <c r="R16" s="132">
        <f>COUNTIFS('Consolidado Mapa de Riesgos'!$C$8:$C$91,B16,'Consolidado Mapa de Riesgos'!$AT$8:$AT$91,"No Cumple")</f>
        <v>6</v>
      </c>
      <c r="T16" s="147"/>
      <c r="U16" s="147"/>
    </row>
    <row r="17" spans="2:21" ht="16.5" x14ac:dyDescent="0.3">
      <c r="B17" s="130" t="s">
        <v>131</v>
      </c>
      <c r="C17" s="143">
        <f>COUNTIFS('Consolidado Mapa de Riesgos'!$C$8:$C$91,B17,'Consolidado Mapa de Riesgos'!$AM$8:$AM$91,"Cumple")</f>
        <v>0</v>
      </c>
      <c r="D17" s="132">
        <f>COUNTIFS('Consolidado Mapa de Riesgos'!$C$8:$C$91,B17,'Consolidado Mapa de Riesgos'!$AM$8:$AM$91,"No Cumple")</f>
        <v>5</v>
      </c>
      <c r="E17" s="143">
        <f>COUNTIFS('Consolidado Mapa de Riesgos'!$C$8:$C$91,B17,'Consolidado Mapa de Riesgos'!$AN$8:$AN$91,"Cumple")</f>
        <v>3</v>
      </c>
      <c r="F17" s="132">
        <f>COUNTIFS('Consolidado Mapa de Riesgos'!$C$8:$C$91,B17,'Consolidado Mapa de Riesgos'!$AN$8:$AN$91,"No Cumple")</f>
        <v>2</v>
      </c>
      <c r="G17" s="128">
        <f>COUNTIFS('Consolidado Mapa de Riesgos'!$C$8:$C$91,B17,'Consolidado Mapa de Riesgos'!$AO$8:$AO$91,"Cumple")</f>
        <v>5</v>
      </c>
      <c r="H17" s="132">
        <f>COUNTIFS('Consolidado Mapa de Riesgos'!$C$8:$C$91,B17,'Consolidado Mapa de Riesgos'!$AO$8:$AO$91,"No Cumple")</f>
        <v>0</v>
      </c>
      <c r="I17" s="128">
        <f>COUNTIFS('Consolidado Mapa de Riesgos'!$C$8:$C$91,B17,'Consolidado Mapa de Riesgos'!$AP$8:$AP$91,"Cumple")</f>
        <v>2</v>
      </c>
      <c r="J17" s="132">
        <f>COUNTIFS('Consolidado Mapa de Riesgos'!$C$8:$C$91,B17,'Consolidado Mapa de Riesgos'!$AP$8:$AP$91,"No Cumple")</f>
        <v>3</v>
      </c>
      <c r="K17" s="128">
        <f>COUNTIFS('Consolidado Mapa de Riesgos'!$C$8:$C$91,B17,'Consolidado Mapa de Riesgos'!$AQ$8:$AQ$91,"Cumple")</f>
        <v>3</v>
      </c>
      <c r="L17" s="132">
        <f>COUNTIFS('Consolidado Mapa de Riesgos'!$C$8:$C$91,B17,'Consolidado Mapa de Riesgos'!$AQ$8:$AQ$91,"No Cumple")</f>
        <v>2</v>
      </c>
      <c r="M17" s="128">
        <f>COUNTIFS('Consolidado Mapa de Riesgos'!$C$8:$C$91,B17,'Consolidado Mapa de Riesgos'!$AR$8:$AR$91,"Cumple")</f>
        <v>2</v>
      </c>
      <c r="N17" s="132">
        <f>COUNTIFS('Consolidado Mapa de Riesgos'!$C$8:$C$91,B17,'Consolidado Mapa de Riesgos'!$AR$8:$AR$91,"No Cumple")</f>
        <v>3</v>
      </c>
      <c r="O17" s="128">
        <f>COUNTIFS('Consolidado Mapa de Riesgos'!$C$8:$C$91,B17,'Consolidado Mapa de Riesgos'!$AS$8:$AS$91,"Cumple")</f>
        <v>1</v>
      </c>
      <c r="P17" s="132">
        <f>COUNTIFS('Consolidado Mapa de Riesgos'!$C$8:$C$91,B17,'Consolidado Mapa de Riesgos'!$AS$8:$AS$91,"No Cumple")</f>
        <v>4</v>
      </c>
      <c r="Q17" s="128">
        <f>COUNTIFS('Consolidado Mapa de Riesgos'!$C$8:$C$91,B17,'Consolidado Mapa de Riesgos'!$AT$8:$AT$91,"Cumple")</f>
        <v>0</v>
      </c>
      <c r="R17" s="132">
        <f>COUNTIFS('Consolidado Mapa de Riesgos'!$C$8:$C$91,B17,'Consolidado Mapa de Riesgos'!$AT$8:$AT$91,"No Cumple")</f>
        <v>5</v>
      </c>
      <c r="T17" s="147"/>
      <c r="U17" s="147"/>
    </row>
    <row r="18" spans="2:21" ht="16.5" x14ac:dyDescent="0.3">
      <c r="B18" s="130" t="s">
        <v>82</v>
      </c>
      <c r="C18" s="143">
        <f>COUNTIFS('Consolidado Mapa de Riesgos'!$C$8:$C$91,B18,'Consolidado Mapa de Riesgos'!$AM$8:$AM$91,"Cumple")</f>
        <v>3</v>
      </c>
      <c r="D18" s="132">
        <f>COUNTIFS('Consolidado Mapa de Riesgos'!$C$8:$C$91,B18,'Consolidado Mapa de Riesgos'!$AM$8:$AM$91,"No Cumple")</f>
        <v>2</v>
      </c>
      <c r="E18" s="143">
        <f>COUNTIFS('Consolidado Mapa de Riesgos'!$C$8:$C$91,B18,'Consolidado Mapa de Riesgos'!$AN$8:$AN$91,"Cumple")</f>
        <v>3</v>
      </c>
      <c r="F18" s="132">
        <f>COUNTIFS('Consolidado Mapa de Riesgos'!$C$8:$C$91,B18,'Consolidado Mapa de Riesgos'!$AN$8:$AN$91,"No Cumple")</f>
        <v>2</v>
      </c>
      <c r="G18" s="128">
        <f>COUNTIFS('Consolidado Mapa de Riesgos'!$C$8:$C$91,B18,'Consolidado Mapa de Riesgos'!$AO$8:$AO$91,"Cumple")</f>
        <v>3</v>
      </c>
      <c r="H18" s="132">
        <f>COUNTIFS('Consolidado Mapa de Riesgos'!$C$8:$C$91,B18,'Consolidado Mapa de Riesgos'!$AO$8:$AO$91,"No Cumple")</f>
        <v>2</v>
      </c>
      <c r="I18" s="128">
        <f>COUNTIFS('Consolidado Mapa de Riesgos'!$C$8:$C$91,B18,'Consolidado Mapa de Riesgos'!$AP$8:$AP$91,"Cumple")</f>
        <v>3</v>
      </c>
      <c r="J18" s="132">
        <f>COUNTIFS('Consolidado Mapa de Riesgos'!$C$8:$C$91,B18,'Consolidado Mapa de Riesgos'!$AP$8:$AP$91,"No Cumple")</f>
        <v>2</v>
      </c>
      <c r="K18" s="128">
        <f>COUNTIFS('Consolidado Mapa de Riesgos'!$C$8:$C$91,B18,'Consolidado Mapa de Riesgos'!$AQ$8:$AQ$91,"Cumple")</f>
        <v>1</v>
      </c>
      <c r="L18" s="132">
        <f>COUNTIFS('Consolidado Mapa de Riesgos'!$C$8:$C$91,B18,'Consolidado Mapa de Riesgos'!$AQ$8:$AQ$91,"No Cumple")</f>
        <v>4</v>
      </c>
      <c r="M18" s="128">
        <f>COUNTIFS('Consolidado Mapa de Riesgos'!$C$8:$C$91,B18,'Consolidado Mapa de Riesgos'!$AR$8:$AR$91,"Cumple")</f>
        <v>0</v>
      </c>
      <c r="N18" s="132">
        <f>COUNTIFS('Consolidado Mapa de Riesgos'!$C$8:$C$91,B18,'Consolidado Mapa de Riesgos'!$AR$8:$AR$91,"No Cumple")</f>
        <v>5</v>
      </c>
      <c r="O18" s="128">
        <f>COUNTIFS('Consolidado Mapa de Riesgos'!$C$8:$C$91,B18,'Consolidado Mapa de Riesgos'!$AS$8:$AS$91,"Cumple")</f>
        <v>3</v>
      </c>
      <c r="P18" s="132">
        <f>COUNTIFS('Consolidado Mapa de Riesgos'!$C$8:$C$91,B18,'Consolidado Mapa de Riesgos'!$AS$8:$AS$91,"No Cumple")</f>
        <v>2</v>
      </c>
      <c r="Q18" s="128">
        <f>COUNTIFS('Consolidado Mapa de Riesgos'!$C$8:$C$91,B18,'Consolidado Mapa de Riesgos'!$AT$8:$AT$91,"Cumple")</f>
        <v>1</v>
      </c>
      <c r="R18" s="132">
        <f>COUNTIFS('Consolidado Mapa de Riesgos'!$C$8:$C$91,B18,'Consolidado Mapa de Riesgos'!$AT$8:$AT$91,"No Cumple")</f>
        <v>4</v>
      </c>
      <c r="T18" s="147"/>
      <c r="U18" s="147"/>
    </row>
    <row r="19" spans="2:21" ht="16.5" x14ac:dyDescent="0.3">
      <c r="B19" s="130" t="s">
        <v>535</v>
      </c>
      <c r="C19" s="143">
        <f>COUNTIFS('Consolidado Mapa de Riesgos'!$C$8:$C$91,B19,'Consolidado Mapa de Riesgos'!$AM$8:$AM$91,"Cumple")</f>
        <v>4</v>
      </c>
      <c r="D19" s="132">
        <f>COUNTIFS('Consolidado Mapa de Riesgos'!$C$8:$C$91,B19,'Consolidado Mapa de Riesgos'!$AM$8:$AM$91,"No Cumple")</f>
        <v>0</v>
      </c>
      <c r="E19" s="143">
        <f>COUNTIFS('Consolidado Mapa de Riesgos'!$C$8:$C$91,B19,'Consolidado Mapa de Riesgos'!$AN$8:$AN$91,"Cumple")</f>
        <v>4</v>
      </c>
      <c r="F19" s="132">
        <f>COUNTIFS('Consolidado Mapa de Riesgos'!$C$8:$C$91,B19,'Consolidado Mapa de Riesgos'!$AN$8:$AN$91,"No Cumple")</f>
        <v>0</v>
      </c>
      <c r="G19" s="128">
        <f>COUNTIFS('Consolidado Mapa de Riesgos'!$C$8:$C$91,B19,'Consolidado Mapa de Riesgos'!$AO$8:$AO$91,"Cumple")</f>
        <v>2</v>
      </c>
      <c r="H19" s="132">
        <f>COUNTIFS('Consolidado Mapa de Riesgos'!$C$8:$C$91,B19,'Consolidado Mapa de Riesgos'!$AO$8:$AO$91,"No Cumple")</f>
        <v>2</v>
      </c>
      <c r="I19" s="128">
        <f>COUNTIFS('Consolidado Mapa de Riesgos'!$C$8:$C$91,B19,'Consolidado Mapa de Riesgos'!$AP$8:$AP$91,"Cumple")</f>
        <v>4</v>
      </c>
      <c r="J19" s="132">
        <f>COUNTIFS('Consolidado Mapa de Riesgos'!$C$8:$C$91,B19,'Consolidado Mapa de Riesgos'!$AP$8:$AP$91,"No Cumple")</f>
        <v>0</v>
      </c>
      <c r="K19" s="128">
        <f>COUNTIFS('Consolidado Mapa de Riesgos'!$C$8:$C$91,B19,'Consolidado Mapa de Riesgos'!$AQ$8:$AQ$91,"Cumple")</f>
        <v>4</v>
      </c>
      <c r="L19" s="132">
        <f>COUNTIFS('Consolidado Mapa de Riesgos'!$C$8:$C$91,B19,'Consolidado Mapa de Riesgos'!$AQ$8:$AQ$91,"No Cumple")</f>
        <v>0</v>
      </c>
      <c r="M19" s="128">
        <f>COUNTIFS('Consolidado Mapa de Riesgos'!$C$8:$C$91,B19,'Consolidado Mapa de Riesgos'!$AR$8:$AR$91,"Cumple")</f>
        <v>0</v>
      </c>
      <c r="N19" s="132">
        <f>COUNTIFS('Consolidado Mapa de Riesgos'!$C$8:$C$91,B19,'Consolidado Mapa de Riesgos'!$AR$8:$AR$91,"No Cumple")</f>
        <v>4</v>
      </c>
      <c r="O19" s="128">
        <f>COUNTIFS('Consolidado Mapa de Riesgos'!$C$8:$C$91,B19,'Consolidado Mapa de Riesgos'!$AS$8:$AS$91,"Cumple")</f>
        <v>3</v>
      </c>
      <c r="P19" s="132">
        <f>COUNTIFS('Consolidado Mapa de Riesgos'!$C$8:$C$91,B19,'Consolidado Mapa de Riesgos'!$AS$8:$AS$91,"No Cumple")</f>
        <v>1</v>
      </c>
      <c r="Q19" s="128">
        <f>COUNTIFS('Consolidado Mapa de Riesgos'!$C$8:$C$91,B19,'Consolidado Mapa de Riesgos'!$AT$8:$AT$91,"Cumple")</f>
        <v>2</v>
      </c>
      <c r="R19" s="132">
        <f>COUNTIFS('Consolidado Mapa de Riesgos'!$C$8:$C$91,B19,'Consolidado Mapa de Riesgos'!$AT$8:$AT$91,"No Cumple")</f>
        <v>2</v>
      </c>
      <c r="T19" s="147"/>
      <c r="U19" s="147"/>
    </row>
    <row r="20" spans="2:21" ht="16.5" x14ac:dyDescent="0.3">
      <c r="B20" s="130" t="s">
        <v>397</v>
      </c>
      <c r="C20" s="143">
        <f>COUNTIFS('Consolidado Mapa de Riesgos'!$C$8:$C$91,B20,'Consolidado Mapa de Riesgos'!$AM$8:$AM$91,"Cumple")</f>
        <v>3</v>
      </c>
      <c r="D20" s="132">
        <f>COUNTIFS('Consolidado Mapa de Riesgos'!$C$8:$C$91,B20,'Consolidado Mapa de Riesgos'!$AM$8:$AM$91,"No Cumple")</f>
        <v>2</v>
      </c>
      <c r="E20" s="143">
        <f>COUNTIFS('Consolidado Mapa de Riesgos'!$C$8:$C$91,B20,'Consolidado Mapa de Riesgos'!$AN$8:$AN$91,"Cumple")</f>
        <v>4</v>
      </c>
      <c r="F20" s="132">
        <f>COUNTIFS('Consolidado Mapa de Riesgos'!$C$8:$C$91,B20,'Consolidado Mapa de Riesgos'!$AN$8:$AN$91,"No Cumple")</f>
        <v>1</v>
      </c>
      <c r="G20" s="128">
        <f>COUNTIFS('Consolidado Mapa de Riesgos'!$C$8:$C$91,B20,'Consolidado Mapa de Riesgos'!$AO$8:$AO$91,"Cumple")</f>
        <v>5</v>
      </c>
      <c r="H20" s="132">
        <f>COUNTIFS('Consolidado Mapa de Riesgos'!$C$8:$C$91,B20,'Consolidado Mapa de Riesgos'!$AO$8:$AO$91,"No Cumple")</f>
        <v>0</v>
      </c>
      <c r="I20" s="128">
        <f>COUNTIFS('Consolidado Mapa de Riesgos'!$C$8:$C$91,B20,'Consolidado Mapa de Riesgos'!$AP$8:$AP$91,"Cumple")</f>
        <v>5</v>
      </c>
      <c r="J20" s="132">
        <f>COUNTIFS('Consolidado Mapa de Riesgos'!$C$8:$C$91,B20,'Consolidado Mapa de Riesgos'!$AP$8:$AP$91,"No Cumple")</f>
        <v>0</v>
      </c>
      <c r="K20" s="128">
        <f>COUNTIFS('Consolidado Mapa de Riesgos'!$C$8:$C$91,B20,'Consolidado Mapa de Riesgos'!$AQ$8:$AQ$91,"Cumple")</f>
        <v>3</v>
      </c>
      <c r="L20" s="132">
        <f>COUNTIFS('Consolidado Mapa de Riesgos'!$C$8:$C$91,B20,'Consolidado Mapa de Riesgos'!$AQ$8:$AQ$91,"No Cumple")</f>
        <v>2</v>
      </c>
      <c r="M20" s="145">
        <f>COUNTIFS('Consolidado Mapa de Riesgos'!$C$8:$C$91,B20,'Consolidado Mapa de Riesgos'!$AR$8:$AR$91,"Cumple")</f>
        <v>1</v>
      </c>
      <c r="N20" s="133">
        <f>COUNTIFS('Consolidado Mapa de Riesgos'!$C$8:$C$91,B20,'Consolidado Mapa de Riesgos'!$AR$8:$AR$91,"No Cumple")</f>
        <v>4</v>
      </c>
      <c r="O20" s="145">
        <f>COUNTIFS('Consolidado Mapa de Riesgos'!$C$8:$C$91,B20,'Consolidado Mapa de Riesgos'!$AS$8:$AS$91,"Cumple")</f>
        <v>1</v>
      </c>
      <c r="P20" s="133">
        <f>COUNTIFS('Consolidado Mapa de Riesgos'!$C$8:$C$91,B20,'Consolidado Mapa de Riesgos'!$AS$8:$AS$91,"No Cumple")</f>
        <v>4</v>
      </c>
      <c r="Q20" s="145">
        <f>COUNTIFS('Consolidado Mapa de Riesgos'!$C$8:$C$91,B20,'Consolidado Mapa de Riesgos'!$AT$8:$AT$91,"Cumple")</f>
        <v>0</v>
      </c>
      <c r="R20" s="133">
        <f>COUNTIFS('Consolidado Mapa de Riesgos'!$C$8:$C$91,B20,'Consolidado Mapa de Riesgos'!$AT$8:$AT$91,"No Cumple")</f>
        <v>5</v>
      </c>
      <c r="T20" s="147"/>
      <c r="U20" s="147"/>
    </row>
    <row r="21" spans="2:21" ht="16.5" x14ac:dyDescent="0.3">
      <c r="B21" s="130" t="s">
        <v>489</v>
      </c>
      <c r="C21" s="143">
        <f>COUNTIFS('Consolidado Mapa de Riesgos'!$C$8:$C$91,B21,'Consolidado Mapa de Riesgos'!$AM$8:$AM$91,"Cumple")</f>
        <v>3</v>
      </c>
      <c r="D21" s="132">
        <f>COUNTIFS('Consolidado Mapa de Riesgos'!$C$8:$C$91,B21,'Consolidado Mapa de Riesgos'!$AM$8:$AM$91,"No Cumple")</f>
        <v>2</v>
      </c>
      <c r="E21" s="143">
        <f>COUNTIFS('Consolidado Mapa de Riesgos'!$C$8:$C$91,B21,'Consolidado Mapa de Riesgos'!$AN$8:$AN$91,"Cumple")</f>
        <v>4</v>
      </c>
      <c r="F21" s="132">
        <f>COUNTIFS('Consolidado Mapa de Riesgos'!$C$8:$C$91,B21,'Consolidado Mapa de Riesgos'!$AN$8:$AN$91,"No Cumple")</f>
        <v>1</v>
      </c>
      <c r="G21" s="128">
        <f>COUNTIFS('Consolidado Mapa de Riesgos'!$C$8:$C$91,B21,'Consolidado Mapa de Riesgos'!$AO$8:$AO$91,"Cumple")</f>
        <v>5</v>
      </c>
      <c r="H21" s="132">
        <f>COUNTIFS('Consolidado Mapa de Riesgos'!$C$8:$C$91,B21,'Consolidado Mapa de Riesgos'!$AO$8:$AO$91,"No Cumple")</f>
        <v>0</v>
      </c>
      <c r="I21" s="128">
        <f>COUNTIFS('Consolidado Mapa de Riesgos'!$C$8:$C$91,B21,'Consolidado Mapa de Riesgos'!$AP$8:$AP$91,"Cumple")</f>
        <v>5</v>
      </c>
      <c r="J21" s="132">
        <f>COUNTIFS('Consolidado Mapa de Riesgos'!$C$8:$C$91,B21,'Consolidado Mapa de Riesgos'!$AP$8:$AP$91,"No Cumple")</f>
        <v>0</v>
      </c>
      <c r="K21" s="128">
        <f>COUNTIFS('Consolidado Mapa de Riesgos'!$C$8:$C$91,B21,'Consolidado Mapa de Riesgos'!$AQ$8:$AQ$91,"Cumple")</f>
        <v>4</v>
      </c>
      <c r="L21" s="132">
        <f>COUNTIFS('Consolidado Mapa de Riesgos'!$C$8:$C$91,B21,'Consolidado Mapa de Riesgos'!$AQ$8:$AQ$91,"No Cumple")</f>
        <v>1</v>
      </c>
      <c r="M21" s="128">
        <f>COUNTIFS('Consolidado Mapa de Riesgos'!$C$8:$C$91,B21,'Consolidado Mapa de Riesgos'!$AR$8:$AR$91,"Cumple")</f>
        <v>5</v>
      </c>
      <c r="N21" s="132">
        <f>COUNTIFS('Consolidado Mapa de Riesgos'!$C$8:$C$91,B21,'Consolidado Mapa de Riesgos'!$AR$8:$AR$91,"No Cumple")</f>
        <v>0</v>
      </c>
      <c r="O21" s="128">
        <f>COUNTIFS('Consolidado Mapa de Riesgos'!$C$8:$C$91,B21,'Consolidado Mapa de Riesgos'!$AS$8:$AS$91,"Cumple")</f>
        <v>1</v>
      </c>
      <c r="P21" s="132">
        <f>COUNTIFS('Consolidado Mapa de Riesgos'!$C$8:$C$91,B21,'Consolidado Mapa de Riesgos'!$AS$8:$AS$91,"No Cumple")</f>
        <v>4</v>
      </c>
      <c r="Q21" s="128">
        <f>COUNTIFS('Consolidado Mapa de Riesgos'!$C$8:$C$91,B21,'Consolidado Mapa de Riesgos'!$AT$8:$AT$91,"Cumple")</f>
        <v>3</v>
      </c>
      <c r="R21" s="132">
        <f>COUNTIFS('Consolidado Mapa de Riesgos'!$C$8:$C$91,B21,'Consolidado Mapa de Riesgos'!$AT$8:$AT$91,"No Cumple")</f>
        <v>2</v>
      </c>
      <c r="T21" s="147"/>
      <c r="U21" s="147"/>
    </row>
    <row r="22" spans="2:21" ht="17.25" thickBot="1" x14ac:dyDescent="0.35">
      <c r="B22" s="134" t="s">
        <v>41</v>
      </c>
      <c r="C22" s="144">
        <f>COUNTIFS('Consolidado Mapa de Riesgos'!$C$8:$C$91,B22,'Consolidado Mapa de Riesgos'!$AM$8:$AM$91,"Cumple")</f>
        <v>0</v>
      </c>
      <c r="D22" s="136">
        <f>COUNTIFS('Consolidado Mapa de Riesgos'!$C$8:$C$91,B22,'Consolidado Mapa de Riesgos'!$AM$8:$AM$91,"No Cumple")</f>
        <v>3</v>
      </c>
      <c r="E22" s="144">
        <f>COUNTIFS('Consolidado Mapa de Riesgos'!$C$8:$C$91,B22,'Consolidado Mapa de Riesgos'!$AN$8:$AN$91,"Cumple")</f>
        <v>3</v>
      </c>
      <c r="F22" s="136">
        <f>COUNTIFS('Consolidado Mapa de Riesgos'!$C$8:$C$91,B22,'Consolidado Mapa de Riesgos'!$AN$8:$AN$91,"No Cumple")</f>
        <v>0</v>
      </c>
      <c r="G22" s="135">
        <f>COUNTIFS('Consolidado Mapa de Riesgos'!$C$8:$C$91,B22,'Consolidado Mapa de Riesgos'!$AO$8:$AO$91,"Cumple")</f>
        <v>3</v>
      </c>
      <c r="H22" s="136">
        <f>COUNTIFS('Consolidado Mapa de Riesgos'!$C$8:$C$91,B22,'Consolidado Mapa de Riesgos'!$AO$8:$AO$91,"No Cumple")</f>
        <v>0</v>
      </c>
      <c r="I22" s="135">
        <f>COUNTIFS('Consolidado Mapa de Riesgos'!$C$8:$C$91,B22,'Consolidado Mapa de Riesgos'!$AP$8:$AP$91,"Cumple")</f>
        <v>3</v>
      </c>
      <c r="J22" s="136">
        <f>COUNTIFS('Consolidado Mapa de Riesgos'!$C$8:$C$91,B22,'Consolidado Mapa de Riesgos'!$AP$8:$AP$91,"No Cumple")</f>
        <v>0</v>
      </c>
      <c r="K22" s="135">
        <f>COUNTIFS('Consolidado Mapa de Riesgos'!$C$8:$C$91,B22,'Consolidado Mapa de Riesgos'!$AQ$8:$AQ$91,"Cumple")</f>
        <v>3</v>
      </c>
      <c r="L22" s="136">
        <f>COUNTIFS('Consolidado Mapa de Riesgos'!$C$8:$C$91,B22,'Consolidado Mapa de Riesgos'!$AQ$8:$AQ$91,"No Cumple")</f>
        <v>0</v>
      </c>
      <c r="M22" s="135">
        <f>COUNTIFS('Consolidado Mapa de Riesgos'!$C$8:$C$91,B22,'Consolidado Mapa de Riesgos'!$AR$8:$AR$91,"Cumple")</f>
        <v>1</v>
      </c>
      <c r="N22" s="136">
        <f>COUNTIFS('Consolidado Mapa de Riesgos'!$C$8:$C$91,B22,'Consolidado Mapa de Riesgos'!$AR$8:$AR$91,"No Cumple")</f>
        <v>2</v>
      </c>
      <c r="O22" s="135">
        <f>COUNTIFS('Consolidado Mapa de Riesgos'!$C$8:$C$91,B22,'Consolidado Mapa de Riesgos'!$AS$8:$AS$91,"Cumple")</f>
        <v>3</v>
      </c>
      <c r="P22" s="136">
        <f>COUNTIFS('Consolidado Mapa de Riesgos'!$C$8:$C$91,B22,'Consolidado Mapa de Riesgos'!$AS$8:$AS$91,"No Cumple")</f>
        <v>0</v>
      </c>
      <c r="Q22" s="135">
        <f>COUNTIFS('Consolidado Mapa de Riesgos'!$C$8:$C$91,B22,'Consolidado Mapa de Riesgos'!$AT$8:$AT$91,"Cumple")</f>
        <v>3</v>
      </c>
      <c r="R22" s="136">
        <f>COUNTIFS('Consolidado Mapa de Riesgos'!$C$8:$C$91,B22,'Consolidado Mapa de Riesgos'!$AT$8:$AT$91,"No Cumple")</f>
        <v>0</v>
      </c>
      <c r="T22" s="147"/>
      <c r="U22" s="147"/>
    </row>
    <row r="23" spans="2:21" s="265" customFormat="1" ht="18.75" customHeight="1" thickBot="1" x14ac:dyDescent="0.25">
      <c r="B23" s="261" t="s">
        <v>849</v>
      </c>
      <c r="C23" s="262">
        <f t="shared" ref="C23:R23" si="0">SUM(C4:C22)</f>
        <v>27</v>
      </c>
      <c r="D23" s="263">
        <f t="shared" si="0"/>
        <v>57</v>
      </c>
      <c r="E23" s="262">
        <f t="shared" si="0"/>
        <v>59</v>
      </c>
      <c r="F23" s="263">
        <f t="shared" si="0"/>
        <v>25</v>
      </c>
      <c r="G23" s="264">
        <f t="shared" si="0"/>
        <v>70</v>
      </c>
      <c r="H23" s="263">
        <f t="shared" si="0"/>
        <v>14</v>
      </c>
      <c r="I23" s="264">
        <f>SUM(I4:I22)</f>
        <v>79</v>
      </c>
      <c r="J23" s="263">
        <f t="shared" si="0"/>
        <v>5</v>
      </c>
      <c r="K23" s="264">
        <f t="shared" si="0"/>
        <v>62</v>
      </c>
      <c r="L23" s="263">
        <f t="shared" si="0"/>
        <v>22</v>
      </c>
      <c r="M23" s="264">
        <f t="shared" si="0"/>
        <v>45</v>
      </c>
      <c r="N23" s="263">
        <f t="shared" si="0"/>
        <v>39</v>
      </c>
      <c r="O23" s="264">
        <f t="shared" si="0"/>
        <v>30</v>
      </c>
      <c r="P23" s="263">
        <f t="shared" si="0"/>
        <v>54</v>
      </c>
      <c r="Q23" s="264">
        <f t="shared" si="0"/>
        <v>22</v>
      </c>
      <c r="R23" s="263">
        <f t="shared" si="0"/>
        <v>62</v>
      </c>
      <c r="T23" s="266"/>
      <c r="U23" s="266"/>
    </row>
    <row r="24" spans="2:21" s="265" customFormat="1" ht="14.25" customHeight="1" x14ac:dyDescent="0.2">
      <c r="B24" s="524" t="s">
        <v>1100</v>
      </c>
      <c r="C24" s="267">
        <f>+C23/C25</f>
        <v>0.32142857142857145</v>
      </c>
      <c r="D24" s="267">
        <f>+D23/C25</f>
        <v>0.6785714285714286</v>
      </c>
      <c r="E24" s="267">
        <f>+E23/E25</f>
        <v>0.70238095238095233</v>
      </c>
      <c r="F24" s="267">
        <f>+F23/E25</f>
        <v>0.29761904761904762</v>
      </c>
      <c r="G24" s="267">
        <f>+G23/G25</f>
        <v>0.83333333333333337</v>
      </c>
      <c r="H24" s="267">
        <f>+H23/G25</f>
        <v>0.16666666666666666</v>
      </c>
      <c r="I24" s="267">
        <f>+I23/I25</f>
        <v>0.94047619047619047</v>
      </c>
      <c r="J24" s="267">
        <f>+J23/I25</f>
        <v>5.9523809523809521E-2</v>
      </c>
      <c r="K24" s="267">
        <f>+K23/K25</f>
        <v>0.73809523809523814</v>
      </c>
      <c r="L24" s="267">
        <f>+L23/K25</f>
        <v>0.26190476190476192</v>
      </c>
      <c r="M24" s="267">
        <f>+M23/M25</f>
        <v>0.5357142857142857</v>
      </c>
      <c r="N24" s="267">
        <f>+N23/M25</f>
        <v>0.4642857142857143</v>
      </c>
      <c r="O24" s="267">
        <f>+O23/O25</f>
        <v>0.35714285714285715</v>
      </c>
      <c r="P24" s="267">
        <f>+P23/O25</f>
        <v>0.6428571428571429</v>
      </c>
      <c r="Q24" s="267">
        <f>+Q23/Q25</f>
        <v>0.26190476190476192</v>
      </c>
      <c r="R24" s="268">
        <f>+R23/Q25</f>
        <v>0.73809523809523814</v>
      </c>
      <c r="T24" s="269"/>
      <c r="U24" s="269"/>
    </row>
    <row r="25" spans="2:21" s="265" customFormat="1" ht="14.25" customHeight="1" thickBot="1" x14ac:dyDescent="0.25">
      <c r="B25" s="525"/>
      <c r="C25" s="530">
        <f>SUM(C23:D23)</f>
        <v>84</v>
      </c>
      <c r="D25" s="531"/>
      <c r="E25" s="530">
        <f>SUM(E23:F23)</f>
        <v>84</v>
      </c>
      <c r="F25" s="531"/>
      <c r="G25" s="530">
        <f>SUM(G23:H23)</f>
        <v>84</v>
      </c>
      <c r="H25" s="531"/>
      <c r="I25" s="530">
        <f>SUM(I23:J23)</f>
        <v>84</v>
      </c>
      <c r="J25" s="531"/>
      <c r="K25" s="530">
        <f>SUM(K23:L23)</f>
        <v>84</v>
      </c>
      <c r="L25" s="531"/>
      <c r="M25" s="530">
        <f>SUM(M23:N23)</f>
        <v>84</v>
      </c>
      <c r="N25" s="531"/>
      <c r="O25" s="530">
        <f>SUM(O23:P23)</f>
        <v>84</v>
      </c>
      <c r="P25" s="531"/>
      <c r="Q25" s="530">
        <f>SUM(Q23:R23)</f>
        <v>84</v>
      </c>
      <c r="R25" s="532"/>
      <c r="T25" s="269"/>
      <c r="U25" s="269"/>
    </row>
    <row r="26" spans="2:21" ht="14.25" customHeight="1" x14ac:dyDescent="0.2"/>
    <row r="27" spans="2:21" ht="14.25" customHeight="1" x14ac:dyDescent="0.2"/>
    <row r="28" spans="2:21" ht="14.25" customHeight="1" x14ac:dyDescent="0.2"/>
    <row r="29" spans="2:21" ht="14.25" customHeight="1" x14ac:dyDescent="0.2"/>
    <row r="30" spans="2:21" ht="14.25" customHeight="1" x14ac:dyDescent="0.2"/>
    <row r="31" spans="2:21" ht="14.25" customHeight="1" x14ac:dyDescent="0.2"/>
    <row r="32" spans="2:21"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8">
    <mergeCell ref="G2:H2"/>
    <mergeCell ref="I2:J2"/>
    <mergeCell ref="B24:B25"/>
    <mergeCell ref="B2:B3"/>
    <mergeCell ref="O2:P2"/>
    <mergeCell ref="Q2:R2"/>
    <mergeCell ref="C25:D25"/>
    <mergeCell ref="E25:F25"/>
    <mergeCell ref="G25:H25"/>
    <mergeCell ref="I25:J25"/>
    <mergeCell ref="K25:L25"/>
    <mergeCell ref="M25:N25"/>
    <mergeCell ref="O25:P25"/>
    <mergeCell ref="Q25:R25"/>
    <mergeCell ref="K2:L2"/>
    <mergeCell ref="M2:N2"/>
    <mergeCell ref="C2:D2"/>
    <mergeCell ref="E2:F2"/>
  </mergeCell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AG1000"/>
  <sheetViews>
    <sheetView topLeftCell="L11" zoomScale="70" zoomScaleNormal="70" workbookViewId="0">
      <selection activeCell="Q34" sqref="Q34"/>
    </sheetView>
  </sheetViews>
  <sheetFormatPr baseColWidth="10" defaultColWidth="12.625" defaultRowHeight="15" customHeight="1" x14ac:dyDescent="0.2"/>
  <cols>
    <col min="1" max="1" width="10" customWidth="1"/>
    <col min="2" max="2" width="42.375" customWidth="1"/>
    <col min="3" max="3" width="10" customWidth="1"/>
    <col min="4" max="6" width="1.75" customWidth="1"/>
    <col min="7" max="8" width="10" customWidth="1"/>
    <col min="9" max="10" width="1.875" customWidth="1"/>
    <col min="11" max="11" width="38" customWidth="1"/>
    <col min="12" max="12" width="10" customWidth="1"/>
    <col min="13" max="13" width="36.375" customWidth="1"/>
    <col min="14" max="14" width="10" customWidth="1"/>
    <col min="15" max="15" width="31" customWidth="1"/>
    <col min="16" max="16" width="17.625" customWidth="1"/>
    <col min="17" max="17" width="48.875" customWidth="1"/>
    <col min="18" max="18" width="10" customWidth="1"/>
    <col min="19" max="19" width="30.75" customWidth="1"/>
    <col min="20" max="20" width="10" customWidth="1"/>
    <col min="21" max="21" width="22.75" customWidth="1"/>
    <col min="22" max="22" width="10.125" customWidth="1"/>
    <col min="23" max="23" width="19.625" customWidth="1"/>
    <col min="24" max="24" width="10" customWidth="1"/>
    <col min="25" max="25" width="20.625" customWidth="1"/>
    <col min="26" max="26" width="10" customWidth="1"/>
    <col min="27" max="27" width="12.75" customWidth="1"/>
    <col min="28" max="31" width="10" customWidth="1"/>
    <col min="33" max="33" width="19.375" customWidth="1"/>
  </cols>
  <sheetData>
    <row r="1" spans="1:33" x14ac:dyDescent="0.2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1:33" x14ac:dyDescent="0.2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33" x14ac:dyDescent="0.25">
      <c r="A3" s="6"/>
      <c r="B3" s="6"/>
      <c r="C3" s="6"/>
      <c r="D3" s="6"/>
      <c r="E3" s="6"/>
      <c r="F3" s="6"/>
      <c r="G3" s="6"/>
      <c r="H3" s="6"/>
      <c r="I3" s="6"/>
      <c r="J3" s="6"/>
      <c r="K3" s="6"/>
      <c r="L3" s="6"/>
      <c r="M3" s="535" t="s">
        <v>943</v>
      </c>
      <c r="N3" s="494"/>
      <c r="O3" s="6"/>
      <c r="P3" s="6"/>
      <c r="Q3" s="535" t="s">
        <v>944</v>
      </c>
      <c r="R3" s="494"/>
      <c r="S3" s="6"/>
      <c r="T3" s="6"/>
      <c r="U3" s="6"/>
      <c r="V3" s="6"/>
      <c r="W3" s="6"/>
      <c r="X3" s="6"/>
      <c r="Y3" s="6"/>
      <c r="Z3" s="6"/>
      <c r="AA3" s="6"/>
      <c r="AB3" s="6"/>
      <c r="AC3" s="6"/>
      <c r="AD3" s="6"/>
      <c r="AE3" s="6"/>
    </row>
    <row r="4" spans="1:33" x14ac:dyDescent="0.25">
      <c r="A4" s="6"/>
      <c r="B4" s="6"/>
      <c r="C4" s="6"/>
      <c r="D4" s="6"/>
      <c r="E4" s="6"/>
      <c r="F4" s="6"/>
      <c r="G4" s="6"/>
      <c r="H4" s="6"/>
      <c r="I4" s="6"/>
      <c r="J4" s="6"/>
      <c r="K4" s="6"/>
      <c r="L4" s="6"/>
      <c r="M4" s="61" t="s">
        <v>945</v>
      </c>
      <c r="N4" s="61">
        <v>5</v>
      </c>
      <c r="O4" s="6"/>
      <c r="P4" s="6"/>
      <c r="Q4" s="62" t="s">
        <v>945</v>
      </c>
      <c r="R4" s="61">
        <v>5</v>
      </c>
      <c r="S4" s="6"/>
      <c r="T4" s="6"/>
      <c r="U4" s="6"/>
      <c r="V4" s="6"/>
      <c r="W4" s="6"/>
      <c r="X4" s="6"/>
      <c r="Y4" s="6"/>
      <c r="Z4" s="6"/>
      <c r="AA4" s="6"/>
      <c r="AB4" s="6"/>
      <c r="AC4" s="6"/>
      <c r="AD4" s="6"/>
      <c r="AE4" s="6"/>
    </row>
    <row r="5" spans="1:33" x14ac:dyDescent="0.25">
      <c r="A5" s="6"/>
      <c r="B5" s="6"/>
      <c r="C5" s="6"/>
      <c r="D5" s="6"/>
      <c r="E5" s="6"/>
      <c r="F5" s="6"/>
      <c r="G5" s="6"/>
      <c r="H5" s="6"/>
      <c r="I5" s="6"/>
      <c r="J5" s="6"/>
      <c r="K5" s="6"/>
      <c r="L5" s="6"/>
      <c r="M5" s="61" t="s">
        <v>946</v>
      </c>
      <c r="N5" s="61">
        <v>1</v>
      </c>
      <c r="O5" s="6"/>
      <c r="P5" s="6"/>
      <c r="Q5" s="61" t="s">
        <v>946</v>
      </c>
      <c r="R5" s="61">
        <v>1</v>
      </c>
      <c r="S5" s="6"/>
      <c r="T5" s="6"/>
      <c r="U5" s="6"/>
      <c r="V5" s="6"/>
      <c r="W5" s="6"/>
      <c r="X5" s="6"/>
      <c r="Y5" s="6"/>
      <c r="Z5" s="6"/>
      <c r="AA5" s="6"/>
      <c r="AB5" s="6"/>
      <c r="AC5" s="6"/>
      <c r="AD5" s="6"/>
      <c r="AE5" s="6"/>
    </row>
    <row r="6" spans="1:33" x14ac:dyDescent="0.25">
      <c r="A6" s="63"/>
      <c r="B6" s="6"/>
      <c r="C6" s="63"/>
      <c r="D6" s="6"/>
      <c r="E6" s="6"/>
      <c r="F6" s="6"/>
      <c r="G6" s="6"/>
      <c r="H6" s="6"/>
      <c r="I6" s="6"/>
      <c r="J6" s="6"/>
      <c r="K6" s="6"/>
      <c r="L6" s="6"/>
      <c r="M6" s="6"/>
      <c r="N6" s="6"/>
      <c r="O6" s="6"/>
      <c r="P6" s="6"/>
      <c r="Q6" s="6"/>
      <c r="R6" s="6"/>
      <c r="S6" s="6"/>
      <c r="T6" s="6"/>
      <c r="U6" s="6"/>
      <c r="V6" s="6"/>
      <c r="W6" s="6"/>
      <c r="X6" s="6"/>
      <c r="Y6" s="6"/>
      <c r="Z6" s="6"/>
      <c r="AA6" s="6"/>
      <c r="AB6" s="6"/>
      <c r="AC6" s="6"/>
      <c r="AD6" s="6"/>
      <c r="AE6" s="6"/>
    </row>
    <row r="7" spans="1:33" ht="47.25" customHeight="1" x14ac:dyDescent="0.25">
      <c r="A7" s="63"/>
      <c r="B7" s="6"/>
      <c r="C7" s="63"/>
      <c r="D7" s="6"/>
      <c r="E7" s="6"/>
      <c r="F7" s="6"/>
      <c r="G7" s="6"/>
      <c r="H7" s="6"/>
      <c r="I7" s="6"/>
      <c r="J7" s="6"/>
      <c r="K7" s="536" t="s">
        <v>947</v>
      </c>
      <c r="L7" s="494"/>
      <c r="M7" s="536" t="s">
        <v>948</v>
      </c>
      <c r="N7" s="494"/>
      <c r="O7" s="536" t="s">
        <v>949</v>
      </c>
      <c r="P7" s="494"/>
      <c r="Q7" s="536" t="s">
        <v>950</v>
      </c>
      <c r="R7" s="494"/>
      <c r="S7" s="536" t="s">
        <v>951</v>
      </c>
      <c r="T7" s="494"/>
      <c r="U7" s="536" t="s">
        <v>952</v>
      </c>
      <c r="V7" s="494"/>
      <c r="W7" s="536" t="s">
        <v>953</v>
      </c>
      <c r="X7" s="494"/>
      <c r="Y7" s="6"/>
      <c r="Z7" s="6"/>
      <c r="AA7" s="537" t="s">
        <v>954</v>
      </c>
      <c r="AB7" s="494"/>
      <c r="AC7" s="6"/>
      <c r="AD7" s="64" t="s">
        <v>955</v>
      </c>
      <c r="AE7" s="6"/>
      <c r="AG7" s="321" t="s">
        <v>1115</v>
      </c>
    </row>
    <row r="8" spans="1:33" ht="30" x14ac:dyDescent="0.25">
      <c r="A8" s="6"/>
      <c r="B8" s="65"/>
      <c r="C8" s="6"/>
      <c r="D8" s="6"/>
      <c r="E8" s="6"/>
      <c r="F8" s="6"/>
      <c r="G8" s="6"/>
      <c r="H8" s="6"/>
      <c r="I8" s="6"/>
      <c r="J8" s="6"/>
      <c r="K8" s="61" t="s">
        <v>891</v>
      </c>
      <c r="L8" s="66">
        <v>15</v>
      </c>
      <c r="M8" s="61" t="s">
        <v>892</v>
      </c>
      <c r="N8" s="61">
        <v>15</v>
      </c>
      <c r="O8" s="62" t="s">
        <v>893</v>
      </c>
      <c r="P8" s="66">
        <v>15</v>
      </c>
      <c r="Q8" s="62" t="s">
        <v>894</v>
      </c>
      <c r="R8" s="61">
        <v>15</v>
      </c>
      <c r="S8" s="62" t="s">
        <v>902</v>
      </c>
      <c r="T8" s="61">
        <v>15</v>
      </c>
      <c r="U8" s="62" t="s">
        <v>909</v>
      </c>
      <c r="V8" s="61">
        <v>15</v>
      </c>
      <c r="W8" s="67" t="s">
        <v>897</v>
      </c>
      <c r="X8" s="68">
        <v>10</v>
      </c>
      <c r="Y8" s="6"/>
      <c r="Z8" s="6"/>
      <c r="AA8" s="67" t="s">
        <v>898</v>
      </c>
      <c r="AB8" s="68" t="s">
        <v>938</v>
      </c>
      <c r="AC8" s="6"/>
      <c r="AD8" s="6" t="s">
        <v>892</v>
      </c>
      <c r="AE8" s="6"/>
      <c r="AG8" s="285" t="s">
        <v>1111</v>
      </c>
    </row>
    <row r="9" spans="1:33" ht="30" x14ac:dyDescent="0.25">
      <c r="A9" s="6"/>
      <c r="B9" s="65"/>
      <c r="C9" s="6"/>
      <c r="D9" s="6"/>
      <c r="E9" s="6"/>
      <c r="F9" s="6"/>
      <c r="G9" s="6"/>
      <c r="H9" s="6"/>
      <c r="I9" s="6"/>
      <c r="J9" s="6"/>
      <c r="K9" s="61" t="s">
        <v>956</v>
      </c>
      <c r="L9" s="66">
        <v>0</v>
      </c>
      <c r="M9" s="61" t="s">
        <v>906</v>
      </c>
      <c r="N9" s="61">
        <v>0</v>
      </c>
      <c r="O9" s="61" t="s">
        <v>916</v>
      </c>
      <c r="P9" s="66">
        <v>0</v>
      </c>
      <c r="Q9" s="62" t="s">
        <v>904</v>
      </c>
      <c r="R9" s="61">
        <v>10</v>
      </c>
      <c r="S9" s="62" t="s">
        <v>895</v>
      </c>
      <c r="T9" s="61">
        <v>0</v>
      </c>
      <c r="U9" s="62" t="s">
        <v>957</v>
      </c>
      <c r="V9" s="61">
        <v>10</v>
      </c>
      <c r="W9" s="67" t="s">
        <v>925</v>
      </c>
      <c r="X9" s="68">
        <v>5</v>
      </c>
      <c r="Y9" s="6"/>
      <c r="Z9" s="6"/>
      <c r="AA9" s="67" t="s">
        <v>907</v>
      </c>
      <c r="AB9" s="68" t="s">
        <v>939</v>
      </c>
      <c r="AC9" s="6"/>
      <c r="AD9" s="6" t="s">
        <v>958</v>
      </c>
      <c r="AE9" s="6"/>
      <c r="AG9" s="285" t="s">
        <v>946</v>
      </c>
    </row>
    <row r="10" spans="1:33" ht="15" customHeight="1" x14ac:dyDescent="0.25">
      <c r="A10" s="6"/>
      <c r="B10" s="65"/>
      <c r="C10" s="6"/>
      <c r="D10" s="6"/>
      <c r="E10" s="6"/>
      <c r="F10" s="6"/>
      <c r="G10" s="6"/>
      <c r="H10" s="6"/>
      <c r="I10" s="6"/>
      <c r="J10" s="6"/>
      <c r="K10" s="6"/>
      <c r="L10" s="6"/>
      <c r="M10" s="6"/>
      <c r="N10" s="6"/>
      <c r="O10" s="6"/>
      <c r="P10" s="6"/>
      <c r="Q10" s="62" t="s">
        <v>920</v>
      </c>
      <c r="R10" s="61">
        <v>0</v>
      </c>
      <c r="S10" s="6"/>
      <c r="T10" s="6"/>
      <c r="U10" s="62" t="s">
        <v>896</v>
      </c>
      <c r="V10" s="61">
        <v>0</v>
      </c>
      <c r="W10" s="67" t="s">
        <v>900</v>
      </c>
      <c r="X10" s="68">
        <v>0</v>
      </c>
      <c r="Y10" s="6"/>
      <c r="Z10" s="6"/>
      <c r="AA10" s="67" t="s">
        <v>901</v>
      </c>
      <c r="AB10" s="68" t="s">
        <v>959</v>
      </c>
      <c r="AC10" s="6"/>
      <c r="AD10" s="6"/>
      <c r="AE10" s="6"/>
    </row>
    <row r="11" spans="1:33" x14ac:dyDescent="0.25">
      <c r="A11" s="6"/>
      <c r="B11" s="6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row>
    <row r="12" spans="1:33" x14ac:dyDescent="0.25">
      <c r="A12" s="6"/>
      <c r="B12" s="6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row>
    <row r="13" spans="1:33" ht="78.75" customHeight="1" x14ac:dyDescent="0.25">
      <c r="A13" s="6"/>
      <c r="B13" s="65"/>
      <c r="C13" s="6"/>
      <c r="D13" s="6"/>
      <c r="E13" s="6"/>
      <c r="F13" s="6"/>
      <c r="G13" s="6"/>
      <c r="H13" s="6"/>
      <c r="I13" s="6"/>
      <c r="J13" s="6"/>
      <c r="K13" s="538" t="s">
        <v>960</v>
      </c>
      <c r="L13" s="494"/>
      <c r="M13" s="538" t="s">
        <v>961</v>
      </c>
      <c r="N13" s="494"/>
      <c r="O13" s="538" t="s">
        <v>962</v>
      </c>
      <c r="P13" s="494"/>
      <c r="Q13" s="538" t="s">
        <v>963</v>
      </c>
      <c r="R13" s="494"/>
      <c r="S13" s="538" t="s">
        <v>964</v>
      </c>
      <c r="T13" s="494"/>
      <c r="U13" s="538" t="s">
        <v>965</v>
      </c>
      <c r="V13" s="494"/>
      <c r="W13" s="539" t="s">
        <v>966</v>
      </c>
      <c r="X13" s="540"/>
      <c r="Y13" s="64" t="s">
        <v>967</v>
      </c>
      <c r="Z13" s="6"/>
      <c r="AA13" s="6"/>
      <c r="AB13" s="6"/>
      <c r="AC13" s="6"/>
      <c r="AD13" s="6"/>
      <c r="AE13" s="6"/>
    </row>
    <row r="14" spans="1:33" ht="45" x14ac:dyDescent="0.25">
      <c r="A14" s="6"/>
      <c r="B14" s="65"/>
      <c r="C14" s="6"/>
      <c r="D14" s="6"/>
      <c r="E14" s="6"/>
      <c r="F14" s="6"/>
      <c r="G14" s="6"/>
      <c r="H14" s="6"/>
      <c r="I14" s="6"/>
      <c r="J14" s="6"/>
      <c r="K14" s="61" t="s">
        <v>968</v>
      </c>
      <c r="L14" s="61">
        <v>5</v>
      </c>
      <c r="M14" s="61" t="s">
        <v>969</v>
      </c>
      <c r="N14" s="61">
        <v>5</v>
      </c>
      <c r="O14" s="62" t="s">
        <v>945</v>
      </c>
      <c r="P14" s="66">
        <v>1</v>
      </c>
      <c r="Q14" s="61" t="s">
        <v>970</v>
      </c>
      <c r="R14" s="61">
        <v>5</v>
      </c>
      <c r="S14" s="62" t="s">
        <v>971</v>
      </c>
      <c r="T14" s="61">
        <v>5</v>
      </c>
      <c r="U14" s="61" t="s">
        <v>972</v>
      </c>
      <c r="V14" s="61">
        <v>5</v>
      </c>
      <c r="W14" s="18" t="s">
        <v>973</v>
      </c>
      <c r="X14" s="6">
        <v>5</v>
      </c>
      <c r="Y14" s="18" t="s">
        <v>974</v>
      </c>
      <c r="Z14" s="6"/>
      <c r="AA14" s="6"/>
      <c r="AB14" s="6"/>
      <c r="AC14" s="6"/>
      <c r="AD14" s="6"/>
      <c r="AE14" s="6"/>
    </row>
    <row r="15" spans="1:33" ht="17.25" customHeight="1" x14ac:dyDescent="0.25">
      <c r="A15" s="6"/>
      <c r="B15" s="65"/>
      <c r="C15" s="6"/>
      <c r="D15" s="6"/>
      <c r="E15" s="6"/>
      <c r="F15" s="6"/>
      <c r="G15" s="6"/>
      <c r="H15" s="6"/>
      <c r="I15" s="6"/>
      <c r="J15" s="6"/>
      <c r="K15" s="62" t="s">
        <v>975</v>
      </c>
      <c r="L15" s="61">
        <v>3</v>
      </c>
      <c r="M15" s="61" t="s">
        <v>976</v>
      </c>
      <c r="N15" s="61">
        <v>3</v>
      </c>
      <c r="O15" s="69" t="s">
        <v>946</v>
      </c>
      <c r="P15" s="66">
        <v>5</v>
      </c>
      <c r="Q15" s="70" t="s">
        <v>977</v>
      </c>
      <c r="R15" s="61">
        <v>3</v>
      </c>
      <c r="S15" s="62" t="s">
        <v>978</v>
      </c>
      <c r="T15" s="61">
        <v>3</v>
      </c>
      <c r="U15" s="61" t="s">
        <v>979</v>
      </c>
      <c r="V15" s="61">
        <v>3</v>
      </c>
      <c r="W15" s="18" t="s">
        <v>980</v>
      </c>
      <c r="X15" s="6">
        <v>4</v>
      </c>
      <c r="Y15" s="6"/>
      <c r="Z15" s="6"/>
      <c r="AA15" s="6"/>
      <c r="AB15" s="6"/>
      <c r="AC15" s="6"/>
      <c r="AD15" s="6"/>
      <c r="AE15" s="6"/>
    </row>
    <row r="16" spans="1:33" ht="18.75" customHeight="1" x14ac:dyDescent="0.25">
      <c r="A16" s="6"/>
      <c r="B16" s="65"/>
      <c r="C16" s="6"/>
      <c r="D16" s="6"/>
      <c r="E16" s="6"/>
      <c r="F16" s="6"/>
      <c r="G16" s="6"/>
      <c r="H16" s="6"/>
      <c r="I16" s="6"/>
      <c r="J16" s="6"/>
      <c r="K16" s="62" t="s">
        <v>981</v>
      </c>
      <c r="L16" s="61">
        <v>1</v>
      </c>
      <c r="M16" s="61" t="s">
        <v>946</v>
      </c>
      <c r="N16" s="61">
        <v>1</v>
      </c>
      <c r="O16" s="6"/>
      <c r="P16" s="6"/>
      <c r="Q16" s="61" t="s">
        <v>982</v>
      </c>
      <c r="R16" s="61">
        <v>1</v>
      </c>
      <c r="S16" s="61" t="s">
        <v>983</v>
      </c>
      <c r="T16" s="61">
        <v>1</v>
      </c>
      <c r="U16" s="62" t="s">
        <v>984</v>
      </c>
      <c r="V16" s="61">
        <v>1</v>
      </c>
      <c r="W16" s="6" t="s">
        <v>985</v>
      </c>
      <c r="X16" s="6">
        <v>3</v>
      </c>
      <c r="Y16" s="6"/>
      <c r="Z16" s="6"/>
      <c r="AA16" s="6"/>
      <c r="AB16" s="6"/>
      <c r="AC16" s="6"/>
      <c r="AD16" s="6"/>
      <c r="AE16" s="6"/>
    </row>
    <row r="17" spans="1:31" x14ac:dyDescent="0.25">
      <c r="A17" s="6"/>
      <c r="B17" s="6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1:31" x14ac:dyDescent="0.25">
      <c r="A18" s="6"/>
      <c r="B18" s="65"/>
      <c r="C18" s="6"/>
      <c r="D18" s="6"/>
      <c r="E18" s="6"/>
      <c r="F18" s="6"/>
      <c r="G18" s="6"/>
      <c r="H18" s="6"/>
      <c r="I18" s="6"/>
      <c r="J18" s="6"/>
      <c r="K18" s="6"/>
      <c r="L18" s="6"/>
      <c r="M18" s="18"/>
      <c r="N18" s="6"/>
      <c r="O18" s="6"/>
      <c r="P18" s="6"/>
      <c r="Q18" s="6"/>
      <c r="R18" s="6"/>
      <c r="S18" s="6"/>
      <c r="T18" s="6"/>
      <c r="U18" s="6"/>
      <c r="V18" s="6"/>
      <c r="W18" s="6"/>
      <c r="X18" s="6"/>
      <c r="Y18" s="6"/>
      <c r="Z18" s="6"/>
      <c r="AA18" s="6"/>
      <c r="AB18" s="6"/>
      <c r="AC18" s="6"/>
      <c r="AD18" s="6"/>
      <c r="AE18" s="6"/>
    </row>
    <row r="19" spans="1:31" x14ac:dyDescent="0.25">
      <c r="A19" s="6"/>
      <c r="B19" s="6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1:31" x14ac:dyDescent="0.25">
      <c r="A20" s="6"/>
      <c r="B20" s="65"/>
      <c r="C20" s="6"/>
      <c r="D20" s="6"/>
      <c r="E20" s="6"/>
      <c r="F20" s="6"/>
      <c r="G20" s="6"/>
      <c r="H20" s="6"/>
      <c r="I20" s="6"/>
      <c r="J20" s="6"/>
      <c r="K20" s="6"/>
      <c r="L20" s="6"/>
      <c r="M20" s="6"/>
      <c r="N20" s="71" t="s">
        <v>986</v>
      </c>
      <c r="O20" s="71" t="s">
        <v>987</v>
      </c>
      <c r="P20" s="71" t="s">
        <v>890</v>
      </c>
      <c r="Q20" s="71" t="s">
        <v>988</v>
      </c>
      <c r="R20" s="61"/>
      <c r="S20" s="6"/>
      <c r="T20" s="6"/>
      <c r="U20" s="6"/>
      <c r="V20" s="6"/>
      <c r="W20" s="6"/>
      <c r="X20" s="6"/>
      <c r="Y20" s="6"/>
      <c r="Z20" s="6"/>
      <c r="AA20" s="6"/>
      <c r="AB20" s="6"/>
      <c r="AC20" s="6"/>
      <c r="AD20" s="6"/>
      <c r="AE20" s="6"/>
    </row>
    <row r="21" spans="1:31" ht="15.75" customHeight="1" x14ac:dyDescent="0.25">
      <c r="A21" s="6"/>
      <c r="B21" s="65"/>
      <c r="C21" s="6"/>
      <c r="D21" s="6"/>
      <c r="E21" s="6"/>
      <c r="F21" s="6"/>
      <c r="G21" s="6"/>
      <c r="H21" s="6"/>
      <c r="I21" s="6"/>
      <c r="J21" s="6"/>
      <c r="K21" s="61">
        <v>1</v>
      </c>
      <c r="L21" s="62" t="s">
        <v>906</v>
      </c>
      <c r="M21" s="6"/>
      <c r="N21" s="72" t="s">
        <v>938</v>
      </c>
      <c r="O21" s="72" t="s">
        <v>938</v>
      </c>
      <c r="P21" s="61" t="str">
        <f t="shared" ref="P21:P29" si="0">N21&amp;O21</f>
        <v>FUERTEFUERTE</v>
      </c>
      <c r="Q21" s="72" t="s">
        <v>938</v>
      </c>
      <c r="R21" s="61"/>
      <c r="S21" s="6"/>
      <c r="T21" s="6"/>
      <c r="U21" s="6"/>
      <c r="V21" s="6"/>
      <c r="W21" s="6"/>
      <c r="X21" s="6"/>
      <c r="Y21" s="6"/>
      <c r="Z21" s="6"/>
      <c r="AA21" s="6"/>
      <c r="AB21" s="6"/>
      <c r="AC21" s="6"/>
      <c r="AD21" s="6"/>
      <c r="AE21" s="6"/>
    </row>
    <row r="22" spans="1:31" ht="15.75" customHeight="1" x14ac:dyDescent="0.25">
      <c r="A22" s="6"/>
      <c r="B22" s="6"/>
      <c r="C22" s="6"/>
      <c r="D22" s="6"/>
      <c r="E22" s="6"/>
      <c r="F22" s="6"/>
      <c r="G22" s="73" t="s">
        <v>989</v>
      </c>
      <c r="H22" s="6" t="s">
        <v>990</v>
      </c>
      <c r="I22" s="6"/>
      <c r="J22" s="6"/>
      <c r="K22" s="61">
        <v>1.25</v>
      </c>
      <c r="L22" s="62" t="s">
        <v>906</v>
      </c>
      <c r="M22" s="6"/>
      <c r="N22" s="72" t="s">
        <v>938</v>
      </c>
      <c r="O22" s="72" t="s">
        <v>939</v>
      </c>
      <c r="P22" s="61" t="str">
        <f t="shared" si="0"/>
        <v>FUERTEMODERADO</v>
      </c>
      <c r="Q22" s="72" t="s">
        <v>939</v>
      </c>
      <c r="R22" s="61"/>
      <c r="S22" s="6"/>
      <c r="T22" s="6"/>
      <c r="U22" s="6"/>
      <c r="V22" s="6"/>
      <c r="W22" s="6"/>
      <c r="X22" s="6"/>
      <c r="Y22" s="6"/>
      <c r="Z22" s="6"/>
      <c r="AA22" s="6"/>
      <c r="AB22" s="6"/>
      <c r="AC22" s="6"/>
      <c r="AD22" s="6"/>
      <c r="AE22" s="6"/>
    </row>
    <row r="23" spans="1:31" ht="15.75" customHeight="1" x14ac:dyDescent="0.25">
      <c r="A23" s="6"/>
      <c r="B23" s="6"/>
      <c r="C23" s="6"/>
      <c r="D23" s="6"/>
      <c r="E23" s="6"/>
      <c r="F23" s="6"/>
      <c r="G23" s="73" t="s">
        <v>991</v>
      </c>
      <c r="H23" s="6" t="s">
        <v>992</v>
      </c>
      <c r="I23" s="6"/>
      <c r="J23" s="6"/>
      <c r="K23" s="61">
        <v>1.5</v>
      </c>
      <c r="L23" s="62" t="s">
        <v>906</v>
      </c>
      <c r="M23" s="6"/>
      <c r="N23" s="72" t="s">
        <v>938</v>
      </c>
      <c r="O23" s="72" t="s">
        <v>959</v>
      </c>
      <c r="P23" s="61" t="str">
        <f t="shared" si="0"/>
        <v>FUERTEDÉBIL</v>
      </c>
      <c r="Q23" s="72" t="s">
        <v>959</v>
      </c>
      <c r="R23" s="61"/>
      <c r="S23" s="6"/>
      <c r="T23" s="6"/>
      <c r="U23" s="6"/>
      <c r="V23" s="6"/>
      <c r="W23" s="6"/>
      <c r="X23" s="6"/>
      <c r="Y23" s="6"/>
      <c r="Z23" s="6"/>
      <c r="AA23" s="6"/>
      <c r="AB23" s="6"/>
      <c r="AC23" s="6"/>
      <c r="AD23" s="6"/>
      <c r="AE23" s="6"/>
    </row>
    <row r="24" spans="1:31" ht="15.75" customHeight="1" x14ac:dyDescent="0.25">
      <c r="A24" s="6"/>
      <c r="B24" s="6"/>
      <c r="C24" s="6"/>
      <c r="D24" s="6"/>
      <c r="E24" s="6"/>
      <c r="F24" s="6"/>
      <c r="G24" s="73" t="s">
        <v>993</v>
      </c>
      <c r="H24" s="6" t="s">
        <v>994</v>
      </c>
      <c r="I24" s="6"/>
      <c r="J24" s="6"/>
      <c r="K24" s="61">
        <v>1.75</v>
      </c>
      <c r="L24" s="62" t="s">
        <v>906</v>
      </c>
      <c r="M24" s="6"/>
      <c r="N24" s="72" t="s">
        <v>939</v>
      </c>
      <c r="O24" s="72" t="s">
        <v>938</v>
      </c>
      <c r="P24" s="61" t="str">
        <f t="shared" si="0"/>
        <v>MODERADOFUERTE</v>
      </c>
      <c r="Q24" s="72" t="s">
        <v>939</v>
      </c>
      <c r="R24" s="61"/>
      <c r="S24" s="6"/>
      <c r="T24" s="6"/>
      <c r="U24" s="6"/>
      <c r="V24" s="6"/>
      <c r="W24" s="6"/>
      <c r="X24" s="6"/>
      <c r="Y24" s="6"/>
      <c r="Z24" s="6"/>
      <c r="AA24" s="6"/>
      <c r="AB24" s="6"/>
      <c r="AC24" s="6"/>
      <c r="AD24" s="6"/>
      <c r="AE24" s="6"/>
    </row>
    <row r="25" spans="1:31" ht="15.75" customHeight="1" x14ac:dyDescent="0.25">
      <c r="A25" s="6"/>
      <c r="B25" s="6"/>
      <c r="C25" s="6"/>
      <c r="D25" s="6"/>
      <c r="E25" s="6"/>
      <c r="F25" s="6"/>
      <c r="G25" s="6"/>
      <c r="H25" s="6"/>
      <c r="I25" s="6"/>
      <c r="J25" s="6"/>
      <c r="K25" s="61">
        <v>2</v>
      </c>
      <c r="L25" s="62" t="s">
        <v>906</v>
      </c>
      <c r="M25" s="6"/>
      <c r="N25" s="72" t="s">
        <v>939</v>
      </c>
      <c r="O25" s="72" t="s">
        <v>939</v>
      </c>
      <c r="P25" s="61" t="str">
        <f t="shared" si="0"/>
        <v>MODERADOMODERADO</v>
      </c>
      <c r="Q25" s="72" t="s">
        <v>939</v>
      </c>
      <c r="R25" s="61"/>
      <c r="S25" s="6"/>
      <c r="T25" s="6"/>
      <c r="U25" s="6"/>
      <c r="V25" s="6"/>
      <c r="W25" s="6"/>
      <c r="X25" s="6"/>
      <c r="Y25" s="6"/>
      <c r="Z25" s="6"/>
      <c r="AA25" s="6"/>
      <c r="AB25" s="6"/>
      <c r="AC25" s="6"/>
      <c r="AD25" s="6"/>
      <c r="AE25" s="6"/>
    </row>
    <row r="26" spans="1:31" ht="15.75" customHeight="1" x14ac:dyDescent="0.25">
      <c r="A26" s="6"/>
      <c r="B26" s="6"/>
      <c r="C26" s="6"/>
      <c r="D26" s="6"/>
      <c r="E26" s="6"/>
      <c r="F26" s="6"/>
      <c r="G26" s="6"/>
      <c r="H26" s="6"/>
      <c r="I26" s="6"/>
      <c r="J26" s="6"/>
      <c r="K26" s="61">
        <v>2.25</v>
      </c>
      <c r="L26" s="62" t="s">
        <v>906</v>
      </c>
      <c r="M26" s="6"/>
      <c r="N26" s="72" t="s">
        <v>939</v>
      </c>
      <c r="O26" s="72" t="s">
        <v>959</v>
      </c>
      <c r="P26" s="61" t="str">
        <f t="shared" si="0"/>
        <v>MODERADODÉBIL</v>
      </c>
      <c r="Q26" s="72" t="s">
        <v>959</v>
      </c>
      <c r="R26" s="61"/>
      <c r="S26" s="6"/>
      <c r="T26" s="6"/>
      <c r="U26" s="6"/>
      <c r="V26" s="6"/>
      <c r="W26" s="6"/>
      <c r="X26" s="6"/>
      <c r="Y26" s="6"/>
      <c r="Z26" s="6"/>
      <c r="AA26" s="6"/>
      <c r="AB26" s="6"/>
      <c r="AC26" s="6"/>
      <c r="AD26" s="6"/>
      <c r="AE26" s="6"/>
    </row>
    <row r="27" spans="1:31" ht="15.75" customHeight="1" x14ac:dyDescent="0.25">
      <c r="A27" s="6"/>
      <c r="B27" s="6"/>
      <c r="C27" s="6"/>
      <c r="D27" s="6"/>
      <c r="E27" s="6"/>
      <c r="F27" s="6"/>
      <c r="G27" s="6"/>
      <c r="H27" s="6"/>
      <c r="I27" s="6"/>
      <c r="J27" s="6"/>
      <c r="K27" s="61">
        <v>2.5</v>
      </c>
      <c r="L27" s="62" t="s">
        <v>906</v>
      </c>
      <c r="M27" s="6"/>
      <c r="N27" s="72" t="s">
        <v>959</v>
      </c>
      <c r="O27" s="72" t="s">
        <v>938</v>
      </c>
      <c r="P27" s="61" t="str">
        <f t="shared" si="0"/>
        <v>DÉBILFUERTE</v>
      </c>
      <c r="Q27" s="72" t="s">
        <v>959</v>
      </c>
      <c r="R27" s="61"/>
      <c r="S27" s="6"/>
      <c r="T27" s="6"/>
      <c r="U27" s="6"/>
      <c r="V27" s="6"/>
      <c r="W27" s="6"/>
      <c r="X27" s="6"/>
      <c r="Y27" s="6"/>
      <c r="Z27" s="6"/>
      <c r="AA27" s="6"/>
      <c r="AB27" s="6"/>
      <c r="AC27" s="6"/>
      <c r="AD27" s="6"/>
      <c r="AE27" s="6"/>
    </row>
    <row r="28" spans="1:31" ht="15.75" customHeight="1" x14ac:dyDescent="0.25">
      <c r="A28" s="6"/>
      <c r="B28" s="6"/>
      <c r="C28" s="6"/>
      <c r="D28" s="6"/>
      <c r="E28" s="6"/>
      <c r="F28" s="6"/>
      <c r="G28" s="6"/>
      <c r="H28" s="6"/>
      <c r="I28" s="6"/>
      <c r="J28" s="6"/>
      <c r="K28" s="61">
        <v>2.75</v>
      </c>
      <c r="L28" s="62" t="s">
        <v>906</v>
      </c>
      <c r="M28" s="6"/>
      <c r="N28" s="72" t="s">
        <v>959</v>
      </c>
      <c r="O28" s="72" t="s">
        <v>939</v>
      </c>
      <c r="P28" s="61" t="str">
        <f t="shared" si="0"/>
        <v>DÉBILMODERADO</v>
      </c>
      <c r="Q28" s="72" t="s">
        <v>959</v>
      </c>
      <c r="R28" s="61"/>
      <c r="S28" s="6"/>
      <c r="T28" s="6"/>
      <c r="U28" s="6"/>
      <c r="V28" s="6"/>
      <c r="W28" s="6"/>
      <c r="X28" s="6"/>
      <c r="Y28" s="6"/>
      <c r="Z28" s="6"/>
      <c r="AA28" s="6"/>
      <c r="AB28" s="6"/>
      <c r="AC28" s="6"/>
      <c r="AD28" s="6"/>
      <c r="AE28" s="6"/>
    </row>
    <row r="29" spans="1:31" ht="15.75" customHeight="1" x14ac:dyDescent="0.25">
      <c r="A29" s="6"/>
      <c r="B29" s="6"/>
      <c r="C29" s="6"/>
      <c r="D29" s="6"/>
      <c r="E29" s="6"/>
      <c r="F29" s="6"/>
      <c r="G29" s="6"/>
      <c r="H29" s="6"/>
      <c r="I29" s="6"/>
      <c r="J29" s="6"/>
      <c r="K29" s="61">
        <v>3</v>
      </c>
      <c r="L29" s="62" t="s">
        <v>906</v>
      </c>
      <c r="M29" s="6"/>
      <c r="N29" s="72" t="s">
        <v>959</v>
      </c>
      <c r="O29" s="72" t="s">
        <v>959</v>
      </c>
      <c r="P29" s="61" t="str">
        <f t="shared" si="0"/>
        <v>DÉBILDÉBIL</v>
      </c>
      <c r="Q29" s="72" t="s">
        <v>959</v>
      </c>
      <c r="R29" s="61"/>
      <c r="S29" s="6"/>
      <c r="T29" s="6"/>
      <c r="U29" s="6"/>
      <c r="V29" s="6"/>
      <c r="W29" s="6"/>
      <c r="X29" s="6"/>
      <c r="Y29" s="6"/>
      <c r="Z29" s="6"/>
      <c r="AA29" s="6"/>
      <c r="AB29" s="6"/>
      <c r="AC29" s="6"/>
      <c r="AD29" s="6"/>
      <c r="AE29" s="6"/>
    </row>
    <row r="30" spans="1:31" ht="15.75" customHeight="1" x14ac:dyDescent="0.25">
      <c r="A30" s="6"/>
      <c r="B30" s="6"/>
      <c r="C30" s="6"/>
      <c r="D30" s="6"/>
      <c r="E30" s="6"/>
      <c r="F30" s="6"/>
      <c r="G30" s="6"/>
      <c r="H30" s="6"/>
      <c r="I30" s="6"/>
      <c r="J30" s="6"/>
      <c r="K30" s="61">
        <v>3.25</v>
      </c>
      <c r="L30" s="61" t="s">
        <v>958</v>
      </c>
      <c r="M30" s="6"/>
      <c r="N30" s="6"/>
      <c r="O30" s="6"/>
      <c r="P30" s="6"/>
      <c r="Q30" s="6"/>
      <c r="R30" s="6"/>
      <c r="S30" s="6"/>
      <c r="T30" s="6"/>
      <c r="U30" s="6"/>
      <c r="V30" s="6"/>
      <c r="W30" s="6"/>
      <c r="X30" s="6"/>
      <c r="Y30" s="6"/>
      <c r="Z30" s="6"/>
      <c r="AA30" s="6"/>
      <c r="AB30" s="6"/>
      <c r="AC30" s="6"/>
      <c r="AD30" s="6"/>
      <c r="AE30" s="6"/>
    </row>
    <row r="31" spans="1:31" ht="15.75" customHeight="1" x14ac:dyDescent="0.25">
      <c r="A31" s="6"/>
      <c r="B31" s="6"/>
      <c r="C31" s="6"/>
      <c r="D31" s="6"/>
      <c r="E31" s="6"/>
      <c r="F31" s="6"/>
      <c r="G31" s="6"/>
      <c r="H31" s="6"/>
      <c r="I31" s="6"/>
      <c r="J31" s="6"/>
      <c r="K31" s="61">
        <v>3.5</v>
      </c>
      <c r="L31" s="61" t="s">
        <v>958</v>
      </c>
      <c r="M31" s="6"/>
      <c r="N31" s="6"/>
      <c r="O31" s="6"/>
      <c r="P31" s="72" t="s">
        <v>938</v>
      </c>
      <c r="Q31" s="328" t="s">
        <v>995</v>
      </c>
      <c r="R31" s="6"/>
      <c r="S31" s="6"/>
      <c r="T31" s="6"/>
      <c r="U31" s="6"/>
      <c r="V31" s="6"/>
      <c r="W31" s="6"/>
      <c r="X31" s="6"/>
      <c r="Y31" s="6"/>
      <c r="Z31" s="6"/>
      <c r="AA31" s="6"/>
      <c r="AB31" s="6"/>
      <c r="AC31" s="6"/>
      <c r="AD31" s="6"/>
      <c r="AE31" s="6"/>
    </row>
    <row r="32" spans="1:31" ht="15.75" customHeight="1" x14ac:dyDescent="0.25">
      <c r="A32" s="6"/>
      <c r="B32" s="6"/>
      <c r="C32" s="6"/>
      <c r="D32" s="6"/>
      <c r="E32" s="6"/>
      <c r="F32" s="6"/>
      <c r="G32" s="6"/>
      <c r="H32" s="6"/>
      <c r="I32" s="6"/>
      <c r="J32" s="6"/>
      <c r="K32" s="61">
        <v>3.75</v>
      </c>
      <c r="L32" s="61" t="s">
        <v>958</v>
      </c>
      <c r="M32" s="6"/>
      <c r="N32" s="6"/>
      <c r="O32" s="6"/>
      <c r="P32" s="72" t="s">
        <v>939</v>
      </c>
      <c r="Q32" s="328" t="s">
        <v>996</v>
      </c>
      <c r="R32" s="6"/>
      <c r="S32" s="6"/>
      <c r="T32" s="6"/>
      <c r="U32" s="6"/>
      <c r="V32" s="6"/>
      <c r="W32" s="6"/>
      <c r="X32" s="6"/>
      <c r="Y32" s="6"/>
      <c r="Z32" s="6"/>
      <c r="AA32" s="6"/>
      <c r="AB32" s="6"/>
      <c r="AC32" s="6"/>
      <c r="AD32" s="6"/>
      <c r="AE32" s="6"/>
    </row>
    <row r="33" spans="1:31" ht="15.75" customHeight="1" x14ac:dyDescent="0.25">
      <c r="A33" s="6"/>
      <c r="B33" s="6"/>
      <c r="C33" s="6"/>
      <c r="D33" s="6"/>
      <c r="E33" s="6"/>
      <c r="F33" s="6"/>
      <c r="G33" s="6"/>
      <c r="H33" s="6"/>
      <c r="I33" s="6"/>
      <c r="J33" s="6"/>
      <c r="K33" s="61">
        <v>4</v>
      </c>
      <c r="L33" s="61" t="s">
        <v>958</v>
      </c>
      <c r="M33" s="6"/>
      <c r="N33" s="6"/>
      <c r="O33" s="6"/>
      <c r="P33" s="72" t="s">
        <v>959</v>
      </c>
      <c r="Q33" s="328" t="s">
        <v>997</v>
      </c>
      <c r="R33" s="6"/>
      <c r="S33" s="6"/>
      <c r="T33" s="6"/>
      <c r="U33" s="6"/>
      <c r="V33" s="6"/>
      <c r="W33" s="6"/>
      <c r="X33" s="6"/>
      <c r="Y33" s="6"/>
      <c r="Z33" s="6"/>
      <c r="AA33" s="6"/>
      <c r="AB33" s="6"/>
      <c r="AC33" s="6"/>
      <c r="AD33" s="6"/>
      <c r="AE33" s="6"/>
    </row>
    <row r="34" spans="1:31" ht="15.75" customHeight="1" x14ac:dyDescent="0.25">
      <c r="A34" s="6"/>
      <c r="B34" s="6"/>
      <c r="C34" s="6"/>
      <c r="D34" s="6"/>
      <c r="E34" s="6"/>
      <c r="F34" s="6"/>
      <c r="G34" s="6"/>
      <c r="H34" s="6"/>
      <c r="I34" s="6"/>
      <c r="J34" s="6"/>
      <c r="K34" s="61">
        <v>4.25</v>
      </c>
      <c r="L34" s="61" t="s">
        <v>958</v>
      </c>
      <c r="M34" s="6"/>
      <c r="N34" s="6"/>
      <c r="O34" s="6"/>
      <c r="P34" s="6"/>
      <c r="Q34" s="6"/>
      <c r="R34" s="6"/>
      <c r="S34" s="6"/>
      <c r="T34" s="6"/>
      <c r="U34" s="6"/>
      <c r="V34" s="6"/>
      <c r="W34" s="6"/>
      <c r="X34" s="6"/>
      <c r="Y34" s="6"/>
      <c r="Z34" s="6"/>
      <c r="AA34" s="6"/>
      <c r="AB34" s="6"/>
      <c r="AC34" s="6"/>
      <c r="AD34" s="6"/>
      <c r="AE34" s="6"/>
    </row>
    <row r="35" spans="1:31" ht="15.75" customHeight="1" x14ac:dyDescent="0.25">
      <c r="A35" s="6"/>
      <c r="B35" s="6"/>
      <c r="C35" s="6"/>
      <c r="D35" s="6"/>
      <c r="E35" s="6"/>
      <c r="F35" s="6"/>
      <c r="G35" s="6"/>
      <c r="H35" s="6"/>
      <c r="I35" s="6"/>
      <c r="J35" s="6"/>
      <c r="K35" s="61">
        <v>4.5</v>
      </c>
      <c r="L35" s="61" t="s">
        <v>892</v>
      </c>
      <c r="M35" s="6"/>
      <c r="N35" s="6"/>
      <c r="O35" s="6"/>
      <c r="P35" s="6"/>
      <c r="Q35" s="6"/>
      <c r="R35" s="6"/>
      <c r="S35" s="6"/>
      <c r="T35" s="6"/>
      <c r="U35" s="6"/>
      <c r="V35" s="6"/>
      <c r="W35" s="6"/>
      <c r="X35" s="6"/>
      <c r="Y35" s="6"/>
      <c r="Z35" s="6"/>
      <c r="AA35" s="6"/>
      <c r="AB35" s="6"/>
      <c r="AC35" s="6"/>
      <c r="AD35" s="6"/>
      <c r="AE35" s="6"/>
    </row>
    <row r="36" spans="1:31" ht="15.75" customHeight="1" x14ac:dyDescent="0.25">
      <c r="A36" s="6"/>
      <c r="B36" s="6"/>
      <c r="C36" s="6"/>
      <c r="D36" s="6"/>
      <c r="E36" s="6"/>
      <c r="F36" s="6"/>
      <c r="G36" s="6"/>
      <c r="H36" s="6"/>
      <c r="I36" s="6"/>
      <c r="J36" s="6"/>
      <c r="K36" s="61">
        <v>4.75</v>
      </c>
      <c r="L36" s="61" t="s">
        <v>892</v>
      </c>
      <c r="M36" s="6"/>
      <c r="N36" s="6"/>
      <c r="O36" s="6"/>
      <c r="P36" s="6"/>
      <c r="Q36" s="6"/>
      <c r="R36" s="6"/>
      <c r="S36" s="6"/>
      <c r="T36" s="6"/>
      <c r="U36" s="6"/>
      <c r="V36" s="6"/>
      <c r="W36" s="6"/>
      <c r="X36" s="6"/>
      <c r="Y36" s="6"/>
      <c r="Z36" s="6"/>
      <c r="AA36" s="6"/>
      <c r="AB36" s="6"/>
      <c r="AC36" s="6"/>
      <c r="AD36" s="6"/>
      <c r="AE36" s="6"/>
    </row>
    <row r="37" spans="1:31" ht="15.75" customHeight="1" x14ac:dyDescent="0.25">
      <c r="A37" s="6"/>
      <c r="B37" s="6"/>
      <c r="C37" s="6"/>
      <c r="D37" s="6"/>
      <c r="E37" s="6"/>
      <c r="F37" s="6"/>
      <c r="G37" s="6"/>
      <c r="H37" s="6"/>
      <c r="I37" s="6"/>
      <c r="J37" s="6"/>
      <c r="K37" s="61">
        <v>5</v>
      </c>
      <c r="L37" s="61" t="s">
        <v>892</v>
      </c>
      <c r="M37" s="6"/>
      <c r="N37" s="6"/>
      <c r="O37" s="6"/>
      <c r="P37" s="6"/>
      <c r="Q37" s="6"/>
      <c r="R37" s="6"/>
      <c r="S37" s="6"/>
      <c r="T37" s="6"/>
      <c r="U37" s="6"/>
      <c r="V37" s="6"/>
      <c r="W37" s="6"/>
      <c r="X37" s="6"/>
      <c r="Y37" s="6"/>
      <c r="Z37" s="6"/>
      <c r="AA37" s="6"/>
      <c r="AB37" s="6"/>
      <c r="AC37" s="6"/>
      <c r="AD37" s="6"/>
      <c r="AE37" s="6"/>
    </row>
    <row r="38" spans="1:31" ht="15.75" customHeight="1"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row>
    <row r="39" spans="1:31" ht="15.75" customHeight="1" x14ac:dyDescent="0.25">
      <c r="A39" s="6"/>
      <c r="B39" s="6"/>
      <c r="C39" s="6"/>
      <c r="D39" s="6"/>
      <c r="E39" s="6"/>
      <c r="F39" s="6"/>
      <c r="G39" s="6"/>
      <c r="H39" s="6"/>
      <c r="I39" s="6"/>
      <c r="J39" s="6"/>
      <c r="K39" s="61">
        <v>1</v>
      </c>
      <c r="L39" s="62" t="s">
        <v>998</v>
      </c>
      <c r="M39" s="6"/>
      <c r="N39" s="6"/>
      <c r="O39" s="6"/>
      <c r="P39" s="6"/>
      <c r="Q39" s="6"/>
      <c r="R39" s="6"/>
      <c r="S39" s="6"/>
      <c r="T39" s="6"/>
      <c r="U39" s="6"/>
      <c r="V39" s="6"/>
      <c r="W39" s="6"/>
      <c r="X39" s="6"/>
      <c r="Y39" s="6"/>
      <c r="Z39" s="6"/>
      <c r="AA39" s="6"/>
      <c r="AB39" s="6"/>
      <c r="AC39" s="6"/>
      <c r="AD39" s="6"/>
      <c r="AE39" s="6"/>
    </row>
    <row r="40" spans="1:31" ht="15.75" customHeight="1" x14ac:dyDescent="0.25">
      <c r="A40" s="6"/>
      <c r="B40" s="6"/>
      <c r="C40" s="6"/>
      <c r="D40" s="6"/>
      <c r="E40" s="6"/>
      <c r="F40" s="6"/>
      <c r="G40" s="6"/>
      <c r="H40" s="6"/>
      <c r="I40" s="6"/>
      <c r="J40" s="6"/>
      <c r="K40" s="61">
        <v>1.1000000000000001</v>
      </c>
      <c r="L40" s="62" t="s">
        <v>998</v>
      </c>
      <c r="M40" s="6"/>
      <c r="N40" s="6"/>
      <c r="O40" s="6"/>
      <c r="P40" s="6"/>
      <c r="Q40" s="6"/>
      <c r="R40" s="6"/>
      <c r="S40" s="6"/>
      <c r="T40" s="6"/>
      <c r="U40" s="6"/>
      <c r="V40" s="6"/>
      <c r="W40" s="6"/>
      <c r="X40" s="6"/>
      <c r="Y40" s="6"/>
      <c r="Z40" s="6"/>
      <c r="AA40" s="6"/>
      <c r="AB40" s="6"/>
      <c r="AC40" s="6"/>
      <c r="AD40" s="6"/>
      <c r="AE40" s="6"/>
    </row>
    <row r="41" spans="1:31" ht="15.75" customHeight="1" x14ac:dyDescent="0.25">
      <c r="A41" s="6"/>
      <c r="B41" s="6"/>
      <c r="C41" s="6"/>
      <c r="D41" s="6"/>
      <c r="E41" s="6"/>
      <c r="F41" s="6"/>
      <c r="G41" s="6"/>
      <c r="H41" s="6"/>
      <c r="I41" s="6"/>
      <c r="J41" s="6"/>
      <c r="K41" s="61">
        <v>1.2</v>
      </c>
      <c r="L41" s="62" t="s">
        <v>998</v>
      </c>
      <c r="M41" s="6"/>
      <c r="N41" s="6"/>
      <c r="O41" s="6"/>
      <c r="P41" s="6"/>
      <c r="Q41" s="6"/>
      <c r="R41" s="6"/>
      <c r="S41" s="6"/>
      <c r="T41" s="6"/>
      <c r="U41" s="6"/>
      <c r="V41" s="6"/>
      <c r="W41" s="6"/>
      <c r="X41" s="6"/>
      <c r="Y41" s="6"/>
      <c r="Z41" s="6"/>
      <c r="AA41" s="6"/>
      <c r="AB41" s="6"/>
      <c r="AC41" s="6"/>
      <c r="AD41" s="6"/>
      <c r="AE41" s="6"/>
    </row>
    <row r="42" spans="1:31" ht="15.75" customHeight="1" x14ac:dyDescent="0.25">
      <c r="A42" s="6"/>
      <c r="B42" s="6"/>
      <c r="C42" s="6"/>
      <c r="D42" s="6"/>
      <c r="E42" s="6"/>
      <c r="F42" s="6"/>
      <c r="G42" s="6"/>
      <c r="H42" s="6"/>
      <c r="I42" s="6"/>
      <c r="J42" s="6"/>
      <c r="K42" s="61">
        <v>1.3</v>
      </c>
      <c r="L42" s="62" t="s">
        <v>998</v>
      </c>
      <c r="M42" s="6"/>
      <c r="N42" s="6"/>
      <c r="O42" s="6"/>
      <c r="P42" s="6"/>
      <c r="Q42" s="6"/>
      <c r="R42" s="6"/>
      <c r="S42" s="6"/>
      <c r="T42" s="6"/>
      <c r="U42" s="6"/>
      <c r="V42" s="6"/>
      <c r="W42" s="6"/>
      <c r="X42" s="6"/>
      <c r="Y42" s="6"/>
      <c r="Z42" s="6"/>
      <c r="AA42" s="6"/>
      <c r="AB42" s="6"/>
      <c r="AC42" s="6"/>
      <c r="AD42" s="6"/>
      <c r="AE42" s="6"/>
    </row>
    <row r="43" spans="1:31" ht="15.75" customHeight="1" x14ac:dyDescent="0.25">
      <c r="A43" s="6"/>
      <c r="B43" s="6"/>
      <c r="C43" s="6"/>
      <c r="D43" s="6"/>
      <c r="E43" s="6"/>
      <c r="F43" s="6"/>
      <c r="G43" s="6"/>
      <c r="H43" s="6"/>
      <c r="I43" s="6"/>
      <c r="J43" s="6"/>
      <c r="K43" s="61">
        <v>1.4</v>
      </c>
      <c r="L43" s="62" t="s">
        <v>998</v>
      </c>
      <c r="M43" s="6"/>
      <c r="N43" s="6"/>
      <c r="O43" s="6"/>
      <c r="P43" s="6"/>
      <c r="Q43" s="6"/>
      <c r="R43" s="6"/>
      <c r="S43" s="6"/>
      <c r="T43" s="6"/>
      <c r="U43" s="6"/>
      <c r="V43" s="6"/>
      <c r="W43" s="6"/>
      <c r="X43" s="6"/>
      <c r="Y43" s="6"/>
      <c r="Z43" s="6"/>
      <c r="AA43" s="6"/>
      <c r="AB43" s="6"/>
      <c r="AC43" s="6"/>
      <c r="AD43" s="6"/>
      <c r="AE43" s="6"/>
    </row>
    <row r="44" spans="1:31" ht="15.75" customHeight="1" x14ac:dyDescent="0.25">
      <c r="A44" s="6"/>
      <c r="B44" s="6"/>
      <c r="C44" s="6"/>
      <c r="D44" s="6"/>
      <c r="E44" s="6"/>
      <c r="F44" s="6"/>
      <c r="G44" s="6"/>
      <c r="H44" s="6"/>
      <c r="I44" s="6"/>
      <c r="J44" s="6"/>
      <c r="K44" s="61">
        <v>1.5</v>
      </c>
      <c r="L44" s="62" t="s">
        <v>998</v>
      </c>
      <c r="M44" s="6"/>
      <c r="N44" s="6"/>
      <c r="O44" s="6"/>
      <c r="P44" s="6"/>
      <c r="Q44" s="6"/>
      <c r="R44" s="6"/>
      <c r="S44" s="6"/>
      <c r="T44" s="6"/>
      <c r="U44" s="6"/>
      <c r="V44" s="6"/>
      <c r="W44" s="6"/>
      <c r="X44" s="6"/>
      <c r="Y44" s="6"/>
      <c r="Z44" s="6"/>
      <c r="AA44" s="6"/>
      <c r="AB44" s="6"/>
      <c r="AC44" s="6"/>
      <c r="AD44" s="6"/>
      <c r="AE44" s="6"/>
    </row>
    <row r="45" spans="1:31" ht="15.75" customHeight="1" x14ac:dyDescent="0.25">
      <c r="A45" s="6"/>
      <c r="B45" s="6"/>
      <c r="C45" s="6"/>
      <c r="D45" s="6"/>
      <c r="E45" s="6"/>
      <c r="F45" s="6"/>
      <c r="G45" s="6"/>
      <c r="H45" s="6"/>
      <c r="I45" s="6"/>
      <c r="J45" s="6"/>
      <c r="K45" s="61">
        <v>1.6</v>
      </c>
      <c r="L45" s="62" t="s">
        <v>998</v>
      </c>
      <c r="M45" s="6"/>
      <c r="N45" s="6"/>
      <c r="O45" s="6"/>
      <c r="P45" s="6"/>
      <c r="Q45" s="6"/>
      <c r="R45" s="6"/>
      <c r="S45" s="6"/>
      <c r="T45" s="6"/>
      <c r="U45" s="6"/>
      <c r="V45" s="6"/>
      <c r="W45" s="6"/>
      <c r="X45" s="6"/>
      <c r="Y45" s="6"/>
      <c r="Z45" s="6"/>
      <c r="AA45" s="6"/>
      <c r="AB45" s="6"/>
      <c r="AC45" s="6"/>
      <c r="AD45" s="6"/>
      <c r="AE45" s="6"/>
    </row>
    <row r="46" spans="1:31" ht="15.75" customHeight="1" x14ac:dyDescent="0.25">
      <c r="A46" s="6"/>
      <c r="B46" s="6"/>
      <c r="C46" s="6"/>
      <c r="D46" s="6"/>
      <c r="E46" s="6"/>
      <c r="F46" s="6"/>
      <c r="G46" s="6"/>
      <c r="H46" s="6"/>
      <c r="I46" s="6"/>
      <c r="J46" s="6"/>
      <c r="K46" s="61">
        <v>1.7</v>
      </c>
      <c r="L46" s="62" t="s">
        <v>998</v>
      </c>
      <c r="M46" s="6"/>
      <c r="N46" s="6"/>
      <c r="O46" s="6"/>
      <c r="P46" s="6"/>
      <c r="Q46" s="6"/>
      <c r="R46" s="6"/>
      <c r="S46" s="6"/>
      <c r="T46" s="6"/>
      <c r="U46" s="6"/>
      <c r="V46" s="6"/>
      <c r="W46" s="6"/>
      <c r="X46" s="6"/>
      <c r="Y46" s="6"/>
      <c r="Z46" s="6"/>
      <c r="AA46" s="6"/>
      <c r="AB46" s="6"/>
      <c r="AC46" s="6"/>
      <c r="AD46" s="6"/>
      <c r="AE46" s="6"/>
    </row>
    <row r="47" spans="1:31" ht="15.75" customHeight="1" x14ac:dyDescent="0.25">
      <c r="A47" s="6"/>
      <c r="B47" s="6"/>
      <c r="C47" s="6"/>
      <c r="D47" s="6"/>
      <c r="E47" s="6"/>
      <c r="F47" s="6"/>
      <c r="G47" s="6"/>
      <c r="H47" s="6"/>
      <c r="I47" s="6"/>
      <c r="J47" s="6"/>
      <c r="K47" s="74">
        <v>1.8</v>
      </c>
      <c r="L47" s="62" t="s">
        <v>998</v>
      </c>
      <c r="M47" s="6"/>
      <c r="N47" s="61">
        <v>3</v>
      </c>
      <c r="O47" s="62" t="s">
        <v>998</v>
      </c>
      <c r="P47" s="6"/>
      <c r="Q47" s="6"/>
      <c r="R47" s="6"/>
      <c r="S47" s="6"/>
      <c r="T47" s="6"/>
      <c r="U47" s="6"/>
      <c r="V47" s="6"/>
      <c r="W47" s="6"/>
      <c r="X47" s="6"/>
      <c r="Y47" s="6"/>
      <c r="Z47" s="6"/>
      <c r="AA47" s="6"/>
      <c r="AB47" s="6"/>
      <c r="AC47" s="6"/>
      <c r="AD47" s="6"/>
      <c r="AE47" s="6"/>
    </row>
    <row r="48" spans="1:31" ht="15.75" customHeight="1" x14ac:dyDescent="0.25">
      <c r="A48" s="6"/>
      <c r="B48" s="6"/>
      <c r="C48" s="6"/>
      <c r="D48" s="6"/>
      <c r="E48" s="6"/>
      <c r="F48" s="6"/>
      <c r="G48" s="6"/>
      <c r="H48" s="6"/>
      <c r="I48" s="6"/>
      <c r="J48" s="6"/>
      <c r="K48" s="74">
        <v>1.9</v>
      </c>
      <c r="L48" s="62" t="s">
        <v>998</v>
      </c>
      <c r="M48" s="6"/>
      <c r="N48" s="61">
        <v>3.25</v>
      </c>
      <c r="O48" s="61" t="s">
        <v>999</v>
      </c>
      <c r="P48" s="6"/>
      <c r="Q48" s="6"/>
      <c r="R48" s="6"/>
      <c r="S48" s="6"/>
      <c r="T48" s="6"/>
      <c r="U48" s="6"/>
      <c r="V48" s="6"/>
      <c r="W48" s="6"/>
      <c r="X48" s="6"/>
      <c r="Y48" s="6"/>
      <c r="Z48" s="6"/>
      <c r="AA48" s="6"/>
      <c r="AB48" s="6"/>
      <c r="AC48" s="6"/>
      <c r="AD48" s="6"/>
      <c r="AE48" s="6"/>
    </row>
    <row r="49" spans="1:31" ht="15.75" customHeight="1" x14ac:dyDescent="0.25">
      <c r="A49" s="6"/>
      <c r="B49" s="6"/>
      <c r="C49" s="6"/>
      <c r="D49" s="6"/>
      <c r="E49" s="6"/>
      <c r="F49" s="6"/>
      <c r="G49" s="6"/>
      <c r="H49" s="6"/>
      <c r="I49" s="6"/>
      <c r="J49" s="6"/>
      <c r="K49" s="74">
        <v>2</v>
      </c>
      <c r="L49" s="62" t="s">
        <v>998</v>
      </c>
      <c r="M49" s="6"/>
      <c r="N49" s="61">
        <v>3.5</v>
      </c>
      <c r="O49" s="61" t="s">
        <v>999</v>
      </c>
      <c r="P49" s="6"/>
      <c r="Q49" s="6"/>
      <c r="R49" s="6"/>
      <c r="S49" s="6"/>
      <c r="T49" s="6"/>
      <c r="U49" s="6"/>
      <c r="V49" s="6"/>
      <c r="W49" s="6"/>
      <c r="X49" s="6"/>
      <c r="Y49" s="6"/>
      <c r="Z49" s="6"/>
      <c r="AA49" s="6"/>
      <c r="AB49" s="6"/>
      <c r="AC49" s="6"/>
      <c r="AD49" s="6"/>
      <c r="AE49" s="6"/>
    </row>
    <row r="50" spans="1:31" ht="15.75" customHeight="1" x14ac:dyDescent="0.25">
      <c r="A50" s="6"/>
      <c r="B50" s="6"/>
      <c r="C50" s="6"/>
      <c r="D50" s="6"/>
      <c r="E50" s="6"/>
      <c r="F50" s="6"/>
      <c r="G50" s="6"/>
      <c r="H50" s="6"/>
      <c r="I50" s="6"/>
      <c r="J50" s="6"/>
      <c r="K50" s="74">
        <v>2.1</v>
      </c>
      <c r="L50" s="62" t="s">
        <v>998</v>
      </c>
      <c r="M50" s="6"/>
      <c r="N50" s="61">
        <v>3.75</v>
      </c>
      <c r="O50" s="61" t="s">
        <v>999</v>
      </c>
      <c r="P50" s="6"/>
      <c r="Q50" s="6"/>
      <c r="R50" s="6"/>
      <c r="S50" s="6"/>
      <c r="T50" s="6"/>
      <c r="U50" s="6"/>
      <c r="V50" s="6"/>
      <c r="W50" s="6"/>
      <c r="X50" s="6"/>
      <c r="Y50" s="6"/>
      <c r="Z50" s="6"/>
      <c r="AA50" s="6"/>
      <c r="AB50" s="6"/>
      <c r="AC50" s="6"/>
      <c r="AD50" s="6"/>
      <c r="AE50" s="6"/>
    </row>
    <row r="51" spans="1:31" ht="15.75" customHeight="1" x14ac:dyDescent="0.25">
      <c r="A51" s="6"/>
      <c r="B51" s="6"/>
      <c r="C51" s="6"/>
      <c r="D51" s="6"/>
      <c r="E51" s="6"/>
      <c r="F51" s="6"/>
      <c r="G51" s="6"/>
      <c r="H51" s="6"/>
      <c r="I51" s="6"/>
      <c r="J51" s="6"/>
      <c r="K51" s="74">
        <v>2.2000000000000002</v>
      </c>
      <c r="L51" s="62" t="s">
        <v>998</v>
      </c>
      <c r="M51" s="6"/>
      <c r="N51" s="61">
        <v>4</v>
      </c>
      <c r="O51" s="61" t="s">
        <v>999</v>
      </c>
      <c r="P51" s="6"/>
      <c r="Q51" s="6"/>
      <c r="R51" s="6"/>
      <c r="S51" s="6"/>
      <c r="T51" s="6"/>
      <c r="U51" s="6"/>
      <c r="V51" s="6"/>
      <c r="W51" s="6"/>
      <c r="X51" s="6"/>
      <c r="Y51" s="6"/>
      <c r="Z51" s="6"/>
      <c r="AA51" s="6"/>
      <c r="AB51" s="6"/>
      <c r="AC51" s="6"/>
      <c r="AD51" s="6"/>
      <c r="AE51" s="6"/>
    </row>
    <row r="52" spans="1:31" ht="15.75" customHeight="1" x14ac:dyDescent="0.25">
      <c r="A52" s="6"/>
      <c r="B52" s="6"/>
      <c r="C52" s="6"/>
      <c r="D52" s="6"/>
      <c r="E52" s="6"/>
      <c r="F52" s="6"/>
      <c r="G52" s="6"/>
      <c r="H52" s="6"/>
      <c r="I52" s="6"/>
      <c r="J52" s="6"/>
      <c r="K52" s="74">
        <v>2.2999999999999998</v>
      </c>
      <c r="L52" s="62" t="s">
        <v>998</v>
      </c>
      <c r="M52" s="6"/>
      <c r="N52" s="61">
        <v>4.25</v>
      </c>
      <c r="O52" s="61" t="s">
        <v>999</v>
      </c>
      <c r="P52" s="6"/>
      <c r="Q52" s="6"/>
      <c r="R52" s="6"/>
      <c r="S52" s="6"/>
      <c r="T52" s="6"/>
      <c r="U52" s="6"/>
      <c r="V52" s="6"/>
      <c r="W52" s="6"/>
      <c r="X52" s="6"/>
      <c r="Y52" s="6"/>
      <c r="Z52" s="6"/>
      <c r="AA52" s="6"/>
      <c r="AB52" s="6"/>
      <c r="AC52" s="6"/>
      <c r="AD52" s="6"/>
      <c r="AE52" s="6"/>
    </row>
    <row r="53" spans="1:31" ht="15.75" customHeight="1" x14ac:dyDescent="0.25">
      <c r="A53" s="6"/>
      <c r="B53" s="6"/>
      <c r="C53" s="6"/>
      <c r="D53" s="6"/>
      <c r="E53" s="6"/>
      <c r="F53" s="6"/>
      <c r="G53" s="6"/>
      <c r="H53" s="6"/>
      <c r="I53" s="6"/>
      <c r="J53" s="6"/>
      <c r="K53" s="74">
        <v>2.4</v>
      </c>
      <c r="L53" s="62" t="s">
        <v>998</v>
      </c>
      <c r="M53" s="6"/>
      <c r="N53" s="61">
        <v>4.5</v>
      </c>
      <c r="O53" s="61" t="s">
        <v>1000</v>
      </c>
      <c r="P53" s="6"/>
      <c r="Q53" s="6"/>
      <c r="R53" s="6"/>
      <c r="S53" s="6"/>
      <c r="T53" s="6"/>
      <c r="U53" s="6"/>
      <c r="V53" s="6"/>
      <c r="W53" s="6"/>
      <c r="X53" s="6"/>
      <c r="Y53" s="6"/>
      <c r="Z53" s="6"/>
      <c r="AA53" s="6"/>
      <c r="AB53" s="6"/>
      <c r="AC53" s="6"/>
      <c r="AD53" s="6"/>
      <c r="AE53" s="6"/>
    </row>
    <row r="54" spans="1:31" ht="15.75" customHeight="1" x14ac:dyDescent="0.25">
      <c r="A54" s="6"/>
      <c r="B54" s="6"/>
      <c r="C54" s="6"/>
      <c r="D54" s="6"/>
      <c r="E54" s="6"/>
      <c r="F54" s="6"/>
      <c r="G54" s="6"/>
      <c r="H54" s="6"/>
      <c r="I54" s="6"/>
      <c r="J54" s="6"/>
      <c r="K54" s="74">
        <v>2.5</v>
      </c>
      <c r="L54" s="62" t="s">
        <v>998</v>
      </c>
      <c r="M54" s="6"/>
      <c r="N54" s="61">
        <v>4.75</v>
      </c>
      <c r="O54" s="61" t="s">
        <v>1000</v>
      </c>
      <c r="P54" s="6"/>
      <c r="Q54" s="6"/>
      <c r="R54" s="6"/>
      <c r="S54" s="6"/>
      <c r="T54" s="6"/>
      <c r="U54" s="6"/>
      <c r="V54" s="6"/>
      <c r="W54" s="6"/>
      <c r="X54" s="6"/>
      <c r="Y54" s="6"/>
      <c r="Z54" s="6"/>
      <c r="AA54" s="6"/>
      <c r="AB54" s="6"/>
      <c r="AC54" s="6"/>
      <c r="AD54" s="6"/>
      <c r="AE54" s="6"/>
    </row>
    <row r="55" spans="1:31" ht="15.75" customHeight="1" x14ac:dyDescent="0.25">
      <c r="A55" s="6"/>
      <c r="B55" s="6"/>
      <c r="C55" s="6"/>
      <c r="D55" s="6"/>
      <c r="E55" s="6"/>
      <c r="F55" s="6"/>
      <c r="G55" s="6"/>
      <c r="H55" s="6"/>
      <c r="I55" s="6"/>
      <c r="J55" s="6"/>
      <c r="K55" s="74">
        <v>2.6</v>
      </c>
      <c r="L55" s="62" t="s">
        <v>998</v>
      </c>
      <c r="M55" s="6"/>
      <c r="N55" s="61">
        <v>5</v>
      </c>
      <c r="O55" s="61" t="s">
        <v>1000</v>
      </c>
      <c r="P55" s="6"/>
      <c r="Q55" s="6"/>
      <c r="R55" s="6"/>
      <c r="S55" s="6"/>
      <c r="T55" s="6"/>
      <c r="U55" s="6"/>
      <c r="V55" s="6"/>
      <c r="W55" s="6"/>
      <c r="X55" s="6"/>
      <c r="Y55" s="6"/>
      <c r="Z55" s="6"/>
      <c r="AA55" s="6"/>
      <c r="AB55" s="6"/>
      <c r="AC55" s="6"/>
      <c r="AD55" s="6"/>
      <c r="AE55" s="6"/>
    </row>
    <row r="56" spans="1:31" ht="15.75" customHeight="1" x14ac:dyDescent="0.25">
      <c r="A56" s="6"/>
      <c r="B56" s="6"/>
      <c r="C56" s="6"/>
      <c r="D56" s="6"/>
      <c r="E56" s="6"/>
      <c r="F56" s="6"/>
      <c r="G56" s="6"/>
      <c r="H56" s="6"/>
      <c r="I56" s="6"/>
      <c r="J56" s="6"/>
      <c r="K56" s="74">
        <v>2.7</v>
      </c>
      <c r="L56" s="62" t="s">
        <v>998</v>
      </c>
      <c r="M56" s="6"/>
      <c r="N56" s="6"/>
      <c r="O56" s="6"/>
      <c r="P56" s="6"/>
      <c r="Q56" s="6"/>
      <c r="R56" s="6"/>
      <c r="S56" s="6"/>
      <c r="T56" s="6"/>
      <c r="U56" s="6"/>
      <c r="V56" s="6"/>
      <c r="W56" s="6"/>
      <c r="X56" s="6"/>
      <c r="Y56" s="6"/>
      <c r="Z56" s="6"/>
      <c r="AA56" s="6"/>
      <c r="AB56" s="6"/>
      <c r="AC56" s="6"/>
      <c r="AD56" s="6"/>
      <c r="AE56" s="6"/>
    </row>
    <row r="57" spans="1:31" ht="15.75" customHeight="1" x14ac:dyDescent="0.25">
      <c r="A57" s="6"/>
      <c r="B57" s="6"/>
      <c r="C57" s="6"/>
      <c r="D57" s="6"/>
      <c r="E57" s="6"/>
      <c r="F57" s="6"/>
      <c r="G57" s="6"/>
      <c r="H57" s="6"/>
      <c r="I57" s="6"/>
      <c r="J57" s="6"/>
      <c r="K57" s="74">
        <v>2.8</v>
      </c>
      <c r="L57" s="62" t="s">
        <v>998</v>
      </c>
      <c r="M57" s="6"/>
      <c r="N57" s="6"/>
      <c r="O57" s="6"/>
      <c r="P57" s="6"/>
      <c r="Q57" s="6"/>
      <c r="R57" s="6"/>
      <c r="S57" s="6"/>
      <c r="T57" s="6"/>
      <c r="U57" s="6"/>
      <c r="V57" s="6"/>
      <c r="W57" s="6"/>
      <c r="X57" s="6"/>
      <c r="Y57" s="6"/>
      <c r="Z57" s="6"/>
      <c r="AA57" s="6"/>
      <c r="AB57" s="6"/>
      <c r="AC57" s="6"/>
      <c r="AD57" s="6"/>
      <c r="AE57" s="6"/>
    </row>
    <row r="58" spans="1:31" ht="15.75" customHeight="1" x14ac:dyDescent="0.25">
      <c r="A58" s="6"/>
      <c r="B58" s="6"/>
      <c r="C58" s="6"/>
      <c r="D58" s="6"/>
      <c r="E58" s="6"/>
      <c r="F58" s="6"/>
      <c r="G58" s="6"/>
      <c r="H58" s="6"/>
      <c r="I58" s="6"/>
      <c r="J58" s="6"/>
      <c r="K58" s="74">
        <v>2.9</v>
      </c>
      <c r="L58" s="62" t="s">
        <v>998</v>
      </c>
      <c r="M58" s="6"/>
      <c r="N58" s="6"/>
      <c r="O58" s="6"/>
      <c r="P58" s="6"/>
      <c r="Q58" s="6"/>
      <c r="R58" s="6"/>
      <c r="S58" s="6"/>
      <c r="T58" s="6"/>
      <c r="U58" s="6"/>
      <c r="V58" s="6"/>
      <c r="W58" s="6"/>
      <c r="X58" s="6"/>
      <c r="Y58" s="6"/>
      <c r="Z58" s="6"/>
      <c r="AA58" s="6"/>
      <c r="AB58" s="6"/>
      <c r="AC58" s="6"/>
      <c r="AD58" s="6"/>
      <c r="AE58" s="6"/>
    </row>
    <row r="59" spans="1:31" ht="15.75" customHeight="1" x14ac:dyDescent="0.25">
      <c r="A59" s="6"/>
      <c r="B59" s="6"/>
      <c r="C59" s="6"/>
      <c r="D59" s="6"/>
      <c r="E59" s="6"/>
      <c r="F59" s="6"/>
      <c r="G59" s="6"/>
      <c r="H59" s="6"/>
      <c r="I59" s="6"/>
      <c r="J59" s="6"/>
      <c r="K59" s="74">
        <v>3</v>
      </c>
      <c r="L59" s="61" t="s">
        <v>999</v>
      </c>
      <c r="M59" s="6"/>
      <c r="N59" s="6"/>
      <c r="O59" s="6" t="s">
        <v>1001</v>
      </c>
      <c r="P59" s="6"/>
      <c r="Q59" s="6"/>
      <c r="R59" s="6"/>
      <c r="S59" s="6"/>
      <c r="T59" s="6"/>
      <c r="U59" s="6"/>
      <c r="V59" s="6"/>
      <c r="W59" s="6"/>
      <c r="X59" s="6"/>
      <c r="Y59" s="6"/>
      <c r="Z59" s="6"/>
      <c r="AA59" s="6"/>
      <c r="AB59" s="6"/>
      <c r="AC59" s="6"/>
      <c r="AD59" s="6"/>
      <c r="AE59" s="6"/>
    </row>
    <row r="60" spans="1:31" ht="15.75" customHeight="1" x14ac:dyDescent="0.25">
      <c r="A60" s="6"/>
      <c r="B60" s="6"/>
      <c r="C60" s="6"/>
      <c r="D60" s="6"/>
      <c r="E60" s="6"/>
      <c r="F60" s="6"/>
      <c r="G60" s="6"/>
      <c r="H60" s="6"/>
      <c r="I60" s="6"/>
      <c r="J60" s="6"/>
      <c r="K60" s="74">
        <v>3.1</v>
      </c>
      <c r="L60" s="61" t="s">
        <v>999</v>
      </c>
      <c r="M60" s="6"/>
      <c r="N60" s="6"/>
      <c r="O60" s="6" t="s">
        <v>45</v>
      </c>
      <c r="P60" s="6"/>
      <c r="Q60" s="6"/>
      <c r="R60" s="6"/>
      <c r="S60" s="6"/>
      <c r="T60" s="6"/>
      <c r="U60" s="6"/>
      <c r="V60" s="6"/>
      <c r="W60" s="6"/>
      <c r="X60" s="6"/>
      <c r="Y60" s="6"/>
      <c r="Z60" s="6"/>
      <c r="AA60" s="6"/>
      <c r="AB60" s="6"/>
      <c r="AC60" s="6"/>
      <c r="AD60" s="6"/>
      <c r="AE60" s="6"/>
    </row>
    <row r="61" spans="1:31" ht="15.75" customHeight="1" x14ac:dyDescent="0.25">
      <c r="A61" s="6"/>
      <c r="B61" s="6"/>
      <c r="C61" s="6"/>
      <c r="D61" s="6"/>
      <c r="E61" s="6"/>
      <c r="F61" s="6"/>
      <c r="G61" s="6"/>
      <c r="H61" s="6"/>
      <c r="I61" s="6"/>
      <c r="J61" s="6"/>
      <c r="K61" s="74">
        <v>3.2</v>
      </c>
      <c r="L61" s="61" t="s">
        <v>999</v>
      </c>
      <c r="M61" s="6"/>
      <c r="N61" s="6"/>
      <c r="O61" s="6" t="s">
        <v>175</v>
      </c>
      <c r="P61" s="6"/>
      <c r="Q61" s="6"/>
      <c r="R61" s="6"/>
      <c r="S61" s="6"/>
      <c r="T61" s="6"/>
      <c r="U61" s="6"/>
      <c r="V61" s="6"/>
      <c r="W61" s="6"/>
      <c r="X61" s="6"/>
      <c r="Y61" s="6"/>
      <c r="Z61" s="6"/>
      <c r="AA61" s="6"/>
      <c r="AB61" s="6"/>
      <c r="AC61" s="6"/>
      <c r="AD61" s="6"/>
      <c r="AE61" s="6"/>
    </row>
    <row r="62" spans="1:31" ht="15.75" customHeight="1" x14ac:dyDescent="0.25">
      <c r="A62" s="6"/>
      <c r="B62" s="6"/>
      <c r="C62" s="6"/>
      <c r="D62" s="6"/>
      <c r="E62" s="6"/>
      <c r="F62" s="6"/>
      <c r="G62" s="6"/>
      <c r="H62" s="6"/>
      <c r="I62" s="6"/>
      <c r="J62" s="6"/>
      <c r="K62" s="74">
        <v>3.3</v>
      </c>
      <c r="L62" s="61" t="s">
        <v>999</v>
      </c>
      <c r="M62" s="6"/>
      <c r="N62" s="6"/>
      <c r="O62" s="6"/>
      <c r="P62" s="6"/>
      <c r="Q62" s="6"/>
      <c r="R62" s="6"/>
      <c r="S62" s="6"/>
      <c r="T62" s="6"/>
      <c r="U62" s="6"/>
      <c r="V62" s="6"/>
      <c r="W62" s="6"/>
      <c r="X62" s="6"/>
      <c r="Y62" s="6"/>
      <c r="Z62" s="6"/>
      <c r="AA62" s="6"/>
      <c r="AB62" s="6"/>
      <c r="AC62" s="6"/>
      <c r="AD62" s="6"/>
      <c r="AE62" s="6"/>
    </row>
    <row r="63" spans="1:31" ht="15.75" customHeight="1" x14ac:dyDescent="0.25">
      <c r="A63" s="6"/>
      <c r="B63" s="6"/>
      <c r="C63" s="6"/>
      <c r="D63" s="6"/>
      <c r="E63" s="6"/>
      <c r="F63" s="6"/>
      <c r="G63" s="6"/>
      <c r="H63" s="6"/>
      <c r="I63" s="6"/>
      <c r="J63" s="6"/>
      <c r="K63" s="74">
        <v>3.4</v>
      </c>
      <c r="L63" s="61" t="s">
        <v>999</v>
      </c>
      <c r="M63" s="6"/>
      <c r="N63" s="6"/>
      <c r="O63" s="6"/>
      <c r="P63" s="6"/>
      <c r="Q63" s="6"/>
      <c r="R63" s="6"/>
      <c r="S63" s="6"/>
      <c r="T63" s="6"/>
      <c r="U63" s="6"/>
      <c r="V63" s="6"/>
      <c r="W63" s="6"/>
      <c r="X63" s="6"/>
      <c r="Y63" s="6"/>
      <c r="Z63" s="6"/>
      <c r="AA63" s="6"/>
      <c r="AB63" s="6"/>
      <c r="AC63" s="6"/>
      <c r="AD63" s="6"/>
      <c r="AE63" s="6"/>
    </row>
    <row r="64" spans="1:31" ht="15.75" customHeight="1" x14ac:dyDescent="0.25">
      <c r="A64" s="6"/>
      <c r="B64" s="6"/>
      <c r="C64" s="6"/>
      <c r="D64" s="6"/>
      <c r="E64" s="6"/>
      <c r="F64" s="6"/>
      <c r="G64" s="6"/>
      <c r="H64" s="6"/>
      <c r="I64" s="6"/>
      <c r="J64" s="6"/>
      <c r="K64" s="74">
        <v>3.5</v>
      </c>
      <c r="L64" s="61" t="s">
        <v>999</v>
      </c>
      <c r="M64" s="6"/>
      <c r="N64" s="6"/>
      <c r="O64" s="6"/>
      <c r="P64" s="6"/>
      <c r="Q64" s="6"/>
      <c r="R64" s="6"/>
      <c r="S64" s="6"/>
      <c r="T64" s="6"/>
      <c r="U64" s="6"/>
      <c r="V64" s="6"/>
      <c r="W64" s="6"/>
      <c r="X64" s="6"/>
      <c r="Y64" s="6"/>
      <c r="Z64" s="6"/>
      <c r="AA64" s="6"/>
      <c r="AB64" s="6"/>
      <c r="AC64" s="6"/>
      <c r="AD64" s="6"/>
      <c r="AE64" s="6"/>
    </row>
    <row r="65" spans="1:31" ht="15.75" customHeight="1" x14ac:dyDescent="0.25">
      <c r="A65" s="6"/>
      <c r="B65" s="6"/>
      <c r="C65" s="6"/>
      <c r="D65" s="6"/>
      <c r="E65" s="6"/>
      <c r="F65" s="6"/>
      <c r="G65" s="6"/>
      <c r="H65" s="6"/>
      <c r="I65" s="6"/>
      <c r="J65" s="6"/>
      <c r="K65" s="74">
        <v>3.6</v>
      </c>
      <c r="L65" s="61" t="s">
        <v>999</v>
      </c>
      <c r="M65" s="6"/>
      <c r="N65" s="6"/>
      <c r="O65" s="6"/>
      <c r="P65" s="6"/>
      <c r="Q65" s="6"/>
      <c r="R65" s="6"/>
      <c r="S65" s="6"/>
      <c r="T65" s="6"/>
      <c r="U65" s="6"/>
      <c r="V65" s="6"/>
      <c r="W65" s="6"/>
      <c r="X65" s="6"/>
      <c r="Y65" s="6"/>
      <c r="Z65" s="6"/>
      <c r="AA65" s="6"/>
      <c r="AB65" s="6"/>
      <c r="AC65" s="6"/>
      <c r="AD65" s="6"/>
      <c r="AE65" s="6"/>
    </row>
    <row r="66" spans="1:31" ht="15.75" customHeight="1" x14ac:dyDescent="0.25">
      <c r="A66" s="6"/>
      <c r="B66" s="6"/>
      <c r="C66" s="6"/>
      <c r="D66" s="6"/>
      <c r="E66" s="6"/>
      <c r="F66" s="6"/>
      <c r="G66" s="6"/>
      <c r="H66" s="6"/>
      <c r="I66" s="6"/>
      <c r="J66" s="6"/>
      <c r="K66" s="74">
        <v>3.7</v>
      </c>
      <c r="L66" s="61" t="s">
        <v>999</v>
      </c>
      <c r="M66" s="6"/>
      <c r="N66" s="6"/>
      <c r="O66" s="6"/>
      <c r="P66" s="6"/>
      <c r="Q66" s="6"/>
      <c r="R66" s="6"/>
      <c r="S66" s="6"/>
      <c r="T66" s="6"/>
      <c r="U66" s="6"/>
      <c r="V66" s="6"/>
      <c r="W66" s="6"/>
      <c r="X66" s="6"/>
      <c r="Y66" s="6"/>
      <c r="Z66" s="6"/>
      <c r="AA66" s="6"/>
      <c r="AB66" s="6"/>
      <c r="AC66" s="6"/>
      <c r="AD66" s="6"/>
      <c r="AE66" s="6"/>
    </row>
    <row r="67" spans="1:31" ht="15.75" customHeight="1" x14ac:dyDescent="0.25">
      <c r="A67" s="6"/>
      <c r="B67" s="6"/>
      <c r="C67" s="6"/>
      <c r="D67" s="6"/>
      <c r="E67" s="6"/>
      <c r="F67" s="6"/>
      <c r="G67" s="6"/>
      <c r="H67" s="6"/>
      <c r="I67" s="6"/>
      <c r="J67" s="6"/>
      <c r="K67" s="74">
        <v>3.8</v>
      </c>
      <c r="L67" s="61" t="s">
        <v>999</v>
      </c>
      <c r="M67" s="6"/>
      <c r="N67" s="6"/>
      <c r="O67" s="6"/>
      <c r="P67" s="6"/>
      <c r="Q67" s="6"/>
      <c r="R67" s="6"/>
      <c r="S67" s="6"/>
      <c r="T67" s="6"/>
      <c r="U67" s="6"/>
      <c r="V67" s="6"/>
      <c r="W67" s="6"/>
      <c r="X67" s="6"/>
      <c r="Y67" s="6"/>
      <c r="Z67" s="6"/>
      <c r="AA67" s="6"/>
      <c r="AB67" s="6"/>
      <c r="AC67" s="6"/>
      <c r="AD67" s="6"/>
      <c r="AE67" s="6"/>
    </row>
    <row r="68" spans="1:31" ht="15.75" customHeight="1" x14ac:dyDescent="0.25">
      <c r="A68" s="6"/>
      <c r="B68" s="6"/>
      <c r="C68" s="6"/>
      <c r="D68" s="6"/>
      <c r="E68" s="6"/>
      <c r="F68" s="6"/>
      <c r="G68" s="6"/>
      <c r="H68" s="6"/>
      <c r="I68" s="6"/>
      <c r="J68" s="6"/>
      <c r="K68" s="74">
        <v>3.9</v>
      </c>
      <c r="L68" s="61" t="s">
        <v>999</v>
      </c>
      <c r="M68" s="6"/>
      <c r="N68" s="6"/>
      <c r="O68" s="6"/>
      <c r="P68" s="6"/>
      <c r="Q68" s="6"/>
      <c r="R68" s="6"/>
      <c r="S68" s="6"/>
      <c r="T68" s="6"/>
      <c r="U68" s="6"/>
      <c r="V68" s="6"/>
      <c r="W68" s="6"/>
      <c r="X68" s="6"/>
      <c r="Y68" s="6"/>
      <c r="Z68" s="6"/>
      <c r="AA68" s="6"/>
      <c r="AB68" s="6"/>
      <c r="AC68" s="6"/>
      <c r="AD68" s="6"/>
      <c r="AE68" s="6"/>
    </row>
    <row r="69" spans="1:31" ht="15.75" customHeight="1" x14ac:dyDescent="0.25">
      <c r="A69" s="6"/>
      <c r="B69" s="6"/>
      <c r="C69" s="6"/>
      <c r="D69" s="6"/>
      <c r="E69" s="6"/>
      <c r="F69" s="6"/>
      <c r="G69" s="6"/>
      <c r="H69" s="6"/>
      <c r="I69" s="6"/>
      <c r="J69" s="6"/>
      <c r="K69" s="74">
        <v>4</v>
      </c>
      <c r="L69" s="61" t="s">
        <v>999</v>
      </c>
      <c r="M69" s="6"/>
      <c r="N69" s="6"/>
      <c r="O69" s="6"/>
      <c r="P69" s="6"/>
      <c r="Q69" s="6"/>
      <c r="R69" s="6"/>
      <c r="S69" s="6"/>
      <c r="T69" s="6"/>
      <c r="U69" s="6"/>
      <c r="V69" s="6"/>
      <c r="W69" s="6"/>
      <c r="X69" s="6"/>
      <c r="Y69" s="6"/>
      <c r="Z69" s="6"/>
      <c r="AA69" s="6"/>
      <c r="AB69" s="6"/>
      <c r="AC69" s="6"/>
      <c r="AD69" s="6"/>
      <c r="AE69" s="6"/>
    </row>
    <row r="70" spans="1:31" ht="15.75" customHeight="1" x14ac:dyDescent="0.25">
      <c r="A70" s="6"/>
      <c r="B70" s="6"/>
      <c r="C70" s="6"/>
      <c r="D70" s="6"/>
      <c r="E70" s="6"/>
      <c r="F70" s="6"/>
      <c r="G70" s="6"/>
      <c r="H70" s="6"/>
      <c r="I70" s="6"/>
      <c r="J70" s="6"/>
      <c r="K70" s="74">
        <v>4.0999999999999996</v>
      </c>
      <c r="L70" s="61" t="s">
        <v>999</v>
      </c>
      <c r="M70" s="6"/>
      <c r="N70" s="6"/>
      <c r="O70" s="6"/>
      <c r="P70" s="6"/>
      <c r="Q70" s="6"/>
      <c r="R70" s="6"/>
      <c r="S70" s="6"/>
      <c r="T70" s="6"/>
      <c r="U70" s="6"/>
      <c r="V70" s="6"/>
      <c r="W70" s="6"/>
      <c r="X70" s="6"/>
      <c r="Y70" s="6"/>
      <c r="Z70" s="6"/>
      <c r="AA70" s="6"/>
      <c r="AB70" s="6"/>
      <c r="AC70" s="6"/>
      <c r="AD70" s="6"/>
      <c r="AE70" s="6"/>
    </row>
    <row r="71" spans="1:31" ht="15.75" customHeight="1" x14ac:dyDescent="0.25">
      <c r="A71" s="6"/>
      <c r="B71" s="6"/>
      <c r="C71" s="6"/>
      <c r="D71" s="6"/>
      <c r="E71" s="6"/>
      <c r="F71" s="6"/>
      <c r="G71" s="6"/>
      <c r="H71" s="6"/>
      <c r="I71" s="6"/>
      <c r="J71" s="6"/>
      <c r="K71" s="74">
        <v>4.2</v>
      </c>
      <c r="L71" s="61" t="s">
        <v>999</v>
      </c>
      <c r="M71" s="6"/>
      <c r="N71" s="6"/>
      <c r="O71" s="6"/>
      <c r="P71" s="6"/>
      <c r="Q71" s="6"/>
      <c r="R71" s="6"/>
      <c r="S71" s="6"/>
      <c r="T71" s="6"/>
      <c r="U71" s="6"/>
      <c r="V71" s="6"/>
      <c r="W71" s="6"/>
      <c r="X71" s="6"/>
      <c r="Y71" s="6"/>
      <c r="Z71" s="6"/>
      <c r="AA71" s="6"/>
      <c r="AB71" s="6"/>
      <c r="AC71" s="6"/>
      <c r="AD71" s="6"/>
      <c r="AE71" s="6"/>
    </row>
    <row r="72" spans="1:31" ht="15.75" customHeight="1" x14ac:dyDescent="0.25">
      <c r="A72" s="6"/>
      <c r="B72" s="6"/>
      <c r="C72" s="6"/>
      <c r="D72" s="6"/>
      <c r="E72" s="6"/>
      <c r="F72" s="6"/>
      <c r="G72" s="6"/>
      <c r="H72" s="6"/>
      <c r="I72" s="6"/>
      <c r="J72" s="6"/>
      <c r="K72" s="74">
        <v>4.3</v>
      </c>
      <c r="L72" s="61" t="s">
        <v>1000</v>
      </c>
      <c r="M72" s="6"/>
      <c r="N72" s="6"/>
      <c r="O72" s="6"/>
      <c r="P72" s="6"/>
      <c r="Q72" s="6"/>
      <c r="R72" s="6"/>
      <c r="S72" s="6"/>
      <c r="T72" s="6"/>
      <c r="U72" s="6"/>
      <c r="V72" s="6"/>
      <c r="W72" s="6"/>
      <c r="X72" s="6"/>
      <c r="Y72" s="6"/>
      <c r="Z72" s="6"/>
      <c r="AA72" s="6"/>
      <c r="AB72" s="6"/>
      <c r="AC72" s="6"/>
      <c r="AD72" s="6"/>
      <c r="AE72" s="6"/>
    </row>
    <row r="73" spans="1:31" ht="15.75" customHeight="1" x14ac:dyDescent="0.25">
      <c r="A73" s="6"/>
      <c r="B73" s="6"/>
      <c r="C73" s="6"/>
      <c r="D73" s="6"/>
      <c r="E73" s="6"/>
      <c r="F73" s="6"/>
      <c r="G73" s="6"/>
      <c r="H73" s="6"/>
      <c r="I73" s="6"/>
      <c r="J73" s="6"/>
      <c r="K73" s="74">
        <v>4.4000000000000004</v>
      </c>
      <c r="L73" s="61" t="s">
        <v>1000</v>
      </c>
      <c r="M73" s="6"/>
      <c r="N73" s="6"/>
      <c r="O73" s="6"/>
      <c r="P73" s="6"/>
      <c r="Q73" s="6"/>
      <c r="R73" s="6"/>
      <c r="S73" s="6"/>
      <c r="T73" s="6"/>
      <c r="U73" s="6"/>
      <c r="V73" s="6"/>
      <c r="W73" s="6"/>
      <c r="X73" s="6"/>
      <c r="Y73" s="6"/>
      <c r="Z73" s="6"/>
      <c r="AA73" s="6"/>
      <c r="AB73" s="6"/>
      <c r="AC73" s="6"/>
      <c r="AD73" s="6"/>
      <c r="AE73" s="6"/>
    </row>
    <row r="74" spans="1:31" ht="15.75" customHeight="1" x14ac:dyDescent="0.25">
      <c r="A74" s="6"/>
      <c r="B74" s="6"/>
      <c r="C74" s="6"/>
      <c r="D74" s="6"/>
      <c r="E74" s="6"/>
      <c r="F74" s="6"/>
      <c r="G74" s="6"/>
      <c r="H74" s="6"/>
      <c r="I74" s="6"/>
      <c r="J74" s="6"/>
      <c r="K74" s="74">
        <v>4.5</v>
      </c>
      <c r="L74" s="61" t="s">
        <v>1000</v>
      </c>
      <c r="M74" s="6"/>
      <c r="N74" s="6"/>
      <c r="O74" s="6"/>
      <c r="P74" s="6"/>
      <c r="Q74" s="6"/>
      <c r="R74" s="6"/>
      <c r="S74" s="6"/>
      <c r="T74" s="6"/>
      <c r="U74" s="6"/>
      <c r="V74" s="6"/>
      <c r="W74" s="6"/>
      <c r="X74" s="6"/>
      <c r="Y74" s="6"/>
      <c r="Z74" s="6"/>
      <c r="AA74" s="6"/>
      <c r="AB74" s="6"/>
      <c r="AC74" s="6"/>
      <c r="AD74" s="6"/>
      <c r="AE74" s="6"/>
    </row>
    <row r="75" spans="1:31" ht="15.75" customHeight="1" x14ac:dyDescent="0.25">
      <c r="A75" s="6"/>
      <c r="B75" s="6"/>
      <c r="C75" s="6"/>
      <c r="D75" s="6"/>
      <c r="E75" s="6"/>
      <c r="F75" s="6"/>
      <c r="G75" s="6"/>
      <c r="H75" s="6"/>
      <c r="I75" s="6"/>
      <c r="J75" s="6"/>
      <c r="K75" s="74">
        <v>4.5999999999999996</v>
      </c>
      <c r="L75" s="61" t="s">
        <v>1000</v>
      </c>
      <c r="M75" s="6"/>
      <c r="N75" s="6"/>
      <c r="O75" s="6"/>
      <c r="P75" s="6"/>
      <c r="Q75" s="6"/>
      <c r="R75" s="6"/>
      <c r="S75" s="6"/>
      <c r="T75" s="6"/>
      <c r="U75" s="6"/>
      <c r="V75" s="6"/>
      <c r="W75" s="6"/>
      <c r="X75" s="6"/>
      <c r="Y75" s="6"/>
      <c r="Z75" s="6"/>
      <c r="AA75" s="6"/>
      <c r="AB75" s="6"/>
      <c r="AC75" s="6"/>
      <c r="AD75" s="6"/>
      <c r="AE75" s="6"/>
    </row>
    <row r="76" spans="1:31" ht="15.75" customHeight="1" x14ac:dyDescent="0.25">
      <c r="A76" s="6"/>
      <c r="B76" s="6"/>
      <c r="C76" s="6"/>
      <c r="D76" s="6"/>
      <c r="E76" s="6"/>
      <c r="F76" s="6"/>
      <c r="G76" s="6"/>
      <c r="H76" s="6"/>
      <c r="I76" s="6"/>
      <c r="J76" s="6"/>
      <c r="K76" s="74">
        <v>4.7</v>
      </c>
      <c r="L76" s="61" t="s">
        <v>1000</v>
      </c>
      <c r="M76" s="6"/>
      <c r="N76" s="6"/>
      <c r="O76" s="6"/>
      <c r="P76" s="6"/>
      <c r="Q76" s="6"/>
      <c r="R76" s="6"/>
      <c r="S76" s="6"/>
      <c r="T76" s="6"/>
      <c r="U76" s="6"/>
      <c r="V76" s="6"/>
      <c r="W76" s="6"/>
      <c r="X76" s="6"/>
      <c r="Y76" s="6"/>
      <c r="Z76" s="6"/>
      <c r="AA76" s="6"/>
      <c r="AB76" s="6"/>
      <c r="AC76" s="6"/>
      <c r="AD76" s="6"/>
      <c r="AE76" s="6"/>
    </row>
    <row r="77" spans="1:31" ht="15.75" customHeight="1" x14ac:dyDescent="0.25">
      <c r="A77" s="6"/>
      <c r="B77" s="6"/>
      <c r="C77" s="6"/>
      <c r="D77" s="6"/>
      <c r="E77" s="6"/>
      <c r="F77" s="6"/>
      <c r="G77" s="6"/>
      <c r="H77" s="6"/>
      <c r="I77" s="6"/>
      <c r="J77" s="6"/>
      <c r="K77" s="74">
        <v>4.8</v>
      </c>
      <c r="L77" s="61" t="s">
        <v>1000</v>
      </c>
      <c r="M77" s="6"/>
      <c r="N77" s="6"/>
      <c r="O77" s="6"/>
      <c r="P77" s="6"/>
      <c r="Q77" s="6"/>
      <c r="R77" s="6"/>
      <c r="S77" s="6"/>
      <c r="T77" s="6"/>
      <c r="U77" s="6"/>
      <c r="V77" s="6"/>
      <c r="W77" s="6"/>
      <c r="X77" s="6"/>
      <c r="Y77" s="6"/>
      <c r="Z77" s="6"/>
      <c r="AA77" s="6"/>
      <c r="AB77" s="6"/>
      <c r="AC77" s="6"/>
      <c r="AD77" s="6"/>
      <c r="AE77" s="6"/>
    </row>
    <row r="78" spans="1:31" ht="15.75" customHeight="1" x14ac:dyDescent="0.25">
      <c r="A78" s="6"/>
      <c r="B78" s="6"/>
      <c r="C78" s="6"/>
      <c r="D78" s="6"/>
      <c r="E78" s="6"/>
      <c r="F78" s="6"/>
      <c r="G78" s="6"/>
      <c r="H78" s="6"/>
      <c r="I78" s="6"/>
      <c r="J78" s="6"/>
      <c r="K78" s="74">
        <v>4.9000000000000004</v>
      </c>
      <c r="L78" s="61" t="s">
        <v>1000</v>
      </c>
      <c r="M78" s="6"/>
      <c r="N78" s="6"/>
      <c r="O78" s="6"/>
      <c r="P78" s="6"/>
      <c r="Q78" s="6"/>
      <c r="R78" s="6"/>
      <c r="S78" s="6"/>
      <c r="T78" s="6"/>
      <c r="U78" s="6"/>
      <c r="V78" s="6"/>
      <c r="W78" s="6"/>
      <c r="X78" s="6"/>
      <c r="Y78" s="6"/>
      <c r="Z78" s="6"/>
      <c r="AA78" s="6"/>
      <c r="AB78" s="6"/>
      <c r="AC78" s="6"/>
      <c r="AD78" s="6"/>
      <c r="AE78" s="6"/>
    </row>
    <row r="79" spans="1:31" ht="15.75" customHeight="1" x14ac:dyDescent="0.25">
      <c r="A79" s="6"/>
      <c r="B79" s="6"/>
      <c r="C79" s="6"/>
      <c r="D79" s="6"/>
      <c r="E79" s="6"/>
      <c r="F79" s="6"/>
      <c r="G79" s="6"/>
      <c r="H79" s="6"/>
      <c r="I79" s="6"/>
      <c r="J79" s="6"/>
      <c r="K79" s="74">
        <v>5</v>
      </c>
      <c r="L79" s="61" t="s">
        <v>1000</v>
      </c>
      <c r="M79" s="6"/>
      <c r="N79" s="6"/>
      <c r="O79" s="6"/>
      <c r="P79" s="6"/>
      <c r="Q79" s="6"/>
      <c r="R79" s="6"/>
      <c r="S79" s="6"/>
      <c r="T79" s="6"/>
      <c r="U79" s="6"/>
      <c r="V79" s="6"/>
      <c r="W79" s="6"/>
      <c r="X79" s="6"/>
      <c r="Y79" s="6"/>
      <c r="Z79" s="6"/>
      <c r="AA79" s="6"/>
      <c r="AB79" s="6"/>
      <c r="AC79" s="6"/>
      <c r="AD79" s="6"/>
      <c r="AE79" s="6"/>
    </row>
    <row r="80" spans="1:31" ht="15.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row>
    <row r="81" spans="1:31" ht="15.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row>
    <row r="82" spans="1:31" ht="15.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row>
    <row r="83" spans="1:31" ht="15.75" customHeight="1" x14ac:dyDescent="0.25">
      <c r="A83" s="6"/>
      <c r="B83" s="6"/>
      <c r="C83" s="6"/>
      <c r="D83" s="6"/>
      <c r="E83" s="6"/>
      <c r="F83" s="6"/>
      <c r="G83" s="6"/>
      <c r="H83" s="6"/>
      <c r="I83" s="6"/>
      <c r="J83" s="6"/>
      <c r="K83" s="534" t="s">
        <v>1002</v>
      </c>
      <c r="L83" s="502"/>
      <c r="M83" s="502"/>
      <c r="N83" s="6"/>
      <c r="O83" s="6"/>
      <c r="P83" s="6"/>
      <c r="Q83" s="6"/>
      <c r="R83" s="6"/>
      <c r="S83" s="6"/>
      <c r="T83" s="6"/>
      <c r="U83" s="6"/>
      <c r="V83" s="6"/>
      <c r="W83" s="6"/>
      <c r="X83" s="6"/>
      <c r="Y83" s="6"/>
      <c r="Z83" s="6"/>
      <c r="AA83" s="6"/>
      <c r="AB83" s="6"/>
      <c r="AC83" s="6"/>
      <c r="AD83" s="6"/>
      <c r="AE83" s="6"/>
    </row>
    <row r="84" spans="1:31" ht="15.75" customHeight="1" x14ac:dyDescent="0.25">
      <c r="A84" s="6"/>
      <c r="B84" s="6"/>
      <c r="C84" s="6"/>
      <c r="D84" s="6"/>
      <c r="E84" s="6"/>
      <c r="F84" s="6"/>
      <c r="G84" s="6"/>
      <c r="H84" s="6"/>
      <c r="I84" s="6"/>
      <c r="J84" s="6"/>
      <c r="K84" s="502"/>
      <c r="L84" s="502"/>
      <c r="M84" s="502"/>
      <c r="N84" s="6"/>
      <c r="O84" s="6"/>
      <c r="P84" s="6"/>
      <c r="Q84" s="6"/>
      <c r="R84" s="6"/>
      <c r="S84" s="6"/>
      <c r="T84" s="6"/>
      <c r="U84" s="6"/>
      <c r="V84" s="6"/>
      <c r="W84" s="6"/>
      <c r="X84" s="6"/>
      <c r="Y84" s="6"/>
      <c r="Z84" s="6"/>
      <c r="AA84" s="6"/>
      <c r="AB84" s="6"/>
      <c r="AC84" s="6"/>
      <c r="AD84" s="6"/>
      <c r="AE84" s="6"/>
    </row>
    <row r="85" spans="1:31" ht="15.75" customHeight="1" x14ac:dyDescent="0.25">
      <c r="A85" s="6"/>
      <c r="B85" s="6"/>
      <c r="C85" s="6"/>
      <c r="D85" s="6"/>
      <c r="E85" s="6"/>
      <c r="F85" s="6"/>
      <c r="G85" s="6"/>
      <c r="H85" s="6"/>
      <c r="I85" s="6"/>
      <c r="J85" s="6"/>
      <c r="K85" s="502"/>
      <c r="L85" s="502"/>
      <c r="M85" s="502"/>
      <c r="N85" s="6"/>
      <c r="O85" s="6"/>
      <c r="P85" s="6"/>
      <c r="Q85" s="6"/>
      <c r="R85" s="6"/>
      <c r="S85" s="6"/>
      <c r="T85" s="6"/>
      <c r="U85" s="6"/>
      <c r="V85" s="6"/>
      <c r="W85" s="6"/>
      <c r="X85" s="6"/>
      <c r="Y85" s="6"/>
      <c r="Z85" s="6"/>
      <c r="AA85" s="6"/>
      <c r="AB85" s="6"/>
      <c r="AC85" s="6"/>
      <c r="AD85" s="6"/>
      <c r="AE85" s="6"/>
    </row>
    <row r="86" spans="1:31" ht="15.75" customHeight="1" x14ac:dyDescent="0.25">
      <c r="A86" s="6"/>
      <c r="B86" s="6"/>
      <c r="C86" s="6"/>
      <c r="D86" s="6"/>
      <c r="E86" s="6"/>
      <c r="F86" s="6"/>
      <c r="G86" s="6"/>
      <c r="H86" s="6"/>
      <c r="I86" s="6"/>
      <c r="J86" s="6"/>
      <c r="K86" s="502"/>
      <c r="L86" s="502"/>
      <c r="M86" s="502"/>
      <c r="N86" s="6"/>
      <c r="O86" s="6"/>
      <c r="P86" s="6"/>
      <c r="Q86" s="6"/>
      <c r="R86" s="6"/>
      <c r="S86" s="6"/>
      <c r="T86" s="6"/>
      <c r="U86" s="6"/>
      <c r="V86" s="6"/>
      <c r="W86" s="6"/>
      <c r="X86" s="6"/>
      <c r="Y86" s="6"/>
      <c r="Z86" s="6"/>
      <c r="AA86" s="6"/>
      <c r="AB86" s="6"/>
      <c r="AC86" s="6"/>
      <c r="AD86" s="6"/>
      <c r="AE86" s="6"/>
    </row>
    <row r="87" spans="1:31" ht="15.75" customHeight="1" x14ac:dyDescent="0.25">
      <c r="A87" s="6"/>
      <c r="B87" s="6"/>
      <c r="C87" s="6"/>
      <c r="D87" s="6"/>
      <c r="E87" s="6"/>
      <c r="F87" s="6"/>
      <c r="G87" s="6"/>
      <c r="H87" s="6"/>
      <c r="I87" s="6"/>
      <c r="J87" s="6"/>
      <c r="K87" s="502"/>
      <c r="L87" s="502"/>
      <c r="M87" s="502"/>
      <c r="N87" s="6"/>
      <c r="O87" s="6"/>
      <c r="P87" s="6"/>
      <c r="Q87" s="6"/>
      <c r="R87" s="6"/>
      <c r="S87" s="6"/>
      <c r="T87" s="6"/>
      <c r="U87" s="6"/>
      <c r="V87" s="6"/>
      <c r="W87" s="6"/>
      <c r="X87" s="6"/>
      <c r="Y87" s="6"/>
      <c r="Z87" s="6"/>
      <c r="AA87" s="6"/>
      <c r="AB87" s="6"/>
      <c r="AC87" s="6"/>
      <c r="AD87" s="6"/>
      <c r="AE87" s="6"/>
    </row>
    <row r="88" spans="1:31" ht="15.75" customHeight="1" x14ac:dyDescent="0.25">
      <c r="A88" s="6"/>
      <c r="B88" s="6"/>
      <c r="C88" s="6"/>
      <c r="D88" s="6"/>
      <c r="E88" s="6"/>
      <c r="F88" s="6"/>
      <c r="G88" s="6"/>
      <c r="H88" s="6"/>
      <c r="I88" s="6"/>
      <c r="J88" s="6"/>
      <c r="K88" s="502"/>
      <c r="L88" s="502"/>
      <c r="M88" s="502"/>
      <c r="N88" s="6"/>
      <c r="O88" s="6"/>
      <c r="P88" s="6"/>
      <c r="Q88" s="6"/>
      <c r="R88" s="6"/>
      <c r="S88" s="6"/>
      <c r="T88" s="6"/>
      <c r="U88" s="6"/>
      <c r="V88" s="6"/>
      <c r="W88" s="6"/>
      <c r="X88" s="6"/>
      <c r="Y88" s="6"/>
      <c r="Z88" s="6"/>
      <c r="AA88" s="6"/>
      <c r="AB88" s="6"/>
      <c r="AC88" s="6"/>
      <c r="AD88" s="6"/>
      <c r="AE88" s="6"/>
    </row>
    <row r="89" spans="1:31" ht="15.75" customHeight="1" x14ac:dyDescent="0.25">
      <c r="A89" s="6"/>
      <c r="B89" s="6"/>
      <c r="C89" s="6"/>
      <c r="D89" s="6"/>
      <c r="E89" s="6"/>
      <c r="F89" s="6"/>
      <c r="G89" s="6"/>
      <c r="H89" s="6"/>
      <c r="I89" s="6"/>
      <c r="J89" s="6"/>
      <c r="K89" s="502"/>
      <c r="L89" s="502"/>
      <c r="M89" s="502"/>
      <c r="N89" s="6"/>
      <c r="O89" s="6"/>
      <c r="P89" s="6"/>
      <c r="Q89" s="6"/>
      <c r="R89" s="6"/>
      <c r="S89" s="6"/>
      <c r="T89" s="6"/>
      <c r="U89" s="6"/>
      <c r="V89" s="6"/>
      <c r="W89" s="6"/>
      <c r="X89" s="6"/>
      <c r="Y89" s="6"/>
      <c r="Z89" s="6"/>
      <c r="AA89" s="6"/>
      <c r="AB89" s="6"/>
      <c r="AC89" s="6"/>
      <c r="AD89" s="6"/>
      <c r="AE89" s="6"/>
    </row>
    <row r="90" spans="1:31" ht="15.75" customHeight="1" x14ac:dyDescent="0.25">
      <c r="A90" s="6"/>
      <c r="B90" s="6"/>
      <c r="C90" s="6"/>
      <c r="D90" s="6"/>
      <c r="E90" s="6"/>
      <c r="F90" s="6"/>
      <c r="G90" s="6"/>
      <c r="H90" s="6"/>
      <c r="I90" s="6"/>
      <c r="J90" s="6"/>
      <c r="K90" s="502"/>
      <c r="L90" s="502"/>
      <c r="M90" s="502"/>
      <c r="N90" s="6"/>
      <c r="O90" s="6"/>
      <c r="P90" s="6"/>
      <c r="Q90" s="6"/>
      <c r="R90" s="6"/>
      <c r="S90" s="6"/>
      <c r="T90" s="6"/>
      <c r="U90" s="6"/>
      <c r="V90" s="6"/>
      <c r="W90" s="6"/>
      <c r="X90" s="6"/>
      <c r="Y90" s="6"/>
      <c r="Z90" s="6"/>
      <c r="AA90" s="6"/>
      <c r="AB90" s="6"/>
      <c r="AC90" s="6"/>
      <c r="AD90" s="6"/>
      <c r="AE90" s="6"/>
    </row>
    <row r="91" spans="1:31" ht="15.75" customHeight="1" x14ac:dyDescent="0.25">
      <c r="A91" s="6"/>
      <c r="B91" s="6"/>
      <c r="C91" s="6"/>
      <c r="D91" s="6"/>
      <c r="E91" s="6"/>
      <c r="F91" s="6"/>
      <c r="G91" s="6"/>
      <c r="H91" s="6"/>
      <c r="I91" s="6"/>
      <c r="J91" s="6"/>
      <c r="K91" s="502"/>
      <c r="L91" s="502"/>
      <c r="M91" s="502"/>
      <c r="N91" s="6"/>
      <c r="O91" s="6"/>
      <c r="P91" s="6"/>
      <c r="Q91" s="6"/>
      <c r="R91" s="6"/>
      <c r="S91" s="6"/>
      <c r="T91" s="6"/>
      <c r="U91" s="6"/>
      <c r="V91" s="6"/>
      <c r="W91" s="6"/>
      <c r="X91" s="6"/>
      <c r="Y91" s="6"/>
      <c r="Z91" s="6"/>
      <c r="AA91" s="6"/>
      <c r="AB91" s="6"/>
      <c r="AC91" s="6"/>
      <c r="AD91" s="6"/>
      <c r="AE91" s="6"/>
    </row>
    <row r="92" spans="1:31" ht="15.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row>
    <row r="93" spans="1:31" ht="15.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row>
    <row r="94" spans="1:31" ht="15.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row>
    <row r="95" spans="1:31" ht="15.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row>
    <row r="96" spans="1:31" ht="15.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row>
    <row r="97" spans="1:31" ht="15.75" customHeight="1" x14ac:dyDescent="0.25">
      <c r="A97" s="6"/>
      <c r="B97" s="6"/>
      <c r="C97" s="6"/>
      <c r="D97" s="6"/>
      <c r="E97" s="6"/>
      <c r="F97" s="6"/>
      <c r="G97" s="6"/>
      <c r="H97" s="6"/>
      <c r="I97" s="6"/>
      <c r="J97" s="6"/>
      <c r="K97" s="6" t="s">
        <v>1003</v>
      </c>
      <c r="L97" s="6"/>
      <c r="M97" s="6"/>
      <c r="N97" s="6"/>
      <c r="O97" s="6"/>
      <c r="P97" s="6"/>
      <c r="Q97" s="6"/>
      <c r="R97" s="6"/>
      <c r="S97" s="6"/>
      <c r="T97" s="6"/>
      <c r="U97" s="6"/>
      <c r="V97" s="6"/>
      <c r="W97" s="6"/>
      <c r="X97" s="6"/>
      <c r="Y97" s="6"/>
      <c r="Z97" s="6"/>
      <c r="AA97" s="6"/>
      <c r="AB97" s="6"/>
      <c r="AC97" s="6"/>
      <c r="AD97" s="6"/>
      <c r="AE97" s="6"/>
    </row>
    <row r="98" spans="1:31" ht="15.75" customHeight="1" x14ac:dyDescent="0.25">
      <c r="A98" s="6"/>
      <c r="B98" s="6"/>
      <c r="C98" s="6"/>
      <c r="D98" s="6"/>
      <c r="E98" s="6"/>
      <c r="F98" s="6"/>
      <c r="G98" s="6"/>
      <c r="H98" s="6"/>
      <c r="I98" s="6"/>
      <c r="J98" s="6"/>
      <c r="K98" s="6" t="s">
        <v>1004</v>
      </c>
      <c r="L98" s="6"/>
      <c r="M98" s="6"/>
      <c r="N98" s="6"/>
      <c r="O98" s="6"/>
      <c r="P98" s="6"/>
      <c r="Q98" s="6"/>
      <c r="R98" s="6"/>
      <c r="S98" s="6"/>
      <c r="T98" s="6"/>
      <c r="U98" s="6"/>
      <c r="V98" s="6"/>
      <c r="W98" s="6"/>
      <c r="X98" s="6"/>
      <c r="Y98" s="6"/>
      <c r="Z98" s="6"/>
      <c r="AA98" s="6"/>
      <c r="AB98" s="6"/>
      <c r="AC98" s="6"/>
      <c r="AD98" s="6"/>
      <c r="AE98" s="6"/>
    </row>
    <row r="99" spans="1:31" ht="15.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row>
    <row r="100" spans="1:31" ht="87" customHeight="1" x14ac:dyDescent="0.25">
      <c r="A100" s="6"/>
      <c r="B100" s="6"/>
      <c r="C100" s="6"/>
      <c r="D100" s="6"/>
      <c r="E100" s="6"/>
      <c r="F100" s="6"/>
      <c r="G100" s="6"/>
      <c r="H100" s="6"/>
      <c r="I100" s="6"/>
      <c r="J100" s="6"/>
      <c r="K100" s="18" t="s">
        <v>1005</v>
      </c>
      <c r="L100" s="6" t="s">
        <v>1006</v>
      </c>
      <c r="M100" s="18" t="e">
        <f>CONCATENATE(K100,K102,K101)</f>
        <v>#REF!</v>
      </c>
      <c r="N100" s="6"/>
      <c r="O100" s="6"/>
      <c r="P100" s="6"/>
      <c r="Q100" s="6"/>
      <c r="R100" s="6"/>
      <c r="S100" s="6"/>
      <c r="T100" s="6"/>
      <c r="U100" s="6"/>
      <c r="V100" s="6"/>
      <c r="W100" s="6"/>
      <c r="X100" s="6"/>
      <c r="Y100" s="6"/>
      <c r="Z100" s="6"/>
      <c r="AA100" s="6"/>
      <c r="AB100" s="6"/>
      <c r="AC100" s="6"/>
      <c r="AD100" s="6"/>
      <c r="AE100" s="6"/>
    </row>
    <row r="101" spans="1:31" ht="15.75" customHeight="1" x14ac:dyDescent="0.25">
      <c r="A101" s="6"/>
      <c r="B101" s="6"/>
      <c r="C101" s="6"/>
      <c r="D101" s="6"/>
      <c r="E101" s="6"/>
      <c r="F101" s="6"/>
      <c r="G101" s="6"/>
      <c r="H101" s="6"/>
      <c r="I101" s="6"/>
      <c r="J101" s="6"/>
      <c r="K101" s="6" t="e">
        <f>'[1]Matriz Ges Contratación'!#REF!</f>
        <v>#REF!</v>
      </c>
      <c r="L101" s="6" t="s">
        <v>1006</v>
      </c>
      <c r="M101" s="6"/>
      <c r="N101" s="6"/>
      <c r="O101" s="6"/>
      <c r="P101" s="6"/>
      <c r="Q101" s="6"/>
      <c r="R101" s="6"/>
      <c r="S101" s="6"/>
      <c r="T101" s="6"/>
      <c r="U101" s="6"/>
      <c r="V101" s="6"/>
      <c r="W101" s="6"/>
      <c r="X101" s="6"/>
      <c r="Y101" s="6"/>
      <c r="Z101" s="6"/>
      <c r="AA101" s="6"/>
      <c r="AB101" s="6"/>
      <c r="AC101" s="6"/>
      <c r="AD101" s="6"/>
      <c r="AE101" s="6"/>
    </row>
    <row r="102" spans="1:31" ht="15.75" customHeight="1" x14ac:dyDescent="0.25">
      <c r="A102" s="6"/>
      <c r="B102" s="6"/>
      <c r="C102" s="6"/>
      <c r="D102" s="6"/>
      <c r="E102" s="6"/>
      <c r="F102" s="6"/>
      <c r="G102" s="6"/>
      <c r="H102" s="6"/>
      <c r="I102" s="6"/>
      <c r="J102" s="6"/>
      <c r="K102" s="18" t="s">
        <v>1007</v>
      </c>
      <c r="L102" s="6" t="s">
        <v>1006</v>
      </c>
      <c r="M102" s="6" t="s">
        <v>1008</v>
      </c>
      <c r="N102" s="6"/>
      <c r="O102" s="6"/>
      <c r="P102" s="6"/>
      <c r="Q102" s="6"/>
      <c r="R102" s="6"/>
      <c r="S102" s="6"/>
      <c r="T102" s="6"/>
      <c r="U102" s="6"/>
      <c r="V102" s="6"/>
      <c r="W102" s="6"/>
      <c r="X102" s="6"/>
      <c r="Y102" s="6"/>
      <c r="Z102" s="6"/>
      <c r="AA102" s="6"/>
      <c r="AB102" s="6"/>
      <c r="AC102" s="6"/>
      <c r="AD102" s="6"/>
      <c r="AE102" s="6"/>
    </row>
    <row r="103" spans="1:31" ht="15.75" customHeight="1" x14ac:dyDescent="0.25">
      <c r="A103" s="6"/>
      <c r="B103" s="6"/>
      <c r="C103" s="6"/>
      <c r="D103" s="6"/>
      <c r="E103" s="6"/>
      <c r="F103" s="6"/>
      <c r="G103" s="6"/>
      <c r="H103" s="6"/>
      <c r="I103" s="6"/>
      <c r="J103" s="6"/>
      <c r="K103" s="18" t="s">
        <v>1009</v>
      </c>
      <c r="L103" s="6"/>
      <c r="M103" s="6"/>
      <c r="N103" s="6"/>
      <c r="O103" s="6"/>
      <c r="P103" s="6"/>
      <c r="Q103" s="6"/>
      <c r="R103" s="6"/>
      <c r="S103" s="6"/>
      <c r="T103" s="6"/>
      <c r="U103" s="6"/>
      <c r="V103" s="6"/>
      <c r="W103" s="6"/>
      <c r="X103" s="6"/>
      <c r="Y103" s="6"/>
      <c r="Z103" s="6"/>
      <c r="AA103" s="6"/>
      <c r="AB103" s="6"/>
      <c r="AC103" s="6"/>
      <c r="AD103" s="6"/>
      <c r="AE103" s="6"/>
    </row>
    <row r="104" spans="1:31" ht="15.75" customHeight="1" x14ac:dyDescent="0.25">
      <c r="A104" s="6"/>
      <c r="B104" s="6"/>
      <c r="C104" s="6"/>
      <c r="D104" s="6"/>
      <c r="E104" s="6"/>
      <c r="F104" s="6"/>
      <c r="G104" s="6"/>
      <c r="H104" s="6"/>
      <c r="I104" s="6"/>
      <c r="J104" s="6"/>
      <c r="K104" s="18" t="s">
        <v>1010</v>
      </c>
      <c r="L104" s="6"/>
      <c r="M104" s="6"/>
      <c r="N104" s="6"/>
      <c r="O104" s="6"/>
      <c r="P104" s="6"/>
      <c r="Q104" s="6"/>
      <c r="R104" s="6"/>
      <c r="S104" s="6"/>
      <c r="T104" s="6"/>
      <c r="U104" s="6"/>
      <c r="V104" s="6"/>
      <c r="W104" s="6"/>
      <c r="X104" s="6"/>
      <c r="Y104" s="6"/>
      <c r="Z104" s="6"/>
      <c r="AA104" s="6"/>
      <c r="AB104" s="6"/>
      <c r="AC104" s="6"/>
      <c r="AD104" s="6"/>
      <c r="AE104" s="6"/>
    </row>
    <row r="105" spans="1:31" ht="15.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spans="1:31" ht="15.75" customHeight="1" x14ac:dyDescent="0.25">
      <c r="A106" s="6"/>
      <c r="B106" s="6"/>
      <c r="C106" s="6"/>
      <c r="D106" s="6"/>
      <c r="E106" s="6"/>
      <c r="F106" s="6"/>
      <c r="G106" s="6"/>
      <c r="H106" s="6"/>
      <c r="I106" s="6"/>
      <c r="J106" s="6"/>
      <c r="K106" s="18" t="s">
        <v>1011</v>
      </c>
      <c r="L106" s="18" t="s">
        <v>1012</v>
      </c>
      <c r="M106" s="6">
        <f>'[1]Matriz Ges Contratación'!A8</f>
        <v>1</v>
      </c>
      <c r="N106" s="18" t="s">
        <v>1013</v>
      </c>
      <c r="O106" s="18" t="str">
        <f>CONCATENATE(L106,M106,N106)</f>
        <v>La evaluación independiente realizada por la Asesoría de Control Interno en el marco de la auditoría da como resultado para la evaluación del diseño de los controles seleccionados una INEFECTIVIDAD de los controles del riesgo  1.  Es necesario analizar las debilidades detectadas por el auditor y complementar o identificar controles que mitiguen el riesgo</v>
      </c>
      <c r="P106" s="6"/>
      <c r="Q106" s="6"/>
      <c r="R106" s="6"/>
      <c r="S106" s="6"/>
      <c r="T106" s="6"/>
      <c r="U106" s="6"/>
      <c r="V106" s="6"/>
      <c r="W106" s="6"/>
      <c r="X106" s="6"/>
      <c r="Y106" s="6"/>
      <c r="Z106" s="6"/>
      <c r="AA106" s="6"/>
      <c r="AB106" s="6"/>
      <c r="AC106" s="6"/>
      <c r="AD106" s="6"/>
      <c r="AE106" s="6"/>
    </row>
    <row r="107" spans="1:31" ht="15.75" customHeight="1" x14ac:dyDescent="0.25">
      <c r="A107" s="6"/>
      <c r="B107" s="6"/>
      <c r="C107" s="6"/>
      <c r="D107" s="6"/>
      <c r="E107" s="6"/>
      <c r="F107" s="6"/>
      <c r="G107" s="6"/>
      <c r="H107" s="6"/>
      <c r="I107" s="6"/>
      <c r="J107" s="6"/>
      <c r="K107" s="18" t="s">
        <v>1014</v>
      </c>
      <c r="L107" s="6"/>
      <c r="M107" s="6"/>
      <c r="N107" s="6"/>
      <c r="O107" s="6"/>
      <c r="P107" s="6"/>
      <c r="Q107" s="6"/>
      <c r="R107" s="6"/>
      <c r="S107" s="6"/>
      <c r="T107" s="6"/>
      <c r="U107" s="6"/>
      <c r="V107" s="6"/>
      <c r="W107" s="6"/>
      <c r="X107" s="6"/>
      <c r="Y107" s="6"/>
      <c r="Z107" s="6"/>
      <c r="AA107" s="6"/>
      <c r="AB107" s="6"/>
      <c r="AC107" s="6"/>
      <c r="AD107" s="6"/>
      <c r="AE107" s="6"/>
    </row>
    <row r="108" spans="1:31" ht="15.75" customHeight="1" x14ac:dyDescent="0.25">
      <c r="A108" s="6"/>
      <c r="B108" s="6"/>
      <c r="C108" s="6"/>
      <c r="D108" s="6"/>
      <c r="E108" s="6"/>
      <c r="F108" s="6"/>
      <c r="G108" s="6"/>
      <c r="H108" s="6"/>
      <c r="I108" s="6"/>
      <c r="J108" s="6"/>
      <c r="K108" s="18" t="s">
        <v>1015</v>
      </c>
      <c r="L108" s="6"/>
      <c r="M108" s="6"/>
      <c r="N108" s="6"/>
      <c r="O108" s="6"/>
      <c r="P108" s="6"/>
      <c r="Q108" s="6"/>
      <c r="R108" s="6"/>
      <c r="S108" s="6"/>
      <c r="T108" s="6"/>
      <c r="U108" s="6"/>
      <c r="V108" s="6"/>
      <c r="W108" s="6"/>
      <c r="X108" s="6"/>
      <c r="Y108" s="6"/>
      <c r="Z108" s="6"/>
      <c r="AA108" s="6"/>
      <c r="AB108" s="6"/>
      <c r="AC108" s="6"/>
      <c r="AD108" s="6"/>
      <c r="AE108" s="6"/>
    </row>
    <row r="109" spans="1:31" ht="15.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spans="1:31" ht="15.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spans="1:31" ht="15.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spans="1:31" ht="15.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spans="1:31" ht="15.75" customHeight="1" x14ac:dyDescent="0.25">
      <c r="A113" s="6"/>
      <c r="B113" s="6"/>
      <c r="C113" s="6"/>
      <c r="D113" s="6"/>
      <c r="E113" s="6"/>
      <c r="F113" s="6"/>
      <c r="G113" s="6"/>
      <c r="H113" s="6"/>
      <c r="I113" s="6"/>
      <c r="J113" s="6"/>
      <c r="K113" s="18" t="s">
        <v>1016</v>
      </c>
      <c r="L113" s="6"/>
      <c r="M113" s="6"/>
      <c r="N113" s="6"/>
      <c r="O113" s="6"/>
      <c r="P113" s="6"/>
      <c r="Q113" s="6"/>
      <c r="R113" s="6"/>
      <c r="S113" s="6"/>
      <c r="T113" s="6"/>
      <c r="U113" s="6"/>
      <c r="V113" s="6"/>
      <c r="W113" s="6"/>
      <c r="X113" s="6"/>
      <c r="Y113" s="6"/>
      <c r="Z113" s="6"/>
      <c r="AA113" s="6"/>
      <c r="AB113" s="6"/>
      <c r="AC113" s="6"/>
      <c r="AD113" s="6"/>
      <c r="AE113" s="6"/>
    </row>
    <row r="114" spans="1:31" ht="15.75" customHeight="1" x14ac:dyDescent="0.25">
      <c r="A114" s="6"/>
      <c r="B114" s="6"/>
      <c r="C114" s="6"/>
      <c r="D114" s="6"/>
      <c r="E114" s="6"/>
      <c r="F114" s="6"/>
      <c r="G114" s="6"/>
      <c r="H114" s="6"/>
      <c r="I114" s="6"/>
      <c r="J114" s="6"/>
      <c r="K114" s="18" t="s">
        <v>1017</v>
      </c>
      <c r="L114" s="6"/>
      <c r="M114" s="6"/>
      <c r="N114" s="6"/>
      <c r="O114" s="6"/>
      <c r="P114" s="6"/>
      <c r="Q114" s="6"/>
      <c r="R114" s="6"/>
      <c r="S114" s="6"/>
      <c r="T114" s="6"/>
      <c r="U114" s="6"/>
      <c r="V114" s="6"/>
      <c r="W114" s="6"/>
      <c r="X114" s="6"/>
      <c r="Y114" s="6"/>
      <c r="Z114" s="6"/>
      <c r="AA114" s="6"/>
      <c r="AB114" s="6"/>
      <c r="AC114" s="6"/>
      <c r="AD114" s="6"/>
      <c r="AE114" s="6"/>
    </row>
    <row r="115" spans="1:31" ht="15.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spans="1:31" ht="15.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spans="1:31" ht="15.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spans="1:31" ht="15.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spans="1:31" ht="15.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spans="1:31" ht="15.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spans="1:31" ht="15.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spans="1:31" ht="15.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spans="1:31"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spans="1:31"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spans="1:31"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spans="1:31"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spans="1:31"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spans="1:31"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spans="1:31"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spans="1:31"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spans="1:31"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spans="1:31"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spans="1:31"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spans="1:31"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spans="1:31"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spans="1:31"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spans="1:31"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spans="1:31"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spans="1:31"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spans="1:31"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spans="1:31"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spans="1:31"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spans="1:31"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spans="1:31"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spans="1:31"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spans="1:31"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spans="1:31"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spans="1:31"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spans="1:31"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spans="1:31"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spans="1:31"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spans="1:31"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spans="1:31"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spans="1:31"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spans="1:31"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spans="1:31"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spans="1:31"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spans="1:31"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spans="1:31"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spans="1:31"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spans="1:31"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spans="1:31"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spans="1:31"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spans="1:31"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spans="1:31"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spans="1:31"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spans="1:31"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spans="1:31"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spans="1:31"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spans="1:31"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spans="1:31"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spans="1:31"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spans="1:31"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spans="1:31"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spans="1:31"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spans="1:31"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spans="1:31"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spans="1:31"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spans="1:31"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spans="1:31"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spans="1:31"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spans="1:31"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spans="1:31"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spans="1:31"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spans="1:31"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spans="1:31"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spans="1:31"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spans="1:31"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spans="1:31"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spans="1:31"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spans="1:31"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spans="1:31"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spans="1:31"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spans="1:31"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spans="1:31"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spans="1:31"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spans="1:31"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spans="1:31"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spans="1:31"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spans="1:31"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spans="1:31"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spans="1:31"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spans="1:31"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spans="1:31"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spans="1:31"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spans="1:31"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spans="1:31"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spans="1:31"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spans="1:31"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spans="1:31"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spans="1:31"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spans="1:31"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spans="1:31"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spans="1:31"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spans="1:31"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spans="1:31"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spans="1:31"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spans="1:31"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spans="1:31"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spans="1:31"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spans="1:31"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row>
    <row r="222" spans="1:31"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row>
    <row r="223" spans="1:31"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spans="1:31"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spans="1:31"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spans="1:31"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row>
    <row r="227" spans="1:31"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row>
    <row r="228" spans="1:31"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spans="1:31"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spans="1:31"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row>
    <row r="231" spans="1:31"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row>
    <row r="232" spans="1:31"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row>
    <row r="233" spans="1:31"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spans="1:31"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spans="1:31"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spans="1:31"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spans="1:31"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spans="1:31"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spans="1:31"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spans="1:31"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spans="1:31"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spans="1:31"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spans="1:31"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spans="1:31"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spans="1:31"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spans="1:31"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spans="1:31"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spans="1:31"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spans="1:31"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spans="1:31"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spans="1:31"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spans="1:31"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spans="1:31"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spans="1:31"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spans="1:31"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spans="1:31"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spans="1:31"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spans="1:31"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spans="1:31"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spans="1:31"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spans="1:31"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spans="1:31"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spans="1:31"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spans="1:31"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spans="1:31"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spans="1:31"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spans="1:31"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spans="1:31"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spans="1:31"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spans="1:31"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row>
    <row r="271" spans="1:31"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row>
    <row r="272" spans="1:31"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row>
    <row r="273" spans="1:31"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spans="1:31"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spans="1:31"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row>
    <row r="276" spans="1:31"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row>
    <row r="277" spans="1:31"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row>
    <row r="278" spans="1:31"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spans="1:31"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spans="1:31"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row>
    <row r="281" spans="1:31"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row>
    <row r="282" spans="1:31"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row>
    <row r="283" spans="1:31"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spans="1:31"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spans="1:31"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row>
    <row r="286" spans="1:31"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row>
    <row r="287" spans="1:31"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row>
    <row r="288" spans="1:31"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spans="1:31"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spans="1:31"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row>
    <row r="291" spans="1:31"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row>
    <row r="292" spans="1:31"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row>
    <row r="293" spans="1:31"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spans="1:31"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spans="1:31"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row>
    <row r="296" spans="1:31"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row>
    <row r="297" spans="1:31"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row>
    <row r="298" spans="1:31"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spans="1:31"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spans="1:31"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row>
    <row r="301" spans="1:31"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row>
    <row r="302" spans="1:31"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row>
    <row r="303" spans="1:31"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spans="1:31"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spans="1:31"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row>
    <row r="306" spans="1:31"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row>
    <row r="307" spans="1:31"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row>
    <row r="308" spans="1:31"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spans="1:31"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spans="1:31"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row>
    <row r="311" spans="1:31"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row>
    <row r="312" spans="1:31"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row>
    <row r="313" spans="1:31"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spans="1:31"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spans="1:31"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row>
    <row r="316" spans="1:31"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row>
    <row r="317" spans="1:31"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row>
    <row r="318" spans="1:31"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spans="1:31"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spans="1:31"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row>
    <row r="321" spans="1:31"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row>
    <row r="322" spans="1:31"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row>
    <row r="323" spans="1:31"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spans="1:31"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row r="325" spans="1:31"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row>
    <row r="326" spans="1:31"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row>
    <row r="327" spans="1:31"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row>
    <row r="328" spans="1:31"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row>
    <row r="329" spans="1:31"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row>
    <row r="330" spans="1:31"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row>
    <row r="331" spans="1:31"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row>
    <row r="332" spans="1:31"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row>
    <row r="333" spans="1:31"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row>
    <row r="334" spans="1:31"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row>
    <row r="335" spans="1:31"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row>
    <row r="336" spans="1:31"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row>
    <row r="337" spans="1:31"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row>
    <row r="338" spans="1:31"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row>
    <row r="339" spans="1:31"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row>
    <row r="340" spans="1:31"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row>
    <row r="341" spans="1:31"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row>
    <row r="342" spans="1:31"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row>
    <row r="343" spans="1:31"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row>
    <row r="344" spans="1:31"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row>
    <row r="345" spans="1:31"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row>
    <row r="346" spans="1:31"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row>
    <row r="347" spans="1:31"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row>
    <row r="348" spans="1:31"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row>
    <row r="349" spans="1:31"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row>
    <row r="350" spans="1:31"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row>
    <row r="351" spans="1:31"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row>
    <row r="352" spans="1:31"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row>
    <row r="353" spans="1:31"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row>
    <row r="354" spans="1:31"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row>
    <row r="355" spans="1:31"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row>
    <row r="356" spans="1:31"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row>
    <row r="357" spans="1:31"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row>
    <row r="358" spans="1:31"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row>
    <row r="359" spans="1:31"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row>
    <row r="360" spans="1:31"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row>
    <row r="361" spans="1:31"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row>
    <row r="362" spans="1:31"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spans="1:31"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row>
    <row r="364" spans="1:31"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row>
    <row r="365" spans="1:31"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row>
    <row r="366" spans="1:31"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spans="1:31"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row>
    <row r="368" spans="1:31"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row>
    <row r="369" spans="1:31"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row>
    <row r="370" spans="1:31"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row>
    <row r="371" spans="1:31"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row>
    <row r="372" spans="1:31"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row>
    <row r="373" spans="1:31"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row>
    <row r="374" spans="1:31"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row>
    <row r="375" spans="1:31"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row>
    <row r="376" spans="1:31"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row>
    <row r="377" spans="1:31"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row>
    <row r="378" spans="1:31"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row>
    <row r="379" spans="1:31"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row>
    <row r="380" spans="1:31"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row>
    <row r="381" spans="1:31"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row>
    <row r="382" spans="1:31"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row>
    <row r="383" spans="1:31"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row>
    <row r="384" spans="1:31"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row>
    <row r="385" spans="1:31"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row>
    <row r="386" spans="1:31"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row>
    <row r="387" spans="1:31"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row>
    <row r="388" spans="1:31"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row>
    <row r="389" spans="1:31"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row>
    <row r="390" spans="1:31"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row>
    <row r="391" spans="1:31"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row>
    <row r="392" spans="1:31"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row>
    <row r="393" spans="1:31"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row>
    <row r="394" spans="1:31"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row>
    <row r="395" spans="1:31"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row>
    <row r="396" spans="1:31"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row>
    <row r="397" spans="1:31"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row>
    <row r="398" spans="1:31"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row>
    <row r="399" spans="1:31"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row>
    <row r="400" spans="1:31"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row>
    <row r="401" spans="1:31"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row>
    <row r="402" spans="1:31"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row>
    <row r="403" spans="1:31"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row>
    <row r="404" spans="1:31"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row>
    <row r="405" spans="1:31"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row>
    <row r="406" spans="1:31"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row>
    <row r="407" spans="1:31"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row>
    <row r="408" spans="1:31"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row>
    <row r="409" spans="1:31"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row>
    <row r="410" spans="1:31"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row>
    <row r="411" spans="1:31"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row>
    <row r="412" spans="1:31"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row>
    <row r="413" spans="1:31"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row>
    <row r="414" spans="1:31"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row>
    <row r="415" spans="1:31"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row>
    <row r="416" spans="1:31"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row>
    <row r="417" spans="1:31"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row>
    <row r="418" spans="1:31"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row>
    <row r="419" spans="1:31"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row>
    <row r="420" spans="1:31"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row>
    <row r="421" spans="1:31"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row>
    <row r="422" spans="1:31"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row>
    <row r="423" spans="1:31"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row>
    <row r="424" spans="1:31"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row>
    <row r="425" spans="1:31"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row>
    <row r="426" spans="1:31"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row>
    <row r="427" spans="1:31"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row>
    <row r="428" spans="1:31"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spans="1:31"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row>
    <row r="430" spans="1:31"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row>
    <row r="431" spans="1:31"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row>
    <row r="432" spans="1:31"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row>
    <row r="433" spans="1:31"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row>
    <row r="434" spans="1:31"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spans="1:31"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row>
    <row r="436" spans="1:31"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spans="1:31"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spans="1:31"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spans="1:31"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spans="1:31"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spans="1:31"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row>
    <row r="442" spans="1:31"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row>
    <row r="443" spans="1:31"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row>
    <row r="444" spans="1:31"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row>
    <row r="445" spans="1:31"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row>
    <row r="446" spans="1:31"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row>
    <row r="447" spans="1:31"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row>
    <row r="448" spans="1:31"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row>
    <row r="449" spans="1:31"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row>
    <row r="450" spans="1:31"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row>
    <row r="451" spans="1:31"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row>
    <row r="452" spans="1:31"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row>
    <row r="453" spans="1:31"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row>
    <row r="454" spans="1:31"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row>
    <row r="455" spans="1:31"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row>
    <row r="456" spans="1:31"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row>
    <row r="457" spans="1:31"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row>
    <row r="458" spans="1:31"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row>
    <row r="459" spans="1:31"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row>
    <row r="460" spans="1:31"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row>
    <row r="461" spans="1:31"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row>
    <row r="462" spans="1:31"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row>
    <row r="463" spans="1:31"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row>
    <row r="464" spans="1:31"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row>
    <row r="465" spans="1:31"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row>
    <row r="466" spans="1:31"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row>
    <row r="467" spans="1:31"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row>
    <row r="468" spans="1:31"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row>
    <row r="469" spans="1:31"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row>
    <row r="470" spans="1:31"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row>
    <row r="471" spans="1:31"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row>
    <row r="472" spans="1:31"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row>
    <row r="473" spans="1:31"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row>
    <row r="474" spans="1:31"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row>
    <row r="475" spans="1:31"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row>
    <row r="476" spans="1:31"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row>
    <row r="477" spans="1:31"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row>
    <row r="478" spans="1:31"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row>
    <row r="479" spans="1:31"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row>
    <row r="480" spans="1:31"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row>
    <row r="481" spans="1:31"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row>
    <row r="482" spans="1:31"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row>
    <row r="483" spans="1:31"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row>
    <row r="484" spans="1:31"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row>
    <row r="485" spans="1:31"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row>
    <row r="486" spans="1:31"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row>
    <row r="487" spans="1:31"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row>
    <row r="488" spans="1:31"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row>
    <row r="489" spans="1:31"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row>
    <row r="490" spans="1:31"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row>
    <row r="491" spans="1:31"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row>
    <row r="492" spans="1:31"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row>
    <row r="493" spans="1:31"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row>
    <row r="494" spans="1:31"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row>
    <row r="495" spans="1:31"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row>
    <row r="496" spans="1:31"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row>
    <row r="497" spans="1:31"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row>
    <row r="498" spans="1:31"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row>
    <row r="499" spans="1:31"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row>
    <row r="500" spans="1:31"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row>
    <row r="501" spans="1:31"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row>
    <row r="502" spans="1:31"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row>
    <row r="503" spans="1:31"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row>
    <row r="504" spans="1:31"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row>
    <row r="505" spans="1:31"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row>
    <row r="506" spans="1:31"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row>
    <row r="507" spans="1:31"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row>
    <row r="508" spans="1:31"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row>
    <row r="509" spans="1:31"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row>
    <row r="510" spans="1:31"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row>
    <row r="511" spans="1:31"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row>
    <row r="512" spans="1:31"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row>
    <row r="513" spans="1:31"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row>
    <row r="514" spans="1:31"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row>
    <row r="515" spans="1:31"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row>
    <row r="516" spans="1:31"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row>
    <row r="517" spans="1:31"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row>
    <row r="518" spans="1:31"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row>
    <row r="519" spans="1:31"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row>
    <row r="520" spans="1:31"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row>
    <row r="521" spans="1:31"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row>
    <row r="522" spans="1:31"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row>
    <row r="523" spans="1:31"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row>
    <row r="524" spans="1:31"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row>
    <row r="525" spans="1:31"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row>
    <row r="526" spans="1:31"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row>
    <row r="527" spans="1:31"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row>
    <row r="528" spans="1:31"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row>
    <row r="529" spans="1:31"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row>
    <row r="530" spans="1:31"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row>
    <row r="531" spans="1:31"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row>
    <row r="532" spans="1:31"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row>
    <row r="533" spans="1:31"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row>
    <row r="534" spans="1:31"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row>
    <row r="535" spans="1:31"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row>
    <row r="536" spans="1:31"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row>
    <row r="537" spans="1:31"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row>
    <row r="538" spans="1:31"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row>
    <row r="539" spans="1:31"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row>
    <row r="540" spans="1:31"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row>
    <row r="541" spans="1:31"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row>
    <row r="542" spans="1:31"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row>
    <row r="543" spans="1:31"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row>
    <row r="544" spans="1:31"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row>
    <row r="545" spans="1:31"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row>
    <row r="546" spans="1:31"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row>
    <row r="547" spans="1:31"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row>
    <row r="548" spans="1:31"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row>
    <row r="549" spans="1:31"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row>
    <row r="550" spans="1:31"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row>
    <row r="551" spans="1:31"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row>
    <row r="552" spans="1:31"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row>
    <row r="553" spans="1:31"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row>
    <row r="554" spans="1:31"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row>
    <row r="555" spans="1:31"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row>
    <row r="556" spans="1:31"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row>
    <row r="557" spans="1:31"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row>
    <row r="558" spans="1:31"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row>
    <row r="559" spans="1:31"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row>
    <row r="560" spans="1:31"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row>
    <row r="561" spans="1:31"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row>
    <row r="562" spans="1:31"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row>
    <row r="563" spans="1:31"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row>
    <row r="564" spans="1:31"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row>
    <row r="565" spans="1:31"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row>
    <row r="566" spans="1:31"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row>
    <row r="567" spans="1:31"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row>
    <row r="568" spans="1:31"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row>
    <row r="569" spans="1:31"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row>
    <row r="570" spans="1:31"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row>
    <row r="571" spans="1:31"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row>
    <row r="572" spans="1:31"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row>
    <row r="573" spans="1:31"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row>
    <row r="574" spans="1:31"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row>
    <row r="575" spans="1:31"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row>
    <row r="576" spans="1:31"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row>
    <row r="577" spans="1:31"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row>
    <row r="578" spans="1:31"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row>
    <row r="579" spans="1:31"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row>
    <row r="580" spans="1:31"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row>
    <row r="581" spans="1:31"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row>
    <row r="582" spans="1:31"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row>
    <row r="583" spans="1:31"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row>
    <row r="584" spans="1:31"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row>
    <row r="585" spans="1:31"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row>
    <row r="586" spans="1:31"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row>
    <row r="587" spans="1:31"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row>
    <row r="588" spans="1:31"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row>
    <row r="589" spans="1:31"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row>
    <row r="590" spans="1:31"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row>
    <row r="591" spans="1:31"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row>
    <row r="592" spans="1:31"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row>
    <row r="593" spans="1:31"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row>
    <row r="594" spans="1:31"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row>
    <row r="595" spans="1:31"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row>
    <row r="596" spans="1:31"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row>
    <row r="597" spans="1:31"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row>
    <row r="598" spans="1:31"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row>
    <row r="599" spans="1:31"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row>
    <row r="600" spans="1:31"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row>
    <row r="601" spans="1:31"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row>
    <row r="602" spans="1:31"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row>
    <row r="603" spans="1:31"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row>
    <row r="604" spans="1:31"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row>
    <row r="605" spans="1:31"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row>
    <row r="606" spans="1:31"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row>
    <row r="607" spans="1:31"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row>
    <row r="608" spans="1:31"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row>
    <row r="609" spans="1:31"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row>
    <row r="610" spans="1:31"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row>
    <row r="611" spans="1:31"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row>
    <row r="612" spans="1:31"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row>
    <row r="613" spans="1:31"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row>
    <row r="614" spans="1:31"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row>
    <row r="615" spans="1:31"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row>
    <row r="616" spans="1:31"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row>
    <row r="617" spans="1:31"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row>
    <row r="618" spans="1:31"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row>
    <row r="619" spans="1:31"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row>
    <row r="620" spans="1:31"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row>
    <row r="621" spans="1:31"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row>
    <row r="622" spans="1:31"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row>
    <row r="623" spans="1:31"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row>
    <row r="624" spans="1:31"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row>
    <row r="625" spans="1:31"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row>
    <row r="626" spans="1:31"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row>
    <row r="627" spans="1:31"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row>
    <row r="628" spans="1:31"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row>
    <row r="629" spans="1:31"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row>
    <row r="630" spans="1:31"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row>
    <row r="631" spans="1:31"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row>
    <row r="632" spans="1:31"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row>
    <row r="633" spans="1:31"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row>
    <row r="634" spans="1:31"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row>
    <row r="635" spans="1:31"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row>
    <row r="636" spans="1:31"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row>
    <row r="637" spans="1:31"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row>
    <row r="638" spans="1:31"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row>
    <row r="639" spans="1:31"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row>
    <row r="640" spans="1:31"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row>
    <row r="641" spans="1:31"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row>
    <row r="642" spans="1:31"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row>
    <row r="643" spans="1:31"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row>
    <row r="644" spans="1:31"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row>
    <row r="645" spans="1:31"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row>
    <row r="646" spans="1:31"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row>
    <row r="647" spans="1:31"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row>
    <row r="648" spans="1:31"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row>
    <row r="649" spans="1:31"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row>
    <row r="650" spans="1:31"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row>
    <row r="651" spans="1:31"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row>
    <row r="652" spans="1:31"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row>
    <row r="653" spans="1:31"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row>
    <row r="654" spans="1:31"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row>
    <row r="655" spans="1:31"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row>
    <row r="656" spans="1:31"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row>
    <row r="657" spans="1:31"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row>
    <row r="658" spans="1:31"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row>
    <row r="659" spans="1:31"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row>
    <row r="660" spans="1:31"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row>
    <row r="661" spans="1:31"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row>
    <row r="662" spans="1:31"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row>
    <row r="663" spans="1:31"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row>
    <row r="664" spans="1:31"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row>
    <row r="665" spans="1:31"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row>
    <row r="666" spans="1:31"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row>
    <row r="667" spans="1:31"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row>
    <row r="668" spans="1:31"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row>
    <row r="669" spans="1:31"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row>
    <row r="670" spans="1:31"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row>
    <row r="671" spans="1:31"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row>
    <row r="672" spans="1:31"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row>
    <row r="673" spans="1:31"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row>
    <row r="674" spans="1:31"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row>
    <row r="675" spans="1:31"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row>
    <row r="676" spans="1:31"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row>
    <row r="677" spans="1:31"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row>
    <row r="678" spans="1:31"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row>
    <row r="679" spans="1:31"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row>
    <row r="680" spans="1:31"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row>
    <row r="681" spans="1:31"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row>
    <row r="682" spans="1:31"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row>
    <row r="683" spans="1:31"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row>
    <row r="684" spans="1:31"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row>
    <row r="685" spans="1:31"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row>
    <row r="686" spans="1:31"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row>
    <row r="687" spans="1:31"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row>
    <row r="688" spans="1:31"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row>
    <row r="689" spans="1:31"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row>
    <row r="690" spans="1:31"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row>
    <row r="691" spans="1:31"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row>
    <row r="692" spans="1:31"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row>
    <row r="693" spans="1:31"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row>
    <row r="694" spans="1:31"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row>
    <row r="695" spans="1:31"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row>
    <row r="696" spans="1:31"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row>
    <row r="697" spans="1:31"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row>
    <row r="698" spans="1:31"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row>
    <row r="699" spans="1:31"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row>
    <row r="700" spans="1:31"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row>
    <row r="701" spans="1:31"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row>
    <row r="702" spans="1:31"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row>
    <row r="703" spans="1:31"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row>
    <row r="704" spans="1:31"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row>
    <row r="705" spans="1:31"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row>
    <row r="706" spans="1:31"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row>
    <row r="707" spans="1:31"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row>
    <row r="708" spans="1:31"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row>
    <row r="709" spans="1:31"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row>
    <row r="710" spans="1:31"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row>
    <row r="711" spans="1:31"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row>
    <row r="712" spans="1:31"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row>
    <row r="713" spans="1:31"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row>
    <row r="714" spans="1:31"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row>
    <row r="715" spans="1:31"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row>
    <row r="716" spans="1:31"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row>
    <row r="717" spans="1:31"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row>
    <row r="718" spans="1:31"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row>
    <row r="719" spans="1:31"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row>
    <row r="720" spans="1:31"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row>
    <row r="721" spans="1:31"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row>
    <row r="722" spans="1:31"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row>
    <row r="723" spans="1:31"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row>
    <row r="724" spans="1:31"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row>
    <row r="725" spans="1:31"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row>
    <row r="726" spans="1:31"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row>
    <row r="727" spans="1:31"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row>
    <row r="728" spans="1:31"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row>
    <row r="729" spans="1:31"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row>
    <row r="730" spans="1:31"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row>
    <row r="731" spans="1:31"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row>
    <row r="732" spans="1:31"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row>
    <row r="733" spans="1:31"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row>
    <row r="734" spans="1:31"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row>
    <row r="735" spans="1:31"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row>
    <row r="736" spans="1:31"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row>
    <row r="737" spans="1:31"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row>
    <row r="738" spans="1:31"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row>
    <row r="739" spans="1:31"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row>
    <row r="740" spans="1:31"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row>
    <row r="741" spans="1:31"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row>
    <row r="742" spans="1:31"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row>
    <row r="743" spans="1:31"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row>
    <row r="744" spans="1:31"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row>
    <row r="745" spans="1:31"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row>
    <row r="746" spans="1:31"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row>
    <row r="747" spans="1:31"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row>
    <row r="748" spans="1:31"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row>
    <row r="749" spans="1:31"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row>
    <row r="750" spans="1:31"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row>
    <row r="751" spans="1:31"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row>
    <row r="752" spans="1:31"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row>
    <row r="753" spans="1:31"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row>
    <row r="754" spans="1:31"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row>
    <row r="755" spans="1:31"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row>
    <row r="756" spans="1:31"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row>
    <row r="757" spans="1:31"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row>
    <row r="758" spans="1:31"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row>
    <row r="759" spans="1:31"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row>
    <row r="760" spans="1:31"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row>
    <row r="761" spans="1:31"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row>
    <row r="762" spans="1:31"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row>
    <row r="763" spans="1:31"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row>
    <row r="764" spans="1:31"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row>
    <row r="765" spans="1:31"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row>
    <row r="766" spans="1:31"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row>
    <row r="767" spans="1:31"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row>
    <row r="768" spans="1:31"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row>
    <row r="769" spans="1:31"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row>
    <row r="770" spans="1:31"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row>
    <row r="771" spans="1:31"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row>
    <row r="772" spans="1:31"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row>
    <row r="773" spans="1:31"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spans="1:31"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row>
    <row r="775" spans="1:31"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row>
    <row r="776" spans="1:31"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row>
    <row r="777" spans="1:31"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row>
    <row r="778" spans="1:31"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row>
    <row r="779" spans="1:31"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row>
    <row r="780" spans="1:31"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row>
    <row r="781" spans="1:31"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row>
    <row r="782" spans="1:31"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row>
    <row r="783" spans="1:31"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row>
    <row r="784" spans="1:31"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row>
    <row r="785" spans="1:31"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row>
    <row r="786" spans="1:31"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row>
    <row r="787" spans="1:31"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row>
    <row r="788" spans="1:31"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row>
    <row r="789" spans="1:31"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row>
    <row r="790" spans="1:31"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row>
    <row r="791" spans="1:31"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row>
    <row r="792" spans="1:31"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row>
    <row r="793" spans="1:31"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row>
    <row r="794" spans="1:31"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row>
    <row r="795" spans="1:31"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row>
    <row r="796" spans="1:31"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row>
    <row r="797" spans="1:31"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row>
    <row r="798" spans="1:31"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row>
    <row r="799" spans="1:31"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row>
    <row r="800" spans="1:31"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row>
    <row r="801" spans="1:31"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row>
    <row r="802" spans="1:31"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row>
    <row r="803" spans="1:31"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row>
    <row r="804" spans="1:31"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row>
    <row r="805" spans="1:31"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row>
    <row r="806" spans="1:31"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row>
    <row r="807" spans="1:31"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row>
    <row r="808" spans="1:31"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row>
    <row r="809" spans="1:31"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row>
    <row r="810" spans="1:31"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row>
    <row r="811" spans="1:31"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row>
    <row r="812" spans="1:31"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row>
    <row r="813" spans="1:31"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row>
    <row r="814" spans="1:31"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row>
    <row r="815" spans="1:31"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row>
    <row r="816" spans="1:31"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row>
    <row r="817" spans="1:31"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row>
    <row r="818" spans="1:31"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row>
    <row r="819" spans="1:31"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row>
    <row r="820" spans="1:31"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row>
    <row r="821" spans="1:31"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row>
    <row r="822" spans="1:31"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row>
    <row r="823" spans="1:31"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row>
    <row r="824" spans="1:31"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row>
    <row r="825" spans="1:31"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row>
    <row r="826" spans="1:31"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row>
    <row r="827" spans="1:31"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row>
    <row r="828" spans="1:31"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row>
    <row r="829" spans="1:31"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row>
    <row r="830" spans="1:31"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row>
    <row r="831" spans="1:31"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row>
    <row r="832" spans="1:31"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row>
    <row r="833" spans="1:31"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row>
    <row r="834" spans="1:31"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row>
    <row r="835" spans="1:31"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row>
    <row r="836" spans="1:31"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row>
    <row r="837" spans="1:31"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row>
    <row r="838" spans="1:31"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row>
    <row r="839" spans="1:31"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row>
    <row r="840" spans="1:31"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row>
    <row r="841" spans="1:31"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row>
    <row r="842" spans="1:31"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row>
    <row r="843" spans="1:31"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row>
    <row r="844" spans="1:31"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row>
    <row r="845" spans="1:31"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row>
    <row r="846" spans="1:31"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row>
    <row r="847" spans="1:31"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row>
    <row r="848" spans="1:31"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row>
    <row r="849" spans="1:31"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row>
    <row r="850" spans="1:31"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row>
    <row r="851" spans="1:31"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row>
    <row r="852" spans="1:31"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row>
    <row r="853" spans="1:31"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row>
    <row r="854" spans="1:31"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row>
    <row r="855" spans="1:31"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row>
    <row r="856" spans="1:31"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row>
    <row r="857" spans="1:31"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row>
    <row r="858" spans="1:31"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row>
    <row r="859" spans="1:31"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row>
    <row r="860" spans="1:31"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row>
    <row r="861" spans="1:31"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row>
    <row r="862" spans="1:31"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row>
    <row r="863" spans="1:31"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row>
    <row r="864" spans="1:31"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row>
    <row r="865" spans="1:31"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row>
    <row r="866" spans="1:31"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row>
    <row r="867" spans="1:31"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row>
    <row r="868" spans="1:31"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row>
    <row r="869" spans="1:31"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row>
    <row r="870" spans="1:31"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row>
    <row r="871" spans="1:31"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row>
    <row r="872" spans="1:31"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row>
    <row r="873" spans="1:31"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row>
    <row r="874" spans="1:31"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row>
    <row r="875" spans="1:31"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row>
    <row r="876" spans="1:31"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row>
    <row r="877" spans="1:31"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row>
    <row r="878" spans="1:31"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row>
    <row r="879" spans="1:31"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row>
    <row r="880" spans="1:31"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row>
    <row r="881" spans="1:31"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row>
    <row r="882" spans="1:31"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row>
    <row r="883" spans="1:31"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row>
    <row r="884" spans="1:31"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row>
    <row r="885" spans="1:31"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row>
    <row r="886" spans="1:31"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row>
    <row r="887" spans="1:31"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row>
    <row r="888" spans="1:31"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row>
    <row r="889" spans="1:31"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row>
    <row r="890" spans="1:31"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row>
    <row r="891" spans="1:31"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row>
    <row r="892" spans="1:31"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row>
    <row r="893" spans="1:31"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row>
    <row r="894" spans="1:31"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row>
    <row r="895" spans="1:31"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row>
    <row r="896" spans="1:31"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row>
    <row r="897" spans="1:31"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row>
    <row r="898" spans="1:31"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row>
    <row r="899" spans="1:31"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row>
    <row r="900" spans="1:31"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row>
    <row r="901" spans="1:31"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row>
    <row r="902" spans="1:31"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row>
    <row r="903" spans="1:31"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row>
    <row r="904" spans="1:31"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row>
    <row r="905" spans="1:31"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row>
    <row r="906" spans="1:31"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row>
    <row r="907" spans="1:31"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row>
    <row r="908" spans="1:31"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row>
    <row r="909" spans="1:31"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row>
    <row r="910" spans="1:31"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row>
    <row r="911" spans="1:31"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row>
    <row r="912" spans="1:31"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row>
    <row r="913" spans="1:31"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row>
    <row r="914" spans="1:31"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row>
    <row r="915" spans="1:31"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row>
    <row r="916" spans="1:31"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row>
    <row r="917" spans="1:31"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row>
    <row r="918" spans="1:31"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row>
    <row r="919" spans="1:31"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row>
    <row r="920" spans="1:31"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row>
    <row r="921" spans="1:31"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row>
    <row r="922" spans="1:31"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row>
    <row r="923" spans="1:31"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row>
    <row r="924" spans="1:31"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row>
    <row r="925" spans="1:31"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row>
    <row r="926" spans="1:31"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row>
    <row r="927" spans="1:31"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row>
    <row r="928" spans="1:31"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row>
    <row r="929" spans="1:31"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row>
    <row r="930" spans="1:31"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row>
    <row r="931" spans="1:31"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row>
    <row r="932" spans="1:31"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row>
    <row r="933" spans="1:31"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row>
    <row r="934" spans="1:31"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row>
    <row r="935" spans="1:31"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row>
    <row r="936" spans="1:31"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row>
    <row r="937" spans="1:31"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row>
    <row r="938" spans="1:31"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row>
    <row r="939" spans="1:31"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row>
    <row r="940" spans="1:31"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row>
    <row r="941" spans="1:31"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row>
    <row r="942" spans="1:31"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row>
    <row r="943" spans="1:31"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row>
    <row r="944" spans="1:31"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row>
    <row r="945" spans="1:31"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row>
    <row r="946" spans="1:31"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row>
    <row r="947" spans="1:31"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row>
    <row r="948" spans="1:31"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row>
    <row r="949" spans="1:31"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row>
    <row r="950" spans="1:31"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row>
    <row r="951" spans="1:31"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row>
    <row r="952" spans="1:31"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row>
    <row r="953" spans="1:31"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row>
    <row r="954" spans="1:31"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row>
    <row r="955" spans="1:31"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row>
    <row r="956" spans="1:31"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row>
    <row r="957" spans="1:31"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row>
    <row r="958" spans="1:31"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row>
    <row r="959" spans="1:31"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row>
    <row r="960" spans="1:31"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row>
    <row r="961" spans="1:31"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row>
    <row r="962" spans="1:31"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row>
    <row r="963" spans="1:31"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row>
    <row r="964" spans="1:31"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row>
    <row r="965" spans="1:31"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row>
    <row r="966" spans="1:31"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row>
    <row r="967" spans="1:31"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row>
    <row r="968" spans="1:31"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row>
    <row r="969" spans="1:31"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row>
    <row r="970" spans="1:31"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row>
    <row r="971" spans="1:31"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row>
    <row r="972" spans="1:31"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row>
    <row r="973" spans="1:31"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row>
    <row r="974" spans="1:31"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row>
    <row r="975" spans="1:31"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row>
    <row r="976" spans="1:31"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row>
    <row r="977" spans="1:31"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row>
    <row r="978" spans="1:31"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row>
    <row r="979" spans="1:31"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row>
    <row r="980" spans="1:31"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row>
    <row r="981" spans="1:31"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row>
    <row r="982" spans="1:31"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row>
    <row r="983" spans="1:31"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row>
    <row r="984" spans="1:31"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row>
    <row r="985" spans="1:31"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row>
    <row r="986" spans="1:31"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row>
    <row r="987" spans="1:31"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row>
    <row r="988" spans="1:31"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row>
    <row r="989" spans="1:31"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row>
    <row r="990" spans="1:31"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row>
    <row r="991" spans="1:31"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row>
    <row r="992" spans="1:31"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row>
    <row r="993" spans="1:31"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row>
    <row r="994" spans="1:31"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row>
    <row r="995" spans="1:31" ht="15.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row>
    <row r="996" spans="1:31" ht="15.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row>
    <row r="997" spans="1:31" ht="15.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row>
    <row r="998" spans="1:31" ht="15.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row>
    <row r="999" spans="1:31" ht="15.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row>
    <row r="1000" spans="1:31" ht="15.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row>
  </sheetData>
  <mergeCells count="18">
    <mergeCell ref="U7:V7"/>
    <mergeCell ref="W7:X7"/>
    <mergeCell ref="AA7:AB7"/>
    <mergeCell ref="K13:L13"/>
    <mergeCell ref="M13:N13"/>
    <mergeCell ref="O13:P13"/>
    <mergeCell ref="Q13:R13"/>
    <mergeCell ref="S13:T13"/>
    <mergeCell ref="U13:V13"/>
    <mergeCell ref="W13:X13"/>
    <mergeCell ref="S7:T7"/>
    <mergeCell ref="K83:M91"/>
    <mergeCell ref="M3:N3"/>
    <mergeCell ref="Q3:R3"/>
    <mergeCell ref="K7:L7"/>
    <mergeCell ref="M7:N7"/>
    <mergeCell ref="O7:P7"/>
    <mergeCell ref="Q7:R7"/>
  </mergeCell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U1000"/>
  <sheetViews>
    <sheetView view="pageBreakPreview" zoomScale="115" zoomScaleNormal="100" zoomScaleSheetLayoutView="115" workbookViewId="0">
      <pane xSplit="2" ySplit="3" topLeftCell="C7" activePane="bottomRight" state="frozen"/>
      <selection pane="topRight" activeCell="C1" sqref="C1"/>
      <selection pane="bottomLeft" activeCell="A4" sqref="A4"/>
      <selection pane="bottomRight" activeCell="S11" sqref="S11"/>
    </sheetView>
  </sheetViews>
  <sheetFormatPr baseColWidth="10" defaultColWidth="12.625" defaultRowHeight="15" customHeight="1" x14ac:dyDescent="0.2"/>
  <cols>
    <col min="1" max="1" width="10.625" style="150" hidden="1" customWidth="1"/>
    <col min="2" max="2" width="34.5" style="150" customWidth="1"/>
    <col min="3" max="4" width="10.625" style="150" hidden="1" customWidth="1"/>
    <col min="5" max="5" width="9.25" style="150" hidden="1" customWidth="1"/>
    <col min="6" max="6" width="10" style="150" hidden="1" customWidth="1"/>
    <col min="7" max="8" width="9.25" style="150" hidden="1" customWidth="1"/>
    <col min="9" max="18" width="9.25" style="150" customWidth="1"/>
    <col min="19" max="26" width="10.625" style="150" customWidth="1"/>
    <col min="27" max="16384" width="12.625" style="150"/>
  </cols>
  <sheetData>
    <row r="1" spans="2:21" ht="14.25" customHeight="1" thickBot="1" x14ac:dyDescent="0.25"/>
    <row r="2" spans="2:21" ht="50.25" customHeight="1" x14ac:dyDescent="0.25">
      <c r="B2" s="526" t="s">
        <v>937</v>
      </c>
      <c r="C2" s="533" t="s">
        <v>34</v>
      </c>
      <c r="D2" s="529"/>
      <c r="E2" s="533" t="s">
        <v>35</v>
      </c>
      <c r="F2" s="529"/>
      <c r="G2" s="528" t="s">
        <v>36</v>
      </c>
      <c r="H2" s="529"/>
      <c r="I2" s="528" t="s">
        <v>21</v>
      </c>
      <c r="J2" s="529"/>
      <c r="K2" s="528" t="s">
        <v>37</v>
      </c>
      <c r="L2" s="529"/>
      <c r="M2" s="528" t="s">
        <v>1205</v>
      </c>
      <c r="N2" s="529"/>
      <c r="O2" s="528" t="s">
        <v>39</v>
      </c>
      <c r="P2" s="529"/>
      <c r="Q2" s="528" t="s">
        <v>40</v>
      </c>
      <c r="R2" s="529"/>
    </row>
    <row r="3" spans="2:21" ht="27.75" customHeight="1" thickBot="1" x14ac:dyDescent="0.25">
      <c r="B3" s="527"/>
      <c r="C3" s="141" t="s">
        <v>941</v>
      </c>
      <c r="D3" s="140" t="s">
        <v>942</v>
      </c>
      <c r="E3" s="141" t="s">
        <v>892</v>
      </c>
      <c r="F3" s="140" t="s">
        <v>1188</v>
      </c>
      <c r="G3" s="141" t="s">
        <v>892</v>
      </c>
      <c r="H3" s="140" t="s">
        <v>1188</v>
      </c>
      <c r="I3" s="141" t="s">
        <v>892</v>
      </c>
      <c r="J3" s="140" t="s">
        <v>1188</v>
      </c>
      <c r="K3" s="141" t="s">
        <v>892</v>
      </c>
      <c r="L3" s="140" t="s">
        <v>1188</v>
      </c>
      <c r="M3" s="141" t="s">
        <v>892</v>
      </c>
      <c r="N3" s="140" t="s">
        <v>1188</v>
      </c>
      <c r="O3" s="141" t="s">
        <v>892</v>
      </c>
      <c r="P3" s="140" t="s">
        <v>1188</v>
      </c>
      <c r="Q3" s="141" t="s">
        <v>892</v>
      </c>
      <c r="R3" s="140" t="s">
        <v>1188</v>
      </c>
      <c r="T3" s="146"/>
      <c r="U3" s="146"/>
    </row>
    <row r="4" spans="2:21" ht="16.5" x14ac:dyDescent="0.3">
      <c r="B4" s="129" t="s">
        <v>707</v>
      </c>
      <c r="C4" s="142">
        <f>COUNTIFS('Consolidado Mapa de Riesgos'!$C$8:$C$91,B4,'Consolidado Mapa de Riesgos'!$AM$8:$AM$91,"Cumple",'Consolidado Mapa de Riesgos'!$B$8:$B$91,"&lt;&gt;0")</f>
        <v>0</v>
      </c>
      <c r="D4" s="131">
        <f>COUNTIFS('Consolidado Mapa de Riesgos'!$C$8:$C$91,B4,'Consolidado Mapa de Riesgos'!$AM$8:$AM$91,"No Cumple",'Consolidado Mapa de Riesgos'!$B$8:$B$91,"&lt;&gt;0")</f>
        <v>2</v>
      </c>
      <c r="E4" s="142">
        <f>COUNTIFS('Consolidado Mapa de Riesgos'!$C$8:$C$91,B4,'Consolidado Mapa de Riesgos'!$AN$8:$AN$91,"Cumple",'Consolidado Mapa de Riesgos'!$B$8:$B$91,"&lt;&gt;0")</f>
        <v>1</v>
      </c>
      <c r="F4" s="131">
        <f>COUNTIFS('Consolidado Mapa de Riesgos'!$C$8:$C$91,B4,'Consolidado Mapa de Riesgos'!$AN$8:$AN$91,"No Cumple",'Consolidado Mapa de Riesgos'!$B$8:$B$91,"&lt;&gt;0")</f>
        <v>1</v>
      </c>
      <c r="G4" s="127">
        <f>COUNTIFS('Consolidado Mapa de Riesgos'!$C$8:$C$91,B4,'Consolidado Mapa de Riesgos'!$AO$8:$AO$91,"Cumple",'Consolidado Mapa de Riesgos'!$B$8:$B$91,"&lt;&gt;0")</f>
        <v>2</v>
      </c>
      <c r="H4" s="131">
        <f>COUNTIFS('Consolidado Mapa de Riesgos'!$C$8:$C$91,B4,'Consolidado Mapa de Riesgos'!$AO$8:$AO$91,"No Cumple",'Consolidado Mapa de Riesgos'!$B$8:$B$91,"&lt;&gt;0")</f>
        <v>0</v>
      </c>
      <c r="I4" s="127">
        <f>COUNTIFS('Consolidado Mapa de Riesgos'!$C$8:$C$91,B4,'Consolidado Mapa de Riesgos'!$AP$8:$AP$91,"Cumple",'Consolidado Mapa de Riesgos'!$B$8:$B$91,"&lt;&gt;0")</f>
        <v>2</v>
      </c>
      <c r="J4" s="131">
        <f>COUNTIFS('Consolidado Mapa de Riesgos'!$C$8:$C$91,B4,'Consolidado Mapa de Riesgos'!$AP$8:$AP$91,"No Cumple",'Consolidado Mapa de Riesgos'!$B$8:$B$91,"&lt;&gt;0")</f>
        <v>0</v>
      </c>
      <c r="K4" s="127">
        <f>COUNTIFS('Consolidado Mapa de Riesgos'!$C$8:$C$91,B4,'Consolidado Mapa de Riesgos'!$AQ$8:$AQ$91,"Cumple",'Consolidado Mapa de Riesgos'!$B$8:$B$91,"&lt;&gt;0")</f>
        <v>0</v>
      </c>
      <c r="L4" s="131">
        <f>COUNTIFS('Consolidado Mapa de Riesgos'!$C$8:$C$91,B4,'Consolidado Mapa de Riesgos'!$AQ$8:$AQ$91,"No Cumple",'Consolidado Mapa de Riesgos'!$B$8:$B$91,"&lt;&gt;0")</f>
        <v>2</v>
      </c>
      <c r="M4" s="127">
        <f>COUNTIFS('Consolidado Mapa de Riesgos'!$C$8:$C$91,B4,'Consolidado Mapa de Riesgos'!$AR$8:$AR$91,"Cumple",'Consolidado Mapa de Riesgos'!$B$8:$B$91,"&lt;&gt;0")</f>
        <v>2</v>
      </c>
      <c r="N4" s="131">
        <f>COUNTIFS('Consolidado Mapa de Riesgos'!$C$8:$C$91,B4,'Consolidado Mapa de Riesgos'!$AR$8:$AR$91,"No Cumple",'Consolidado Mapa de Riesgos'!$B$8:$B$91,"&lt;&gt;0")</f>
        <v>0</v>
      </c>
      <c r="O4" s="127">
        <f>COUNTIFS('Consolidado Mapa de Riesgos'!$C$8:$C$91,B4,'Consolidado Mapa de Riesgos'!$AS$8:$AS$91,"Cumple",'Consolidado Mapa de Riesgos'!$B$8:$B$91,"&lt;&gt;0")</f>
        <v>1</v>
      </c>
      <c r="P4" s="131">
        <f>COUNTIFS('Consolidado Mapa de Riesgos'!$C$8:$C$91,B4,'Consolidado Mapa de Riesgos'!$AS$8:$AS$91,"No Cumple",'Consolidado Mapa de Riesgos'!$B$8:$B$91,"&lt;&gt;0")</f>
        <v>1</v>
      </c>
      <c r="Q4" s="127">
        <f>COUNTIFS('Consolidado Mapa de Riesgos'!$C$8:$C$91,B4,'Consolidado Mapa de Riesgos'!$AT$8:$AT$91,"Cumple",'Consolidado Mapa de Riesgos'!$B$8:$B$91,"&lt;&gt;0")</f>
        <v>0</v>
      </c>
      <c r="R4" s="131">
        <f>COUNTIFS('Consolidado Mapa de Riesgos'!$C$8:$C$91,B4,'Consolidado Mapa de Riesgos'!$AT$8:$AT$91,"No Cumple",'Consolidado Mapa de Riesgos'!$B$8:$B$91,"&lt;&gt;0")</f>
        <v>2</v>
      </c>
      <c r="T4" s="147"/>
      <c r="U4" s="147"/>
    </row>
    <row r="5" spans="2:21" ht="16.5" x14ac:dyDescent="0.3">
      <c r="B5" s="130" t="s">
        <v>453</v>
      </c>
      <c r="C5" s="142">
        <f>COUNTIFS('Consolidado Mapa de Riesgos'!$C$8:$C$91,B5,'Consolidado Mapa de Riesgos'!$AM$8:$AM$91,"Cumple",'Consolidado Mapa de Riesgos'!$B$8:$B$91,"&lt;&gt;0")</f>
        <v>0</v>
      </c>
      <c r="D5" s="131">
        <f>COUNTIFS('Consolidado Mapa de Riesgos'!$C$8:$C$91,B5,'Consolidado Mapa de Riesgos'!$AM$8:$AM$91,"No Cumple",'Consolidado Mapa de Riesgos'!$B$8:$B$91,"&lt;&gt;0")</f>
        <v>1</v>
      </c>
      <c r="E5" s="142">
        <f>COUNTIFS('Consolidado Mapa de Riesgos'!$C$8:$C$91,B5,'Consolidado Mapa de Riesgos'!$AN$8:$AN$91,"Cumple",'Consolidado Mapa de Riesgos'!$B$8:$B$91,"&lt;&gt;0")</f>
        <v>1</v>
      </c>
      <c r="F5" s="131">
        <f>COUNTIFS('Consolidado Mapa de Riesgos'!$C$8:$C$91,B5,'Consolidado Mapa de Riesgos'!$AN$8:$AN$91,"No Cumple",'Consolidado Mapa de Riesgos'!$B$8:$B$91,"&lt;&gt;0")</f>
        <v>0</v>
      </c>
      <c r="G5" s="127">
        <f>COUNTIFS('Consolidado Mapa de Riesgos'!$C$8:$C$91,B5,'Consolidado Mapa de Riesgos'!$AO$8:$AO$91,"Cumple",'Consolidado Mapa de Riesgos'!$B$8:$B$91,"&lt;&gt;0")</f>
        <v>1</v>
      </c>
      <c r="H5" s="131">
        <f>COUNTIFS('Consolidado Mapa de Riesgos'!$C$8:$C$91,B5,'Consolidado Mapa de Riesgos'!$AO$8:$AO$91,"No Cumple",'Consolidado Mapa de Riesgos'!$B$8:$B$91,"&lt;&gt;0")</f>
        <v>0</v>
      </c>
      <c r="I5" s="127">
        <f>COUNTIFS('Consolidado Mapa de Riesgos'!$C$8:$C$91,B5,'Consolidado Mapa de Riesgos'!$AP$8:$AP$91,"Cumple",'Consolidado Mapa de Riesgos'!$B$8:$B$91,"&lt;&gt;0")</f>
        <v>1</v>
      </c>
      <c r="J5" s="131">
        <f>COUNTIFS('Consolidado Mapa de Riesgos'!$C$8:$C$91,B5,'Consolidado Mapa de Riesgos'!$AP$8:$AP$91,"No Cumple",'Consolidado Mapa de Riesgos'!$B$8:$B$91,"&lt;&gt;0")</f>
        <v>0</v>
      </c>
      <c r="K5" s="127">
        <f>COUNTIFS('Consolidado Mapa de Riesgos'!$C$8:$C$91,B5,'Consolidado Mapa de Riesgos'!$AQ$8:$AQ$91,"Cumple",'Consolidado Mapa de Riesgos'!$B$8:$B$91,"&lt;&gt;0")</f>
        <v>0</v>
      </c>
      <c r="L5" s="131">
        <f>COUNTIFS('Consolidado Mapa de Riesgos'!$C$8:$C$91,B5,'Consolidado Mapa de Riesgos'!$AQ$8:$AQ$91,"No Cumple",'Consolidado Mapa de Riesgos'!$B$8:$B$91,"&lt;&gt;0")</f>
        <v>1</v>
      </c>
      <c r="M5" s="127">
        <f>COUNTIFS('Consolidado Mapa de Riesgos'!$C$8:$C$91,B5,'Consolidado Mapa de Riesgos'!$AR$8:$AR$91,"Cumple",'Consolidado Mapa de Riesgos'!$B$8:$B$91,"&lt;&gt;0")</f>
        <v>1</v>
      </c>
      <c r="N5" s="131">
        <f>COUNTIFS('Consolidado Mapa de Riesgos'!$C$8:$C$91,B5,'Consolidado Mapa de Riesgos'!$AR$8:$AR$91,"No Cumple",'Consolidado Mapa de Riesgos'!$B$8:$B$91,"&lt;&gt;0")</f>
        <v>0</v>
      </c>
      <c r="O5" s="127">
        <f>COUNTIFS('Consolidado Mapa de Riesgos'!$C$8:$C$91,B5,'Consolidado Mapa de Riesgos'!$AS$8:$AS$91,"Cumple",'Consolidado Mapa de Riesgos'!$B$8:$B$91,"&lt;&gt;0")</f>
        <v>0</v>
      </c>
      <c r="P5" s="131">
        <f>COUNTIFS('Consolidado Mapa de Riesgos'!$C$8:$C$91,B5,'Consolidado Mapa de Riesgos'!$AS$8:$AS$91,"No Cumple",'Consolidado Mapa de Riesgos'!$B$8:$B$91,"&lt;&gt;0")</f>
        <v>1</v>
      </c>
      <c r="Q5" s="127">
        <f>COUNTIFS('Consolidado Mapa de Riesgos'!$C$8:$C$91,B5,'Consolidado Mapa de Riesgos'!$AT$8:$AT$91,"Cumple",'Consolidado Mapa de Riesgos'!$B$8:$B$91,"&lt;&gt;0")</f>
        <v>0</v>
      </c>
      <c r="R5" s="131">
        <f>COUNTIFS('Consolidado Mapa de Riesgos'!$C$8:$C$91,B5,'Consolidado Mapa de Riesgos'!$AT$8:$AT$91,"No Cumple",'Consolidado Mapa de Riesgos'!$B$8:$B$91,"&lt;&gt;0")</f>
        <v>1</v>
      </c>
      <c r="T5" s="147"/>
      <c r="U5" s="147"/>
    </row>
    <row r="6" spans="2:21" ht="16.5" x14ac:dyDescent="0.3">
      <c r="B6" s="130" t="s">
        <v>374</v>
      </c>
      <c r="C6" s="142">
        <f>COUNTIFS('Consolidado Mapa de Riesgos'!$C$8:$C$91,B6,'Consolidado Mapa de Riesgos'!$AM$8:$AM$91,"Cumple",'Consolidado Mapa de Riesgos'!$B$8:$B$91,"&lt;&gt;0")</f>
        <v>0</v>
      </c>
      <c r="D6" s="131">
        <f>COUNTIFS('Consolidado Mapa de Riesgos'!$C$8:$C$91,B6,'Consolidado Mapa de Riesgos'!$AM$8:$AM$91,"No Cumple",'Consolidado Mapa de Riesgos'!$B$8:$B$91,"&lt;&gt;0")</f>
        <v>1</v>
      </c>
      <c r="E6" s="142">
        <f>COUNTIFS('Consolidado Mapa de Riesgos'!$C$8:$C$91,B6,'Consolidado Mapa de Riesgos'!$AN$8:$AN$91,"Cumple",'Consolidado Mapa de Riesgos'!$B$8:$B$91,"&lt;&gt;0")</f>
        <v>1</v>
      </c>
      <c r="F6" s="131">
        <f>COUNTIFS('Consolidado Mapa de Riesgos'!$C$8:$C$91,B6,'Consolidado Mapa de Riesgos'!$AN$8:$AN$91,"No Cumple",'Consolidado Mapa de Riesgos'!$B$8:$B$91,"&lt;&gt;0")</f>
        <v>0</v>
      </c>
      <c r="G6" s="127">
        <f>COUNTIFS('Consolidado Mapa de Riesgos'!$C$8:$C$91,B6,'Consolidado Mapa de Riesgos'!$AO$8:$AO$91,"Cumple",'Consolidado Mapa de Riesgos'!$B$8:$B$91,"&lt;&gt;0")</f>
        <v>1</v>
      </c>
      <c r="H6" s="131">
        <f>COUNTIFS('Consolidado Mapa de Riesgos'!$C$8:$C$91,B6,'Consolidado Mapa de Riesgos'!$AO$8:$AO$91,"No Cumple",'Consolidado Mapa de Riesgos'!$B$8:$B$91,"&lt;&gt;0")</f>
        <v>0</v>
      </c>
      <c r="I6" s="127">
        <f>COUNTIFS('Consolidado Mapa de Riesgos'!$C$8:$C$91,B6,'Consolidado Mapa de Riesgos'!$AP$8:$AP$91,"Cumple",'Consolidado Mapa de Riesgos'!$B$8:$B$91,"&lt;&gt;0")</f>
        <v>1</v>
      </c>
      <c r="J6" s="131">
        <f>COUNTIFS('Consolidado Mapa de Riesgos'!$C$8:$C$91,B6,'Consolidado Mapa de Riesgos'!$AP$8:$AP$91,"No Cumple",'Consolidado Mapa de Riesgos'!$B$8:$B$91,"&lt;&gt;0")</f>
        <v>0</v>
      </c>
      <c r="K6" s="127">
        <f>COUNTIFS('Consolidado Mapa de Riesgos'!$C$8:$C$91,B6,'Consolidado Mapa de Riesgos'!$AQ$8:$AQ$91,"Cumple",'Consolidado Mapa de Riesgos'!$B$8:$B$91,"&lt;&gt;0")</f>
        <v>1</v>
      </c>
      <c r="L6" s="131">
        <f>COUNTIFS('Consolidado Mapa de Riesgos'!$C$8:$C$91,B6,'Consolidado Mapa de Riesgos'!$AQ$8:$AQ$91,"No Cumple",'Consolidado Mapa de Riesgos'!$B$8:$B$91,"&lt;&gt;0")</f>
        <v>0</v>
      </c>
      <c r="M6" s="127">
        <f>COUNTIFS('Consolidado Mapa de Riesgos'!$C$8:$C$91,B6,'Consolidado Mapa de Riesgos'!$AR$8:$AR$91,"Cumple",'Consolidado Mapa de Riesgos'!$B$8:$B$91,"&lt;&gt;0")</f>
        <v>1</v>
      </c>
      <c r="N6" s="131">
        <f>COUNTIFS('Consolidado Mapa de Riesgos'!$C$8:$C$91,B6,'Consolidado Mapa de Riesgos'!$AR$8:$AR$91,"No Cumple",'Consolidado Mapa de Riesgos'!$B$8:$B$91,"&lt;&gt;0")</f>
        <v>0</v>
      </c>
      <c r="O6" s="127">
        <f>COUNTIFS('Consolidado Mapa de Riesgos'!$C$8:$C$91,B6,'Consolidado Mapa de Riesgos'!$AS$8:$AS$91,"Cumple",'Consolidado Mapa de Riesgos'!$B$8:$B$91,"&lt;&gt;0")</f>
        <v>1</v>
      </c>
      <c r="P6" s="131">
        <f>COUNTIFS('Consolidado Mapa de Riesgos'!$C$8:$C$91,B6,'Consolidado Mapa de Riesgos'!$AS$8:$AS$91,"No Cumple",'Consolidado Mapa de Riesgos'!$B$8:$B$91,"&lt;&gt;0")</f>
        <v>0</v>
      </c>
      <c r="Q6" s="127">
        <f>COUNTIFS('Consolidado Mapa de Riesgos'!$C$8:$C$91,B6,'Consolidado Mapa de Riesgos'!$AT$8:$AT$91,"Cumple",'Consolidado Mapa de Riesgos'!$B$8:$B$91,"&lt;&gt;0")</f>
        <v>0</v>
      </c>
      <c r="R6" s="131">
        <f>COUNTIFS('Consolidado Mapa de Riesgos'!$C$8:$C$91,B6,'Consolidado Mapa de Riesgos'!$AT$8:$AT$91,"No Cumple",'Consolidado Mapa de Riesgos'!$B$8:$B$91,"&lt;&gt;0")</f>
        <v>1</v>
      </c>
      <c r="T6" s="147"/>
      <c r="U6" s="147"/>
    </row>
    <row r="7" spans="2:21" ht="49.5" x14ac:dyDescent="0.3">
      <c r="B7" s="130" t="s">
        <v>742</v>
      </c>
      <c r="C7" s="142">
        <f>COUNTIFS('Consolidado Mapa de Riesgos'!$C$8:$C$91,B7,'Consolidado Mapa de Riesgos'!$AM$8:$AM$91,"Cumple",'Consolidado Mapa de Riesgos'!$B$8:$B$91,"&lt;&gt;0")</f>
        <v>0</v>
      </c>
      <c r="D7" s="131">
        <f>COUNTIFS('Consolidado Mapa de Riesgos'!$C$8:$C$91,B7,'Consolidado Mapa de Riesgos'!$AM$8:$AM$91,"No Cumple",'Consolidado Mapa de Riesgos'!$B$8:$B$91,"&lt;&gt;0")</f>
        <v>1</v>
      </c>
      <c r="E7" s="142">
        <f>COUNTIFS('Consolidado Mapa de Riesgos'!$C$8:$C$91,B7,'Consolidado Mapa de Riesgos'!$AN$8:$AN$91,"Cumple",'Consolidado Mapa de Riesgos'!$B$8:$B$91,"&lt;&gt;0")</f>
        <v>0</v>
      </c>
      <c r="F7" s="131">
        <f>COUNTIFS('Consolidado Mapa de Riesgos'!$C$8:$C$91,B7,'Consolidado Mapa de Riesgos'!$AN$8:$AN$91,"No Cumple",'Consolidado Mapa de Riesgos'!$B$8:$B$91,"&lt;&gt;0")</f>
        <v>1</v>
      </c>
      <c r="G7" s="127">
        <f>COUNTIFS('Consolidado Mapa de Riesgos'!$C$8:$C$91,B7,'Consolidado Mapa de Riesgos'!$AO$8:$AO$91,"Cumple",'Consolidado Mapa de Riesgos'!$B$8:$B$91,"&lt;&gt;0")</f>
        <v>1</v>
      </c>
      <c r="H7" s="131">
        <f>COUNTIFS('Consolidado Mapa de Riesgos'!$C$8:$C$91,B7,'Consolidado Mapa de Riesgos'!$AO$8:$AO$91,"No Cumple",'Consolidado Mapa de Riesgos'!$B$8:$B$91,"&lt;&gt;0")</f>
        <v>0</v>
      </c>
      <c r="I7" s="127">
        <f>COUNTIFS('Consolidado Mapa de Riesgos'!$C$8:$C$91,B7,'Consolidado Mapa de Riesgos'!$AP$8:$AP$91,"Cumple",'Consolidado Mapa de Riesgos'!$B$8:$B$91,"&lt;&gt;0")</f>
        <v>1</v>
      </c>
      <c r="J7" s="131">
        <f>COUNTIFS('Consolidado Mapa de Riesgos'!$C$8:$C$91,B7,'Consolidado Mapa de Riesgos'!$AP$8:$AP$91,"No Cumple",'Consolidado Mapa de Riesgos'!$B$8:$B$91,"&lt;&gt;0")</f>
        <v>0</v>
      </c>
      <c r="K7" s="127">
        <f>COUNTIFS('Consolidado Mapa de Riesgos'!$C$8:$C$91,B7,'Consolidado Mapa de Riesgos'!$AQ$8:$AQ$91,"Cumple",'Consolidado Mapa de Riesgos'!$B$8:$B$91,"&lt;&gt;0")</f>
        <v>1</v>
      </c>
      <c r="L7" s="131">
        <f>COUNTIFS('Consolidado Mapa de Riesgos'!$C$8:$C$91,B7,'Consolidado Mapa de Riesgos'!$AQ$8:$AQ$91,"No Cumple",'Consolidado Mapa de Riesgos'!$B$8:$B$91,"&lt;&gt;0")</f>
        <v>0</v>
      </c>
      <c r="M7" s="127">
        <f>COUNTIFS('Consolidado Mapa de Riesgos'!$C$8:$C$91,B7,'Consolidado Mapa de Riesgos'!$AR$8:$AR$91,"Cumple",'Consolidado Mapa de Riesgos'!$B$8:$B$91,"&lt;&gt;0")</f>
        <v>0</v>
      </c>
      <c r="N7" s="131">
        <f>COUNTIFS('Consolidado Mapa de Riesgos'!$C$8:$C$91,B7,'Consolidado Mapa de Riesgos'!$AR$8:$AR$91,"No Cumple",'Consolidado Mapa de Riesgos'!$B$8:$B$91,"&lt;&gt;0")</f>
        <v>1</v>
      </c>
      <c r="O7" s="127">
        <f>COUNTIFS('Consolidado Mapa de Riesgos'!$C$8:$C$91,B7,'Consolidado Mapa de Riesgos'!$AS$8:$AS$91,"Cumple",'Consolidado Mapa de Riesgos'!$B$8:$B$91,"&lt;&gt;0")</f>
        <v>1</v>
      </c>
      <c r="P7" s="131">
        <f>COUNTIFS('Consolidado Mapa de Riesgos'!$C$8:$C$91,B7,'Consolidado Mapa de Riesgos'!$AS$8:$AS$91,"No Cumple",'Consolidado Mapa de Riesgos'!$B$8:$B$91,"&lt;&gt;0")</f>
        <v>0</v>
      </c>
      <c r="Q7" s="127">
        <f>COUNTIFS('Consolidado Mapa de Riesgos'!$C$8:$C$91,B7,'Consolidado Mapa de Riesgos'!$AT$8:$AT$91,"Cumple",'Consolidado Mapa de Riesgos'!$B$8:$B$91,"&lt;&gt;0")</f>
        <v>1</v>
      </c>
      <c r="R7" s="131">
        <f>COUNTIFS('Consolidado Mapa de Riesgos'!$C$8:$C$91,B7,'Consolidado Mapa de Riesgos'!$AT$8:$AT$91,"No Cumple",'Consolidado Mapa de Riesgos'!$B$8:$B$91,"&lt;&gt;0")</f>
        <v>0</v>
      </c>
      <c r="T7" s="147"/>
      <c r="U7" s="147"/>
    </row>
    <row r="8" spans="2:21" ht="33" x14ac:dyDescent="0.3">
      <c r="B8" s="130" t="s">
        <v>349</v>
      </c>
      <c r="C8" s="142">
        <f>COUNTIFS('Consolidado Mapa de Riesgos'!$C$8:$C$91,B8,'Consolidado Mapa de Riesgos'!$AM$8:$AM$91,"Cumple",'Consolidado Mapa de Riesgos'!$B$8:$B$91,"&lt;&gt;0")</f>
        <v>0</v>
      </c>
      <c r="D8" s="131">
        <f>COUNTIFS('Consolidado Mapa de Riesgos'!$C$8:$C$91,B8,'Consolidado Mapa de Riesgos'!$AM$8:$AM$91,"No Cumple",'Consolidado Mapa de Riesgos'!$B$8:$B$91,"&lt;&gt;0")</f>
        <v>2</v>
      </c>
      <c r="E8" s="142">
        <f>COUNTIFS('Consolidado Mapa de Riesgos'!$C$8:$C$91,B8,'Consolidado Mapa de Riesgos'!$AN$8:$AN$91,"Cumple",'Consolidado Mapa de Riesgos'!$B$8:$B$91,"&lt;&gt;0")</f>
        <v>0</v>
      </c>
      <c r="F8" s="131">
        <f>COUNTIFS('Consolidado Mapa de Riesgos'!$C$8:$C$91,B8,'Consolidado Mapa de Riesgos'!$AN$8:$AN$91,"No Cumple",'Consolidado Mapa de Riesgos'!$B$8:$B$91,"&lt;&gt;0")</f>
        <v>2</v>
      </c>
      <c r="G8" s="127">
        <f>COUNTIFS('Consolidado Mapa de Riesgos'!$C$8:$C$91,B8,'Consolidado Mapa de Riesgos'!$AO$8:$AO$91,"Cumple",'Consolidado Mapa de Riesgos'!$B$8:$B$91,"&lt;&gt;0")</f>
        <v>0</v>
      </c>
      <c r="H8" s="131">
        <f>COUNTIFS('Consolidado Mapa de Riesgos'!$C$8:$C$91,B8,'Consolidado Mapa de Riesgos'!$AO$8:$AO$91,"No Cumple",'Consolidado Mapa de Riesgos'!$B$8:$B$91,"&lt;&gt;0")</f>
        <v>2</v>
      </c>
      <c r="I8" s="127">
        <f>COUNTIFS('Consolidado Mapa de Riesgos'!$C$8:$C$91,B8,'Consolidado Mapa de Riesgos'!$AP$8:$AP$91,"Cumple",'Consolidado Mapa de Riesgos'!$B$8:$B$91,"&lt;&gt;0")</f>
        <v>2</v>
      </c>
      <c r="J8" s="131">
        <f>COUNTIFS('Consolidado Mapa de Riesgos'!$C$8:$C$91,B8,'Consolidado Mapa de Riesgos'!$AP$8:$AP$91,"No Cumple",'Consolidado Mapa de Riesgos'!$B$8:$B$91,"&lt;&gt;0")</f>
        <v>0</v>
      </c>
      <c r="K8" s="127">
        <f>COUNTIFS('Consolidado Mapa de Riesgos'!$C$8:$C$91,B8,'Consolidado Mapa de Riesgos'!$AQ$8:$AQ$91,"Cumple",'Consolidado Mapa de Riesgos'!$B$8:$B$91,"&lt;&gt;0")</f>
        <v>2</v>
      </c>
      <c r="L8" s="131">
        <f>COUNTIFS('Consolidado Mapa de Riesgos'!$C$8:$C$91,B8,'Consolidado Mapa de Riesgos'!$AQ$8:$AQ$91,"No Cumple",'Consolidado Mapa de Riesgos'!$B$8:$B$91,"&lt;&gt;0")</f>
        <v>0</v>
      </c>
      <c r="M8" s="127">
        <f>COUNTIFS('Consolidado Mapa de Riesgos'!$C$8:$C$91,B8,'Consolidado Mapa de Riesgos'!$AR$8:$AR$91,"Cumple",'Consolidado Mapa de Riesgos'!$B$8:$B$91,"&lt;&gt;0")</f>
        <v>0</v>
      </c>
      <c r="N8" s="131">
        <f>COUNTIFS('Consolidado Mapa de Riesgos'!$C$8:$C$91,B8,'Consolidado Mapa de Riesgos'!$AR$8:$AR$91,"No Cumple",'Consolidado Mapa de Riesgos'!$B$8:$B$91,"&lt;&gt;0")</f>
        <v>2</v>
      </c>
      <c r="O8" s="127">
        <f>COUNTIFS('Consolidado Mapa de Riesgos'!$C$8:$C$91,B8,'Consolidado Mapa de Riesgos'!$AS$8:$AS$91,"Cumple",'Consolidado Mapa de Riesgos'!$B$8:$B$91,"&lt;&gt;0")</f>
        <v>0</v>
      </c>
      <c r="P8" s="131">
        <f>COUNTIFS('Consolidado Mapa de Riesgos'!$C$8:$C$91,B8,'Consolidado Mapa de Riesgos'!$AS$8:$AS$91,"No Cumple",'Consolidado Mapa de Riesgos'!$B$8:$B$91,"&lt;&gt;0")</f>
        <v>2</v>
      </c>
      <c r="Q8" s="127">
        <f>COUNTIFS('Consolidado Mapa de Riesgos'!$C$8:$C$91,B8,'Consolidado Mapa de Riesgos'!$AT$8:$AT$91,"Cumple",'Consolidado Mapa de Riesgos'!$B$8:$B$91,"&lt;&gt;0")</f>
        <v>0</v>
      </c>
      <c r="R8" s="131">
        <f>COUNTIFS('Consolidado Mapa de Riesgos'!$C$8:$C$91,B8,'Consolidado Mapa de Riesgos'!$AT$8:$AT$91,"No Cumple",'Consolidado Mapa de Riesgos'!$B$8:$B$91,"&lt;&gt;0")</f>
        <v>2</v>
      </c>
      <c r="T8" s="147"/>
      <c r="U8" s="147"/>
    </row>
    <row r="9" spans="2:21" ht="16.5" x14ac:dyDescent="0.3">
      <c r="B9" s="130" t="s">
        <v>332</v>
      </c>
      <c r="C9" s="142">
        <f>COUNTIFS('Consolidado Mapa de Riesgos'!$C$8:$C$91,B9,'Consolidado Mapa de Riesgos'!$AM$8:$AM$91,"Cumple",'Consolidado Mapa de Riesgos'!$B$8:$B$91,"&lt;&gt;0")</f>
        <v>1</v>
      </c>
      <c r="D9" s="131">
        <f>COUNTIFS('Consolidado Mapa de Riesgos'!$C$8:$C$91,B9,'Consolidado Mapa de Riesgos'!$AM$8:$AM$91,"No Cumple",'Consolidado Mapa de Riesgos'!$B$8:$B$91,"&lt;&gt;0")</f>
        <v>2</v>
      </c>
      <c r="E9" s="142">
        <f>COUNTIFS('Consolidado Mapa de Riesgos'!$C$8:$C$91,B9,'Consolidado Mapa de Riesgos'!$AN$8:$AN$91,"Cumple",'Consolidado Mapa de Riesgos'!$B$8:$B$91,"&lt;&gt;0")</f>
        <v>3</v>
      </c>
      <c r="F9" s="131">
        <f>COUNTIFS('Consolidado Mapa de Riesgos'!$C$8:$C$91,B9,'Consolidado Mapa de Riesgos'!$AN$8:$AN$91,"No Cumple",'Consolidado Mapa de Riesgos'!$B$8:$B$91,"&lt;&gt;0")</f>
        <v>0</v>
      </c>
      <c r="G9" s="127">
        <f>COUNTIFS('Consolidado Mapa de Riesgos'!$C$8:$C$91,B9,'Consolidado Mapa de Riesgos'!$AO$8:$AO$91,"Cumple",'Consolidado Mapa de Riesgos'!$B$8:$B$91,"&lt;&gt;0")</f>
        <v>3</v>
      </c>
      <c r="H9" s="131">
        <f>COUNTIFS('Consolidado Mapa de Riesgos'!$C$8:$C$91,B9,'Consolidado Mapa de Riesgos'!$AO$8:$AO$91,"No Cumple",'Consolidado Mapa de Riesgos'!$B$8:$B$91,"&lt;&gt;0")</f>
        <v>0</v>
      </c>
      <c r="I9" s="127">
        <f>COUNTIFS('Consolidado Mapa de Riesgos'!$C$8:$C$91,B9,'Consolidado Mapa de Riesgos'!$AP$8:$AP$91,"Cumple",'Consolidado Mapa de Riesgos'!$B$8:$B$91,"&lt;&gt;0")</f>
        <v>3</v>
      </c>
      <c r="J9" s="131">
        <f>COUNTIFS('Consolidado Mapa de Riesgos'!$C$8:$C$91,B9,'Consolidado Mapa de Riesgos'!$AP$8:$AP$91,"No Cumple",'Consolidado Mapa de Riesgos'!$B$8:$B$91,"&lt;&gt;0")</f>
        <v>0</v>
      </c>
      <c r="K9" s="127">
        <f>COUNTIFS('Consolidado Mapa de Riesgos'!$C$8:$C$91,B9,'Consolidado Mapa de Riesgos'!$AQ$8:$AQ$91,"Cumple",'Consolidado Mapa de Riesgos'!$B$8:$B$91,"&lt;&gt;0")</f>
        <v>2</v>
      </c>
      <c r="L9" s="131">
        <f>COUNTIFS('Consolidado Mapa de Riesgos'!$C$8:$C$91,B9,'Consolidado Mapa de Riesgos'!$AQ$8:$AQ$91,"No Cumple",'Consolidado Mapa de Riesgos'!$B$8:$B$91,"&lt;&gt;0")</f>
        <v>1</v>
      </c>
      <c r="M9" s="127">
        <f>COUNTIFS('Consolidado Mapa de Riesgos'!$C$8:$C$91,B9,'Consolidado Mapa de Riesgos'!$AR$8:$AR$91,"Cumple",'Consolidado Mapa de Riesgos'!$B$8:$B$91,"&lt;&gt;0")</f>
        <v>3</v>
      </c>
      <c r="N9" s="131">
        <f>COUNTIFS('Consolidado Mapa de Riesgos'!$C$8:$C$91,B9,'Consolidado Mapa de Riesgos'!$AR$8:$AR$91,"No Cumple",'Consolidado Mapa de Riesgos'!$B$8:$B$91,"&lt;&gt;0")</f>
        <v>0</v>
      </c>
      <c r="O9" s="127">
        <f>COUNTIFS('Consolidado Mapa de Riesgos'!$C$8:$C$91,B9,'Consolidado Mapa de Riesgos'!$AS$8:$AS$91,"Cumple",'Consolidado Mapa de Riesgos'!$B$8:$B$91,"&lt;&gt;0")</f>
        <v>0</v>
      </c>
      <c r="P9" s="131">
        <f>COUNTIFS('Consolidado Mapa de Riesgos'!$C$8:$C$91,B9,'Consolidado Mapa de Riesgos'!$AS$8:$AS$91,"No Cumple",'Consolidado Mapa de Riesgos'!$B$8:$B$91,"&lt;&gt;0")</f>
        <v>3</v>
      </c>
      <c r="Q9" s="127">
        <f>COUNTIFS('Consolidado Mapa de Riesgos'!$C$8:$C$91,B9,'Consolidado Mapa de Riesgos'!$AT$8:$AT$91,"Cumple",'Consolidado Mapa de Riesgos'!$B$8:$B$91,"&lt;&gt;0")</f>
        <v>1</v>
      </c>
      <c r="R9" s="131">
        <f>COUNTIFS('Consolidado Mapa de Riesgos'!$C$8:$C$91,B9,'Consolidado Mapa de Riesgos'!$AT$8:$AT$91,"No Cumple",'Consolidado Mapa de Riesgos'!$B$8:$B$91,"&lt;&gt;0")</f>
        <v>2</v>
      </c>
      <c r="T9" s="147"/>
      <c r="U9" s="147"/>
    </row>
    <row r="10" spans="2:21" ht="16.5" x14ac:dyDescent="0.3">
      <c r="B10" s="130" t="s">
        <v>623</v>
      </c>
      <c r="C10" s="142">
        <f>COUNTIFS('Consolidado Mapa de Riesgos'!$C$8:$C$91,B10,'Consolidado Mapa de Riesgos'!$AM$8:$AM$91,"Cumple",'Consolidado Mapa de Riesgos'!$B$8:$B$91,"&lt;&gt;0")</f>
        <v>0</v>
      </c>
      <c r="D10" s="131">
        <f>COUNTIFS('Consolidado Mapa de Riesgos'!$C$8:$C$91,B10,'Consolidado Mapa de Riesgos'!$AM$8:$AM$91,"No Cumple",'Consolidado Mapa de Riesgos'!$B$8:$B$91,"&lt;&gt;0")</f>
        <v>2</v>
      </c>
      <c r="E10" s="142">
        <f>COUNTIFS('Consolidado Mapa de Riesgos'!$C$8:$C$91,B10,'Consolidado Mapa de Riesgos'!$AN$8:$AN$91,"Cumple",'Consolidado Mapa de Riesgos'!$B$8:$B$91,"&lt;&gt;0")</f>
        <v>0</v>
      </c>
      <c r="F10" s="131">
        <f>COUNTIFS('Consolidado Mapa de Riesgos'!$C$8:$C$91,B10,'Consolidado Mapa de Riesgos'!$AN$8:$AN$91,"No Cumple",'Consolidado Mapa de Riesgos'!$B$8:$B$91,"&lt;&gt;0")</f>
        <v>2</v>
      </c>
      <c r="G10" s="127">
        <f>COUNTIFS('Consolidado Mapa de Riesgos'!$C$8:$C$91,B10,'Consolidado Mapa de Riesgos'!$AO$8:$AO$91,"Cumple",'Consolidado Mapa de Riesgos'!$B$8:$B$91,"&lt;&gt;0")</f>
        <v>2</v>
      </c>
      <c r="H10" s="131">
        <f>COUNTIFS('Consolidado Mapa de Riesgos'!$C$8:$C$91,B10,'Consolidado Mapa de Riesgos'!$AO$8:$AO$91,"No Cumple",'Consolidado Mapa de Riesgos'!$B$8:$B$91,"&lt;&gt;0")</f>
        <v>0</v>
      </c>
      <c r="I10" s="127">
        <f>COUNTIFS('Consolidado Mapa de Riesgos'!$C$8:$C$91,B10,'Consolidado Mapa de Riesgos'!$AP$8:$AP$91,"Cumple",'Consolidado Mapa de Riesgos'!$B$8:$B$91,"&lt;&gt;0")</f>
        <v>2</v>
      </c>
      <c r="J10" s="131">
        <f>COUNTIFS('Consolidado Mapa de Riesgos'!$C$8:$C$91,B10,'Consolidado Mapa de Riesgos'!$AP$8:$AP$91,"No Cumple",'Consolidado Mapa de Riesgos'!$B$8:$B$91,"&lt;&gt;0")</f>
        <v>0</v>
      </c>
      <c r="K10" s="127">
        <f>COUNTIFS('Consolidado Mapa de Riesgos'!$C$8:$C$91,B10,'Consolidado Mapa de Riesgos'!$AQ$8:$AQ$91,"Cumple",'Consolidado Mapa de Riesgos'!$B$8:$B$91,"&lt;&gt;0")</f>
        <v>1</v>
      </c>
      <c r="L10" s="131">
        <f>COUNTIFS('Consolidado Mapa de Riesgos'!$C$8:$C$91,B10,'Consolidado Mapa de Riesgos'!$AQ$8:$AQ$91,"No Cumple",'Consolidado Mapa de Riesgos'!$B$8:$B$91,"&lt;&gt;0")</f>
        <v>1</v>
      </c>
      <c r="M10" s="127">
        <f>COUNTIFS('Consolidado Mapa de Riesgos'!$C$8:$C$91,B10,'Consolidado Mapa de Riesgos'!$AR$8:$AR$91,"Cumple",'Consolidado Mapa de Riesgos'!$B$8:$B$91,"&lt;&gt;0")</f>
        <v>1</v>
      </c>
      <c r="N10" s="131">
        <f>COUNTIFS('Consolidado Mapa de Riesgos'!$C$8:$C$91,B10,'Consolidado Mapa de Riesgos'!$AR$8:$AR$91,"No Cumple",'Consolidado Mapa de Riesgos'!$B$8:$B$91,"&lt;&gt;0")</f>
        <v>1</v>
      </c>
      <c r="O10" s="127">
        <f>COUNTIFS('Consolidado Mapa de Riesgos'!$C$8:$C$91,B10,'Consolidado Mapa de Riesgos'!$AS$8:$AS$91,"Cumple",'Consolidado Mapa de Riesgos'!$B$8:$B$91,"&lt;&gt;0")</f>
        <v>1</v>
      </c>
      <c r="P10" s="131">
        <f>COUNTIFS('Consolidado Mapa de Riesgos'!$C$8:$C$91,B10,'Consolidado Mapa de Riesgos'!$AS$8:$AS$91,"No Cumple",'Consolidado Mapa de Riesgos'!$B$8:$B$91,"&lt;&gt;0")</f>
        <v>1</v>
      </c>
      <c r="Q10" s="127">
        <f>COUNTIFS('Consolidado Mapa de Riesgos'!$C$8:$C$91,B10,'Consolidado Mapa de Riesgos'!$AT$8:$AT$91,"Cumple",'Consolidado Mapa de Riesgos'!$B$8:$B$91,"&lt;&gt;0")</f>
        <v>2</v>
      </c>
      <c r="R10" s="131">
        <f>COUNTIFS('Consolidado Mapa de Riesgos'!$C$8:$C$91,B10,'Consolidado Mapa de Riesgos'!$AT$8:$AT$91,"No Cumple",'Consolidado Mapa de Riesgos'!$B$8:$B$91,"&lt;&gt;0")</f>
        <v>0</v>
      </c>
      <c r="T10" s="147"/>
      <c r="U10" s="147"/>
    </row>
    <row r="11" spans="2:21" ht="16.5" x14ac:dyDescent="0.3">
      <c r="B11" s="130" t="s">
        <v>659</v>
      </c>
      <c r="C11" s="142">
        <f>COUNTIFS('Consolidado Mapa de Riesgos'!$C$8:$C$91,B11,'Consolidado Mapa de Riesgos'!$AM$8:$AM$91,"Cumple",'Consolidado Mapa de Riesgos'!$B$8:$B$91,"&lt;&gt;0")</f>
        <v>1</v>
      </c>
      <c r="D11" s="131">
        <f>COUNTIFS('Consolidado Mapa de Riesgos'!$C$8:$C$91,B11,'Consolidado Mapa de Riesgos'!$AM$8:$AM$91,"No Cumple",'Consolidado Mapa de Riesgos'!$B$8:$B$91,"&lt;&gt;0")</f>
        <v>2</v>
      </c>
      <c r="E11" s="142">
        <f>COUNTIFS('Consolidado Mapa de Riesgos'!$C$8:$C$91,B11,'Consolidado Mapa de Riesgos'!$AN$8:$AN$91,"Cumple",'Consolidado Mapa de Riesgos'!$B$8:$B$91,"&lt;&gt;0")</f>
        <v>2</v>
      </c>
      <c r="F11" s="131">
        <f>COUNTIFS('Consolidado Mapa de Riesgos'!$C$8:$C$91,B11,'Consolidado Mapa de Riesgos'!$AN$8:$AN$91,"No Cumple",'Consolidado Mapa de Riesgos'!$B$8:$B$91,"&lt;&gt;0")</f>
        <v>1</v>
      </c>
      <c r="G11" s="439">
        <f>COUNTIFS('Consolidado Mapa de Riesgos'!$C$8:$C$91,B11,'Consolidado Mapa de Riesgos'!$AO$8:$AO$91,"Cumple",'Consolidado Mapa de Riesgos'!$B$8:$B$91,"&lt;&gt;0")</f>
        <v>1</v>
      </c>
      <c r="H11" s="131">
        <f>COUNTIFS('Consolidado Mapa de Riesgos'!$C$8:$C$91,B11,'Consolidado Mapa de Riesgos'!$AO$8:$AO$91,"No Cumple",'Consolidado Mapa de Riesgos'!$B$8:$B$91,"&lt;&gt;0")</f>
        <v>2</v>
      </c>
      <c r="I11" s="127">
        <f>COUNTIFS('Consolidado Mapa de Riesgos'!$C$8:$C$91,B11,'Consolidado Mapa de Riesgos'!$AP$8:$AP$91,"Cumple",'Consolidado Mapa de Riesgos'!$B$8:$B$91,"&lt;&gt;0")</f>
        <v>3</v>
      </c>
      <c r="J11" s="131">
        <f>COUNTIFS('Consolidado Mapa de Riesgos'!$C$8:$C$91,B11,'Consolidado Mapa de Riesgos'!$AP$8:$AP$91,"No Cumple",'Consolidado Mapa de Riesgos'!$B$8:$B$91,"&lt;&gt;0")</f>
        <v>0</v>
      </c>
      <c r="K11" s="127">
        <f>COUNTIFS('Consolidado Mapa de Riesgos'!$C$8:$C$91,B11,'Consolidado Mapa de Riesgos'!$AQ$8:$AQ$91,"Cumple",'Consolidado Mapa de Riesgos'!$B$8:$B$91,"&lt;&gt;0")</f>
        <v>1</v>
      </c>
      <c r="L11" s="131">
        <f>COUNTIFS('Consolidado Mapa de Riesgos'!$C$8:$C$91,B11,'Consolidado Mapa de Riesgos'!$AQ$8:$AQ$91,"No Cumple",'Consolidado Mapa de Riesgos'!$B$8:$B$91,"&lt;&gt;0")</f>
        <v>2</v>
      </c>
      <c r="M11" s="127">
        <f>COUNTIFS('Consolidado Mapa de Riesgos'!$C$8:$C$91,B11,'Consolidado Mapa de Riesgos'!$AR$8:$AR$91,"Cumple",'Consolidado Mapa de Riesgos'!$B$8:$B$91,"&lt;&gt;0")</f>
        <v>0</v>
      </c>
      <c r="N11" s="131">
        <f>COUNTIFS('Consolidado Mapa de Riesgos'!$C$8:$C$91,B11,'Consolidado Mapa de Riesgos'!$AR$8:$AR$91,"No Cumple",'Consolidado Mapa de Riesgos'!$B$8:$B$91,"&lt;&gt;0")</f>
        <v>3</v>
      </c>
      <c r="O11" s="127">
        <f>COUNTIFS('Consolidado Mapa de Riesgos'!$C$8:$C$91,B11,'Consolidado Mapa de Riesgos'!$AS$8:$AS$91,"Cumple",'Consolidado Mapa de Riesgos'!$B$8:$B$91,"&lt;&gt;0")</f>
        <v>1</v>
      </c>
      <c r="P11" s="131">
        <f>COUNTIFS('Consolidado Mapa de Riesgos'!$C$8:$C$91,B11,'Consolidado Mapa de Riesgos'!$AS$8:$AS$91,"No Cumple",'Consolidado Mapa de Riesgos'!$B$8:$B$91,"&lt;&gt;0")</f>
        <v>2</v>
      </c>
      <c r="Q11" s="127">
        <f>COUNTIFS('Consolidado Mapa de Riesgos'!$C$8:$C$91,B11,'Consolidado Mapa de Riesgos'!$AT$8:$AT$91,"Cumple",'Consolidado Mapa de Riesgos'!$B$8:$B$91,"&lt;&gt;0")</f>
        <v>0</v>
      </c>
      <c r="R11" s="131">
        <f>COUNTIFS('Consolidado Mapa de Riesgos'!$C$8:$C$91,B11,'Consolidado Mapa de Riesgos'!$AT$8:$AT$91,"No Cumple",'Consolidado Mapa de Riesgos'!$B$8:$B$91,"&lt;&gt;0")</f>
        <v>3</v>
      </c>
      <c r="T11" s="147"/>
      <c r="U11" s="147"/>
    </row>
    <row r="12" spans="2:21" ht="16.5" x14ac:dyDescent="0.3">
      <c r="B12" s="130" t="s">
        <v>211</v>
      </c>
      <c r="C12" s="142">
        <f>COUNTIFS('Consolidado Mapa de Riesgos'!$C$8:$C$91,B12,'Consolidado Mapa de Riesgos'!$AM$8:$AM$91,"Cumple",'Consolidado Mapa de Riesgos'!$B$8:$B$91,"&lt;&gt;0")</f>
        <v>0</v>
      </c>
      <c r="D12" s="131">
        <f>COUNTIFS('Consolidado Mapa de Riesgos'!$C$8:$C$91,B12,'Consolidado Mapa de Riesgos'!$AM$8:$AM$91,"No Cumple",'Consolidado Mapa de Riesgos'!$B$8:$B$91,"&lt;&gt;0")</f>
        <v>2</v>
      </c>
      <c r="E12" s="142">
        <f>COUNTIFS('Consolidado Mapa de Riesgos'!$C$8:$C$91,B12,'Consolidado Mapa de Riesgos'!$AN$8:$AN$91,"Cumple",'Consolidado Mapa de Riesgos'!$B$8:$B$91,"&lt;&gt;0")</f>
        <v>0</v>
      </c>
      <c r="F12" s="131">
        <f>COUNTIFS('Consolidado Mapa de Riesgos'!$C$8:$C$91,B12,'Consolidado Mapa de Riesgos'!$AN$8:$AN$91,"No Cumple",'Consolidado Mapa de Riesgos'!$B$8:$B$91,"&lt;&gt;0")</f>
        <v>2</v>
      </c>
      <c r="G12" s="439">
        <f>COUNTIFS('Consolidado Mapa de Riesgos'!$C$8:$C$91,B12,'Consolidado Mapa de Riesgos'!$AO$8:$AO$91,"Cumple",'Consolidado Mapa de Riesgos'!$B$8:$B$91,"&lt;&gt;0")</f>
        <v>2</v>
      </c>
      <c r="H12" s="131">
        <f>COUNTIFS('Consolidado Mapa de Riesgos'!$C$8:$C$91,B12,'Consolidado Mapa de Riesgos'!$AO$8:$AO$91,"No Cumple",'Consolidado Mapa de Riesgos'!$B$8:$B$91,"&lt;&gt;0")</f>
        <v>0</v>
      </c>
      <c r="I12" s="127">
        <f>COUNTIFS('Consolidado Mapa de Riesgos'!$C$8:$C$91,B12,'Consolidado Mapa de Riesgos'!$AP$8:$AP$91,"Cumple",'Consolidado Mapa de Riesgos'!$B$8:$B$91,"&lt;&gt;0")</f>
        <v>2</v>
      </c>
      <c r="J12" s="131">
        <f>COUNTIFS('Consolidado Mapa de Riesgos'!$C$8:$C$91,B12,'Consolidado Mapa de Riesgos'!$AP$8:$AP$91,"No Cumple",'Consolidado Mapa de Riesgos'!$B$8:$B$91,"&lt;&gt;0")</f>
        <v>0</v>
      </c>
      <c r="K12" s="127">
        <f>COUNTIFS('Consolidado Mapa de Riesgos'!$C$8:$C$91,B12,'Consolidado Mapa de Riesgos'!$AQ$8:$AQ$91,"Cumple",'Consolidado Mapa de Riesgos'!$B$8:$B$91,"&lt;&gt;0")</f>
        <v>2</v>
      </c>
      <c r="L12" s="131">
        <f>COUNTIFS('Consolidado Mapa de Riesgos'!$C$8:$C$91,B12,'Consolidado Mapa de Riesgos'!$AQ$8:$AQ$91,"No Cumple",'Consolidado Mapa de Riesgos'!$B$8:$B$91,"&lt;&gt;0")</f>
        <v>0</v>
      </c>
      <c r="M12" s="127">
        <f>COUNTIFS('Consolidado Mapa de Riesgos'!$C$8:$C$91,B12,'Consolidado Mapa de Riesgos'!$AR$8:$AR$91,"Cumple",'Consolidado Mapa de Riesgos'!$B$8:$B$91,"&lt;&gt;0")</f>
        <v>1</v>
      </c>
      <c r="N12" s="131">
        <f>COUNTIFS('Consolidado Mapa de Riesgos'!$C$8:$C$91,B12,'Consolidado Mapa de Riesgos'!$AR$8:$AR$91,"No Cumple",'Consolidado Mapa de Riesgos'!$B$8:$B$91,"&lt;&gt;0")</f>
        <v>1</v>
      </c>
      <c r="O12" s="127">
        <f>COUNTIFS('Consolidado Mapa de Riesgos'!$C$8:$C$91,B12,'Consolidado Mapa de Riesgos'!$AS$8:$AS$91,"Cumple",'Consolidado Mapa de Riesgos'!$B$8:$B$91,"&lt;&gt;0")</f>
        <v>0</v>
      </c>
      <c r="P12" s="131">
        <f>COUNTIFS('Consolidado Mapa de Riesgos'!$C$8:$C$91,B12,'Consolidado Mapa de Riesgos'!$AS$8:$AS$91,"No Cumple",'Consolidado Mapa de Riesgos'!$B$8:$B$91,"&lt;&gt;0")</f>
        <v>2</v>
      </c>
      <c r="Q12" s="127">
        <f>COUNTIFS('Consolidado Mapa de Riesgos'!$C$8:$C$91,B12,'Consolidado Mapa de Riesgos'!$AT$8:$AT$91,"Cumple",'Consolidado Mapa de Riesgos'!$B$8:$B$91,"&lt;&gt;0")</f>
        <v>0</v>
      </c>
      <c r="R12" s="131">
        <f>COUNTIFS('Consolidado Mapa de Riesgos'!$C$8:$C$91,B12,'Consolidado Mapa de Riesgos'!$AT$8:$AT$91,"No Cumple",'Consolidado Mapa de Riesgos'!$B$8:$B$91,"&lt;&gt;0")</f>
        <v>2</v>
      </c>
      <c r="T12" s="147"/>
      <c r="U12" s="147"/>
    </row>
    <row r="13" spans="2:21" ht="16.5" x14ac:dyDescent="0.3">
      <c r="B13" s="130" t="s">
        <v>291</v>
      </c>
      <c r="C13" s="142">
        <f>COUNTIFS('Consolidado Mapa de Riesgos'!$C$8:$C$91,B13,'Consolidado Mapa de Riesgos'!$AM$8:$AM$91,"Cumple",'Consolidado Mapa de Riesgos'!$B$8:$B$91,"&lt;&gt;0")</f>
        <v>1</v>
      </c>
      <c r="D13" s="131">
        <f>COUNTIFS('Consolidado Mapa de Riesgos'!$C$8:$C$91,B13,'Consolidado Mapa de Riesgos'!$AM$8:$AM$91,"No Cumple",'Consolidado Mapa de Riesgos'!$B$8:$B$91,"&lt;&gt;0")</f>
        <v>1</v>
      </c>
      <c r="E13" s="142">
        <f>COUNTIFS('Consolidado Mapa de Riesgos'!$C$8:$C$91,B13,'Consolidado Mapa de Riesgos'!$AN$8:$AN$91,"Cumple",'Consolidado Mapa de Riesgos'!$B$8:$B$91,"&lt;&gt;0")</f>
        <v>2</v>
      </c>
      <c r="F13" s="131">
        <f>COUNTIFS('Consolidado Mapa de Riesgos'!$C$8:$C$91,B13,'Consolidado Mapa de Riesgos'!$AN$8:$AN$91,"No Cumple",'Consolidado Mapa de Riesgos'!$B$8:$B$91,"&lt;&gt;0")</f>
        <v>0</v>
      </c>
      <c r="G13" s="439">
        <f>COUNTIFS('Consolidado Mapa de Riesgos'!$C$8:$C$91,B13,'Consolidado Mapa de Riesgos'!$AO$8:$AO$91,"Cumple",'Consolidado Mapa de Riesgos'!$B$8:$B$91,"&lt;&gt;0")</f>
        <v>2</v>
      </c>
      <c r="H13" s="131">
        <f>COUNTIFS('Consolidado Mapa de Riesgos'!$C$8:$C$91,B13,'Consolidado Mapa de Riesgos'!$AO$8:$AO$91,"No Cumple",'Consolidado Mapa de Riesgos'!$B$8:$B$91,"&lt;&gt;0")</f>
        <v>0</v>
      </c>
      <c r="I13" s="127">
        <f>COUNTIFS('Consolidado Mapa de Riesgos'!$C$8:$C$91,B13,'Consolidado Mapa de Riesgos'!$AP$8:$AP$91,"Cumple",'Consolidado Mapa de Riesgos'!$B$8:$B$91,"&lt;&gt;0")</f>
        <v>2</v>
      </c>
      <c r="J13" s="131">
        <f>COUNTIFS('Consolidado Mapa de Riesgos'!$C$8:$C$91,B13,'Consolidado Mapa de Riesgos'!$AP$8:$AP$91,"No Cumple",'Consolidado Mapa de Riesgos'!$B$8:$B$91,"&lt;&gt;0")</f>
        <v>0</v>
      </c>
      <c r="K13" s="127">
        <f>COUNTIFS('Consolidado Mapa de Riesgos'!$C$8:$C$91,B13,'Consolidado Mapa de Riesgos'!$AQ$8:$AQ$91,"Cumple",'Consolidado Mapa de Riesgos'!$B$8:$B$91,"&lt;&gt;0")</f>
        <v>1</v>
      </c>
      <c r="L13" s="131">
        <f>COUNTIFS('Consolidado Mapa de Riesgos'!$C$8:$C$91,B13,'Consolidado Mapa de Riesgos'!$AQ$8:$AQ$91,"No Cumple",'Consolidado Mapa de Riesgos'!$B$8:$B$91,"&lt;&gt;0")</f>
        <v>1</v>
      </c>
      <c r="M13" s="127">
        <f>COUNTIFS('Consolidado Mapa de Riesgos'!$C$8:$C$91,B13,'Consolidado Mapa de Riesgos'!$AR$8:$AR$91,"Cumple",'Consolidado Mapa de Riesgos'!$B$8:$B$91,"&lt;&gt;0")</f>
        <v>2</v>
      </c>
      <c r="N13" s="131">
        <f>COUNTIFS('Consolidado Mapa de Riesgos'!$C$8:$C$91,B13,'Consolidado Mapa de Riesgos'!$AR$8:$AR$91,"No Cumple",'Consolidado Mapa de Riesgos'!$B$8:$B$91,"&lt;&gt;0")</f>
        <v>0</v>
      </c>
      <c r="O13" s="127">
        <f>COUNTIFS('Consolidado Mapa de Riesgos'!$C$8:$C$91,B13,'Consolidado Mapa de Riesgos'!$AS$8:$AS$91,"Cumple",'Consolidado Mapa de Riesgos'!$B$8:$B$91,"&lt;&gt;0")</f>
        <v>0</v>
      </c>
      <c r="P13" s="131">
        <f>COUNTIFS('Consolidado Mapa de Riesgos'!$C$8:$C$91,B13,'Consolidado Mapa de Riesgos'!$AS$8:$AS$91,"No Cumple",'Consolidado Mapa de Riesgos'!$B$8:$B$91,"&lt;&gt;0")</f>
        <v>2</v>
      </c>
      <c r="Q13" s="127">
        <f>COUNTIFS('Consolidado Mapa de Riesgos'!$C$8:$C$91,B13,'Consolidado Mapa de Riesgos'!$AT$8:$AT$91,"Cumple",'Consolidado Mapa de Riesgos'!$B$8:$B$91,"&lt;&gt;0")</f>
        <v>1</v>
      </c>
      <c r="R13" s="131">
        <f>COUNTIFS('Consolidado Mapa de Riesgos'!$C$8:$C$91,B13,'Consolidado Mapa de Riesgos'!$AT$8:$AT$91,"No Cumple",'Consolidado Mapa de Riesgos'!$B$8:$B$91,"&lt;&gt;0")</f>
        <v>1</v>
      </c>
      <c r="T13" s="147"/>
      <c r="U13" s="147"/>
    </row>
    <row r="14" spans="2:21" ht="33" x14ac:dyDescent="0.3">
      <c r="B14" s="130" t="s">
        <v>785</v>
      </c>
      <c r="C14" s="142">
        <f>COUNTIFS('Consolidado Mapa de Riesgos'!$C$8:$C$91,B14,'Consolidado Mapa de Riesgos'!$AM$8:$AM$91,"Cumple",'Consolidado Mapa de Riesgos'!$B$8:$B$91,"&lt;&gt;0")</f>
        <v>0</v>
      </c>
      <c r="D14" s="131">
        <f>COUNTIFS('Consolidado Mapa de Riesgos'!$C$8:$C$91,B14,'Consolidado Mapa de Riesgos'!$AM$8:$AM$91,"No Cumple",'Consolidado Mapa de Riesgos'!$B$8:$B$91,"&lt;&gt;0")</f>
        <v>1</v>
      </c>
      <c r="E14" s="142">
        <f>COUNTIFS('Consolidado Mapa de Riesgos'!$C$8:$C$91,B14,'Consolidado Mapa de Riesgos'!$AN$8:$AN$91,"Cumple",'Consolidado Mapa de Riesgos'!$B$8:$B$91,"&lt;&gt;0")</f>
        <v>1</v>
      </c>
      <c r="F14" s="131">
        <f>COUNTIFS('Consolidado Mapa de Riesgos'!$C$8:$C$91,B14,'Consolidado Mapa de Riesgos'!$AN$8:$AN$91,"No Cumple",'Consolidado Mapa de Riesgos'!$B$8:$B$91,"&lt;&gt;0")</f>
        <v>0</v>
      </c>
      <c r="G14" s="439">
        <f>COUNTIFS('Consolidado Mapa de Riesgos'!$C$8:$C$91,B14,'Consolidado Mapa de Riesgos'!$AO$8:$AO$91,"Cumple",'Consolidado Mapa de Riesgos'!$B$8:$B$91,"&lt;&gt;0")</f>
        <v>1</v>
      </c>
      <c r="H14" s="131">
        <f>COUNTIFS('Consolidado Mapa de Riesgos'!$C$8:$C$91,B14,'Consolidado Mapa de Riesgos'!$AO$8:$AO$91,"No Cumple",'Consolidado Mapa de Riesgos'!$B$8:$B$91,"&lt;&gt;0")</f>
        <v>0</v>
      </c>
      <c r="I14" s="127">
        <f>COUNTIFS('Consolidado Mapa de Riesgos'!$C$8:$C$91,B14,'Consolidado Mapa de Riesgos'!$AP$8:$AP$91,"Cumple",'Consolidado Mapa de Riesgos'!$B$8:$B$91,"&lt;&gt;0")</f>
        <v>1</v>
      </c>
      <c r="J14" s="131">
        <f>COUNTIFS('Consolidado Mapa de Riesgos'!$C$8:$C$91,B14,'Consolidado Mapa de Riesgos'!$AP$8:$AP$91,"No Cumple",'Consolidado Mapa de Riesgos'!$B$8:$B$91,"&lt;&gt;0")</f>
        <v>0</v>
      </c>
      <c r="K14" s="127">
        <f>COUNTIFS('Consolidado Mapa de Riesgos'!$C$8:$C$91,B14,'Consolidado Mapa de Riesgos'!$AQ$8:$AQ$91,"Cumple",'Consolidado Mapa de Riesgos'!$B$8:$B$91,"&lt;&gt;0")</f>
        <v>1</v>
      </c>
      <c r="L14" s="131">
        <f>COUNTIFS('Consolidado Mapa de Riesgos'!$C$8:$C$91,B14,'Consolidado Mapa de Riesgos'!$AQ$8:$AQ$91,"No Cumple",'Consolidado Mapa de Riesgos'!$B$8:$B$91,"&lt;&gt;0")</f>
        <v>0</v>
      </c>
      <c r="M14" s="127">
        <f>COUNTIFS('Consolidado Mapa de Riesgos'!$C$8:$C$91,B14,'Consolidado Mapa de Riesgos'!$AR$8:$AR$91,"Cumple",'Consolidado Mapa de Riesgos'!$B$8:$B$91,"&lt;&gt;0")</f>
        <v>1</v>
      </c>
      <c r="N14" s="131">
        <f>COUNTIFS('Consolidado Mapa de Riesgos'!$C$8:$C$91,B14,'Consolidado Mapa de Riesgos'!$AR$8:$AR$91,"No Cumple",'Consolidado Mapa de Riesgos'!$B$8:$B$91,"&lt;&gt;0")</f>
        <v>0</v>
      </c>
      <c r="O14" s="127">
        <f>COUNTIFS('Consolidado Mapa de Riesgos'!$C$8:$C$91,B14,'Consolidado Mapa de Riesgos'!$AS$8:$AS$91,"Cumple",'Consolidado Mapa de Riesgos'!$B$8:$B$91,"&lt;&gt;0")</f>
        <v>0</v>
      </c>
      <c r="P14" s="131">
        <f>COUNTIFS('Consolidado Mapa de Riesgos'!$C$8:$C$91,B14,'Consolidado Mapa de Riesgos'!$AS$8:$AS$91,"No Cumple",'Consolidado Mapa de Riesgos'!$B$8:$B$91,"&lt;&gt;0")</f>
        <v>1</v>
      </c>
      <c r="Q14" s="127">
        <f>COUNTIFS('Consolidado Mapa de Riesgos'!$C$8:$C$91,B14,'Consolidado Mapa de Riesgos'!$AT$8:$AT$91,"Cumple",'Consolidado Mapa de Riesgos'!$B$8:$B$91,"&lt;&gt;0")</f>
        <v>0</v>
      </c>
      <c r="R14" s="131">
        <f>COUNTIFS('Consolidado Mapa de Riesgos'!$C$8:$C$91,B14,'Consolidado Mapa de Riesgos'!$AT$8:$AT$91,"No Cumple",'Consolidado Mapa de Riesgos'!$B$8:$B$91,"&lt;&gt;0")</f>
        <v>1</v>
      </c>
      <c r="T14" s="147"/>
      <c r="U14" s="147"/>
    </row>
    <row r="15" spans="2:21" ht="16.5" x14ac:dyDescent="0.3">
      <c r="B15" s="130" t="s">
        <v>171</v>
      </c>
      <c r="C15" s="142">
        <f>COUNTIFS('Consolidado Mapa de Riesgos'!$C$8:$C$91,B15,'Consolidado Mapa de Riesgos'!$AM$8:$AM$91,"Cumple",'Consolidado Mapa de Riesgos'!$B$8:$B$91,"&lt;&gt;0")</f>
        <v>2</v>
      </c>
      <c r="D15" s="131">
        <f>COUNTIFS('Consolidado Mapa de Riesgos'!$C$8:$C$91,B15,'Consolidado Mapa de Riesgos'!$AM$8:$AM$91,"No Cumple",'Consolidado Mapa de Riesgos'!$B$8:$B$91,"&lt;&gt;0")</f>
        <v>0</v>
      </c>
      <c r="E15" s="142">
        <f>COUNTIFS('Consolidado Mapa de Riesgos'!$C$8:$C$91,B15,'Consolidado Mapa de Riesgos'!$AN$8:$AN$91,"Cumple",'Consolidado Mapa de Riesgos'!$B$8:$B$91,"&lt;&gt;0")</f>
        <v>2</v>
      </c>
      <c r="F15" s="131">
        <f>COUNTIFS('Consolidado Mapa de Riesgos'!$C$8:$C$91,B15,'Consolidado Mapa de Riesgos'!$AN$8:$AN$91,"No Cumple",'Consolidado Mapa de Riesgos'!$B$8:$B$91,"&lt;&gt;0")</f>
        <v>0</v>
      </c>
      <c r="G15" s="439">
        <f>COUNTIFS('Consolidado Mapa de Riesgos'!$C$8:$C$91,B15,'Consolidado Mapa de Riesgos'!$AO$8:$AO$91,"Cumple",'Consolidado Mapa de Riesgos'!$B$8:$B$91,"&lt;&gt;0")</f>
        <v>2</v>
      </c>
      <c r="H15" s="131">
        <f>COUNTIFS('Consolidado Mapa de Riesgos'!$C$8:$C$91,B15,'Consolidado Mapa de Riesgos'!$AO$8:$AO$91,"No Cumple",'Consolidado Mapa de Riesgos'!$B$8:$B$91,"&lt;&gt;0")</f>
        <v>0</v>
      </c>
      <c r="I15" s="127">
        <f>COUNTIFS('Consolidado Mapa de Riesgos'!$C$8:$C$91,B15,'Consolidado Mapa de Riesgos'!$AP$8:$AP$91,"Cumple",'Consolidado Mapa de Riesgos'!$B$8:$B$91,"&lt;&gt;0")</f>
        <v>2</v>
      </c>
      <c r="J15" s="131">
        <f>COUNTIFS('Consolidado Mapa de Riesgos'!$C$8:$C$91,B15,'Consolidado Mapa de Riesgos'!$AP$8:$AP$91,"No Cumple",'Consolidado Mapa de Riesgos'!$B$8:$B$91,"&lt;&gt;0")</f>
        <v>0</v>
      </c>
      <c r="K15" s="127">
        <f>COUNTIFS('Consolidado Mapa de Riesgos'!$C$8:$C$91,B15,'Consolidado Mapa de Riesgos'!$AQ$8:$AQ$91,"Cumple",'Consolidado Mapa de Riesgos'!$B$8:$B$91,"&lt;&gt;0")</f>
        <v>2</v>
      </c>
      <c r="L15" s="131">
        <f>COUNTIFS('Consolidado Mapa de Riesgos'!$C$8:$C$91,B15,'Consolidado Mapa de Riesgos'!$AQ$8:$AQ$91,"No Cumple",'Consolidado Mapa de Riesgos'!$B$8:$B$91,"&lt;&gt;0")</f>
        <v>0</v>
      </c>
      <c r="M15" s="127">
        <f>COUNTIFS('Consolidado Mapa de Riesgos'!$C$8:$C$91,B15,'Consolidado Mapa de Riesgos'!$AR$8:$AR$91,"Cumple",'Consolidado Mapa de Riesgos'!$B$8:$B$91,"&lt;&gt;0")</f>
        <v>1</v>
      </c>
      <c r="N15" s="131">
        <f>COUNTIFS('Consolidado Mapa de Riesgos'!$C$8:$C$91,B15,'Consolidado Mapa de Riesgos'!$AR$8:$AR$91,"No Cumple",'Consolidado Mapa de Riesgos'!$B$8:$B$91,"&lt;&gt;0")</f>
        <v>1</v>
      </c>
      <c r="O15" s="127">
        <f>COUNTIFS('Consolidado Mapa de Riesgos'!$C$8:$C$91,B15,'Consolidado Mapa de Riesgos'!$AS$8:$AS$91,"Cumple",'Consolidado Mapa de Riesgos'!$B$8:$B$91,"&lt;&gt;0")</f>
        <v>2</v>
      </c>
      <c r="P15" s="131">
        <f>COUNTIFS('Consolidado Mapa de Riesgos'!$C$8:$C$91,B15,'Consolidado Mapa de Riesgos'!$AS$8:$AS$91,"No Cumple",'Consolidado Mapa de Riesgos'!$B$8:$B$91,"&lt;&gt;0")</f>
        <v>0</v>
      </c>
      <c r="Q15" s="127">
        <f>COUNTIFS('Consolidado Mapa de Riesgos'!$C$8:$C$91,B15,'Consolidado Mapa de Riesgos'!$AT$8:$AT$91,"Cumple",'Consolidado Mapa de Riesgos'!$B$8:$B$91,"&lt;&gt;0")</f>
        <v>0</v>
      </c>
      <c r="R15" s="131">
        <f>COUNTIFS('Consolidado Mapa de Riesgos'!$C$8:$C$91,B15,'Consolidado Mapa de Riesgos'!$AT$8:$AT$91,"No Cumple",'Consolidado Mapa de Riesgos'!$B$8:$B$91,"&lt;&gt;0")</f>
        <v>2</v>
      </c>
      <c r="T15" s="147"/>
      <c r="U15" s="147"/>
    </row>
    <row r="16" spans="2:21" ht="16.5" x14ac:dyDescent="0.3">
      <c r="B16" s="130" t="s">
        <v>563</v>
      </c>
      <c r="C16" s="142">
        <f>COUNTIFS('Consolidado Mapa de Riesgos'!$C$8:$C$91,B16,'Consolidado Mapa de Riesgos'!$AM$8:$AM$91,"Cumple",'Consolidado Mapa de Riesgos'!$B$8:$B$91,"&lt;&gt;0")</f>
        <v>3</v>
      </c>
      <c r="D16" s="131">
        <f>COUNTIFS('Consolidado Mapa de Riesgos'!$C$8:$C$91,B16,'Consolidado Mapa de Riesgos'!$AM$8:$AM$91,"No Cumple",'Consolidado Mapa de Riesgos'!$B$8:$B$91,"&lt;&gt;0")</f>
        <v>1</v>
      </c>
      <c r="E16" s="142">
        <f>COUNTIFS('Consolidado Mapa de Riesgos'!$C$8:$C$91,B16,'Consolidado Mapa de Riesgos'!$AN$8:$AN$91,"Cumple",'Consolidado Mapa de Riesgos'!$B$8:$B$91,"&lt;&gt;0")</f>
        <v>3</v>
      </c>
      <c r="F16" s="131">
        <f>COUNTIFS('Consolidado Mapa de Riesgos'!$C$8:$C$91,B16,'Consolidado Mapa de Riesgos'!$AN$8:$AN$91,"No Cumple",'Consolidado Mapa de Riesgos'!$B$8:$B$91,"&lt;&gt;0")</f>
        <v>1</v>
      </c>
      <c r="G16" s="127">
        <f>COUNTIFS('Consolidado Mapa de Riesgos'!$C$8:$C$91,B16,'Consolidado Mapa de Riesgos'!$AO$8:$AO$91,"Cumple",'Consolidado Mapa de Riesgos'!$B$8:$B$91,"&lt;&gt;0")</f>
        <v>4</v>
      </c>
      <c r="H16" s="131">
        <f>COUNTIFS('Consolidado Mapa de Riesgos'!$C$8:$C$91,B16,'Consolidado Mapa de Riesgos'!$AO$8:$AO$91,"No Cumple",'Consolidado Mapa de Riesgos'!$B$8:$B$91,"&lt;&gt;0")</f>
        <v>0</v>
      </c>
      <c r="I16" s="127">
        <f>COUNTIFS('Consolidado Mapa de Riesgos'!$C$8:$C$91,B16,'Consolidado Mapa de Riesgos'!$AP$8:$AP$91,"Cumple",'Consolidado Mapa de Riesgos'!$B$8:$B$91,"&lt;&gt;0")</f>
        <v>4</v>
      </c>
      <c r="J16" s="131">
        <f>COUNTIFS('Consolidado Mapa de Riesgos'!$C$8:$C$91,B16,'Consolidado Mapa de Riesgos'!$AP$8:$AP$91,"No Cumple",'Consolidado Mapa de Riesgos'!$B$8:$B$91,"&lt;&gt;0")</f>
        <v>0</v>
      </c>
      <c r="K16" s="127">
        <f>COUNTIFS('Consolidado Mapa de Riesgos'!$C$8:$C$91,B16,'Consolidado Mapa de Riesgos'!$AQ$8:$AQ$91,"Cumple",'Consolidado Mapa de Riesgos'!$B$8:$B$91,"&lt;&gt;0")</f>
        <v>4</v>
      </c>
      <c r="L16" s="131">
        <f>COUNTIFS('Consolidado Mapa de Riesgos'!$C$8:$C$91,B16,'Consolidado Mapa de Riesgos'!$AQ$8:$AQ$91,"No Cumple",'Consolidado Mapa de Riesgos'!$B$8:$B$91,"&lt;&gt;0")</f>
        <v>0</v>
      </c>
      <c r="M16" s="127">
        <f>COUNTIFS('Consolidado Mapa de Riesgos'!$C$8:$C$91,B16,'Consolidado Mapa de Riesgos'!$AR$8:$AR$91,"Cumple",'Consolidado Mapa de Riesgos'!$B$8:$B$91,"&lt;&gt;0")</f>
        <v>4</v>
      </c>
      <c r="N16" s="131">
        <f>COUNTIFS('Consolidado Mapa de Riesgos'!$C$8:$C$91,B16,'Consolidado Mapa de Riesgos'!$AR$8:$AR$91,"No Cumple",'Consolidado Mapa de Riesgos'!$B$8:$B$91,"&lt;&gt;0")</f>
        <v>0</v>
      </c>
      <c r="O16" s="127">
        <f>COUNTIFS('Consolidado Mapa de Riesgos'!$C$8:$C$91,B16,'Consolidado Mapa de Riesgos'!$AS$8:$AS$91,"Cumple",'Consolidado Mapa de Riesgos'!$B$8:$B$91,"&lt;&gt;0")</f>
        <v>3</v>
      </c>
      <c r="P16" s="131">
        <f>COUNTIFS('Consolidado Mapa de Riesgos'!$C$8:$C$91,B16,'Consolidado Mapa de Riesgos'!$AS$8:$AS$91,"No Cumple",'Consolidado Mapa de Riesgos'!$B$8:$B$91,"&lt;&gt;0")</f>
        <v>1</v>
      </c>
      <c r="Q16" s="127">
        <f>COUNTIFS('Consolidado Mapa de Riesgos'!$C$8:$C$91,B16,'Consolidado Mapa de Riesgos'!$AT$8:$AT$91,"Cumple",'Consolidado Mapa de Riesgos'!$B$8:$B$91,"&lt;&gt;0")</f>
        <v>0</v>
      </c>
      <c r="R16" s="131">
        <f>COUNTIFS('Consolidado Mapa de Riesgos'!$C$8:$C$91,B16,'Consolidado Mapa de Riesgos'!$AT$8:$AT$91,"No Cumple",'Consolidado Mapa de Riesgos'!$B$8:$B$91,"&lt;&gt;0")</f>
        <v>4</v>
      </c>
      <c r="T16" s="147"/>
      <c r="U16" s="147"/>
    </row>
    <row r="17" spans="2:21" ht="16.5" x14ac:dyDescent="0.3">
      <c r="B17" s="130" t="s">
        <v>131</v>
      </c>
      <c r="C17" s="142">
        <f>COUNTIFS('Consolidado Mapa de Riesgos'!$C$8:$C$91,B17,'Consolidado Mapa de Riesgos'!$AM$8:$AM$91,"Cumple",'Consolidado Mapa de Riesgos'!$B$8:$B$91,"&lt;&gt;0")</f>
        <v>0</v>
      </c>
      <c r="D17" s="131">
        <f>COUNTIFS('Consolidado Mapa de Riesgos'!$C$8:$C$91,B17,'Consolidado Mapa de Riesgos'!$AM$8:$AM$91,"No Cumple",'Consolidado Mapa de Riesgos'!$B$8:$B$91,"&lt;&gt;0")</f>
        <v>2</v>
      </c>
      <c r="E17" s="142">
        <f>COUNTIFS('Consolidado Mapa de Riesgos'!$C$8:$C$91,B17,'Consolidado Mapa de Riesgos'!$AN$8:$AN$91,"Cumple",'Consolidado Mapa de Riesgos'!$B$8:$B$91,"&lt;&gt;0")</f>
        <v>2</v>
      </c>
      <c r="F17" s="131">
        <f>COUNTIFS('Consolidado Mapa de Riesgos'!$C$8:$C$91,B17,'Consolidado Mapa de Riesgos'!$AN$8:$AN$91,"No Cumple",'Consolidado Mapa de Riesgos'!$B$8:$B$91,"&lt;&gt;0")</f>
        <v>0</v>
      </c>
      <c r="G17" s="127">
        <f>COUNTIFS('Consolidado Mapa de Riesgos'!$C$8:$C$91,B17,'Consolidado Mapa de Riesgos'!$AO$8:$AO$91,"Cumple",'Consolidado Mapa de Riesgos'!$B$8:$B$91,"&lt;&gt;0")</f>
        <v>2</v>
      </c>
      <c r="H17" s="131">
        <f>COUNTIFS('Consolidado Mapa de Riesgos'!$C$8:$C$91,B17,'Consolidado Mapa de Riesgos'!$AO$8:$AO$91,"No Cumple",'Consolidado Mapa de Riesgos'!$B$8:$B$91,"&lt;&gt;0")</f>
        <v>0</v>
      </c>
      <c r="I17" s="127">
        <f>COUNTIFS('Consolidado Mapa de Riesgos'!$C$8:$C$91,B17,'Consolidado Mapa de Riesgos'!$AP$8:$AP$91,"Cumple",'Consolidado Mapa de Riesgos'!$B$8:$B$91,"&lt;&gt;0")</f>
        <v>1</v>
      </c>
      <c r="J17" s="131">
        <f>COUNTIFS('Consolidado Mapa de Riesgos'!$C$8:$C$91,B17,'Consolidado Mapa de Riesgos'!$AP$8:$AP$91,"No Cumple",'Consolidado Mapa de Riesgos'!$B$8:$B$91,"&lt;&gt;0")</f>
        <v>1</v>
      </c>
      <c r="K17" s="127">
        <f>COUNTIFS('Consolidado Mapa de Riesgos'!$C$8:$C$91,B17,'Consolidado Mapa de Riesgos'!$AQ$8:$AQ$91,"Cumple",'Consolidado Mapa de Riesgos'!$B$8:$B$91,"&lt;&gt;0")</f>
        <v>1</v>
      </c>
      <c r="L17" s="131">
        <f>COUNTIFS('Consolidado Mapa de Riesgos'!$C$8:$C$91,B17,'Consolidado Mapa de Riesgos'!$AQ$8:$AQ$91,"No Cumple",'Consolidado Mapa de Riesgos'!$B$8:$B$91,"&lt;&gt;0")</f>
        <v>1</v>
      </c>
      <c r="M17" s="127">
        <f>COUNTIFS('Consolidado Mapa de Riesgos'!$C$8:$C$91,B17,'Consolidado Mapa de Riesgos'!$AR$8:$AR$91,"Cumple",'Consolidado Mapa de Riesgos'!$B$8:$B$91,"&lt;&gt;0")</f>
        <v>0</v>
      </c>
      <c r="N17" s="131">
        <f>COUNTIFS('Consolidado Mapa de Riesgos'!$C$8:$C$91,B17,'Consolidado Mapa de Riesgos'!$AR$8:$AR$91,"No Cumple",'Consolidado Mapa de Riesgos'!$B$8:$B$91,"&lt;&gt;0")</f>
        <v>2</v>
      </c>
      <c r="O17" s="127">
        <f>COUNTIFS('Consolidado Mapa de Riesgos'!$C$8:$C$91,B17,'Consolidado Mapa de Riesgos'!$AS$8:$AS$91,"Cumple",'Consolidado Mapa de Riesgos'!$B$8:$B$91,"&lt;&gt;0")</f>
        <v>0</v>
      </c>
      <c r="P17" s="131">
        <f>COUNTIFS('Consolidado Mapa de Riesgos'!$C$8:$C$91,B17,'Consolidado Mapa de Riesgos'!$AS$8:$AS$91,"No Cumple",'Consolidado Mapa de Riesgos'!$B$8:$B$91,"&lt;&gt;0")</f>
        <v>2</v>
      </c>
      <c r="Q17" s="127">
        <f>COUNTIFS('Consolidado Mapa de Riesgos'!$C$8:$C$91,B17,'Consolidado Mapa de Riesgos'!$AT$8:$AT$91,"Cumple",'Consolidado Mapa de Riesgos'!$B$8:$B$91,"&lt;&gt;0")</f>
        <v>0</v>
      </c>
      <c r="R17" s="131">
        <f>COUNTIFS('Consolidado Mapa de Riesgos'!$C$8:$C$91,B17,'Consolidado Mapa de Riesgos'!$AT$8:$AT$91,"No Cumple",'Consolidado Mapa de Riesgos'!$B$8:$B$91,"&lt;&gt;0")</f>
        <v>2</v>
      </c>
      <c r="T17" s="147"/>
      <c r="U17" s="147"/>
    </row>
    <row r="18" spans="2:21" ht="16.5" x14ac:dyDescent="0.3">
      <c r="B18" s="130" t="s">
        <v>82</v>
      </c>
      <c r="C18" s="142">
        <f>COUNTIFS('Consolidado Mapa de Riesgos'!$C$8:$C$91,B18,'Consolidado Mapa de Riesgos'!$AM$8:$AM$91,"Cumple",'Consolidado Mapa de Riesgos'!$B$8:$B$91,"&lt;&gt;0")</f>
        <v>2</v>
      </c>
      <c r="D18" s="131">
        <f>COUNTIFS('Consolidado Mapa de Riesgos'!$C$8:$C$91,B18,'Consolidado Mapa de Riesgos'!$AM$8:$AM$91,"No Cumple",'Consolidado Mapa de Riesgos'!$B$8:$B$91,"&lt;&gt;0")</f>
        <v>0</v>
      </c>
      <c r="E18" s="142">
        <f>COUNTIFS('Consolidado Mapa de Riesgos'!$C$8:$C$91,B18,'Consolidado Mapa de Riesgos'!$AN$8:$AN$91,"Cumple",'Consolidado Mapa de Riesgos'!$B$8:$B$91,"&lt;&gt;0")</f>
        <v>2</v>
      </c>
      <c r="F18" s="131">
        <f>COUNTIFS('Consolidado Mapa de Riesgos'!$C$8:$C$91,B18,'Consolidado Mapa de Riesgos'!$AN$8:$AN$91,"No Cumple",'Consolidado Mapa de Riesgos'!$B$8:$B$91,"&lt;&gt;0")</f>
        <v>0</v>
      </c>
      <c r="G18" s="127">
        <f>COUNTIFS('Consolidado Mapa de Riesgos'!$C$8:$C$91,B18,'Consolidado Mapa de Riesgos'!$AO$8:$AO$91,"Cumple",'Consolidado Mapa de Riesgos'!$B$8:$B$91,"&lt;&gt;0")</f>
        <v>2</v>
      </c>
      <c r="H18" s="131">
        <f>COUNTIFS('Consolidado Mapa de Riesgos'!$C$8:$C$91,B18,'Consolidado Mapa de Riesgos'!$AO$8:$AO$91,"No Cumple",'Consolidado Mapa de Riesgos'!$B$8:$B$91,"&lt;&gt;0")</f>
        <v>0</v>
      </c>
      <c r="I18" s="127">
        <f>COUNTIFS('Consolidado Mapa de Riesgos'!$C$8:$C$91,B18,'Consolidado Mapa de Riesgos'!$AP$8:$AP$91,"Cumple",'Consolidado Mapa de Riesgos'!$B$8:$B$91,"&lt;&gt;0")</f>
        <v>1</v>
      </c>
      <c r="J18" s="131">
        <f>COUNTIFS('Consolidado Mapa de Riesgos'!$C$8:$C$91,B18,'Consolidado Mapa de Riesgos'!$AP$8:$AP$91,"No Cumple",'Consolidado Mapa de Riesgos'!$B$8:$B$91,"&lt;&gt;0")</f>
        <v>1</v>
      </c>
      <c r="K18" s="127">
        <f>COUNTIFS('Consolidado Mapa de Riesgos'!$C$8:$C$91,B18,'Consolidado Mapa de Riesgos'!$AQ$8:$AQ$91,"Cumple",'Consolidado Mapa de Riesgos'!$B$8:$B$91,"&lt;&gt;0")</f>
        <v>1</v>
      </c>
      <c r="L18" s="131">
        <f>COUNTIFS('Consolidado Mapa de Riesgos'!$C$8:$C$91,B18,'Consolidado Mapa de Riesgos'!$AQ$8:$AQ$91,"No Cumple",'Consolidado Mapa de Riesgos'!$B$8:$B$91,"&lt;&gt;0")</f>
        <v>1</v>
      </c>
      <c r="M18" s="127">
        <f>COUNTIFS('Consolidado Mapa de Riesgos'!$C$8:$C$91,B18,'Consolidado Mapa de Riesgos'!$AR$8:$AR$91,"Cumple",'Consolidado Mapa de Riesgos'!$B$8:$B$91,"&lt;&gt;0")</f>
        <v>0</v>
      </c>
      <c r="N18" s="131">
        <f>COUNTIFS('Consolidado Mapa de Riesgos'!$C$8:$C$91,B18,'Consolidado Mapa de Riesgos'!$AR$8:$AR$91,"No Cumple",'Consolidado Mapa de Riesgos'!$B$8:$B$91,"&lt;&gt;0")</f>
        <v>2</v>
      </c>
      <c r="O18" s="127">
        <f>COUNTIFS('Consolidado Mapa de Riesgos'!$C$8:$C$91,B18,'Consolidado Mapa de Riesgos'!$AS$8:$AS$91,"Cumple",'Consolidado Mapa de Riesgos'!$B$8:$B$91,"&lt;&gt;0")</f>
        <v>2</v>
      </c>
      <c r="P18" s="131">
        <f>COUNTIFS('Consolidado Mapa de Riesgos'!$C$8:$C$91,B18,'Consolidado Mapa de Riesgos'!$AS$8:$AS$91,"No Cumple",'Consolidado Mapa de Riesgos'!$B$8:$B$91,"&lt;&gt;0")</f>
        <v>0</v>
      </c>
      <c r="Q18" s="127">
        <f>COUNTIFS('Consolidado Mapa de Riesgos'!$C$8:$C$91,B18,'Consolidado Mapa de Riesgos'!$AT$8:$AT$91,"Cumple",'Consolidado Mapa de Riesgos'!$B$8:$B$91,"&lt;&gt;0")</f>
        <v>1</v>
      </c>
      <c r="R18" s="131">
        <f>COUNTIFS('Consolidado Mapa de Riesgos'!$C$8:$C$91,B18,'Consolidado Mapa de Riesgos'!$AT$8:$AT$91,"No Cumple",'Consolidado Mapa de Riesgos'!$B$8:$B$91,"&lt;&gt;0")</f>
        <v>1</v>
      </c>
      <c r="T18" s="147"/>
      <c r="U18" s="147"/>
    </row>
    <row r="19" spans="2:21" ht="16.5" x14ac:dyDescent="0.3">
      <c r="B19" s="130" t="s">
        <v>535</v>
      </c>
      <c r="C19" s="142">
        <f>COUNTIFS('Consolidado Mapa de Riesgos'!$C$8:$C$91,B19,'Consolidado Mapa de Riesgos'!$AM$8:$AM$91,"Cumple",'Consolidado Mapa de Riesgos'!$B$8:$B$91,"&lt;&gt;0")</f>
        <v>2</v>
      </c>
      <c r="D19" s="131">
        <f>COUNTIFS('Consolidado Mapa de Riesgos'!$C$8:$C$91,B19,'Consolidado Mapa de Riesgos'!$AM$8:$AM$91,"No Cumple",'Consolidado Mapa de Riesgos'!$B$8:$B$91,"&lt;&gt;0")</f>
        <v>0</v>
      </c>
      <c r="E19" s="142">
        <f>COUNTIFS('Consolidado Mapa de Riesgos'!$C$8:$C$91,B19,'Consolidado Mapa de Riesgos'!$AN$8:$AN$91,"Cumple",'Consolidado Mapa de Riesgos'!$B$8:$B$91,"&lt;&gt;0")</f>
        <v>2</v>
      </c>
      <c r="F19" s="131">
        <f>COUNTIFS('Consolidado Mapa de Riesgos'!$C$8:$C$91,B19,'Consolidado Mapa de Riesgos'!$AN$8:$AN$91,"No Cumple",'Consolidado Mapa de Riesgos'!$B$8:$B$91,"&lt;&gt;0")</f>
        <v>0</v>
      </c>
      <c r="G19" s="127">
        <f>COUNTIFS('Consolidado Mapa de Riesgos'!$C$8:$C$91,B19,'Consolidado Mapa de Riesgos'!$AO$8:$AO$91,"Cumple",'Consolidado Mapa de Riesgos'!$B$8:$B$91,"&lt;&gt;0")</f>
        <v>1</v>
      </c>
      <c r="H19" s="131">
        <f>COUNTIFS('Consolidado Mapa de Riesgos'!$C$8:$C$91,B19,'Consolidado Mapa de Riesgos'!$AO$8:$AO$91,"No Cumple",'Consolidado Mapa de Riesgos'!$B$8:$B$91,"&lt;&gt;0")</f>
        <v>1</v>
      </c>
      <c r="I19" s="127">
        <f>COUNTIFS('Consolidado Mapa de Riesgos'!$C$8:$C$91,B19,'Consolidado Mapa de Riesgos'!$AP$8:$AP$91,"Cumple",'Consolidado Mapa de Riesgos'!$B$8:$B$91,"&lt;&gt;0")</f>
        <v>2</v>
      </c>
      <c r="J19" s="131">
        <f>COUNTIFS('Consolidado Mapa de Riesgos'!$C$8:$C$91,B19,'Consolidado Mapa de Riesgos'!$AP$8:$AP$91,"No Cumple",'Consolidado Mapa de Riesgos'!$B$8:$B$91,"&lt;&gt;0")</f>
        <v>0</v>
      </c>
      <c r="K19" s="127">
        <f>COUNTIFS('Consolidado Mapa de Riesgos'!$C$8:$C$91,B19,'Consolidado Mapa de Riesgos'!$AQ$8:$AQ$91,"Cumple",'Consolidado Mapa de Riesgos'!$B$8:$B$91,"&lt;&gt;0")</f>
        <v>2</v>
      </c>
      <c r="L19" s="131">
        <f>COUNTIFS('Consolidado Mapa de Riesgos'!$C$8:$C$91,B19,'Consolidado Mapa de Riesgos'!$AQ$8:$AQ$91,"No Cumple",'Consolidado Mapa de Riesgos'!$B$8:$B$91,"&lt;&gt;0")</f>
        <v>0</v>
      </c>
      <c r="M19" s="127">
        <f>COUNTIFS('Consolidado Mapa de Riesgos'!$C$8:$C$91,B19,'Consolidado Mapa de Riesgos'!$AR$8:$AR$91,"Cumple",'Consolidado Mapa de Riesgos'!$B$8:$B$91,"&lt;&gt;0")</f>
        <v>0</v>
      </c>
      <c r="N19" s="131">
        <f>COUNTIFS('Consolidado Mapa de Riesgos'!$C$8:$C$91,B19,'Consolidado Mapa de Riesgos'!$AR$8:$AR$91,"No Cumple",'Consolidado Mapa de Riesgos'!$B$8:$B$91,"&lt;&gt;0")</f>
        <v>2</v>
      </c>
      <c r="O19" s="127">
        <f>COUNTIFS('Consolidado Mapa de Riesgos'!$C$8:$C$91,B19,'Consolidado Mapa de Riesgos'!$AS$8:$AS$91,"Cumple",'Consolidado Mapa de Riesgos'!$B$8:$B$91,"&lt;&gt;0")</f>
        <v>1</v>
      </c>
      <c r="P19" s="131">
        <f>COUNTIFS('Consolidado Mapa de Riesgos'!$C$8:$C$91,B19,'Consolidado Mapa de Riesgos'!$AS$8:$AS$91,"No Cumple",'Consolidado Mapa de Riesgos'!$B$8:$B$91,"&lt;&gt;0")</f>
        <v>1</v>
      </c>
      <c r="Q19" s="127">
        <f>COUNTIFS('Consolidado Mapa de Riesgos'!$C$8:$C$91,B19,'Consolidado Mapa de Riesgos'!$AT$8:$AT$91,"Cumple",'Consolidado Mapa de Riesgos'!$B$8:$B$91,"&lt;&gt;0")</f>
        <v>1</v>
      </c>
      <c r="R19" s="131">
        <f>COUNTIFS('Consolidado Mapa de Riesgos'!$C$8:$C$91,B19,'Consolidado Mapa de Riesgos'!$AT$8:$AT$91,"No Cumple",'Consolidado Mapa de Riesgos'!$B$8:$B$91,"&lt;&gt;0")</f>
        <v>1</v>
      </c>
      <c r="T19" s="147"/>
      <c r="U19" s="147"/>
    </row>
    <row r="20" spans="2:21" ht="16.5" x14ac:dyDescent="0.3">
      <c r="B20" s="130" t="s">
        <v>397</v>
      </c>
      <c r="C20" s="142">
        <f>COUNTIFS('Consolidado Mapa de Riesgos'!$C$8:$C$91,B20,'Consolidado Mapa de Riesgos'!$AM$8:$AM$91,"Cumple",'Consolidado Mapa de Riesgos'!$B$8:$B$91,"&lt;&gt;0")</f>
        <v>3</v>
      </c>
      <c r="D20" s="131">
        <f>COUNTIFS('Consolidado Mapa de Riesgos'!$C$8:$C$91,B20,'Consolidado Mapa de Riesgos'!$AM$8:$AM$91,"No Cumple",'Consolidado Mapa de Riesgos'!$B$8:$B$91,"&lt;&gt;0")</f>
        <v>1</v>
      </c>
      <c r="E20" s="142">
        <f>COUNTIFS('Consolidado Mapa de Riesgos'!$C$8:$C$91,B20,'Consolidado Mapa de Riesgos'!$AN$8:$AN$91,"Cumple",'Consolidado Mapa de Riesgos'!$B$8:$B$91,"&lt;&gt;0")</f>
        <v>3</v>
      </c>
      <c r="F20" s="131">
        <f>COUNTIFS('Consolidado Mapa de Riesgos'!$C$8:$C$91,B20,'Consolidado Mapa de Riesgos'!$AN$8:$AN$91,"No Cumple",'Consolidado Mapa de Riesgos'!$B$8:$B$91,"&lt;&gt;0")</f>
        <v>1</v>
      </c>
      <c r="G20" s="127">
        <f>COUNTIFS('Consolidado Mapa de Riesgos'!$C$8:$C$91,B20,'Consolidado Mapa de Riesgos'!$AO$8:$AO$91,"Cumple",'Consolidado Mapa de Riesgos'!$B$8:$B$91,"&lt;&gt;0")</f>
        <v>4</v>
      </c>
      <c r="H20" s="131">
        <f>COUNTIFS('Consolidado Mapa de Riesgos'!$C$8:$C$91,B20,'Consolidado Mapa de Riesgos'!$AO$8:$AO$91,"No Cumple",'Consolidado Mapa de Riesgos'!$B$8:$B$91,"&lt;&gt;0")</f>
        <v>0</v>
      </c>
      <c r="I20" s="127">
        <f>COUNTIFS('Consolidado Mapa de Riesgos'!$C$8:$C$91,B20,'Consolidado Mapa de Riesgos'!$AP$8:$AP$91,"Cumple",'Consolidado Mapa de Riesgos'!$B$8:$B$91,"&lt;&gt;0")</f>
        <v>4</v>
      </c>
      <c r="J20" s="131">
        <f>COUNTIFS('Consolidado Mapa de Riesgos'!$C$8:$C$91,B20,'Consolidado Mapa de Riesgos'!$AP$8:$AP$91,"No Cumple",'Consolidado Mapa de Riesgos'!$B$8:$B$91,"&lt;&gt;0")</f>
        <v>0</v>
      </c>
      <c r="K20" s="127">
        <f>COUNTIFS('Consolidado Mapa de Riesgos'!$C$8:$C$91,B20,'Consolidado Mapa de Riesgos'!$AQ$8:$AQ$91,"Cumple",'Consolidado Mapa de Riesgos'!$B$8:$B$91,"&lt;&gt;0")</f>
        <v>2</v>
      </c>
      <c r="L20" s="131">
        <f>COUNTIFS('Consolidado Mapa de Riesgos'!$C$8:$C$91,B20,'Consolidado Mapa de Riesgos'!$AQ$8:$AQ$91,"No Cumple",'Consolidado Mapa de Riesgos'!$B$8:$B$91,"&lt;&gt;0")</f>
        <v>2</v>
      </c>
      <c r="M20" s="127">
        <f>COUNTIFS('Consolidado Mapa de Riesgos'!$C$8:$C$91,B20,'Consolidado Mapa de Riesgos'!$AR$8:$AR$91,"Cumple",'Consolidado Mapa de Riesgos'!$B$8:$B$91,"&lt;&gt;0")</f>
        <v>1</v>
      </c>
      <c r="N20" s="131">
        <f>COUNTIFS('Consolidado Mapa de Riesgos'!$C$8:$C$91,B20,'Consolidado Mapa de Riesgos'!$AR$8:$AR$91,"No Cumple",'Consolidado Mapa de Riesgos'!$B$8:$B$91,"&lt;&gt;0")</f>
        <v>3</v>
      </c>
      <c r="O20" s="127">
        <f>COUNTIFS('Consolidado Mapa de Riesgos'!$C$8:$C$91,B20,'Consolidado Mapa de Riesgos'!$AS$8:$AS$91,"Cumple",'Consolidado Mapa de Riesgos'!$B$8:$B$91,"&lt;&gt;0")</f>
        <v>1</v>
      </c>
      <c r="P20" s="131">
        <f>COUNTIFS('Consolidado Mapa de Riesgos'!$C$8:$C$91,B20,'Consolidado Mapa de Riesgos'!$AS$8:$AS$91,"No Cumple",'Consolidado Mapa de Riesgos'!$B$8:$B$91,"&lt;&gt;0")</f>
        <v>3</v>
      </c>
      <c r="Q20" s="127">
        <f>COUNTIFS('Consolidado Mapa de Riesgos'!$C$8:$C$91,B20,'Consolidado Mapa de Riesgos'!$AT$8:$AT$91,"Cumple",'Consolidado Mapa de Riesgos'!$B$8:$B$91,"&lt;&gt;0")</f>
        <v>0</v>
      </c>
      <c r="R20" s="131">
        <f>COUNTIFS('Consolidado Mapa de Riesgos'!$C$8:$C$91,B20,'Consolidado Mapa de Riesgos'!$AT$8:$AT$91,"No Cumple",'Consolidado Mapa de Riesgos'!$B$8:$B$91,"&lt;&gt;0")</f>
        <v>4</v>
      </c>
      <c r="T20" s="147"/>
      <c r="U20" s="147"/>
    </row>
    <row r="21" spans="2:21" ht="16.5" x14ac:dyDescent="0.3">
      <c r="B21" s="130" t="s">
        <v>489</v>
      </c>
      <c r="C21" s="142">
        <f>COUNTIFS('Consolidado Mapa de Riesgos'!$C$8:$C$91,B21,'Consolidado Mapa de Riesgos'!$AM$8:$AM$91,"Cumple",'Consolidado Mapa de Riesgos'!$B$8:$B$91,"&lt;&gt;0")</f>
        <v>1</v>
      </c>
      <c r="D21" s="131">
        <f>COUNTIFS('Consolidado Mapa de Riesgos'!$C$8:$C$91,B21,'Consolidado Mapa de Riesgos'!$AM$8:$AM$91,"No Cumple",'Consolidado Mapa de Riesgos'!$B$8:$B$91,"&lt;&gt;0")</f>
        <v>1</v>
      </c>
      <c r="E21" s="142">
        <f>COUNTIFS('Consolidado Mapa de Riesgos'!$C$8:$C$91,B21,'Consolidado Mapa de Riesgos'!$AN$8:$AN$91,"Cumple",'Consolidado Mapa de Riesgos'!$B$8:$B$91,"&lt;&gt;0")</f>
        <v>1</v>
      </c>
      <c r="F21" s="131">
        <f>COUNTIFS('Consolidado Mapa de Riesgos'!$C$8:$C$91,B21,'Consolidado Mapa de Riesgos'!$AN$8:$AN$91,"No Cumple",'Consolidado Mapa de Riesgos'!$B$8:$B$91,"&lt;&gt;0")</f>
        <v>1</v>
      </c>
      <c r="G21" s="127">
        <f>COUNTIFS('Consolidado Mapa de Riesgos'!$C$8:$C$91,B21,'Consolidado Mapa de Riesgos'!$AO$8:$AO$91,"Cumple",'Consolidado Mapa de Riesgos'!$B$8:$B$91,"&lt;&gt;0")</f>
        <v>2</v>
      </c>
      <c r="H21" s="131">
        <f>COUNTIFS('Consolidado Mapa de Riesgos'!$C$8:$C$91,B21,'Consolidado Mapa de Riesgos'!$AO$8:$AO$91,"No Cumple",'Consolidado Mapa de Riesgos'!$B$8:$B$91,"&lt;&gt;0")</f>
        <v>0</v>
      </c>
      <c r="I21" s="127">
        <f>COUNTIFS('Consolidado Mapa de Riesgos'!$C$8:$C$91,B21,'Consolidado Mapa de Riesgos'!$AP$8:$AP$91,"Cumple",'Consolidado Mapa de Riesgos'!$B$8:$B$91,"&lt;&gt;0")</f>
        <v>2</v>
      </c>
      <c r="J21" s="131">
        <f>COUNTIFS('Consolidado Mapa de Riesgos'!$C$8:$C$91,B21,'Consolidado Mapa de Riesgos'!$AP$8:$AP$91,"No Cumple",'Consolidado Mapa de Riesgos'!$B$8:$B$91,"&lt;&gt;0")</f>
        <v>0</v>
      </c>
      <c r="K21" s="127">
        <f>COUNTIFS('Consolidado Mapa de Riesgos'!$C$8:$C$91,B21,'Consolidado Mapa de Riesgos'!$AQ$8:$AQ$91,"Cumple",'Consolidado Mapa de Riesgos'!$B$8:$B$91,"&lt;&gt;0")</f>
        <v>2</v>
      </c>
      <c r="L21" s="131">
        <f>COUNTIFS('Consolidado Mapa de Riesgos'!$C$8:$C$91,B21,'Consolidado Mapa de Riesgos'!$AQ$8:$AQ$91,"No Cumple",'Consolidado Mapa de Riesgos'!$B$8:$B$91,"&lt;&gt;0")</f>
        <v>0</v>
      </c>
      <c r="M21" s="127">
        <f>COUNTIFS('Consolidado Mapa de Riesgos'!$C$8:$C$91,B21,'Consolidado Mapa de Riesgos'!$AR$8:$AR$91,"Cumple",'Consolidado Mapa de Riesgos'!$B$8:$B$91,"&lt;&gt;0")</f>
        <v>2</v>
      </c>
      <c r="N21" s="131">
        <f>COUNTIFS('Consolidado Mapa de Riesgos'!$C$8:$C$91,B21,'Consolidado Mapa de Riesgos'!$AR$8:$AR$91,"No Cumple",'Consolidado Mapa de Riesgos'!$B$8:$B$91,"&lt;&gt;0")</f>
        <v>0</v>
      </c>
      <c r="O21" s="127">
        <f>COUNTIFS('Consolidado Mapa de Riesgos'!$C$8:$C$91,B21,'Consolidado Mapa de Riesgos'!$AS$8:$AS$91,"Cumple",'Consolidado Mapa de Riesgos'!$B$8:$B$91,"&lt;&gt;0")</f>
        <v>1</v>
      </c>
      <c r="P21" s="131">
        <f>COUNTIFS('Consolidado Mapa de Riesgos'!$C$8:$C$91,B21,'Consolidado Mapa de Riesgos'!$AS$8:$AS$91,"No Cumple",'Consolidado Mapa de Riesgos'!$B$8:$B$91,"&lt;&gt;0")</f>
        <v>1</v>
      </c>
      <c r="Q21" s="127">
        <f>COUNTIFS('Consolidado Mapa de Riesgos'!$C$8:$C$91,B21,'Consolidado Mapa de Riesgos'!$AT$8:$AT$91,"Cumple",'Consolidado Mapa de Riesgos'!$B$8:$B$91,"&lt;&gt;0")</f>
        <v>1</v>
      </c>
      <c r="R21" s="131">
        <f>COUNTIFS('Consolidado Mapa de Riesgos'!$C$8:$C$91,B21,'Consolidado Mapa de Riesgos'!$AT$8:$AT$91,"No Cumple",'Consolidado Mapa de Riesgos'!$B$8:$B$91,"&lt;&gt;0")</f>
        <v>1</v>
      </c>
      <c r="T21" s="147"/>
      <c r="U21" s="147"/>
    </row>
    <row r="22" spans="2:21" ht="17.25" thickBot="1" x14ac:dyDescent="0.35">
      <c r="B22" s="134" t="s">
        <v>41</v>
      </c>
      <c r="C22" s="142">
        <f>COUNTIFS('Consolidado Mapa de Riesgos'!$C$8:$C$91,B22,'Consolidado Mapa de Riesgos'!$AM$8:$AM$91,"Cumple",'Consolidado Mapa de Riesgos'!$B$8:$B$91,"&lt;&gt;0")</f>
        <v>0</v>
      </c>
      <c r="D22" s="131">
        <f>COUNTIFS('Consolidado Mapa de Riesgos'!$C$8:$C$91,B22,'Consolidado Mapa de Riesgos'!$AM$8:$AM$91,"No Cumple",'Consolidado Mapa de Riesgos'!$B$8:$B$91,"&lt;&gt;0")</f>
        <v>1</v>
      </c>
      <c r="E22" s="142">
        <f>COUNTIFS('Consolidado Mapa de Riesgos'!$C$8:$C$91,B22,'Consolidado Mapa de Riesgos'!$AN$8:$AN$91,"Cumple",'Consolidado Mapa de Riesgos'!$B$8:$B$91,"&lt;&gt;0")</f>
        <v>1</v>
      </c>
      <c r="F22" s="131">
        <f>COUNTIFS('Consolidado Mapa de Riesgos'!$C$8:$C$91,B22,'Consolidado Mapa de Riesgos'!$AN$8:$AN$91,"No Cumple",'Consolidado Mapa de Riesgos'!$B$8:$B$91,"&lt;&gt;0")</f>
        <v>0</v>
      </c>
      <c r="G22" s="127">
        <f>COUNTIFS('Consolidado Mapa de Riesgos'!$C$8:$C$91,B22,'Consolidado Mapa de Riesgos'!$AO$8:$AO$91,"Cumple",'Consolidado Mapa de Riesgos'!$B$8:$B$91,"&lt;&gt;0")</f>
        <v>1</v>
      </c>
      <c r="H22" s="131">
        <f>COUNTIFS('Consolidado Mapa de Riesgos'!$C$8:$C$91,B22,'Consolidado Mapa de Riesgos'!$AO$8:$AO$91,"No Cumple",'Consolidado Mapa de Riesgos'!$B$8:$B$91,"&lt;&gt;0")</f>
        <v>0</v>
      </c>
      <c r="I22" s="127">
        <f>COUNTIFS('Consolidado Mapa de Riesgos'!$C$8:$C$91,B22,'Consolidado Mapa de Riesgos'!$AP$8:$AP$91,"Cumple",'Consolidado Mapa de Riesgos'!$B$8:$B$91,"&lt;&gt;0")</f>
        <v>1</v>
      </c>
      <c r="J22" s="131">
        <f>COUNTIFS('Consolidado Mapa de Riesgos'!$C$8:$C$91,B22,'Consolidado Mapa de Riesgos'!$AP$8:$AP$91,"No Cumple",'Consolidado Mapa de Riesgos'!$B$8:$B$91,"&lt;&gt;0")</f>
        <v>0</v>
      </c>
      <c r="K22" s="127">
        <f>COUNTIFS('Consolidado Mapa de Riesgos'!$C$8:$C$91,B22,'Consolidado Mapa de Riesgos'!$AQ$8:$AQ$91,"Cumple",'Consolidado Mapa de Riesgos'!$B$8:$B$91,"&lt;&gt;0")</f>
        <v>1</v>
      </c>
      <c r="L22" s="131">
        <f>COUNTIFS('Consolidado Mapa de Riesgos'!$C$8:$C$91,B22,'Consolidado Mapa de Riesgos'!$AQ$8:$AQ$91,"No Cumple",'Consolidado Mapa de Riesgos'!$B$8:$B$91,"&lt;&gt;0")</f>
        <v>0</v>
      </c>
      <c r="M22" s="127">
        <f>COUNTIFS('Consolidado Mapa de Riesgos'!$C$8:$C$91,B22,'Consolidado Mapa de Riesgos'!$AR$8:$AR$91,"Cumple",'Consolidado Mapa de Riesgos'!$B$8:$B$91,"&lt;&gt;0")</f>
        <v>0</v>
      </c>
      <c r="N22" s="131">
        <f>COUNTIFS('Consolidado Mapa de Riesgos'!$C$8:$C$91,B22,'Consolidado Mapa de Riesgos'!$AR$8:$AR$91,"No Cumple",'Consolidado Mapa de Riesgos'!$B$8:$B$91,"&lt;&gt;0")</f>
        <v>1</v>
      </c>
      <c r="O22" s="127">
        <f>COUNTIFS('Consolidado Mapa de Riesgos'!$C$8:$C$91,B22,'Consolidado Mapa de Riesgos'!$AS$8:$AS$91,"Cumple",'Consolidado Mapa de Riesgos'!$B$8:$B$91,"&lt;&gt;0")</f>
        <v>1</v>
      </c>
      <c r="P22" s="131">
        <f>COUNTIFS('Consolidado Mapa de Riesgos'!$C$8:$C$91,B22,'Consolidado Mapa de Riesgos'!$AS$8:$AS$91,"No Cumple",'Consolidado Mapa de Riesgos'!$B$8:$B$91,"&lt;&gt;0")</f>
        <v>0</v>
      </c>
      <c r="Q22" s="127">
        <f>COUNTIFS('Consolidado Mapa de Riesgos'!$C$8:$C$91,B22,'Consolidado Mapa de Riesgos'!$AT$8:$AT$91,"Cumple",'Consolidado Mapa de Riesgos'!$B$8:$B$91,"&lt;&gt;0")</f>
        <v>1</v>
      </c>
      <c r="R22" s="131">
        <f>COUNTIFS('Consolidado Mapa de Riesgos'!$C$8:$C$91,B22,'Consolidado Mapa de Riesgos'!$AT$8:$AT$91,"No Cumple",'Consolidado Mapa de Riesgos'!$B$8:$B$91,"&lt;&gt;0")</f>
        <v>0</v>
      </c>
      <c r="T22" s="147"/>
      <c r="U22" s="147"/>
    </row>
    <row r="23" spans="2:21" s="265" customFormat="1" ht="18.75" customHeight="1" thickBot="1" x14ac:dyDescent="0.25">
      <c r="B23" s="261" t="s">
        <v>849</v>
      </c>
      <c r="C23" s="262">
        <f t="shared" ref="C23:R23" si="0">SUM(C4:C22)</f>
        <v>16</v>
      </c>
      <c r="D23" s="263">
        <f t="shared" si="0"/>
        <v>23</v>
      </c>
      <c r="E23" s="262">
        <f t="shared" si="0"/>
        <v>27</v>
      </c>
      <c r="F23" s="263">
        <f t="shared" si="0"/>
        <v>12</v>
      </c>
      <c r="G23" s="264">
        <f>SUM(G4:G22)</f>
        <v>34</v>
      </c>
      <c r="H23" s="263">
        <f t="shared" si="0"/>
        <v>5</v>
      </c>
      <c r="I23" s="264">
        <f t="shared" si="0"/>
        <v>37</v>
      </c>
      <c r="J23" s="263">
        <f t="shared" si="0"/>
        <v>2</v>
      </c>
      <c r="K23" s="264">
        <f t="shared" si="0"/>
        <v>27</v>
      </c>
      <c r="L23" s="263">
        <f t="shared" si="0"/>
        <v>12</v>
      </c>
      <c r="M23" s="264">
        <f t="shared" si="0"/>
        <v>20</v>
      </c>
      <c r="N23" s="263">
        <f t="shared" si="0"/>
        <v>19</v>
      </c>
      <c r="O23" s="264">
        <f t="shared" si="0"/>
        <v>16</v>
      </c>
      <c r="P23" s="263">
        <f t="shared" si="0"/>
        <v>23</v>
      </c>
      <c r="Q23" s="264">
        <f t="shared" si="0"/>
        <v>9</v>
      </c>
      <c r="R23" s="263">
        <f t="shared" si="0"/>
        <v>30</v>
      </c>
      <c r="T23" s="266"/>
      <c r="U23" s="266"/>
    </row>
    <row r="24" spans="2:21" s="265" customFormat="1" ht="14.25" customHeight="1" x14ac:dyDescent="0.2">
      <c r="B24" s="524" t="s">
        <v>1100</v>
      </c>
      <c r="C24" s="267">
        <f>+C23/C25</f>
        <v>0.41025641025641024</v>
      </c>
      <c r="D24" s="267">
        <f>+D23/C25</f>
        <v>0.58974358974358976</v>
      </c>
      <c r="E24" s="267">
        <f>+E23/E25</f>
        <v>0.69230769230769229</v>
      </c>
      <c r="F24" s="267">
        <f>+F23/E25</f>
        <v>0.30769230769230771</v>
      </c>
      <c r="G24" s="267">
        <f>+G23/G25</f>
        <v>0.87179487179487181</v>
      </c>
      <c r="H24" s="267">
        <f>+H23/G25</f>
        <v>0.12820512820512819</v>
      </c>
      <c r="I24" s="267">
        <f>+I23/I25</f>
        <v>0.94871794871794868</v>
      </c>
      <c r="J24" s="267">
        <f>+J23/I25</f>
        <v>5.128205128205128E-2</v>
      </c>
      <c r="K24" s="267">
        <f>+K23/K25</f>
        <v>0.69230769230769229</v>
      </c>
      <c r="L24" s="267">
        <f>+L23/K25</f>
        <v>0.30769230769230771</v>
      </c>
      <c r="M24" s="267">
        <f>+M23/M25</f>
        <v>0.51282051282051277</v>
      </c>
      <c r="N24" s="267">
        <f>+N23/M25</f>
        <v>0.48717948717948717</v>
      </c>
      <c r="O24" s="267">
        <f>+O23/O25</f>
        <v>0.41025641025641024</v>
      </c>
      <c r="P24" s="267">
        <f>+P23/O25</f>
        <v>0.58974358974358976</v>
      </c>
      <c r="Q24" s="267">
        <f>+Q23/Q25</f>
        <v>0.23076923076923078</v>
      </c>
      <c r="R24" s="268">
        <f>+R23/Q25</f>
        <v>0.76923076923076927</v>
      </c>
      <c r="T24" s="269"/>
      <c r="U24" s="269"/>
    </row>
    <row r="25" spans="2:21" s="265" customFormat="1" ht="14.25" customHeight="1" thickBot="1" x14ac:dyDescent="0.25">
      <c r="B25" s="525"/>
      <c r="C25" s="530">
        <f>SUM(C23:D23)</f>
        <v>39</v>
      </c>
      <c r="D25" s="531"/>
      <c r="E25" s="530">
        <f>SUM(E23:F23)</f>
        <v>39</v>
      </c>
      <c r="F25" s="531"/>
      <c r="G25" s="530">
        <f>SUM(G23:H23)</f>
        <v>39</v>
      </c>
      <c r="H25" s="531"/>
      <c r="I25" s="530">
        <f>SUM(I23:J23)</f>
        <v>39</v>
      </c>
      <c r="J25" s="531"/>
      <c r="K25" s="530">
        <f>SUM(K23:L23)</f>
        <v>39</v>
      </c>
      <c r="L25" s="531"/>
      <c r="M25" s="530">
        <f>SUM(M23:N23)</f>
        <v>39</v>
      </c>
      <c r="N25" s="531"/>
      <c r="O25" s="530">
        <f>SUM(O23:P23)</f>
        <v>39</v>
      </c>
      <c r="P25" s="531"/>
      <c r="Q25" s="530">
        <f>SUM(Q23:R23)</f>
        <v>39</v>
      </c>
      <c r="R25" s="532"/>
      <c r="T25" s="269"/>
      <c r="U25" s="269"/>
    </row>
    <row r="26" spans="2:21" ht="14.25" customHeight="1" x14ac:dyDescent="0.2"/>
    <row r="27" spans="2:21" ht="14.25" customHeight="1" x14ac:dyDescent="0.2"/>
    <row r="28" spans="2:21" ht="14.25" customHeight="1" x14ac:dyDescent="0.2"/>
    <row r="29" spans="2:21" ht="14.25" customHeight="1" x14ac:dyDescent="0.2"/>
    <row r="30" spans="2:21" ht="14.25" customHeight="1" x14ac:dyDescent="0.2"/>
    <row r="31" spans="2:21" ht="14.25" customHeight="1" x14ac:dyDescent="0.2"/>
    <row r="32" spans="2:21"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8">
    <mergeCell ref="O25:P25"/>
    <mergeCell ref="Q25:R25"/>
    <mergeCell ref="M2:N2"/>
    <mergeCell ref="O2:P2"/>
    <mergeCell ref="Q2:R2"/>
    <mergeCell ref="K25:L25"/>
    <mergeCell ref="M25:N25"/>
    <mergeCell ref="B2:B3"/>
    <mergeCell ref="C2:D2"/>
    <mergeCell ref="E2:F2"/>
    <mergeCell ref="G2:H2"/>
    <mergeCell ref="I2:J2"/>
    <mergeCell ref="K2:L2"/>
    <mergeCell ref="B24:B25"/>
    <mergeCell ref="C25:D25"/>
    <mergeCell ref="E25:F25"/>
    <mergeCell ref="G25:H25"/>
    <mergeCell ref="I25:J25"/>
  </mergeCells>
  <pageMargins left="0.70866141732283472" right="0.70866141732283472" top="0.74803149606299213" bottom="0.74803149606299213" header="0" footer="0"/>
  <pageSetup scale="68" orientation="landscape" horizontalDpi="4294967294" verticalDpi="4294967294" r:id="rId1"/>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view="pageBreakPreview" zoomScale="85" zoomScaleNormal="100" zoomScaleSheetLayoutView="85" workbookViewId="0">
      <pane xSplit="1" ySplit="2" topLeftCell="B39" activePane="bottomRight" state="frozen"/>
      <selection pane="topRight" activeCell="B1" sqref="B1"/>
      <selection pane="bottomLeft" activeCell="A3" sqref="A3"/>
      <selection pane="bottomRight" activeCell="W76" sqref="W76"/>
    </sheetView>
  </sheetViews>
  <sheetFormatPr baseColWidth="10" defaultRowHeight="14.25" x14ac:dyDescent="0.2"/>
  <cols>
    <col min="1" max="1" width="27.625" customWidth="1"/>
    <col min="2" max="2" width="6.25" customWidth="1"/>
    <col min="3" max="3" width="5.25" customWidth="1"/>
    <col min="4" max="4" width="9.875" hidden="1" customWidth="1"/>
    <col min="5" max="5" width="13.375" hidden="1" customWidth="1"/>
    <col min="6" max="6" width="7.625" style="284" hidden="1" customWidth="1"/>
    <col min="7" max="7" width="8.375" style="347" customWidth="1"/>
    <col min="8" max="8" width="11" style="347" customWidth="1"/>
    <col min="9" max="9" width="7.625" style="347" customWidth="1"/>
    <col min="10" max="10" width="6.75" style="286" customWidth="1"/>
    <col min="11" max="11" width="11.375" style="286" customWidth="1"/>
    <col min="12" max="12" width="9" style="286" customWidth="1"/>
    <col min="13" max="13" width="7.125" style="286" customWidth="1"/>
    <col min="14" max="14" width="7" customWidth="1"/>
    <col min="15" max="15" width="10.75" customWidth="1"/>
    <col min="16" max="16" width="8" customWidth="1"/>
    <col min="17" max="17" width="7" style="284" customWidth="1"/>
    <col min="18" max="18" width="6.375" hidden="1" customWidth="1"/>
    <col min="19" max="19" width="6.5" style="284" hidden="1" customWidth="1"/>
    <col min="20" max="20" width="8.875" hidden="1" customWidth="1"/>
    <col min="21" max="21" width="8.375" customWidth="1"/>
    <col min="23" max="23" width="8.625" customWidth="1"/>
    <col min="24" max="24" width="8" customWidth="1"/>
    <col min="25" max="25" width="11.75" customWidth="1"/>
    <col min="26" max="26" width="15.875" customWidth="1"/>
    <col min="27" max="27" width="10.875" customWidth="1"/>
    <col min="28" max="28" width="9.25" customWidth="1"/>
  </cols>
  <sheetData>
    <row r="1" spans="1:28" ht="39.75" customHeight="1" thickBot="1" x14ac:dyDescent="0.25">
      <c r="A1" s="558" t="s">
        <v>937</v>
      </c>
      <c r="B1" s="556" t="s">
        <v>1162</v>
      </c>
      <c r="C1" s="554" t="s">
        <v>1151</v>
      </c>
      <c r="D1" s="547" t="s">
        <v>1107</v>
      </c>
      <c r="E1" s="548"/>
      <c r="F1" s="548"/>
      <c r="G1" s="547" t="s">
        <v>1107</v>
      </c>
      <c r="H1" s="548"/>
      <c r="I1" s="548"/>
      <c r="J1" s="549" t="s">
        <v>1108</v>
      </c>
      <c r="K1" s="550"/>
      <c r="L1" s="550"/>
      <c r="M1" s="551"/>
      <c r="N1" s="560" t="s">
        <v>1109</v>
      </c>
      <c r="O1" s="561"/>
      <c r="P1" s="561"/>
      <c r="Q1" s="562"/>
      <c r="R1" s="541" t="s">
        <v>1110</v>
      </c>
      <c r="S1" s="542"/>
      <c r="T1" s="543"/>
      <c r="U1" s="563" t="s">
        <v>1152</v>
      </c>
      <c r="V1" s="564"/>
      <c r="W1" s="564"/>
      <c r="X1" s="565"/>
      <c r="Y1" s="544" t="s">
        <v>1153</v>
      </c>
      <c r="Z1" s="545"/>
      <c r="AA1" s="545"/>
      <c r="AB1" s="546"/>
    </row>
    <row r="2" spans="1:28" ht="64.5" customHeight="1" thickBot="1" x14ac:dyDescent="0.25">
      <c r="A2" s="559"/>
      <c r="B2" s="557"/>
      <c r="C2" s="555"/>
      <c r="D2" s="395" t="s">
        <v>941</v>
      </c>
      <c r="E2" s="396" t="s">
        <v>942</v>
      </c>
      <c r="F2" s="397" t="s">
        <v>849</v>
      </c>
      <c r="G2" s="395" t="s">
        <v>941</v>
      </c>
      <c r="H2" s="396" t="s">
        <v>942</v>
      </c>
      <c r="I2" s="397" t="s">
        <v>849</v>
      </c>
      <c r="J2" s="400" t="s">
        <v>959</v>
      </c>
      <c r="K2" s="401" t="s">
        <v>939</v>
      </c>
      <c r="L2" s="402" t="s">
        <v>938</v>
      </c>
      <c r="M2" s="403" t="s">
        <v>849</v>
      </c>
      <c r="N2" s="404" t="s">
        <v>959</v>
      </c>
      <c r="O2" s="405" t="s">
        <v>939</v>
      </c>
      <c r="P2" s="406" t="s">
        <v>938</v>
      </c>
      <c r="Q2" s="407" t="s">
        <v>849</v>
      </c>
      <c r="R2" s="355" t="s">
        <v>1111</v>
      </c>
      <c r="S2" s="354" t="s">
        <v>946</v>
      </c>
      <c r="T2" s="386" t="s">
        <v>849</v>
      </c>
      <c r="U2" s="398" t="s">
        <v>959</v>
      </c>
      <c r="V2" s="399" t="s">
        <v>939</v>
      </c>
      <c r="W2" s="408" t="s">
        <v>938</v>
      </c>
      <c r="X2" s="418" t="s">
        <v>849</v>
      </c>
      <c r="Y2" s="432" t="s">
        <v>995</v>
      </c>
      <c r="Z2" s="433" t="s">
        <v>996</v>
      </c>
      <c r="AA2" s="434" t="s">
        <v>997</v>
      </c>
      <c r="AB2" s="424" t="s">
        <v>849</v>
      </c>
    </row>
    <row r="3" spans="1:28" ht="17.25" hidden="1" customHeight="1" x14ac:dyDescent="0.2">
      <c r="A3" s="572" t="s">
        <v>707</v>
      </c>
      <c r="B3" s="570">
        <f>COUNTIFS('Consolidado Mapa de Riesgos'!$C$8:$C$91,A3,'Consolidado Mapa de Riesgos'!$B$8:$B$91,"&lt;&gt;0")</f>
        <v>2</v>
      </c>
      <c r="C3" s="566">
        <f>COUNTIFS('Consolidado Mapa de Riesgos'!$C$8:$C$91,A3)</f>
        <v>5</v>
      </c>
      <c r="D3" s="300">
        <f>COUNTIFS('Consolidado Mapa de Riesgos'!$C$8:$C$91,A3,'Consolidado Mapa de Riesgos'!$AM$8:$AM$91,"Cumple")</f>
        <v>0</v>
      </c>
      <c r="E3" s="290">
        <f>COUNTIFS('Consolidado Mapa de Riesgos'!$C$8:$C$91,A3,'Consolidado Mapa de Riesgos'!$AM$8:$AM$91,"No Cumple")</f>
        <v>5</v>
      </c>
      <c r="F3" s="334">
        <f t="shared" ref="F3:F42" si="0">SUM(D3:E3)</f>
        <v>5</v>
      </c>
      <c r="G3" s="387">
        <f>COUNTIFS('Consolidado Mapa de Riesgos'!$C$8:$C$91,A3,'Consolidado Mapa de Riesgos'!$AM$8:$AM$91,"Cumple",'Consolidado Mapa de Riesgos'!$B$8:$B$91,"&lt;&gt;0")</f>
        <v>0</v>
      </c>
      <c r="H3" s="387">
        <f>COUNTIFS('Consolidado Mapa de Riesgos'!$C$8:$C$91,A3,'Consolidado Mapa de Riesgos'!$AM$8:$AM$91,"No Cumple",'Consolidado Mapa de Riesgos'!$B$8:$B$91,"&lt;&gt;0")</f>
        <v>2</v>
      </c>
      <c r="I3" s="387">
        <f t="shared" ref="I3:I40" si="1">SUM(G3:H3)</f>
        <v>2</v>
      </c>
      <c r="J3" s="301">
        <f>COUNTIFS('Consolidado Mapa de Riesgos'!$C$8:$C$91,A3,'Consolidado Mapa de Riesgos'!$AK$8:$AK$91,"Débil")</f>
        <v>3</v>
      </c>
      <c r="K3" s="289">
        <f>COUNTIFS('Consolidado Mapa de Riesgos'!$C$8:$C$91,A3,'Consolidado Mapa de Riesgos'!$AK$8:$AK$91,"Moderado")</f>
        <v>2</v>
      </c>
      <c r="L3" s="290">
        <f>COUNTIFS('Consolidado Mapa de Riesgos'!$C$8:$C$91,A3,'Consolidado Mapa de Riesgos'!$AK$8:$AK$91,"Fuerte")</f>
        <v>0</v>
      </c>
      <c r="M3" s="334">
        <f t="shared" ref="M3:M41" si="2">SUM(J3:L3)</f>
        <v>5</v>
      </c>
      <c r="N3" s="288">
        <f>COUNTIFS('EVALUACIÓN DE CONTROLES'!$B$8:$B$91,A3,'EVALUACIÓN DE CONTROLES'!$AN$8:$AN$91,"Débil")</f>
        <v>1</v>
      </c>
      <c r="O3" s="289">
        <f>COUNTIFS('EVALUACIÓN DE CONTROLES'!$B$8:$B$91,A3,'EVALUACIÓN DE CONTROLES'!$AN$8:$AN$91,"Moderado")</f>
        <v>3</v>
      </c>
      <c r="P3" s="290">
        <f>COUNTIFS('EVALUACIÓN DE CONTROLES'!$B$8:$B$91,A3,'EVALUACIÓN DE CONTROLES'!$AN$8:$AN$91,"Fuerte")</f>
        <v>1</v>
      </c>
      <c r="Q3" s="334">
        <f t="shared" ref="Q3:Q42" si="3">SUM(N3:P3)</f>
        <v>5</v>
      </c>
      <c r="R3" s="300">
        <f>COUNTIFS('EVALUACIÓN DE CONTROLES'!$B$8:$B$91,A3,'EVALUACIÓN DE CONTROLES'!$AR$8:$AR$91,"SI",'EVALUACIÓN DE CONTROLES'!$A$8:$A$91,"&lt;&gt;0")</f>
        <v>0</v>
      </c>
      <c r="S3" s="290">
        <f>COUNTIFS('EVALUACIÓN DE CONTROLES'!$B$8:$B$91,A3,'EVALUACIÓN DE CONTROLES'!$AR$8:$AR$91,"NO",'EVALUACIÓN DE CONTROLES'!A$8:A$91,"&lt;&gt;0")</f>
        <v>2</v>
      </c>
      <c r="T3" s="387">
        <f>+R3+S3</f>
        <v>2</v>
      </c>
      <c r="U3" s="300">
        <f>COUNTIFS('EVALUACIÓN DE CONTROLES'!$B$8:$B$91,A3,'EVALUACIÓN DE CONTROLES'!$AP$8:$AP$91,"Débil")</f>
        <v>3</v>
      </c>
      <c r="V3" s="289">
        <f>COUNTIFS('EVALUACIÓN DE CONTROLES'!$B$8:$B$91,A3,'EVALUACIÓN DE CONTROLES'!$AP$8:$AP$91,"Moderado")</f>
        <v>2</v>
      </c>
      <c r="W3" s="290">
        <f>COUNTIFS('EVALUACIÓN DE CONTROLES'!$B$8:$B$91,A3,'EVALUACIÓN DE CONTROLES'!$AP$8:$AP$91,"Fuerte")</f>
        <v>0</v>
      </c>
      <c r="X3" s="348">
        <f t="shared" ref="X3:X42" si="4">SUM(U3:W3)</f>
        <v>5</v>
      </c>
      <c r="Y3" s="288">
        <f>COUNTIFS('EVALUACIÓN DE CONTROLES'!$B$8:$B$91,A3,'EVALUACIÓN DE CONTROLES'!$AQ$8:$AQ$91,"Se debe mantener el control")</f>
        <v>0</v>
      </c>
      <c r="Z3" s="410">
        <f>COUNTIFS('EVALUACIÓN DE CONTROLES'!$B$8:$B$91,A3,'EVALUACIÓN DE CONTROLES'!$AQ$8:$AQ$91,"El control requiere ajustes de diseño o de ejecución")</f>
        <v>2</v>
      </c>
      <c r="AA3" s="419">
        <f>COUNTIFS('EVALUACIÓN DE CONTROLES'!$B$8:$B$91,A3,'EVALUACIÓN DE CONTROLES'!$AQ$8:$AQ$91,"El control requiere rediseño")</f>
        <v>3</v>
      </c>
      <c r="AB3" s="348">
        <f t="shared" ref="AB3:AB40" si="5">SUM(Y3:AA3)</f>
        <v>5</v>
      </c>
    </row>
    <row r="4" spans="1:28" s="284" customFormat="1" ht="17.25" hidden="1" customHeight="1" x14ac:dyDescent="0.2">
      <c r="A4" s="569"/>
      <c r="B4" s="571"/>
      <c r="C4" s="567"/>
      <c r="D4" s="292">
        <f>D3/F3</f>
        <v>0</v>
      </c>
      <c r="E4" s="360">
        <f>+E3/F3</f>
        <v>1</v>
      </c>
      <c r="F4" s="365">
        <f t="shared" si="0"/>
        <v>1</v>
      </c>
      <c r="G4" s="388">
        <f>+G3/I3</f>
        <v>0</v>
      </c>
      <c r="H4" s="388">
        <f>+H3/I3</f>
        <v>1</v>
      </c>
      <c r="I4" s="388">
        <f t="shared" si="1"/>
        <v>1</v>
      </c>
      <c r="J4" s="296">
        <f>+J3/M3</f>
        <v>0.6</v>
      </c>
      <c r="K4" s="293">
        <f>+K3/M3</f>
        <v>0.4</v>
      </c>
      <c r="L4" s="360">
        <f>+L3/M3</f>
        <v>0</v>
      </c>
      <c r="M4" s="365">
        <f t="shared" si="2"/>
        <v>1</v>
      </c>
      <c r="N4" s="297">
        <f>+N3/Q3</f>
        <v>0.2</v>
      </c>
      <c r="O4" s="298">
        <f>+O3/Q3</f>
        <v>0.6</v>
      </c>
      <c r="P4" s="299">
        <f>+P3/Q3</f>
        <v>0.2</v>
      </c>
      <c r="Q4" s="372">
        <f t="shared" si="3"/>
        <v>1</v>
      </c>
      <c r="R4" s="296">
        <f>+R3/T3</f>
        <v>0</v>
      </c>
      <c r="S4" s="375">
        <f>+S3/T3</f>
        <v>1</v>
      </c>
      <c r="T4" s="388">
        <f>SUM(R4:S4)</f>
        <v>1</v>
      </c>
      <c r="U4" s="292">
        <f>+U3/X3</f>
        <v>0.6</v>
      </c>
      <c r="V4" s="293">
        <f>+V3/X3</f>
        <v>0.4</v>
      </c>
      <c r="W4" s="360">
        <f>+W3/X3</f>
        <v>0</v>
      </c>
      <c r="X4" s="365">
        <f t="shared" si="4"/>
        <v>1</v>
      </c>
      <c r="Y4" s="414">
        <f>+Y3/AB3</f>
        <v>0</v>
      </c>
      <c r="Z4" s="293">
        <f>+Z3/AB3</f>
        <v>0.4</v>
      </c>
      <c r="AA4" s="360">
        <f>+AA3/AB3</f>
        <v>0.6</v>
      </c>
      <c r="AB4" s="425">
        <f t="shared" si="5"/>
        <v>1</v>
      </c>
    </row>
    <row r="5" spans="1:28" ht="17.25" hidden="1" customHeight="1" x14ac:dyDescent="0.2">
      <c r="A5" s="552" t="s">
        <v>453</v>
      </c>
      <c r="B5" s="575">
        <f>COUNTIFS('Consolidado Mapa de Riesgos'!$C$8:$C$91,A5,'Consolidado Mapa de Riesgos'!$B$8:$B$91,"&lt;&gt;0")</f>
        <v>1</v>
      </c>
      <c r="C5" s="577">
        <f>COUNTIFS('Consolidado Mapa de Riesgos'!$C$8:$C$91,A5)</f>
        <v>4</v>
      </c>
      <c r="D5" s="302">
        <f>COUNTIFS('Consolidado Mapa de Riesgos'!$C$8:$C$91,A5,'Consolidado Mapa de Riesgos'!$AM$8:$AM$91,"Cumple")</f>
        <v>0</v>
      </c>
      <c r="E5" s="304">
        <f>COUNTIFS('Consolidado Mapa de Riesgos'!$C$8:$C$91,A5,'Consolidado Mapa de Riesgos'!$AM$8:$AM$91,"No Cumple")</f>
        <v>4</v>
      </c>
      <c r="F5" s="366">
        <f t="shared" si="0"/>
        <v>4</v>
      </c>
      <c r="G5" s="387">
        <f>COUNTIFS('Consolidado Mapa de Riesgos'!$C$8:$C$91,A5,'Consolidado Mapa de Riesgos'!$AM$8:$AM$91,"Cumple",'Consolidado Mapa de Riesgos'!$B$8:$B$91,"&lt;&gt;0")</f>
        <v>0</v>
      </c>
      <c r="H5" s="387">
        <f>COUNTIFS('Consolidado Mapa de Riesgos'!$C$8:$C$91,A5,'Consolidado Mapa de Riesgos'!$AM$8:$AM$91,"No Cumple",'Consolidado Mapa de Riesgos'!$B$8:$B$91,"&lt;&gt;0")</f>
        <v>1</v>
      </c>
      <c r="I5" s="387">
        <f t="shared" si="1"/>
        <v>1</v>
      </c>
      <c r="J5" s="305">
        <f>COUNTIFS('Consolidado Mapa de Riesgos'!$C$8:$C$91,A5,'Consolidado Mapa de Riesgos'!$AK$8:$AK$91,"Débil")</f>
        <v>4</v>
      </c>
      <c r="K5" s="303">
        <f>COUNTIFS('Consolidado Mapa de Riesgos'!$C$8:$C$91,A5,'Consolidado Mapa de Riesgos'!$AK$8:$AK$91,"Moderado")</f>
        <v>0</v>
      </c>
      <c r="L5" s="304">
        <f>COUNTIFS('Consolidado Mapa de Riesgos'!$C$8:$C$91,A5,'Consolidado Mapa de Riesgos'!$AK$8:$AK$91,"Fuerte")</f>
        <v>0</v>
      </c>
      <c r="M5" s="366">
        <f t="shared" si="2"/>
        <v>4</v>
      </c>
      <c r="N5" s="306">
        <f>COUNTIFS('EVALUACIÓN DE CONTROLES'!$B$8:$B$91,A5,'EVALUACIÓN DE CONTROLES'!$AN$8:$AN$91,"Débil")</f>
        <v>0</v>
      </c>
      <c r="O5" s="307">
        <f>COUNTIFS('EVALUACIÓN DE CONTROLES'!$B$8:$B$91,A5,'EVALUACIÓN DE CONTROLES'!$AN$8:$AN$91,"Moderado")</f>
        <v>4</v>
      </c>
      <c r="P5" s="308">
        <f>COUNTIFS('EVALUACIÓN DE CONTROLES'!$B$8:$B$91,A5,'EVALUACIÓN DE CONTROLES'!$AN$8:$AN$91,"Fuerte")</f>
        <v>0</v>
      </c>
      <c r="Q5" s="333">
        <f t="shared" si="3"/>
        <v>4</v>
      </c>
      <c r="R5" s="302">
        <f>COUNTIFS('EVALUACIÓN DE CONTROLES'!$B$8:$B$91,A5,'EVALUACIÓN DE CONTROLES'!$AR$8:$AR$91,"SI",'EVALUACIÓN DE CONTROLES'!$A$8:$A$91,"&lt;&gt;0")</f>
        <v>0</v>
      </c>
      <c r="S5" s="304">
        <f>COUNTIFS('EVALUACIÓN DE CONTROLES'!$B$8:$B$91,A5,'EVALUACIÓN DE CONTROLES'!$AR$8:$AR$91,"NO",'EVALUACIÓN DE CONTROLES'!A$8:A$91,"&lt;&gt;0")</f>
        <v>1</v>
      </c>
      <c r="T5" s="389">
        <f>+R5+S5</f>
        <v>1</v>
      </c>
      <c r="U5" s="302">
        <f>COUNTIFS('EVALUACIÓN DE CONTROLES'!$B$8:$B$91,A5,'EVALUACIÓN DE CONTROLES'!$AP$8:$AP$91,"Débil")</f>
        <v>4</v>
      </c>
      <c r="V5" s="303">
        <f>COUNTIFS('EVALUACIÓN DE CONTROLES'!$B$8:$B$91,A5,'EVALUACIÓN DE CONTROLES'!$AP$8:$AP$91,"Moderado")</f>
        <v>0</v>
      </c>
      <c r="W5" s="304">
        <f>COUNTIFS('EVALUACIÓN DE CONTROLES'!$B$8:$B$91,A5,'EVALUACIÓN DE CONTROLES'!$AP$8:$AP$91,"Fuerte")</f>
        <v>0</v>
      </c>
      <c r="X5" s="366">
        <f t="shared" si="4"/>
        <v>4</v>
      </c>
      <c r="Y5" s="427">
        <f>COUNTIFS('EVALUACIÓN DE CONTROLES'!$B$8:$B$91,A5,'EVALUACIÓN DE CONTROLES'!$AQ$8:$AQ$91,"Se debe mantener el control")</f>
        <v>0</v>
      </c>
      <c r="Z5" s="428">
        <f>COUNTIFS('EVALUACIÓN DE CONTROLES'!$B$8:$B$91,A5,'EVALUACIÓN DE CONTROLES'!$AQ$8:$AQ$91,"El control requiere ajustes de diseño o de ejecución")</f>
        <v>0</v>
      </c>
      <c r="AA5" s="429">
        <f>COUNTIFS('EVALUACIÓN DE CONTROLES'!$B$8:$B$91,A5,'EVALUACIÓN DE CONTROLES'!$AQ$8:$AQ$91,"El control requiere rediseño")</f>
        <v>4</v>
      </c>
      <c r="AB5" s="366">
        <f t="shared" si="5"/>
        <v>4</v>
      </c>
    </row>
    <row r="6" spans="1:28" s="284" customFormat="1" ht="17.25" hidden="1" customHeight="1" x14ac:dyDescent="0.2">
      <c r="A6" s="553"/>
      <c r="B6" s="576"/>
      <c r="C6" s="578"/>
      <c r="D6" s="309">
        <f>D5/F5</f>
        <v>0</v>
      </c>
      <c r="E6" s="361">
        <f>+E5/F5</f>
        <v>1</v>
      </c>
      <c r="F6" s="367">
        <f t="shared" si="0"/>
        <v>1</v>
      </c>
      <c r="G6" s="388">
        <f>+G5/I5</f>
        <v>0</v>
      </c>
      <c r="H6" s="388">
        <f>+H5/I5</f>
        <v>1</v>
      </c>
      <c r="I6" s="388">
        <f t="shared" si="1"/>
        <v>1</v>
      </c>
      <c r="J6" s="311">
        <f>+J5/M5</f>
        <v>1</v>
      </c>
      <c r="K6" s="310">
        <f>+K5/M5</f>
        <v>0</v>
      </c>
      <c r="L6" s="361">
        <f>+L5/M5</f>
        <v>0</v>
      </c>
      <c r="M6" s="367">
        <f t="shared" si="2"/>
        <v>1</v>
      </c>
      <c r="N6" s="312">
        <f>+N5/Q5</f>
        <v>0</v>
      </c>
      <c r="O6" s="313">
        <f>+O5/Q5</f>
        <v>1</v>
      </c>
      <c r="P6" s="314">
        <f>+P5/Q5</f>
        <v>0</v>
      </c>
      <c r="Q6" s="373">
        <f t="shared" si="3"/>
        <v>1</v>
      </c>
      <c r="R6" s="311">
        <f>+R5/T5</f>
        <v>0</v>
      </c>
      <c r="S6" s="376">
        <f>+S5/T5</f>
        <v>1</v>
      </c>
      <c r="T6" s="390">
        <f>SUM(R6:S6)</f>
        <v>1</v>
      </c>
      <c r="U6" s="309">
        <f>+U5/X5</f>
        <v>1</v>
      </c>
      <c r="V6" s="310">
        <f>+V5/X5</f>
        <v>0</v>
      </c>
      <c r="W6" s="361">
        <f>+W5/X5</f>
        <v>0</v>
      </c>
      <c r="X6" s="367">
        <f t="shared" si="4"/>
        <v>1</v>
      </c>
      <c r="Y6" s="430">
        <f>+Y5/AB5</f>
        <v>0</v>
      </c>
      <c r="Z6" s="310">
        <f>+Z5/AB5</f>
        <v>0</v>
      </c>
      <c r="AA6" s="361">
        <f>+AA5/AB5</f>
        <v>1</v>
      </c>
      <c r="AB6" s="431">
        <f t="shared" si="5"/>
        <v>1</v>
      </c>
    </row>
    <row r="7" spans="1:28" ht="17.25" hidden="1" customHeight="1" x14ac:dyDescent="0.2">
      <c r="A7" s="568" t="s">
        <v>374</v>
      </c>
      <c r="B7" s="579">
        <f>COUNTIFS('Consolidado Mapa de Riesgos'!$C$8:$C$91,A7,'Consolidado Mapa de Riesgos'!$B$8:$B$91,"&lt;&gt;0")</f>
        <v>1</v>
      </c>
      <c r="C7" s="580">
        <f>COUNTIFS('Consolidado Mapa de Riesgos'!$C$8:$C$91,A7)</f>
        <v>2</v>
      </c>
      <c r="D7" s="291">
        <f>COUNTIFS('Consolidado Mapa de Riesgos'!$C$8:$C$91,A7,'Consolidado Mapa de Riesgos'!$AM$8:$AM$91,"Cumple")</f>
        <v>0</v>
      </c>
      <c r="E7" s="294">
        <f>COUNTIFS('Consolidado Mapa de Riesgos'!$C$8:$C$91,A7,'Consolidado Mapa de Riesgos'!$AM$8:$AM$91,"No Cumple")</f>
        <v>2</v>
      </c>
      <c r="F7" s="368">
        <f t="shared" si="0"/>
        <v>2</v>
      </c>
      <c r="G7" s="387">
        <f>COUNTIFS('Consolidado Mapa de Riesgos'!$C$8:$C$91,A7,'Consolidado Mapa de Riesgos'!$AM$8:$AM$91,"Cumple",'Consolidado Mapa de Riesgos'!$B$8:$B$91,"&lt;&gt;0")</f>
        <v>0</v>
      </c>
      <c r="H7" s="387">
        <f>COUNTIFS('Consolidado Mapa de Riesgos'!$C$8:$C$91,A7,'Consolidado Mapa de Riesgos'!$AM$8:$AM$91,"No Cumple",'Consolidado Mapa de Riesgos'!$B$8:$B$91,"&lt;&gt;0")</f>
        <v>1</v>
      </c>
      <c r="I7" s="387">
        <f t="shared" si="1"/>
        <v>1</v>
      </c>
      <c r="J7" s="295">
        <f>COUNTIFS('Consolidado Mapa de Riesgos'!$C$8:$C$91,A7,'Consolidado Mapa de Riesgos'!$AK$8:$AK$91,"Débil")</f>
        <v>2</v>
      </c>
      <c r="K7" s="287">
        <f>COUNTIFS('Consolidado Mapa de Riesgos'!$C$8:$C$91,A7,'Consolidado Mapa de Riesgos'!$AK$8:$AK$91,"Moderado")</f>
        <v>0</v>
      </c>
      <c r="L7" s="294">
        <f>COUNTIFS('Consolidado Mapa de Riesgos'!$C$8:$C$91,A7,'Consolidado Mapa de Riesgos'!$AK$8:$AK$91,"Fuerte")</f>
        <v>0</v>
      </c>
      <c r="M7" s="368">
        <f t="shared" si="2"/>
        <v>2</v>
      </c>
      <c r="N7" s="288">
        <f>COUNTIFS('EVALUACIÓN DE CONTROLES'!$B$8:$B$91,A7,'EVALUACIÓN DE CONTROLES'!$AN$8:$AN$91,"Débil")</f>
        <v>0</v>
      </c>
      <c r="O7" s="289">
        <f>COUNTIFS('EVALUACIÓN DE CONTROLES'!$B$8:$B$91,A7,'EVALUACIÓN DE CONTROLES'!$AN$8:$AN$91,"Moderado")</f>
        <v>0</v>
      </c>
      <c r="P7" s="290">
        <f>COUNTIFS('EVALUACIÓN DE CONTROLES'!$B$8:$B$91,A7,'EVALUACIÓN DE CONTROLES'!$AN$8:$AN$91,"Fuerte")</f>
        <v>2</v>
      </c>
      <c r="Q7" s="334">
        <f t="shared" si="3"/>
        <v>2</v>
      </c>
      <c r="R7" s="291">
        <f>COUNTIFS('EVALUACIÓN DE CONTROLES'!$B$8:$B$91,A7,'EVALUACIÓN DE CONTROLES'!$AR$8:$AR$91,"SI",'EVALUACIÓN DE CONTROLES'!$A$8:$A$91,"&lt;&gt;0")</f>
        <v>0</v>
      </c>
      <c r="S7" s="294">
        <f>COUNTIFS('EVALUACIÓN DE CONTROLES'!$B$8:$B$91,A7,'EVALUACIÓN DE CONTROLES'!$AR$8:$AR$91,"NO",'EVALUACIÓN DE CONTROLES'!A$8:A$91,"&lt;&gt;0")</f>
        <v>1</v>
      </c>
      <c r="T7" s="391">
        <f>+R7+S7</f>
        <v>1</v>
      </c>
      <c r="U7" s="291">
        <f>COUNTIFS('EVALUACIÓN DE CONTROLES'!$B$8:$B$91,A7,'EVALUACIÓN DE CONTROLES'!$AP$8:$AP$91,"Débil")</f>
        <v>2</v>
      </c>
      <c r="V7" s="287">
        <f>COUNTIFS('EVALUACIÓN DE CONTROLES'!$B$8:$B$91,A7,'EVALUACIÓN DE CONTROLES'!$AP$8:$AP$91,"Moderado")</f>
        <v>0</v>
      </c>
      <c r="W7" s="294">
        <f>COUNTIFS('EVALUACIÓN DE CONTROLES'!$B$8:$B$91,A7,'EVALUACIÓN DE CONTROLES'!$AP$8:$AP$91,"Fuerte")</f>
        <v>0</v>
      </c>
      <c r="X7" s="368">
        <f t="shared" si="4"/>
        <v>2</v>
      </c>
      <c r="Y7" s="353">
        <f>COUNTIFS('EVALUACIÓN DE CONTROLES'!$B$8:$B$91,A7,'EVALUACIÓN DE CONTROLES'!$AQ$8:$AQ$91,"Se debe mantener el control")</f>
        <v>0</v>
      </c>
      <c r="Z7" s="409">
        <f>COUNTIFS('EVALUACIÓN DE CONTROLES'!$B$8:$B$91,A7,'EVALUACIÓN DE CONTROLES'!$AQ$8:$AQ$91,"El control requiere ajustes de diseño o de ejecución")</f>
        <v>0</v>
      </c>
      <c r="AA7" s="420">
        <f>COUNTIFS('EVALUACIÓN DE CONTROLES'!$B$8:$B$91,A7,'EVALUACIÓN DE CONTROLES'!$AQ$8:$AQ$91,"El control requiere rediseño")</f>
        <v>2</v>
      </c>
      <c r="AB7" s="368">
        <f t="shared" si="5"/>
        <v>2</v>
      </c>
    </row>
    <row r="8" spans="1:28" s="284" customFormat="1" ht="17.25" hidden="1" customHeight="1" x14ac:dyDescent="0.2">
      <c r="A8" s="569"/>
      <c r="B8" s="571"/>
      <c r="C8" s="581"/>
      <c r="D8" s="292">
        <f>D7/F7</f>
        <v>0</v>
      </c>
      <c r="E8" s="360">
        <f>+E7/F7</f>
        <v>1</v>
      </c>
      <c r="F8" s="365">
        <f t="shared" si="0"/>
        <v>1</v>
      </c>
      <c r="G8" s="388">
        <f>+G7/I7</f>
        <v>0</v>
      </c>
      <c r="H8" s="388">
        <f>+H7/I7</f>
        <v>1</v>
      </c>
      <c r="I8" s="388">
        <f t="shared" si="1"/>
        <v>1</v>
      </c>
      <c r="J8" s="296">
        <f>+J7/M7</f>
        <v>1</v>
      </c>
      <c r="K8" s="293">
        <f>+K7/M7</f>
        <v>0</v>
      </c>
      <c r="L8" s="360">
        <f>+L7/M7</f>
        <v>0</v>
      </c>
      <c r="M8" s="365">
        <f t="shared" si="2"/>
        <v>1</v>
      </c>
      <c r="N8" s="297">
        <f>+N7/Q7</f>
        <v>0</v>
      </c>
      <c r="O8" s="298">
        <f>+O7/Q7</f>
        <v>0</v>
      </c>
      <c r="P8" s="299">
        <f>+P7/Q7</f>
        <v>1</v>
      </c>
      <c r="Q8" s="372">
        <f t="shared" si="3"/>
        <v>1</v>
      </c>
      <c r="R8" s="296">
        <f>+R7/T7</f>
        <v>0</v>
      </c>
      <c r="S8" s="375">
        <f>+S7/T7</f>
        <v>1</v>
      </c>
      <c r="T8" s="388">
        <f>SUM(R8:S8)</f>
        <v>1</v>
      </c>
      <c r="U8" s="292">
        <f>+U7/X7</f>
        <v>1</v>
      </c>
      <c r="V8" s="293">
        <f>+V7/X7</f>
        <v>0</v>
      </c>
      <c r="W8" s="360">
        <f>+W7/X7</f>
        <v>0</v>
      </c>
      <c r="X8" s="365">
        <f t="shared" si="4"/>
        <v>1</v>
      </c>
      <c r="Y8" s="414">
        <f>+Y7/AB7</f>
        <v>0</v>
      </c>
      <c r="Z8" s="293">
        <f>+Z7/AB7</f>
        <v>0</v>
      </c>
      <c r="AA8" s="360">
        <f>+AA7/AB7</f>
        <v>1</v>
      </c>
      <c r="AB8" s="425">
        <f t="shared" si="5"/>
        <v>1</v>
      </c>
    </row>
    <row r="9" spans="1:28" ht="25.5" hidden="1" customHeight="1" x14ac:dyDescent="0.2">
      <c r="A9" s="552" t="s">
        <v>742</v>
      </c>
      <c r="B9" s="575">
        <f>COUNTIFS('Consolidado Mapa de Riesgos'!$C$8:$C$91,A9,'Consolidado Mapa de Riesgos'!$B$8:$B$91,"&lt;&gt;0")</f>
        <v>1</v>
      </c>
      <c r="C9" s="577">
        <f>COUNTIFS('Consolidado Mapa de Riesgos'!$C$8:$C$91,A9)</f>
        <v>4</v>
      </c>
      <c r="D9" s="302">
        <f>COUNTIFS('Consolidado Mapa de Riesgos'!$C$8:$C$91,A9,'Consolidado Mapa de Riesgos'!$AM$8:$AM$91,"Cumple")</f>
        <v>0</v>
      </c>
      <c r="E9" s="304">
        <f>COUNTIFS('Consolidado Mapa de Riesgos'!$C$8:$C$91,A9,'Consolidado Mapa de Riesgos'!$AM$8:$AM$91,"No Cumple")</f>
        <v>4</v>
      </c>
      <c r="F9" s="366">
        <f t="shared" si="0"/>
        <v>4</v>
      </c>
      <c r="G9" s="387">
        <f>COUNTIFS('Consolidado Mapa de Riesgos'!$C$8:$C$91,A9,'Consolidado Mapa de Riesgos'!$AM$8:$AM$91,"Cumple",'Consolidado Mapa de Riesgos'!$B$8:$B$91,"&lt;&gt;0")</f>
        <v>0</v>
      </c>
      <c r="H9" s="387">
        <f>COUNTIFS('Consolidado Mapa de Riesgos'!$C$8:$C$91,A9,'Consolidado Mapa de Riesgos'!$AM$8:$AM$91,"No Cumple",'Consolidado Mapa de Riesgos'!$B$8:$B$91,"&lt;&gt;0")</f>
        <v>1</v>
      </c>
      <c r="I9" s="387">
        <f t="shared" si="1"/>
        <v>1</v>
      </c>
      <c r="J9" s="305">
        <f>COUNTIFS('Consolidado Mapa de Riesgos'!$C$8:$C$91,A9,'Consolidado Mapa de Riesgos'!$AK$8:$AK$91,"Débil")</f>
        <v>1</v>
      </c>
      <c r="K9" s="303">
        <f>COUNTIFS('Consolidado Mapa de Riesgos'!$C$8:$C$91,A9,'Consolidado Mapa de Riesgos'!$AK$8:$AK$91,"Moderado")</f>
        <v>3</v>
      </c>
      <c r="L9" s="304">
        <f>COUNTIFS('Consolidado Mapa de Riesgos'!$C$8:$C$91,A9,'Consolidado Mapa de Riesgos'!$AK$8:$AK$91,"Fuerte")</f>
        <v>0</v>
      </c>
      <c r="M9" s="366">
        <f t="shared" si="2"/>
        <v>4</v>
      </c>
      <c r="N9" s="306">
        <f>COUNTIFS('EVALUACIÓN DE CONTROLES'!$B$8:$B$91,A9,'EVALUACIÓN DE CONTROLES'!$AN$8:$AN$91,"Débil")</f>
        <v>0</v>
      </c>
      <c r="O9" s="307">
        <f>COUNTIFS('EVALUACIÓN DE CONTROLES'!$B$8:$B$91,A9,'EVALUACIÓN DE CONTROLES'!$AN$8:$AN$91,"Moderado")</f>
        <v>0</v>
      </c>
      <c r="P9" s="308">
        <f>COUNTIFS('EVALUACIÓN DE CONTROLES'!$B$8:$B$91,A9,'EVALUACIÓN DE CONTROLES'!$AN$8:$AN$91,"Fuerte")</f>
        <v>4</v>
      </c>
      <c r="Q9" s="333">
        <f t="shared" si="3"/>
        <v>4</v>
      </c>
      <c r="R9" s="302">
        <f>COUNTIFS('EVALUACIÓN DE CONTROLES'!$B$8:$B$91,A9,'EVALUACIÓN DE CONTROLES'!$AR$8:$AR$91,"SI",'EVALUACIÓN DE CONTROLES'!$A$8:$A$91,"&lt;&gt;0")</f>
        <v>0</v>
      </c>
      <c r="S9" s="304">
        <f>COUNTIFS('EVALUACIÓN DE CONTROLES'!$B$8:$B$91,A9,'EVALUACIÓN DE CONTROLES'!$AR$8:$AR$91,"NO",'EVALUACIÓN DE CONTROLES'!A$8:A$91,"&lt;&gt;0")</f>
        <v>1</v>
      </c>
      <c r="T9" s="389">
        <f>+R9+S9</f>
        <v>1</v>
      </c>
      <c r="U9" s="302">
        <f>COUNTIFS('EVALUACIÓN DE CONTROLES'!$B$8:$B$91,A9,'EVALUACIÓN DE CONTROLES'!$AP$8:$AP$91,"Débil")</f>
        <v>1</v>
      </c>
      <c r="V9" s="303">
        <f>COUNTIFS('EVALUACIÓN DE CONTROLES'!$B$8:$B$91,A9,'EVALUACIÓN DE CONTROLES'!$AP$8:$AP$91,"Moderado")</f>
        <v>3</v>
      </c>
      <c r="W9" s="304">
        <f>COUNTIFS('EVALUACIÓN DE CONTROLES'!$B$8:$B$91,A9,'EVALUACIÓN DE CONTROLES'!$AP$8:$AP$91,"Fuerte")</f>
        <v>0</v>
      </c>
      <c r="X9" s="366">
        <f t="shared" si="4"/>
        <v>4</v>
      </c>
      <c r="Y9" s="427">
        <f>COUNTIFS('EVALUACIÓN DE CONTROLES'!$B$8:$B$91,A9,'EVALUACIÓN DE CONTROLES'!$AQ$8:$AQ$91,"Se debe mantener el control")</f>
        <v>0</v>
      </c>
      <c r="Z9" s="428">
        <f>COUNTIFS('EVALUACIÓN DE CONTROLES'!$B$8:$B$91,A9,'EVALUACIÓN DE CONTROLES'!$AQ$8:$AQ$91,"El control requiere ajustes de diseño o de ejecución")</f>
        <v>3</v>
      </c>
      <c r="AA9" s="429">
        <f>COUNTIFS('EVALUACIÓN DE CONTROLES'!$B$8:$B$91,A9,'EVALUACIÓN DE CONTROLES'!$AQ$8:$AQ$91,"El control requiere rediseño")</f>
        <v>1</v>
      </c>
      <c r="AB9" s="366">
        <f t="shared" si="5"/>
        <v>4</v>
      </c>
    </row>
    <row r="10" spans="1:28" s="284" customFormat="1" ht="25.5" hidden="1" customHeight="1" x14ac:dyDescent="0.2">
      <c r="A10" s="553"/>
      <c r="B10" s="576"/>
      <c r="C10" s="578"/>
      <c r="D10" s="309">
        <f>D9/F9</f>
        <v>0</v>
      </c>
      <c r="E10" s="361">
        <f>+E9/F9</f>
        <v>1</v>
      </c>
      <c r="F10" s="367">
        <f t="shared" si="0"/>
        <v>1</v>
      </c>
      <c r="G10" s="388">
        <f>+G9/I9</f>
        <v>0</v>
      </c>
      <c r="H10" s="388">
        <f>+H9/I9</f>
        <v>1</v>
      </c>
      <c r="I10" s="388">
        <f t="shared" si="1"/>
        <v>1</v>
      </c>
      <c r="J10" s="311">
        <f>+J9/M9</f>
        <v>0.25</v>
      </c>
      <c r="K10" s="310">
        <f>+K9/M9</f>
        <v>0.75</v>
      </c>
      <c r="L10" s="361">
        <f>+L9/M9</f>
        <v>0</v>
      </c>
      <c r="M10" s="367">
        <f t="shared" si="2"/>
        <v>1</v>
      </c>
      <c r="N10" s="312">
        <f>+N9/Q9</f>
        <v>0</v>
      </c>
      <c r="O10" s="313">
        <f>+O9/Q9</f>
        <v>0</v>
      </c>
      <c r="P10" s="314">
        <f>+P9/Q9</f>
        <v>1</v>
      </c>
      <c r="Q10" s="373">
        <f t="shared" si="3"/>
        <v>1</v>
      </c>
      <c r="R10" s="311">
        <f>+R9/T9</f>
        <v>0</v>
      </c>
      <c r="S10" s="376">
        <f>+S9/T9</f>
        <v>1</v>
      </c>
      <c r="T10" s="390">
        <f>SUM(R10:S10)</f>
        <v>1</v>
      </c>
      <c r="U10" s="309">
        <f>+U9/X9</f>
        <v>0.25</v>
      </c>
      <c r="V10" s="310">
        <f>+V9/X9</f>
        <v>0.75</v>
      </c>
      <c r="W10" s="361">
        <f>+W9/X9</f>
        <v>0</v>
      </c>
      <c r="X10" s="367">
        <f t="shared" si="4"/>
        <v>1</v>
      </c>
      <c r="Y10" s="430">
        <f>+Y9/AB9</f>
        <v>0</v>
      </c>
      <c r="Z10" s="310">
        <f>+Z9/AB9</f>
        <v>0.75</v>
      </c>
      <c r="AA10" s="361">
        <f>+AA9/AB9</f>
        <v>0.25</v>
      </c>
      <c r="AB10" s="431">
        <f t="shared" si="5"/>
        <v>1</v>
      </c>
    </row>
    <row r="11" spans="1:28" ht="17.25" hidden="1" customHeight="1" x14ac:dyDescent="0.2">
      <c r="A11" s="568" t="s">
        <v>349</v>
      </c>
      <c r="B11" s="579">
        <f>COUNTIFS('Consolidado Mapa de Riesgos'!$C$8:$C$91,A11,'Consolidado Mapa de Riesgos'!$B$8:$B$91,"&lt;&gt;0")</f>
        <v>2</v>
      </c>
      <c r="C11" s="580">
        <f>COUNTIFS('Consolidado Mapa de Riesgos'!$C$8:$C$91,A11)</f>
        <v>2</v>
      </c>
      <c r="D11" s="291">
        <f>COUNTIFS('Consolidado Mapa de Riesgos'!$C$8:$C$91,A11,'Consolidado Mapa de Riesgos'!$AM$8:$AM$91,"Cumple")</f>
        <v>0</v>
      </c>
      <c r="E11" s="294">
        <f>COUNTIFS('Consolidado Mapa de Riesgos'!$C$8:$C$91,A11,'Consolidado Mapa de Riesgos'!$AM$8:$AM$91,"No Cumple")</f>
        <v>2</v>
      </c>
      <c r="F11" s="368">
        <f t="shared" si="0"/>
        <v>2</v>
      </c>
      <c r="G11" s="387">
        <f>COUNTIFS('Consolidado Mapa de Riesgos'!$C$8:$C$91,A11,'Consolidado Mapa de Riesgos'!$AM$8:$AM$91,"Cumple",'Consolidado Mapa de Riesgos'!$B$8:$B$91,"&lt;&gt;0")</f>
        <v>0</v>
      </c>
      <c r="H11" s="387">
        <f>COUNTIFS('Consolidado Mapa de Riesgos'!$C$8:$C$91,A11,'Consolidado Mapa de Riesgos'!$AM$8:$AM$91,"No Cumple",'Consolidado Mapa de Riesgos'!$B$8:$B$91,"&lt;&gt;0")</f>
        <v>2</v>
      </c>
      <c r="I11" s="387">
        <f t="shared" si="1"/>
        <v>2</v>
      </c>
      <c r="J11" s="295">
        <f>COUNTIFS('Consolidado Mapa de Riesgos'!$C$8:$C$91,A11,'Consolidado Mapa de Riesgos'!$AK$8:$AK$91,"Débil")</f>
        <v>2</v>
      </c>
      <c r="K11" s="287">
        <f>COUNTIFS('Consolidado Mapa de Riesgos'!$C$8:$C$91,A11,'Consolidado Mapa de Riesgos'!$AK$8:$AK$91,"Moderado")</f>
        <v>0</v>
      </c>
      <c r="L11" s="294">
        <f>COUNTIFS('Consolidado Mapa de Riesgos'!$C$8:$C$91,A11,'Consolidado Mapa de Riesgos'!$AK$8:$AK$91,"Fuerte")</f>
        <v>0</v>
      </c>
      <c r="M11" s="368">
        <f t="shared" si="2"/>
        <v>2</v>
      </c>
      <c r="N11" s="288">
        <f>COUNTIFS('EVALUACIÓN DE CONTROLES'!$B$8:$B$91,A11,'EVALUACIÓN DE CONTROLES'!$AN$8:$AN$91,"Débil")</f>
        <v>2</v>
      </c>
      <c r="O11" s="289">
        <f>COUNTIFS('EVALUACIÓN DE CONTROLES'!$B$8:$B$91,A11,'EVALUACIÓN DE CONTROLES'!$AN$8:$AN$91,"Moderado")</f>
        <v>0</v>
      </c>
      <c r="P11" s="290">
        <f>COUNTIFS('EVALUACIÓN DE CONTROLES'!$B$8:$B$91,A11,'EVALUACIÓN DE CONTROLES'!$AN$8:$AN$91,"Fuerte")</f>
        <v>0</v>
      </c>
      <c r="Q11" s="334">
        <f t="shared" si="3"/>
        <v>2</v>
      </c>
      <c r="R11" s="291">
        <f>COUNTIFS('EVALUACIÓN DE CONTROLES'!$B$8:$B$91,A11,'EVALUACIÓN DE CONTROLES'!$AR$8:$AR$91,"SI",'EVALUACIÓN DE CONTROLES'!$A$8:$A$91,"&lt;&gt;0")</f>
        <v>0</v>
      </c>
      <c r="S11" s="294">
        <f>COUNTIFS('EVALUACIÓN DE CONTROLES'!$B$8:$B$91,A11,'EVALUACIÓN DE CONTROLES'!$AR$8:$AR$91,"NO",'EVALUACIÓN DE CONTROLES'!A$8:A$91,"&lt;&gt;0")</f>
        <v>2</v>
      </c>
      <c r="T11" s="391">
        <f>+R11+S11</f>
        <v>2</v>
      </c>
      <c r="U11" s="291">
        <f>COUNTIFS('EVALUACIÓN DE CONTROLES'!$B$8:$B$91,A11,'EVALUACIÓN DE CONTROLES'!$AP$8:$AP$91,"Débil")</f>
        <v>2</v>
      </c>
      <c r="V11" s="287">
        <f>COUNTIFS('EVALUACIÓN DE CONTROLES'!$B$8:$B$91,A11,'EVALUACIÓN DE CONTROLES'!$AP$8:$AP$91,"Moderado")</f>
        <v>0</v>
      </c>
      <c r="W11" s="294">
        <f>COUNTIFS('EVALUACIÓN DE CONTROLES'!$B$8:$B$91,A11,'EVALUACIÓN DE CONTROLES'!$AP$8:$AP$91,"Fuerte")</f>
        <v>0</v>
      </c>
      <c r="X11" s="368">
        <f t="shared" si="4"/>
        <v>2</v>
      </c>
      <c r="Y11" s="353">
        <f>COUNTIFS('EVALUACIÓN DE CONTROLES'!$B$8:$B$91,A11,'EVALUACIÓN DE CONTROLES'!$AQ$8:$AQ$91,"Se debe mantener el control")</f>
        <v>0</v>
      </c>
      <c r="Z11" s="409">
        <f>COUNTIFS('EVALUACIÓN DE CONTROLES'!$B$8:$B$91,A11,'EVALUACIÓN DE CONTROLES'!$AQ$8:$AQ$91,"El control requiere ajustes de diseño o de ejecución")</f>
        <v>0</v>
      </c>
      <c r="AA11" s="420">
        <f>COUNTIFS('EVALUACIÓN DE CONTROLES'!$B$8:$B$91,A11,'EVALUACIÓN DE CONTROLES'!$AQ$8:$AQ$91,"El control requiere rediseño")</f>
        <v>2</v>
      </c>
      <c r="AB11" s="368">
        <f t="shared" si="5"/>
        <v>2</v>
      </c>
    </row>
    <row r="12" spans="1:28" s="284" customFormat="1" ht="17.25" hidden="1" customHeight="1" x14ac:dyDescent="0.2">
      <c r="A12" s="569"/>
      <c r="B12" s="571"/>
      <c r="C12" s="581"/>
      <c r="D12" s="292">
        <f>D11/F11</f>
        <v>0</v>
      </c>
      <c r="E12" s="360">
        <f>+E11/F11</f>
        <v>1</v>
      </c>
      <c r="F12" s="365">
        <f t="shared" si="0"/>
        <v>1</v>
      </c>
      <c r="G12" s="388">
        <f>+G11/I11</f>
        <v>0</v>
      </c>
      <c r="H12" s="388">
        <f>+H11/I11</f>
        <v>1</v>
      </c>
      <c r="I12" s="388">
        <f t="shared" si="1"/>
        <v>1</v>
      </c>
      <c r="J12" s="296">
        <f>+J11/M11</f>
        <v>1</v>
      </c>
      <c r="K12" s="293">
        <f>+K11/M11</f>
        <v>0</v>
      </c>
      <c r="L12" s="360">
        <f>+L11/M11</f>
        <v>0</v>
      </c>
      <c r="M12" s="365">
        <f t="shared" si="2"/>
        <v>1</v>
      </c>
      <c r="N12" s="297">
        <f>+N11/Q11</f>
        <v>1</v>
      </c>
      <c r="O12" s="298">
        <f>+O11/Q11</f>
        <v>0</v>
      </c>
      <c r="P12" s="299">
        <f>+P11/Q11</f>
        <v>0</v>
      </c>
      <c r="Q12" s="372">
        <f t="shared" si="3"/>
        <v>1</v>
      </c>
      <c r="R12" s="296">
        <f>+R11/T11</f>
        <v>0</v>
      </c>
      <c r="S12" s="375">
        <f>+S11/T11</f>
        <v>1</v>
      </c>
      <c r="T12" s="388">
        <f>SUM(R12:S12)</f>
        <v>1</v>
      </c>
      <c r="U12" s="292">
        <f>+U11/X11</f>
        <v>1</v>
      </c>
      <c r="V12" s="293">
        <f>+V11/X11</f>
        <v>0</v>
      </c>
      <c r="W12" s="360">
        <f>+W11/X11</f>
        <v>0</v>
      </c>
      <c r="X12" s="365">
        <f t="shared" si="4"/>
        <v>1</v>
      </c>
      <c r="Y12" s="414">
        <f>+Y11/AB11</f>
        <v>0</v>
      </c>
      <c r="Z12" s="293">
        <f>+Z11/AB11</f>
        <v>0</v>
      </c>
      <c r="AA12" s="360">
        <f>+AA11/AB11</f>
        <v>1</v>
      </c>
      <c r="AB12" s="425">
        <f t="shared" si="5"/>
        <v>1</v>
      </c>
    </row>
    <row r="13" spans="1:28" ht="17.25" hidden="1" customHeight="1" x14ac:dyDescent="0.2">
      <c r="A13" s="552" t="s">
        <v>332</v>
      </c>
      <c r="B13" s="575">
        <f>COUNTIFS('Consolidado Mapa de Riesgos'!$C$8:$C$91,A13,'Consolidado Mapa de Riesgos'!$B$8:$B$91,"&lt;&gt;0")</f>
        <v>3</v>
      </c>
      <c r="C13" s="577">
        <f>COUNTIFS('Consolidado Mapa de Riesgos'!$C$8:$C$91,A13)</f>
        <v>6</v>
      </c>
      <c r="D13" s="302">
        <f>COUNTIFS('Consolidado Mapa de Riesgos'!$C$8:$C$91,A13,'Consolidado Mapa de Riesgos'!$AM$8:$AM$91,"Cumple")</f>
        <v>2</v>
      </c>
      <c r="E13" s="304">
        <f>COUNTIFS('Consolidado Mapa de Riesgos'!$C$8:$C$91,A13,'Consolidado Mapa de Riesgos'!$AM$8:$AM$91,"No Cumple")</f>
        <v>4</v>
      </c>
      <c r="F13" s="366">
        <f t="shared" si="0"/>
        <v>6</v>
      </c>
      <c r="G13" s="387">
        <f>COUNTIFS('Consolidado Mapa de Riesgos'!$C$8:$C$91,A13,'Consolidado Mapa de Riesgos'!$AM$8:$AM$91,"Cumple",'Consolidado Mapa de Riesgos'!$B$8:$B$91,"&lt;&gt;0")</f>
        <v>1</v>
      </c>
      <c r="H13" s="387">
        <f>COUNTIFS('Consolidado Mapa de Riesgos'!$C$8:$C$91,A13,'Consolidado Mapa de Riesgos'!$AM$8:$AM$91,"No Cumple",'Consolidado Mapa de Riesgos'!$B$8:$B$91,"&lt;&gt;0")</f>
        <v>2</v>
      </c>
      <c r="I13" s="387">
        <f t="shared" si="1"/>
        <v>3</v>
      </c>
      <c r="J13" s="305">
        <f>COUNTIFS('Consolidado Mapa de Riesgos'!$C$8:$C$91,A13,'Consolidado Mapa de Riesgos'!$AK$8:$AK$91,"Débil")</f>
        <v>4</v>
      </c>
      <c r="K13" s="303">
        <f>COUNTIFS('Consolidado Mapa de Riesgos'!$C$8:$C$91,A13,'Consolidado Mapa de Riesgos'!$AK$8:$AK$91,"Moderado")</f>
        <v>2</v>
      </c>
      <c r="L13" s="304">
        <f>COUNTIFS('Consolidado Mapa de Riesgos'!$C$8:$C$91,A13,'Consolidado Mapa de Riesgos'!$AK$8:$AK$91,"Fuerte")</f>
        <v>0</v>
      </c>
      <c r="M13" s="366">
        <f t="shared" si="2"/>
        <v>6</v>
      </c>
      <c r="N13" s="306">
        <f>COUNTIFS('EVALUACIÓN DE CONTROLES'!$B$8:$B$91,A13,'EVALUACIÓN DE CONTROLES'!$AN$8:$AN$91,"Débil")</f>
        <v>3</v>
      </c>
      <c r="O13" s="307">
        <f>COUNTIFS('EVALUACIÓN DE CONTROLES'!$B$8:$B$91,A13,'EVALUACIÓN DE CONTROLES'!$AN$8:$AN$91,"Moderado")</f>
        <v>1</v>
      </c>
      <c r="P13" s="308">
        <f>COUNTIFS('EVALUACIÓN DE CONTROLES'!$B$8:$B$91,A13,'EVALUACIÓN DE CONTROLES'!$AN$8:$AN$91,"Fuerte")</f>
        <v>2</v>
      </c>
      <c r="Q13" s="333">
        <f t="shared" si="3"/>
        <v>6</v>
      </c>
      <c r="R13" s="302">
        <f>COUNTIFS('EVALUACIÓN DE CONTROLES'!$B$8:$B$91,A13,'EVALUACIÓN DE CONTROLES'!$AR$8:$AR$91,"SI",'EVALUACIÓN DE CONTROLES'!$A$8:$A$91,"&lt;&gt;0")</f>
        <v>0</v>
      </c>
      <c r="S13" s="304">
        <f>COUNTIFS('EVALUACIÓN DE CONTROLES'!$B$8:$B$91,A13,'EVALUACIÓN DE CONTROLES'!$AR$8:$AR$91,"NO",'EVALUACIÓN DE CONTROLES'!A$8:A$91,"&lt;&gt;0")</f>
        <v>3</v>
      </c>
      <c r="T13" s="389">
        <f>+R13+S13</f>
        <v>3</v>
      </c>
      <c r="U13" s="302">
        <f>COUNTIFS('EVALUACIÓN DE CONTROLES'!$B$8:$B$91,A13,'EVALUACIÓN DE CONTROLES'!$AP$8:$AP$91,"Débil")</f>
        <v>4</v>
      </c>
      <c r="V13" s="303">
        <f>COUNTIFS('EVALUACIÓN DE CONTROLES'!$B$8:$B$91,A13,'EVALUACIÓN DE CONTROLES'!$AP$8:$AP$91,"Moderado")</f>
        <v>2</v>
      </c>
      <c r="W13" s="304">
        <f>COUNTIFS('EVALUACIÓN DE CONTROLES'!$B$8:$B$91,A13,'EVALUACIÓN DE CONTROLES'!$AP$8:$AP$91,"Fuerte")</f>
        <v>0</v>
      </c>
      <c r="X13" s="366">
        <f t="shared" si="4"/>
        <v>6</v>
      </c>
      <c r="Y13" s="427">
        <f>COUNTIFS('EVALUACIÓN DE CONTROLES'!$B$8:$B$91,A13,'EVALUACIÓN DE CONTROLES'!$AQ$8:$AQ$91,"Se debe mantener el control")</f>
        <v>0</v>
      </c>
      <c r="Z13" s="428">
        <f>COUNTIFS('EVALUACIÓN DE CONTROLES'!$B$8:$B$91,A13,'EVALUACIÓN DE CONTROLES'!$AQ$8:$AQ$91,"El control requiere ajustes de diseño o de ejecución")</f>
        <v>2</v>
      </c>
      <c r="AA13" s="429">
        <f>COUNTIFS('EVALUACIÓN DE CONTROLES'!$B$8:$B$91,A13,'EVALUACIÓN DE CONTROLES'!$AQ$8:$AQ$91,"El control requiere rediseño")</f>
        <v>4</v>
      </c>
      <c r="AB13" s="366">
        <f t="shared" si="5"/>
        <v>6</v>
      </c>
    </row>
    <row r="14" spans="1:28" s="284" customFormat="1" ht="17.25" hidden="1" customHeight="1" x14ac:dyDescent="0.2">
      <c r="A14" s="553"/>
      <c r="B14" s="576"/>
      <c r="C14" s="578"/>
      <c r="D14" s="309">
        <f>D13/F13</f>
        <v>0.33333333333333331</v>
      </c>
      <c r="E14" s="361">
        <f>+E13/F13</f>
        <v>0.66666666666666663</v>
      </c>
      <c r="F14" s="367">
        <f t="shared" si="0"/>
        <v>1</v>
      </c>
      <c r="G14" s="388">
        <f>+G13/I13</f>
        <v>0.33333333333333331</v>
      </c>
      <c r="H14" s="388">
        <f>+H13/I13</f>
        <v>0.66666666666666663</v>
      </c>
      <c r="I14" s="388">
        <f t="shared" si="1"/>
        <v>1</v>
      </c>
      <c r="J14" s="311">
        <f>+J13/M13</f>
        <v>0.66666666666666663</v>
      </c>
      <c r="K14" s="310">
        <f>+K13/M13</f>
        <v>0.33333333333333331</v>
      </c>
      <c r="L14" s="361">
        <f>+L13/M13</f>
        <v>0</v>
      </c>
      <c r="M14" s="367">
        <f t="shared" si="2"/>
        <v>1</v>
      </c>
      <c r="N14" s="312">
        <f>+N13/Q13</f>
        <v>0.5</v>
      </c>
      <c r="O14" s="313">
        <f>+O13/Q13</f>
        <v>0.16666666666666666</v>
      </c>
      <c r="P14" s="314">
        <f>+P13/Q13</f>
        <v>0.33333333333333331</v>
      </c>
      <c r="Q14" s="373">
        <f t="shared" si="3"/>
        <v>1</v>
      </c>
      <c r="R14" s="311">
        <f>+R13/T13</f>
        <v>0</v>
      </c>
      <c r="S14" s="376">
        <f>+S13/T13</f>
        <v>1</v>
      </c>
      <c r="T14" s="390">
        <f>SUM(R14:S14)</f>
        <v>1</v>
      </c>
      <c r="U14" s="309">
        <f>+U13/X13</f>
        <v>0.66666666666666663</v>
      </c>
      <c r="V14" s="310">
        <f>+V13/X13</f>
        <v>0.33333333333333331</v>
      </c>
      <c r="W14" s="361">
        <f>+W13/X13</f>
        <v>0</v>
      </c>
      <c r="X14" s="367">
        <f t="shared" si="4"/>
        <v>1</v>
      </c>
      <c r="Y14" s="430">
        <f>+Y13/AB13</f>
        <v>0</v>
      </c>
      <c r="Z14" s="310">
        <f>+Z13/AB13</f>
        <v>0.33333333333333331</v>
      </c>
      <c r="AA14" s="361">
        <f>+AA13/AB13</f>
        <v>0.66666666666666663</v>
      </c>
      <c r="AB14" s="431">
        <f t="shared" si="5"/>
        <v>1</v>
      </c>
    </row>
    <row r="15" spans="1:28" ht="17.25" hidden="1" customHeight="1" x14ac:dyDescent="0.2">
      <c r="A15" s="568" t="s">
        <v>623</v>
      </c>
      <c r="B15" s="579">
        <f>COUNTIFS('Consolidado Mapa de Riesgos'!$C$8:$C$91,A15,'Consolidado Mapa de Riesgos'!$B$8:$B$91,"&lt;&gt;0")</f>
        <v>2</v>
      </c>
      <c r="C15" s="580">
        <f>COUNTIFS('Consolidado Mapa de Riesgos'!$C$8:$C$91,A15)</f>
        <v>4</v>
      </c>
      <c r="D15" s="291">
        <f>COUNTIFS('Consolidado Mapa de Riesgos'!$C$8:$C$91,A15,'Consolidado Mapa de Riesgos'!$AM$8:$AM$91,"Cumple")</f>
        <v>0</v>
      </c>
      <c r="E15" s="294">
        <f>COUNTIFS('Consolidado Mapa de Riesgos'!$C$8:$C$91,A15,'Consolidado Mapa de Riesgos'!$AM$8:$AM$91,"No Cumple")</f>
        <v>4</v>
      </c>
      <c r="F15" s="368">
        <f t="shared" si="0"/>
        <v>4</v>
      </c>
      <c r="G15" s="387">
        <f>COUNTIFS('Consolidado Mapa de Riesgos'!$C$8:$C$91,A15,'Consolidado Mapa de Riesgos'!$AM$8:$AM$91,"Cumple",'Consolidado Mapa de Riesgos'!$B$8:$B$91,"&lt;&gt;0")</f>
        <v>0</v>
      </c>
      <c r="H15" s="387">
        <f>COUNTIFS('Consolidado Mapa de Riesgos'!$C$8:$C$91,A15,'Consolidado Mapa de Riesgos'!$AM$8:$AM$91,"No Cumple",'Consolidado Mapa de Riesgos'!$B$8:$B$91,"&lt;&gt;0")</f>
        <v>2</v>
      </c>
      <c r="I15" s="387">
        <f t="shared" si="1"/>
        <v>2</v>
      </c>
      <c r="J15" s="295">
        <f>COUNTIFS('Consolidado Mapa de Riesgos'!$C$8:$C$91,A15,'Consolidado Mapa de Riesgos'!$AK$8:$AK$91,"Débil")</f>
        <v>2</v>
      </c>
      <c r="K15" s="287">
        <f>COUNTIFS('Consolidado Mapa de Riesgos'!$C$8:$C$91,A15,'Consolidado Mapa de Riesgos'!$AK$8:$AK$91,"Moderado")</f>
        <v>1</v>
      </c>
      <c r="L15" s="294">
        <f>COUNTIFS('Consolidado Mapa de Riesgos'!$C$8:$C$91,A15,'Consolidado Mapa de Riesgos'!$AK$8:$AK$91,"Fuerte")</f>
        <v>1</v>
      </c>
      <c r="M15" s="368">
        <f t="shared" si="2"/>
        <v>4</v>
      </c>
      <c r="N15" s="288">
        <f>COUNTIFS('EVALUACIÓN DE CONTROLES'!$B$8:$B$91,A15,'EVALUACIÓN DE CONTROLES'!$AN$8:$AN$91,"Débil")</f>
        <v>1</v>
      </c>
      <c r="O15" s="289">
        <f>COUNTIFS('EVALUACIÓN DE CONTROLES'!$B$8:$B$91,A15,'EVALUACIÓN DE CONTROLES'!$AN$8:$AN$91,"Moderado")</f>
        <v>0</v>
      </c>
      <c r="P15" s="290">
        <f>COUNTIFS('EVALUACIÓN DE CONTROLES'!$B$8:$B$91,A15,'EVALUACIÓN DE CONTROLES'!$AN$8:$AN$91,"Fuerte")</f>
        <v>3</v>
      </c>
      <c r="Q15" s="334">
        <f t="shared" si="3"/>
        <v>4</v>
      </c>
      <c r="R15" s="291">
        <f>COUNTIFS('EVALUACIÓN DE CONTROLES'!$B$8:$B$91,A15,'EVALUACIÓN DE CONTROLES'!$AR$8:$AR$91,"SI",'EVALUACIÓN DE CONTROLES'!$A$8:$A$91,"&lt;&gt;0")</f>
        <v>0</v>
      </c>
      <c r="S15" s="294">
        <f>COUNTIFS('EVALUACIÓN DE CONTROLES'!$B$8:$B$91,A15,'EVALUACIÓN DE CONTROLES'!$AR$8:$AR$91,"NO",'EVALUACIÓN DE CONTROLES'!A$8:A$91,"&lt;&gt;0")</f>
        <v>2</v>
      </c>
      <c r="T15" s="391">
        <f>+R15+S15</f>
        <v>2</v>
      </c>
      <c r="U15" s="291">
        <f>COUNTIFS('EVALUACIÓN DE CONTROLES'!$B$8:$B$91,A15,'EVALUACIÓN DE CONTROLES'!$AP$8:$AP$91,"Débil")</f>
        <v>2</v>
      </c>
      <c r="V15" s="287">
        <f>COUNTIFS('EVALUACIÓN DE CONTROLES'!$B$8:$B$91,A15,'EVALUACIÓN DE CONTROLES'!$AP$8:$AP$91,"Moderado")</f>
        <v>1</v>
      </c>
      <c r="W15" s="294">
        <f>COUNTIFS('EVALUACIÓN DE CONTROLES'!$B$8:$B$91,A15,'EVALUACIÓN DE CONTROLES'!$AP$8:$AP$91,"Fuerte")</f>
        <v>1</v>
      </c>
      <c r="X15" s="368">
        <f t="shared" si="4"/>
        <v>4</v>
      </c>
      <c r="Y15" s="353">
        <f>COUNTIFS('EVALUACIÓN DE CONTROLES'!$B$8:$B$91,A15,'EVALUACIÓN DE CONTROLES'!$AQ$8:$AQ$91,"Se debe mantener el control")</f>
        <v>1</v>
      </c>
      <c r="Z15" s="409">
        <f>COUNTIFS('EVALUACIÓN DE CONTROLES'!$B$8:$B$91,A15,'EVALUACIÓN DE CONTROLES'!$AQ$8:$AQ$91,"El control requiere ajustes de diseño o de ejecución")</f>
        <v>1</v>
      </c>
      <c r="AA15" s="420">
        <f>COUNTIFS('EVALUACIÓN DE CONTROLES'!$B$8:$B$91,A15,'EVALUACIÓN DE CONTROLES'!$AQ$8:$AQ$91,"El control requiere rediseño")</f>
        <v>2</v>
      </c>
      <c r="AB15" s="368">
        <f t="shared" si="5"/>
        <v>4</v>
      </c>
    </row>
    <row r="16" spans="1:28" s="284" customFormat="1" ht="17.25" hidden="1" customHeight="1" x14ac:dyDescent="0.2">
      <c r="A16" s="569"/>
      <c r="B16" s="571"/>
      <c r="C16" s="581"/>
      <c r="D16" s="292">
        <f>D15/F15</f>
        <v>0</v>
      </c>
      <c r="E16" s="360">
        <f>+E15/F15</f>
        <v>1</v>
      </c>
      <c r="F16" s="365">
        <f t="shared" si="0"/>
        <v>1</v>
      </c>
      <c r="G16" s="388">
        <f>+G15/I15</f>
        <v>0</v>
      </c>
      <c r="H16" s="388">
        <f>+H15/I15</f>
        <v>1</v>
      </c>
      <c r="I16" s="388">
        <f t="shared" si="1"/>
        <v>1</v>
      </c>
      <c r="J16" s="296">
        <f>+J15/M15</f>
        <v>0.5</v>
      </c>
      <c r="K16" s="293">
        <f>+K15/M15</f>
        <v>0.25</v>
      </c>
      <c r="L16" s="360">
        <f>+L15/M15</f>
        <v>0.25</v>
      </c>
      <c r="M16" s="365">
        <f t="shared" si="2"/>
        <v>1</v>
      </c>
      <c r="N16" s="297">
        <f>+N15/Q15</f>
        <v>0.25</v>
      </c>
      <c r="O16" s="298">
        <f>+O15/Q15</f>
        <v>0</v>
      </c>
      <c r="P16" s="299">
        <f>+P15/Q15</f>
        <v>0.75</v>
      </c>
      <c r="Q16" s="372">
        <f t="shared" si="3"/>
        <v>1</v>
      </c>
      <c r="R16" s="296">
        <f>+R15/T15</f>
        <v>0</v>
      </c>
      <c r="S16" s="375">
        <f>+S15/T15</f>
        <v>1</v>
      </c>
      <c r="T16" s="388">
        <f>SUM(R16:S16)</f>
        <v>1</v>
      </c>
      <c r="U16" s="292">
        <f>+U15/X15</f>
        <v>0.5</v>
      </c>
      <c r="V16" s="293">
        <f>+V15/X15</f>
        <v>0.25</v>
      </c>
      <c r="W16" s="360">
        <f>+W15/X15</f>
        <v>0.25</v>
      </c>
      <c r="X16" s="365">
        <f t="shared" si="4"/>
        <v>1</v>
      </c>
      <c r="Y16" s="414">
        <f>+Y15/AB15</f>
        <v>0.25</v>
      </c>
      <c r="Z16" s="293">
        <f>+Z15/AB15</f>
        <v>0.25</v>
      </c>
      <c r="AA16" s="360">
        <f>+AA15/AB15</f>
        <v>0.5</v>
      </c>
      <c r="AB16" s="425">
        <f t="shared" si="5"/>
        <v>1</v>
      </c>
    </row>
    <row r="17" spans="1:28" ht="17.25" hidden="1" customHeight="1" x14ac:dyDescent="0.2">
      <c r="A17" s="552" t="s">
        <v>659</v>
      </c>
      <c r="B17" s="575">
        <f>COUNTIFS('Consolidado Mapa de Riesgos'!$C$8:$C$91,A17,'Consolidado Mapa de Riesgos'!$B$8:$B$91,"&lt;&gt;0")</f>
        <v>3</v>
      </c>
      <c r="C17" s="577">
        <f>COUNTIFS('Consolidado Mapa de Riesgos'!$C$8:$C$91,A17)</f>
        <v>5</v>
      </c>
      <c r="D17" s="302">
        <f>COUNTIFS('Consolidado Mapa de Riesgos'!$C$8:$C$91,A17,'Consolidado Mapa de Riesgos'!$AM$8:$AM$91,"Cumple")</f>
        <v>3</v>
      </c>
      <c r="E17" s="304">
        <f>COUNTIFS('Consolidado Mapa de Riesgos'!$C$8:$C$91,A17,'Consolidado Mapa de Riesgos'!$AM$8:$AM$91,"No Cumple")</f>
        <v>2</v>
      </c>
      <c r="F17" s="366">
        <f t="shared" si="0"/>
        <v>5</v>
      </c>
      <c r="G17" s="387">
        <f>COUNTIFS('Consolidado Mapa de Riesgos'!$C$8:$C$91,A17,'Consolidado Mapa de Riesgos'!$AM$8:$AM$91,"Cumple",'Consolidado Mapa de Riesgos'!$B$8:$B$91,"&lt;&gt;0")</f>
        <v>1</v>
      </c>
      <c r="H17" s="387">
        <f>COUNTIFS('Consolidado Mapa de Riesgos'!$C$8:$C$91,A17,'Consolidado Mapa de Riesgos'!$AM$8:$AM$91,"No Cumple",'Consolidado Mapa de Riesgos'!$B$8:$B$91,"&lt;&gt;0")</f>
        <v>2</v>
      </c>
      <c r="I17" s="387">
        <f t="shared" si="1"/>
        <v>3</v>
      </c>
      <c r="J17" s="305">
        <f>COUNTIFS('Consolidado Mapa de Riesgos'!$C$8:$C$91,A17,'Consolidado Mapa de Riesgos'!$AK$8:$AK$91,"Débil")</f>
        <v>1</v>
      </c>
      <c r="K17" s="303">
        <f>COUNTIFS('Consolidado Mapa de Riesgos'!$C$8:$C$91,A17,'Consolidado Mapa de Riesgos'!$AK$8:$AK$91,"Moderado")</f>
        <v>4</v>
      </c>
      <c r="L17" s="304">
        <f>COUNTIFS('Consolidado Mapa de Riesgos'!$C$8:$C$91,A17,'Consolidado Mapa de Riesgos'!$AK$8:$AK$91,"Fuerte")</f>
        <v>0</v>
      </c>
      <c r="M17" s="366">
        <f t="shared" si="2"/>
        <v>5</v>
      </c>
      <c r="N17" s="306">
        <f>COUNTIFS('EVALUACIÓN DE CONTROLES'!$B$8:$B$91,A17,'EVALUACIÓN DE CONTROLES'!$AN$8:$AN$91,"Débil")</f>
        <v>0</v>
      </c>
      <c r="O17" s="307">
        <f>COUNTIFS('EVALUACIÓN DE CONTROLES'!$B$8:$B$91,A17,'EVALUACIÓN DE CONTROLES'!$AN$8:$AN$91,"Moderado")</f>
        <v>0</v>
      </c>
      <c r="P17" s="308">
        <f>COUNTIFS('EVALUACIÓN DE CONTROLES'!$B$8:$B$91,A17,'EVALUACIÓN DE CONTROLES'!$AN$8:$AN$91,"Fuerte")</f>
        <v>5</v>
      </c>
      <c r="Q17" s="333">
        <f t="shared" si="3"/>
        <v>5</v>
      </c>
      <c r="R17" s="302">
        <f>COUNTIFS('EVALUACIÓN DE CONTROLES'!$B$8:$B$91,A17,'EVALUACIÓN DE CONTROLES'!$AR$8:$AR$91,"SI",'EVALUACIÓN DE CONTROLES'!$A$8:$A$91,"&lt;&gt;0")</f>
        <v>0</v>
      </c>
      <c r="S17" s="304">
        <f>COUNTIFS('EVALUACIÓN DE CONTROLES'!$B$8:$B$91,A17,'EVALUACIÓN DE CONTROLES'!$AR$8:$AR$91,"NO",'EVALUACIÓN DE CONTROLES'!A$8:A$91,"&lt;&gt;0")</f>
        <v>3</v>
      </c>
      <c r="T17" s="389">
        <f>+R17+S17</f>
        <v>3</v>
      </c>
      <c r="U17" s="302">
        <f>COUNTIFS('EVALUACIÓN DE CONTROLES'!$B$8:$B$91,A17,'EVALUACIÓN DE CONTROLES'!$AP$8:$AP$91,"Débil")</f>
        <v>1</v>
      </c>
      <c r="V17" s="303">
        <f>COUNTIFS('EVALUACIÓN DE CONTROLES'!$B$8:$B$91,A17,'EVALUACIÓN DE CONTROLES'!$AP$8:$AP$91,"Moderado")</f>
        <v>4</v>
      </c>
      <c r="W17" s="304">
        <f>COUNTIFS('EVALUACIÓN DE CONTROLES'!$B$8:$B$91,A17,'EVALUACIÓN DE CONTROLES'!$AP$8:$AP$91,"Fuerte")</f>
        <v>0</v>
      </c>
      <c r="X17" s="366">
        <f t="shared" si="4"/>
        <v>5</v>
      </c>
      <c r="Y17" s="427">
        <f>COUNTIFS('EVALUACIÓN DE CONTROLES'!$B$8:$B$91,A17,'EVALUACIÓN DE CONTROLES'!$AQ$8:$AQ$91,"Se debe mantener el control")</f>
        <v>0</v>
      </c>
      <c r="Z17" s="428">
        <f>COUNTIFS('EVALUACIÓN DE CONTROLES'!$B$8:$B$91,A17,'EVALUACIÓN DE CONTROLES'!$AQ$8:$AQ$91,"El control requiere ajustes de diseño o de ejecución")</f>
        <v>4</v>
      </c>
      <c r="AA17" s="429">
        <f>COUNTIFS('EVALUACIÓN DE CONTROLES'!$B$8:$B$91,A17,'EVALUACIÓN DE CONTROLES'!$AQ$8:$AQ$91,"El control requiere rediseño")</f>
        <v>1</v>
      </c>
      <c r="AB17" s="366">
        <f t="shared" si="5"/>
        <v>5</v>
      </c>
    </row>
    <row r="18" spans="1:28" s="284" customFormat="1" ht="17.25" hidden="1" customHeight="1" x14ac:dyDescent="0.2">
      <c r="A18" s="553"/>
      <c r="B18" s="576"/>
      <c r="C18" s="578"/>
      <c r="D18" s="309">
        <f>D17/F17</f>
        <v>0.6</v>
      </c>
      <c r="E18" s="361">
        <f>+E17/F17</f>
        <v>0.4</v>
      </c>
      <c r="F18" s="367">
        <f t="shared" si="0"/>
        <v>1</v>
      </c>
      <c r="G18" s="388">
        <f>+G17/I17</f>
        <v>0.33333333333333331</v>
      </c>
      <c r="H18" s="388">
        <f>+H17/I17</f>
        <v>0.66666666666666663</v>
      </c>
      <c r="I18" s="388">
        <f t="shared" si="1"/>
        <v>1</v>
      </c>
      <c r="J18" s="311">
        <f>+J17/M17</f>
        <v>0.2</v>
      </c>
      <c r="K18" s="310">
        <f>+K17/M17</f>
        <v>0.8</v>
      </c>
      <c r="L18" s="361">
        <f>+L17/M17</f>
        <v>0</v>
      </c>
      <c r="M18" s="367">
        <f t="shared" si="2"/>
        <v>1</v>
      </c>
      <c r="N18" s="312">
        <f>+N17/Q17</f>
        <v>0</v>
      </c>
      <c r="O18" s="313">
        <f>+O17/Q17</f>
        <v>0</v>
      </c>
      <c r="P18" s="314">
        <f>+P17/Q17</f>
        <v>1</v>
      </c>
      <c r="Q18" s="373">
        <f t="shared" si="3"/>
        <v>1</v>
      </c>
      <c r="R18" s="311">
        <f>+R17/T17</f>
        <v>0</v>
      </c>
      <c r="S18" s="376">
        <f>+S17/T17</f>
        <v>1</v>
      </c>
      <c r="T18" s="390">
        <f>SUM(R18:S18)</f>
        <v>1</v>
      </c>
      <c r="U18" s="309">
        <f>+U17/X17</f>
        <v>0.2</v>
      </c>
      <c r="V18" s="310">
        <f>+V17/X17</f>
        <v>0.8</v>
      </c>
      <c r="W18" s="361">
        <f>+W17/X17</f>
        <v>0</v>
      </c>
      <c r="X18" s="367">
        <f t="shared" si="4"/>
        <v>1</v>
      </c>
      <c r="Y18" s="430">
        <f>+Y17/AB17</f>
        <v>0</v>
      </c>
      <c r="Z18" s="310">
        <f>+Z17/AB17</f>
        <v>0.8</v>
      </c>
      <c r="AA18" s="361">
        <f>+AA17/AB17</f>
        <v>0.2</v>
      </c>
      <c r="AB18" s="431">
        <f t="shared" si="5"/>
        <v>1</v>
      </c>
    </row>
    <row r="19" spans="1:28" ht="17.25" hidden="1" customHeight="1" x14ac:dyDescent="0.2">
      <c r="A19" s="568" t="s">
        <v>211</v>
      </c>
      <c r="B19" s="579">
        <f>COUNTIFS('Consolidado Mapa de Riesgos'!$C$8:$C$91,A19,'Consolidado Mapa de Riesgos'!$B$8:$B$91,"&lt;&gt;0")</f>
        <v>2</v>
      </c>
      <c r="C19" s="580">
        <f>COUNTIFS('Consolidado Mapa de Riesgos'!$C$8:$C$91,A19)</f>
        <v>9</v>
      </c>
      <c r="D19" s="291">
        <f>COUNTIFS('Consolidado Mapa de Riesgos'!$C$8:$C$91,A19,'Consolidado Mapa de Riesgos'!$AM$8:$AM$91,"Cumple")</f>
        <v>0</v>
      </c>
      <c r="E19" s="294">
        <f>COUNTIFS('Consolidado Mapa de Riesgos'!$C$8:$C$91,A19,'Consolidado Mapa de Riesgos'!$AM$8:$AM$91,"No Cumple")</f>
        <v>9</v>
      </c>
      <c r="F19" s="368">
        <f t="shared" si="0"/>
        <v>9</v>
      </c>
      <c r="G19" s="387">
        <f>COUNTIFS('Consolidado Mapa de Riesgos'!$C$8:$C$91,A19,'Consolidado Mapa de Riesgos'!$AM$8:$AM$91,"Cumple",'Consolidado Mapa de Riesgos'!$B$8:$B$91,"&lt;&gt;0")</f>
        <v>0</v>
      </c>
      <c r="H19" s="387">
        <f>COUNTIFS('Consolidado Mapa de Riesgos'!$C$8:$C$91,A19,'Consolidado Mapa de Riesgos'!$AM$8:$AM$91,"No Cumple",'Consolidado Mapa de Riesgos'!$B$8:$B$91,"&lt;&gt;0")</f>
        <v>2</v>
      </c>
      <c r="I19" s="387">
        <f t="shared" si="1"/>
        <v>2</v>
      </c>
      <c r="J19" s="295">
        <f>COUNTIFS('Consolidado Mapa de Riesgos'!$C$8:$C$91,A19,'Consolidado Mapa de Riesgos'!$AK$8:$AK$91,"Débil")</f>
        <v>2</v>
      </c>
      <c r="K19" s="287">
        <f>COUNTIFS('Consolidado Mapa de Riesgos'!$C$8:$C$91,A19,'Consolidado Mapa de Riesgos'!$AK$8:$AK$91,"Moderado")</f>
        <v>7</v>
      </c>
      <c r="L19" s="294">
        <f>COUNTIFS('Consolidado Mapa de Riesgos'!$C$8:$C$91,A19,'Consolidado Mapa de Riesgos'!$AK$8:$AK$91,"Fuerte")</f>
        <v>0</v>
      </c>
      <c r="M19" s="368">
        <f t="shared" si="2"/>
        <v>9</v>
      </c>
      <c r="N19" s="288">
        <f>COUNTIFS('EVALUACIÓN DE CONTROLES'!$B$8:$B$91,A19,'EVALUACIÓN DE CONTROLES'!$AN$8:$AN$91,"Débil")</f>
        <v>2</v>
      </c>
      <c r="O19" s="289">
        <f>COUNTIFS('EVALUACIÓN DE CONTROLES'!$B$8:$B$91,A19,'EVALUACIÓN DE CONTROLES'!$AN$8:$AN$91,"Moderado")</f>
        <v>0</v>
      </c>
      <c r="P19" s="290">
        <f>COUNTIFS('EVALUACIÓN DE CONTROLES'!$B$8:$B$91,A19,'EVALUACIÓN DE CONTROLES'!$AN$8:$AN$91,"Fuerte")</f>
        <v>7</v>
      </c>
      <c r="Q19" s="334">
        <f t="shared" si="3"/>
        <v>9</v>
      </c>
      <c r="R19" s="291">
        <f>COUNTIFS('EVALUACIÓN DE CONTROLES'!$B$8:$B$91,A19,'EVALUACIÓN DE CONTROLES'!$AR$8:$AR$91,"SI",'EVALUACIÓN DE CONTROLES'!$A$8:$A$91,"&lt;&gt;0")</f>
        <v>0</v>
      </c>
      <c r="S19" s="294">
        <f>COUNTIFS('EVALUACIÓN DE CONTROLES'!$B$8:$B$91,A19,'EVALUACIÓN DE CONTROLES'!$AR$8:$AR$91,"NO",'EVALUACIÓN DE CONTROLES'!A$8:A$91,"&lt;&gt;0")</f>
        <v>2</v>
      </c>
      <c r="T19" s="391">
        <f>+R19+S19</f>
        <v>2</v>
      </c>
      <c r="U19" s="291">
        <f>COUNTIFS('EVALUACIÓN DE CONTROLES'!$B$8:$B$91,A19,'EVALUACIÓN DE CONTROLES'!$AP$8:$AP$91,"Débil")</f>
        <v>2</v>
      </c>
      <c r="V19" s="287">
        <f>COUNTIFS('EVALUACIÓN DE CONTROLES'!$B$8:$B$91,A19,'EVALUACIÓN DE CONTROLES'!$AP$8:$AP$91,"Moderado")</f>
        <v>7</v>
      </c>
      <c r="W19" s="294">
        <f>COUNTIFS('EVALUACIÓN DE CONTROLES'!$B$8:$B$91,A19,'EVALUACIÓN DE CONTROLES'!$AP$8:$AP$91,"Fuerte")</f>
        <v>0</v>
      </c>
      <c r="X19" s="368">
        <f t="shared" si="4"/>
        <v>9</v>
      </c>
      <c r="Y19" s="353">
        <f>COUNTIFS('EVALUACIÓN DE CONTROLES'!$B$8:$B$91,A19,'EVALUACIÓN DE CONTROLES'!$AQ$8:$AQ$91,"Se debe mantener el control")</f>
        <v>0</v>
      </c>
      <c r="Z19" s="409">
        <f>COUNTIFS('EVALUACIÓN DE CONTROLES'!$B$8:$B$91,A19,'EVALUACIÓN DE CONTROLES'!$AQ$8:$AQ$91,"El control requiere ajustes de diseño o de ejecución")</f>
        <v>7</v>
      </c>
      <c r="AA19" s="420">
        <f>COUNTIFS('EVALUACIÓN DE CONTROLES'!$B$8:$B$91,A19,'EVALUACIÓN DE CONTROLES'!$AQ$8:$AQ$91,"El control requiere rediseño")</f>
        <v>2</v>
      </c>
      <c r="AB19" s="368">
        <f t="shared" si="5"/>
        <v>9</v>
      </c>
    </row>
    <row r="20" spans="1:28" s="284" customFormat="1" ht="17.25" hidden="1" customHeight="1" x14ac:dyDescent="0.2">
      <c r="A20" s="569"/>
      <c r="B20" s="571"/>
      <c r="C20" s="581"/>
      <c r="D20" s="292">
        <f>D19/F19</f>
        <v>0</v>
      </c>
      <c r="E20" s="360">
        <f>+E19/F19</f>
        <v>1</v>
      </c>
      <c r="F20" s="365">
        <f t="shared" si="0"/>
        <v>1</v>
      </c>
      <c r="G20" s="388">
        <f>+G19/I19</f>
        <v>0</v>
      </c>
      <c r="H20" s="388">
        <f>+H19/I19</f>
        <v>1</v>
      </c>
      <c r="I20" s="388">
        <f t="shared" si="1"/>
        <v>1</v>
      </c>
      <c r="J20" s="296">
        <f>+J19/M19</f>
        <v>0.22222222222222221</v>
      </c>
      <c r="K20" s="293">
        <f>+K19/M19</f>
        <v>0.77777777777777779</v>
      </c>
      <c r="L20" s="360">
        <f>+L19/M19</f>
        <v>0</v>
      </c>
      <c r="M20" s="365">
        <f t="shared" si="2"/>
        <v>1</v>
      </c>
      <c r="N20" s="297">
        <f>+N19/Q19</f>
        <v>0.22222222222222221</v>
      </c>
      <c r="O20" s="298">
        <f>+O19/Q19</f>
        <v>0</v>
      </c>
      <c r="P20" s="299">
        <f>+P19/Q19</f>
        <v>0.77777777777777779</v>
      </c>
      <c r="Q20" s="372">
        <f t="shared" si="3"/>
        <v>1</v>
      </c>
      <c r="R20" s="296">
        <f>+R19/T19</f>
        <v>0</v>
      </c>
      <c r="S20" s="375">
        <f>+S19/T19</f>
        <v>1</v>
      </c>
      <c r="T20" s="388">
        <f>SUM(R20:S20)</f>
        <v>1</v>
      </c>
      <c r="U20" s="292">
        <f>+U19/X19</f>
        <v>0.22222222222222221</v>
      </c>
      <c r="V20" s="293">
        <f>+V19/X19</f>
        <v>0.77777777777777779</v>
      </c>
      <c r="W20" s="360">
        <f>+W19/X19</f>
        <v>0</v>
      </c>
      <c r="X20" s="365">
        <f t="shared" si="4"/>
        <v>1</v>
      </c>
      <c r="Y20" s="414">
        <f>+Y19/AB19</f>
        <v>0</v>
      </c>
      <c r="Z20" s="293">
        <f>+Z19/AB19</f>
        <v>0.77777777777777779</v>
      </c>
      <c r="AA20" s="360">
        <f>+AA19/AB19</f>
        <v>0.22222222222222221</v>
      </c>
      <c r="AB20" s="425">
        <f t="shared" si="5"/>
        <v>1</v>
      </c>
    </row>
    <row r="21" spans="1:28" ht="17.25" hidden="1" customHeight="1" x14ac:dyDescent="0.2">
      <c r="A21" s="552" t="s">
        <v>291</v>
      </c>
      <c r="B21" s="575">
        <f>COUNTIFS('Consolidado Mapa de Riesgos'!$C$8:$C$91,A21,'Consolidado Mapa de Riesgos'!$B$8:$B$91,"&lt;&gt;0")</f>
        <v>2</v>
      </c>
      <c r="C21" s="577">
        <f>COUNTIFS('Consolidado Mapa de Riesgos'!$C$8:$C$91,A21)</f>
        <v>4</v>
      </c>
      <c r="D21" s="302">
        <f>COUNTIFS('Consolidado Mapa de Riesgos'!$C$8:$C$91,A21,'Consolidado Mapa de Riesgos'!$AM$8:$AM$91,"Cumple")</f>
        <v>1</v>
      </c>
      <c r="E21" s="304">
        <f>COUNTIFS('Consolidado Mapa de Riesgos'!$C$8:$C$91,A21,'Consolidado Mapa de Riesgos'!$AM$8:$AM$91,"No Cumple")</f>
        <v>3</v>
      </c>
      <c r="F21" s="366">
        <f t="shared" si="0"/>
        <v>4</v>
      </c>
      <c r="G21" s="387">
        <f>COUNTIFS('Consolidado Mapa de Riesgos'!$C$8:$C$91,A21,'Consolidado Mapa de Riesgos'!$AM$8:$AM$91,"Cumple",'Consolidado Mapa de Riesgos'!$B$8:$B$91,"&lt;&gt;0")</f>
        <v>1</v>
      </c>
      <c r="H21" s="387">
        <f>COUNTIFS('Consolidado Mapa de Riesgos'!$C$8:$C$91,A21,'Consolidado Mapa de Riesgos'!$AM$8:$AM$91,"No Cumple",'Consolidado Mapa de Riesgos'!$B$8:$B$91,"&lt;&gt;0")</f>
        <v>1</v>
      </c>
      <c r="I21" s="387">
        <f t="shared" si="1"/>
        <v>2</v>
      </c>
      <c r="J21" s="305">
        <f>COUNTIFS('Consolidado Mapa de Riesgos'!$C$8:$C$91,A21,'Consolidado Mapa de Riesgos'!$AK$8:$AK$91,"Débil")</f>
        <v>2</v>
      </c>
      <c r="K21" s="303">
        <f>COUNTIFS('Consolidado Mapa de Riesgos'!$C$8:$C$91,A21,'Consolidado Mapa de Riesgos'!$AK$8:$AK$91,"Moderado")</f>
        <v>2</v>
      </c>
      <c r="L21" s="304">
        <f>COUNTIFS('Consolidado Mapa de Riesgos'!$C$8:$C$91,A21,'Consolidado Mapa de Riesgos'!$AK$8:$AK$91,"Fuerte")</f>
        <v>0</v>
      </c>
      <c r="M21" s="366">
        <f t="shared" si="2"/>
        <v>4</v>
      </c>
      <c r="N21" s="306">
        <f>COUNTIFS('EVALUACIÓN DE CONTROLES'!$B$8:$B$91,A21,'EVALUACIÓN DE CONTROLES'!$AN$8:$AN$91,"Débil")</f>
        <v>0</v>
      </c>
      <c r="O21" s="307">
        <f>COUNTIFS('EVALUACIÓN DE CONTROLES'!$B$8:$B$91,A21,'EVALUACIÓN DE CONTROLES'!$AN$8:$AN$91,"Moderado")</f>
        <v>0</v>
      </c>
      <c r="P21" s="308">
        <f>COUNTIFS('EVALUACIÓN DE CONTROLES'!$B$8:$B$91,A21,'EVALUACIÓN DE CONTROLES'!$AN$8:$AN$91,"Fuerte")</f>
        <v>4</v>
      </c>
      <c r="Q21" s="333">
        <f t="shared" si="3"/>
        <v>4</v>
      </c>
      <c r="R21" s="302">
        <f>COUNTIFS('EVALUACIÓN DE CONTROLES'!$B$8:$B$91,A21,'EVALUACIÓN DE CONTROLES'!$AR$8:$AR$91,"SI",'EVALUACIÓN DE CONTROLES'!$A$8:$A$91,"&lt;&gt;0")</f>
        <v>0</v>
      </c>
      <c r="S21" s="304">
        <f>COUNTIFS('EVALUACIÓN DE CONTROLES'!$B$8:$B$91,A21,'EVALUACIÓN DE CONTROLES'!$AR$8:$AR$91,"NO",'EVALUACIÓN DE CONTROLES'!A$8:A$91,"&lt;&gt;0")</f>
        <v>2</v>
      </c>
      <c r="T21" s="389">
        <f>+R21+S21</f>
        <v>2</v>
      </c>
      <c r="U21" s="302">
        <f>COUNTIFS('EVALUACIÓN DE CONTROLES'!$B$8:$B$91,A21,'EVALUACIÓN DE CONTROLES'!$AP$8:$AP$91,"Débil")</f>
        <v>2</v>
      </c>
      <c r="V21" s="303">
        <f>COUNTIFS('EVALUACIÓN DE CONTROLES'!$B$8:$B$91,A21,'EVALUACIÓN DE CONTROLES'!$AP$8:$AP$91,"Moderado")</f>
        <v>2</v>
      </c>
      <c r="W21" s="304">
        <f>COUNTIFS('EVALUACIÓN DE CONTROLES'!$B$8:$B$91,A21,'EVALUACIÓN DE CONTROLES'!$AP$8:$AP$91,"Fuerte")</f>
        <v>0</v>
      </c>
      <c r="X21" s="366">
        <f t="shared" si="4"/>
        <v>4</v>
      </c>
      <c r="Y21" s="427">
        <f>COUNTIFS('EVALUACIÓN DE CONTROLES'!$B$8:$B$91,A21,'EVALUACIÓN DE CONTROLES'!$AQ$8:$AQ$91,"Se debe mantener el control")</f>
        <v>0</v>
      </c>
      <c r="Z21" s="428">
        <f>COUNTIFS('EVALUACIÓN DE CONTROLES'!$B$8:$B$91,A21,'EVALUACIÓN DE CONTROLES'!$AQ$8:$AQ$91,"El control requiere ajustes de diseño o de ejecución")</f>
        <v>2</v>
      </c>
      <c r="AA21" s="429">
        <f>COUNTIFS('EVALUACIÓN DE CONTROLES'!$B$8:$B$91,A21,'EVALUACIÓN DE CONTROLES'!$AQ$8:$AQ$91,"El control requiere rediseño")</f>
        <v>2</v>
      </c>
      <c r="AB21" s="366">
        <f t="shared" si="5"/>
        <v>4</v>
      </c>
    </row>
    <row r="22" spans="1:28" s="284" customFormat="1" ht="17.25" hidden="1" customHeight="1" x14ac:dyDescent="0.2">
      <c r="A22" s="553"/>
      <c r="B22" s="576"/>
      <c r="C22" s="578"/>
      <c r="D22" s="309">
        <f>D21/F21</f>
        <v>0.25</v>
      </c>
      <c r="E22" s="361">
        <f>+E21/F21</f>
        <v>0.75</v>
      </c>
      <c r="F22" s="367">
        <f t="shared" si="0"/>
        <v>1</v>
      </c>
      <c r="G22" s="388">
        <f>+G21/I21</f>
        <v>0.5</v>
      </c>
      <c r="H22" s="388">
        <f>+H21/I21</f>
        <v>0.5</v>
      </c>
      <c r="I22" s="388">
        <f t="shared" si="1"/>
        <v>1</v>
      </c>
      <c r="J22" s="311">
        <f>+J21/M21</f>
        <v>0.5</v>
      </c>
      <c r="K22" s="310">
        <f>+K21/M21</f>
        <v>0.5</v>
      </c>
      <c r="L22" s="361">
        <f>+L21/M21</f>
        <v>0</v>
      </c>
      <c r="M22" s="367">
        <f t="shared" si="2"/>
        <v>1</v>
      </c>
      <c r="N22" s="312">
        <f>+N21/Q21</f>
        <v>0</v>
      </c>
      <c r="O22" s="313">
        <f>+O21/Q21</f>
        <v>0</v>
      </c>
      <c r="P22" s="314">
        <f>+P21/Q21</f>
        <v>1</v>
      </c>
      <c r="Q22" s="373">
        <f t="shared" si="3"/>
        <v>1</v>
      </c>
      <c r="R22" s="311">
        <f>+R21/T21</f>
        <v>0</v>
      </c>
      <c r="S22" s="376">
        <f>+S21/T21</f>
        <v>1</v>
      </c>
      <c r="T22" s="390">
        <f>SUM(R22:S22)</f>
        <v>1</v>
      </c>
      <c r="U22" s="309">
        <f>+U21/X21</f>
        <v>0.5</v>
      </c>
      <c r="V22" s="310">
        <f>+V21/X21</f>
        <v>0.5</v>
      </c>
      <c r="W22" s="361">
        <f>+W21/X21</f>
        <v>0</v>
      </c>
      <c r="X22" s="367">
        <f t="shared" si="4"/>
        <v>1</v>
      </c>
      <c r="Y22" s="430">
        <f>+Y21/AB21</f>
        <v>0</v>
      </c>
      <c r="Z22" s="310">
        <f>+Z21/AB21</f>
        <v>0.5</v>
      </c>
      <c r="AA22" s="361">
        <f>+AA21/AB21</f>
        <v>0.5</v>
      </c>
      <c r="AB22" s="431">
        <f t="shared" si="5"/>
        <v>1</v>
      </c>
    </row>
    <row r="23" spans="1:28" ht="24.75" hidden="1" customHeight="1" x14ac:dyDescent="0.2">
      <c r="A23" s="573" t="s">
        <v>785</v>
      </c>
      <c r="B23" s="579">
        <f>COUNTIFS('Consolidado Mapa de Riesgos'!$C$8:$C$91,A23,'Consolidado Mapa de Riesgos'!$B$8:$B$91,"&lt;&gt;0")</f>
        <v>1</v>
      </c>
      <c r="C23" s="580">
        <f>COUNTIFS('Consolidado Mapa de Riesgos'!$C$8:$C$91,A23)</f>
        <v>2</v>
      </c>
      <c r="D23" s="291">
        <f>COUNTIFS('Consolidado Mapa de Riesgos'!$C$8:$C$91,A23,'Consolidado Mapa de Riesgos'!$AM$8:$AM$91,"Cumple")</f>
        <v>0</v>
      </c>
      <c r="E23" s="294">
        <f>COUNTIFS('Consolidado Mapa de Riesgos'!$C$8:$C$91,A23,'Consolidado Mapa de Riesgos'!$AM$8:$AM$91,"No Cumple")</f>
        <v>2</v>
      </c>
      <c r="F23" s="368">
        <f t="shared" si="0"/>
        <v>2</v>
      </c>
      <c r="G23" s="387">
        <f>COUNTIFS('Consolidado Mapa de Riesgos'!$C$8:$C$91,A23,'Consolidado Mapa de Riesgos'!$AM$8:$AM$91,"Cumple",'Consolidado Mapa de Riesgos'!$B$8:$B$91,"&lt;&gt;0")</f>
        <v>0</v>
      </c>
      <c r="H23" s="387">
        <f>COUNTIFS('Consolidado Mapa de Riesgos'!$C$8:$C$91,A23,'Consolidado Mapa de Riesgos'!$AM$8:$AM$91,"No Cumple",'Consolidado Mapa de Riesgos'!$B$8:$B$91,"&lt;&gt;0")</f>
        <v>1</v>
      </c>
      <c r="I23" s="387">
        <f t="shared" si="1"/>
        <v>1</v>
      </c>
      <c r="J23" s="295">
        <f>COUNTIFS('Consolidado Mapa de Riesgos'!$C$8:$C$91,A23,'Consolidado Mapa de Riesgos'!$AK$8:$AK$91,"Débil")</f>
        <v>0</v>
      </c>
      <c r="K23" s="287">
        <f>COUNTIFS('Consolidado Mapa de Riesgos'!$C$8:$C$91,A23,'Consolidado Mapa de Riesgos'!$AK$8:$AK$91,"Moderado")</f>
        <v>2</v>
      </c>
      <c r="L23" s="294">
        <f>COUNTIFS('Consolidado Mapa de Riesgos'!$C$8:$C$91,A23,'Consolidado Mapa de Riesgos'!$AK$8:$AK$91,"Fuerte")</f>
        <v>0</v>
      </c>
      <c r="M23" s="368">
        <f t="shared" si="2"/>
        <v>2</v>
      </c>
      <c r="N23" s="288">
        <f>COUNTIFS('EVALUACIÓN DE CONTROLES'!$B$8:$B$91,A23,'EVALUACIÓN DE CONTROLES'!$AN$8:$AN$91,"Débil")</f>
        <v>0</v>
      </c>
      <c r="O23" s="289">
        <f>COUNTIFS('EVALUACIÓN DE CONTROLES'!$B$8:$B$91,A23,'EVALUACIÓN DE CONTROLES'!$AN$8:$AN$91,"Moderado")</f>
        <v>0</v>
      </c>
      <c r="P23" s="290">
        <f>COUNTIFS('EVALUACIÓN DE CONTROLES'!$B$8:$B$91,A23,'EVALUACIÓN DE CONTROLES'!$AN$8:$AN$91,"Fuerte")</f>
        <v>2</v>
      </c>
      <c r="Q23" s="334">
        <f t="shared" si="3"/>
        <v>2</v>
      </c>
      <c r="R23" s="291">
        <f>COUNTIFS('EVALUACIÓN DE CONTROLES'!$B$8:$B$91,A23,'EVALUACIÓN DE CONTROLES'!$AR$8:$AR$91,"SI",'EVALUACIÓN DE CONTROLES'!$A$8:$A$91,"&lt;&gt;0")</f>
        <v>0</v>
      </c>
      <c r="S23" s="294">
        <f>COUNTIFS('EVALUACIÓN DE CONTROLES'!$B$8:$B$91,A23,'EVALUACIÓN DE CONTROLES'!$AR$8:$AR$91,"NO",'EVALUACIÓN DE CONTROLES'!A$8:A$91,"&lt;&gt;0")</f>
        <v>1</v>
      </c>
      <c r="T23" s="391">
        <f>+R23+S23</f>
        <v>1</v>
      </c>
      <c r="U23" s="291">
        <f>COUNTIFS('EVALUACIÓN DE CONTROLES'!$B$8:$B$91,A23,'EVALUACIÓN DE CONTROLES'!$AP$8:$AP$91,"Débil")</f>
        <v>0</v>
      </c>
      <c r="V23" s="287">
        <f>COUNTIFS('EVALUACIÓN DE CONTROLES'!$B$8:$B$91,A23,'EVALUACIÓN DE CONTROLES'!$AP$8:$AP$91,"Moderado")</f>
        <v>2</v>
      </c>
      <c r="W23" s="294">
        <f>COUNTIFS('EVALUACIÓN DE CONTROLES'!$B$8:$B$91,A23,'EVALUACIÓN DE CONTROLES'!$AP$8:$AP$91,"Fuerte")</f>
        <v>0</v>
      </c>
      <c r="X23" s="368">
        <f t="shared" si="4"/>
        <v>2</v>
      </c>
      <c r="Y23" s="353">
        <f>COUNTIFS('EVALUACIÓN DE CONTROLES'!$B$8:$B$91,A23,'EVALUACIÓN DE CONTROLES'!$AQ$8:$AQ$91,"Se debe mantener el control")</f>
        <v>0</v>
      </c>
      <c r="Z23" s="409">
        <f>COUNTIFS('EVALUACIÓN DE CONTROLES'!$B$8:$B$91,A23,'EVALUACIÓN DE CONTROLES'!$AQ$8:$AQ$91,"El control requiere ajustes de diseño o de ejecución")</f>
        <v>2</v>
      </c>
      <c r="AA23" s="420">
        <f>COUNTIFS('EVALUACIÓN DE CONTROLES'!$B$8:$B$91,A23,'EVALUACIÓN DE CONTROLES'!$AQ$8:$AQ$91,"El control requiere rediseño")</f>
        <v>0</v>
      </c>
      <c r="AB23" s="368">
        <f t="shared" si="5"/>
        <v>2</v>
      </c>
    </row>
    <row r="24" spans="1:28" s="284" customFormat="1" ht="24.75" hidden="1" customHeight="1" x14ac:dyDescent="0.2">
      <c r="A24" s="574"/>
      <c r="B24" s="571"/>
      <c r="C24" s="581"/>
      <c r="D24" s="292">
        <f>D23/F23</f>
        <v>0</v>
      </c>
      <c r="E24" s="360">
        <f>+E23/F23</f>
        <v>1</v>
      </c>
      <c r="F24" s="365">
        <f t="shared" si="0"/>
        <v>1</v>
      </c>
      <c r="G24" s="388">
        <f>+G23/I23</f>
        <v>0</v>
      </c>
      <c r="H24" s="388">
        <f>+H23/I23</f>
        <v>1</v>
      </c>
      <c r="I24" s="388">
        <f t="shared" si="1"/>
        <v>1</v>
      </c>
      <c r="J24" s="296">
        <f>+J23/M23</f>
        <v>0</v>
      </c>
      <c r="K24" s="293">
        <f>+K23/M23</f>
        <v>1</v>
      </c>
      <c r="L24" s="360">
        <f>+L23/M23</f>
        <v>0</v>
      </c>
      <c r="M24" s="365">
        <f t="shared" si="2"/>
        <v>1</v>
      </c>
      <c r="N24" s="297">
        <f>+N23/Q23</f>
        <v>0</v>
      </c>
      <c r="O24" s="298">
        <f>+O23/Q23</f>
        <v>0</v>
      </c>
      <c r="P24" s="299">
        <f>+P23/Q23</f>
        <v>1</v>
      </c>
      <c r="Q24" s="372">
        <f t="shared" si="3"/>
        <v>1</v>
      </c>
      <c r="R24" s="296">
        <f>+R23/T23</f>
        <v>0</v>
      </c>
      <c r="S24" s="375">
        <f>+S23/T23</f>
        <v>1</v>
      </c>
      <c r="T24" s="388">
        <f>SUM(R24:S24)</f>
        <v>1</v>
      </c>
      <c r="U24" s="292">
        <f>+U23/X23</f>
        <v>0</v>
      </c>
      <c r="V24" s="293">
        <f>+V23/X23</f>
        <v>1</v>
      </c>
      <c r="W24" s="360">
        <f>+W23/X23</f>
        <v>0</v>
      </c>
      <c r="X24" s="365">
        <f t="shared" si="4"/>
        <v>1</v>
      </c>
      <c r="Y24" s="414">
        <f>+Y23/AB23</f>
        <v>0</v>
      </c>
      <c r="Z24" s="293">
        <f>+Z23/AB23</f>
        <v>1</v>
      </c>
      <c r="AA24" s="360">
        <f>+AA23/AB23</f>
        <v>0</v>
      </c>
      <c r="AB24" s="425">
        <f t="shared" si="5"/>
        <v>1</v>
      </c>
    </row>
    <row r="25" spans="1:28" ht="17.25" hidden="1" customHeight="1" x14ac:dyDescent="0.2">
      <c r="A25" s="552" t="s">
        <v>171</v>
      </c>
      <c r="B25" s="575">
        <f>COUNTIFS('Consolidado Mapa de Riesgos'!$C$8:$C$91,A25,'Consolidado Mapa de Riesgos'!$B$8:$B$91,"&lt;&gt;0")</f>
        <v>2</v>
      </c>
      <c r="C25" s="577">
        <f>COUNTIFS('Consolidado Mapa de Riesgos'!$C$8:$C$91,A25)</f>
        <v>4</v>
      </c>
      <c r="D25" s="302">
        <f>COUNTIFS('Consolidado Mapa de Riesgos'!$C$8:$C$91,A25,'Consolidado Mapa de Riesgos'!$AM$8:$AM$91,"Cumple")</f>
        <v>4</v>
      </c>
      <c r="E25" s="304">
        <f>COUNTIFS('Consolidado Mapa de Riesgos'!$C$8:$C$91,A25,'Consolidado Mapa de Riesgos'!$AM$8:$AM$91,"No Cumple")</f>
        <v>0</v>
      </c>
      <c r="F25" s="366">
        <f t="shared" si="0"/>
        <v>4</v>
      </c>
      <c r="G25" s="387">
        <f>COUNTIFS('Consolidado Mapa de Riesgos'!$C$8:$C$91,A25,'Consolidado Mapa de Riesgos'!$AM$8:$AM$91,"Cumple",'Consolidado Mapa de Riesgos'!$B$8:$B$91,"&lt;&gt;0")</f>
        <v>2</v>
      </c>
      <c r="H25" s="387">
        <f>COUNTIFS('Consolidado Mapa de Riesgos'!$C$8:$C$91,A25,'Consolidado Mapa de Riesgos'!$AM$8:$AM$91,"No Cumple",'Consolidado Mapa de Riesgos'!$B$8:$B$91,"&lt;&gt;0")</f>
        <v>0</v>
      </c>
      <c r="I25" s="387">
        <f t="shared" si="1"/>
        <v>2</v>
      </c>
      <c r="J25" s="305">
        <f>COUNTIFS('Consolidado Mapa de Riesgos'!$C$8:$C$91,A25,'Consolidado Mapa de Riesgos'!$AK$8:$AK$91,"Débil")</f>
        <v>4</v>
      </c>
      <c r="K25" s="303">
        <f>COUNTIFS('Consolidado Mapa de Riesgos'!$C$8:$C$91,A25,'Consolidado Mapa de Riesgos'!$AK$8:$AK$91,"Moderado")</f>
        <v>0</v>
      </c>
      <c r="L25" s="304">
        <f>COUNTIFS('Consolidado Mapa de Riesgos'!$C$8:$C$91,A25,'Consolidado Mapa de Riesgos'!$AK$8:$AK$91,"Fuerte")</f>
        <v>0</v>
      </c>
      <c r="M25" s="366">
        <f t="shared" si="2"/>
        <v>4</v>
      </c>
      <c r="N25" s="306">
        <f>COUNTIFS('EVALUACIÓN DE CONTROLES'!$B$8:$B$91,A25,'EVALUACIÓN DE CONTROLES'!$AN$8:$AN$91,"Débil")</f>
        <v>2</v>
      </c>
      <c r="O25" s="307">
        <f>COUNTIFS('EVALUACIÓN DE CONTROLES'!$B$8:$B$91,A25,'EVALUACIÓN DE CONTROLES'!$AN$8:$AN$91,"Moderado")</f>
        <v>1</v>
      </c>
      <c r="P25" s="308">
        <f>COUNTIFS('EVALUACIÓN DE CONTROLES'!$B$8:$B$91,A25,'EVALUACIÓN DE CONTROLES'!$AN$8:$AN$91,"Fuerte")</f>
        <v>1</v>
      </c>
      <c r="Q25" s="333">
        <f t="shared" si="3"/>
        <v>4</v>
      </c>
      <c r="R25" s="302">
        <f>COUNTIFS('EVALUACIÓN DE CONTROLES'!$B$8:$B$91,A25,'EVALUACIÓN DE CONTROLES'!$AR$8:$AR$91,"SI",'EVALUACIÓN DE CONTROLES'!$A$8:$A$91,"&lt;&gt;0")</f>
        <v>0</v>
      </c>
      <c r="S25" s="304">
        <f>COUNTIFS('EVALUACIÓN DE CONTROLES'!$B$8:$B$91,A25,'EVALUACIÓN DE CONTROLES'!$AR$8:$AR$91,"NO",'EVALUACIÓN DE CONTROLES'!A$8:A$91,"&lt;&gt;0")</f>
        <v>1</v>
      </c>
      <c r="T25" s="389">
        <f>+R25+S25</f>
        <v>1</v>
      </c>
      <c r="U25" s="302">
        <f>COUNTIFS('EVALUACIÓN DE CONTROLES'!$B$8:$B$91,A25,'EVALUACIÓN DE CONTROLES'!$AP$8:$AP$91,"Débil")</f>
        <v>4</v>
      </c>
      <c r="V25" s="303">
        <f>COUNTIFS('EVALUACIÓN DE CONTROLES'!$B$8:$B$91,A25,'EVALUACIÓN DE CONTROLES'!$AP$8:$AP$91,"Moderado")</f>
        <v>0</v>
      </c>
      <c r="W25" s="304">
        <f>COUNTIFS('EVALUACIÓN DE CONTROLES'!$B$8:$B$91,A25,'EVALUACIÓN DE CONTROLES'!$AP$8:$AP$91,"Fuerte")</f>
        <v>0</v>
      </c>
      <c r="X25" s="366">
        <f t="shared" si="4"/>
        <v>4</v>
      </c>
      <c r="Y25" s="427">
        <f>COUNTIFS('EVALUACIÓN DE CONTROLES'!$B$8:$B$91,A25,'EVALUACIÓN DE CONTROLES'!$AQ$8:$AQ$91,"Se debe mantener el control")</f>
        <v>0</v>
      </c>
      <c r="Z25" s="428">
        <f>COUNTIFS('EVALUACIÓN DE CONTROLES'!$B$8:$B$91,A25,'EVALUACIÓN DE CONTROLES'!$AQ$8:$AQ$91,"El control requiere ajustes de diseño o de ejecución")</f>
        <v>0</v>
      </c>
      <c r="AA25" s="429">
        <f>COUNTIFS('EVALUACIÓN DE CONTROLES'!$B$8:$B$91,A25,'EVALUACIÓN DE CONTROLES'!$AQ$8:$AQ$91,"El control requiere rediseño")</f>
        <v>4</v>
      </c>
      <c r="AB25" s="366">
        <f t="shared" si="5"/>
        <v>4</v>
      </c>
    </row>
    <row r="26" spans="1:28" s="284" customFormat="1" ht="17.25" hidden="1" customHeight="1" x14ac:dyDescent="0.2">
      <c r="A26" s="553"/>
      <c r="B26" s="576"/>
      <c r="C26" s="578"/>
      <c r="D26" s="309">
        <f>D25/F25</f>
        <v>1</v>
      </c>
      <c r="E26" s="361">
        <f>+E25/F25</f>
        <v>0</v>
      </c>
      <c r="F26" s="367">
        <f t="shared" si="0"/>
        <v>1</v>
      </c>
      <c r="G26" s="388">
        <f>+G25/I25</f>
        <v>1</v>
      </c>
      <c r="H26" s="388">
        <f>+H25/I25</f>
        <v>0</v>
      </c>
      <c r="I26" s="388">
        <f t="shared" si="1"/>
        <v>1</v>
      </c>
      <c r="J26" s="311">
        <f>+J25/M25</f>
        <v>1</v>
      </c>
      <c r="K26" s="310">
        <f>+K25/M25</f>
        <v>0</v>
      </c>
      <c r="L26" s="361">
        <f>+L25/M25</f>
        <v>0</v>
      </c>
      <c r="M26" s="367">
        <f t="shared" si="2"/>
        <v>1</v>
      </c>
      <c r="N26" s="312">
        <f>+N25/Q25</f>
        <v>0.5</v>
      </c>
      <c r="O26" s="313">
        <f>+O25/Q25</f>
        <v>0.25</v>
      </c>
      <c r="P26" s="314">
        <f>+P25/Q25</f>
        <v>0.25</v>
      </c>
      <c r="Q26" s="373">
        <f t="shared" si="3"/>
        <v>1</v>
      </c>
      <c r="R26" s="311">
        <f>+R25/T25</f>
        <v>0</v>
      </c>
      <c r="S26" s="376">
        <f>+S25/T25</f>
        <v>1</v>
      </c>
      <c r="T26" s="390">
        <f>SUM(R26:S26)</f>
        <v>1</v>
      </c>
      <c r="U26" s="309">
        <f>+U25/X25</f>
        <v>1</v>
      </c>
      <c r="V26" s="310">
        <f>+V25/X25</f>
        <v>0</v>
      </c>
      <c r="W26" s="361">
        <f>+W25/X25</f>
        <v>0</v>
      </c>
      <c r="X26" s="367">
        <f t="shared" si="4"/>
        <v>1</v>
      </c>
      <c r="Y26" s="430">
        <f>+Y25/AB25</f>
        <v>0</v>
      </c>
      <c r="Z26" s="310">
        <f>+Z25/AB25</f>
        <v>0</v>
      </c>
      <c r="AA26" s="361">
        <f>+AA25/AB25</f>
        <v>1</v>
      </c>
      <c r="AB26" s="431">
        <f t="shared" si="5"/>
        <v>1</v>
      </c>
    </row>
    <row r="27" spans="1:28" ht="17.25" hidden="1" customHeight="1" x14ac:dyDescent="0.2">
      <c r="A27" s="568" t="s">
        <v>563</v>
      </c>
      <c r="B27" s="579">
        <f>COUNTIFS('Consolidado Mapa de Riesgos'!$C$8:$C$91,A27,'Consolidado Mapa de Riesgos'!$B$8:$B$91,"&lt;&gt;0")</f>
        <v>4</v>
      </c>
      <c r="C27" s="580">
        <f>COUNTIFS('Consolidado Mapa de Riesgos'!$C$8:$C$91,A27)</f>
        <v>6</v>
      </c>
      <c r="D27" s="291">
        <f>COUNTIFS('Consolidado Mapa de Riesgos'!$C$8:$C$91,A27,'Consolidado Mapa de Riesgos'!$AM$8:$AM$91,"Cumple")</f>
        <v>4</v>
      </c>
      <c r="E27" s="294">
        <f>COUNTIFS('Consolidado Mapa de Riesgos'!$C$8:$C$91,A27,'Consolidado Mapa de Riesgos'!$AM$8:$AM$91,"No Cumple")</f>
        <v>2</v>
      </c>
      <c r="F27" s="368">
        <f t="shared" si="0"/>
        <v>6</v>
      </c>
      <c r="G27" s="387">
        <f>COUNTIFS('Consolidado Mapa de Riesgos'!$C$8:$C$91,A27,'Consolidado Mapa de Riesgos'!$AM$8:$AM$91,"Cumple",'Consolidado Mapa de Riesgos'!$B$8:$B$91,"&lt;&gt;0")</f>
        <v>3</v>
      </c>
      <c r="H27" s="387">
        <f>COUNTIFS('Consolidado Mapa de Riesgos'!$C$8:$C$91,A27,'Consolidado Mapa de Riesgos'!$AM$8:$AM$91,"No Cumple",'Consolidado Mapa de Riesgos'!$B$8:$B$91,"&lt;&gt;0")</f>
        <v>1</v>
      </c>
      <c r="I27" s="387">
        <f t="shared" si="1"/>
        <v>4</v>
      </c>
      <c r="J27" s="295">
        <f>COUNTIFS('Consolidado Mapa de Riesgos'!$C$8:$C$91,A27,'Consolidado Mapa de Riesgos'!$AK$8:$AK$91,"Débil")</f>
        <v>5</v>
      </c>
      <c r="K27" s="287">
        <f>COUNTIFS('Consolidado Mapa de Riesgos'!$C$8:$C$91,A27,'Consolidado Mapa de Riesgos'!$AK$8:$AK$91,"Moderado")</f>
        <v>1</v>
      </c>
      <c r="L27" s="294">
        <f>COUNTIFS('Consolidado Mapa de Riesgos'!$C$8:$C$91,A27,'Consolidado Mapa de Riesgos'!$AK$8:$AK$91,"Fuerte")</f>
        <v>0</v>
      </c>
      <c r="M27" s="368">
        <f t="shared" si="2"/>
        <v>6</v>
      </c>
      <c r="N27" s="288">
        <f>COUNTIFS('EVALUACIÓN DE CONTROLES'!$B$8:$B$91,A27,'EVALUACIÓN DE CONTROLES'!$AN$8:$AN$91,"Débil")</f>
        <v>2</v>
      </c>
      <c r="O27" s="289">
        <f>COUNTIFS('EVALUACIÓN DE CONTROLES'!$B$8:$B$91,A27,'EVALUACIÓN DE CONTROLES'!$AN$8:$AN$91,"Moderado")</f>
        <v>0</v>
      </c>
      <c r="P27" s="290">
        <f>COUNTIFS('EVALUACIÓN DE CONTROLES'!$B$8:$B$91,A27,'EVALUACIÓN DE CONTROLES'!$AN$8:$AN$91,"Fuerte")</f>
        <v>4</v>
      </c>
      <c r="Q27" s="334">
        <f t="shared" si="3"/>
        <v>6</v>
      </c>
      <c r="R27" s="291">
        <f>COUNTIFS('EVALUACIÓN DE CONTROLES'!$B$8:$B$91,A27,'EVALUACIÓN DE CONTROLES'!$AR$8:$AR$91,"SI",'EVALUACIÓN DE CONTROLES'!$A$8:$A$91,"&lt;&gt;0")</f>
        <v>0</v>
      </c>
      <c r="S27" s="294">
        <f>COUNTIFS('EVALUACIÓN DE CONTROLES'!$B$8:$B$91,A27,'EVALUACIÓN DE CONTROLES'!$AR$8:$AR$91,"NO",'EVALUACIÓN DE CONTROLES'!A$8:A$91,"&lt;&gt;0")</f>
        <v>4</v>
      </c>
      <c r="T27" s="391">
        <f>+R27+S27</f>
        <v>4</v>
      </c>
      <c r="U27" s="291">
        <f>COUNTIFS('EVALUACIÓN DE CONTROLES'!$B$8:$B$91,A27,'EVALUACIÓN DE CONTROLES'!$AP$8:$AP$91,"Débil")</f>
        <v>5</v>
      </c>
      <c r="V27" s="287">
        <f>COUNTIFS('EVALUACIÓN DE CONTROLES'!$B$8:$B$91,A27,'EVALUACIÓN DE CONTROLES'!$AP$8:$AP$91,"Moderado")</f>
        <v>1</v>
      </c>
      <c r="W27" s="294">
        <f>COUNTIFS('EVALUACIÓN DE CONTROLES'!$B$8:$B$91,A27,'EVALUACIÓN DE CONTROLES'!$AP$8:$AP$91,"Fuerte")</f>
        <v>0</v>
      </c>
      <c r="X27" s="368">
        <f t="shared" si="4"/>
        <v>6</v>
      </c>
      <c r="Y27" s="353">
        <f>COUNTIFS('EVALUACIÓN DE CONTROLES'!$B$8:$B$91,A27,'EVALUACIÓN DE CONTROLES'!$AQ$8:$AQ$91,"Se debe mantener el control")</f>
        <v>0</v>
      </c>
      <c r="Z27" s="409">
        <f>COUNTIFS('EVALUACIÓN DE CONTROLES'!$B$8:$B$91,A27,'EVALUACIÓN DE CONTROLES'!$AQ$8:$AQ$91,"El control requiere ajustes de diseño o de ejecución")</f>
        <v>1</v>
      </c>
      <c r="AA27" s="420">
        <f>COUNTIFS('EVALUACIÓN DE CONTROLES'!$B$8:$B$91,A27,'EVALUACIÓN DE CONTROLES'!$AQ$8:$AQ$91,"El control requiere rediseño")</f>
        <v>5</v>
      </c>
      <c r="AB27" s="368">
        <f t="shared" si="5"/>
        <v>6</v>
      </c>
    </row>
    <row r="28" spans="1:28" s="284" customFormat="1" ht="17.25" hidden="1" customHeight="1" x14ac:dyDescent="0.2">
      <c r="A28" s="569"/>
      <c r="B28" s="571"/>
      <c r="C28" s="581"/>
      <c r="D28" s="292">
        <f>D27/F27</f>
        <v>0.66666666666666663</v>
      </c>
      <c r="E28" s="360">
        <f>+E27/F27</f>
        <v>0.33333333333333331</v>
      </c>
      <c r="F28" s="365">
        <f t="shared" si="0"/>
        <v>1</v>
      </c>
      <c r="G28" s="388">
        <f>+G27/I27</f>
        <v>0.75</v>
      </c>
      <c r="H28" s="388">
        <f>+H27/I27</f>
        <v>0.25</v>
      </c>
      <c r="I28" s="388">
        <f t="shared" si="1"/>
        <v>1</v>
      </c>
      <c r="J28" s="296">
        <f>+J27/M27</f>
        <v>0.83333333333333337</v>
      </c>
      <c r="K28" s="293">
        <f>+K27/M27</f>
        <v>0.16666666666666666</v>
      </c>
      <c r="L28" s="360">
        <f>+L27/M27</f>
        <v>0</v>
      </c>
      <c r="M28" s="365">
        <f t="shared" si="2"/>
        <v>1</v>
      </c>
      <c r="N28" s="297">
        <f>+N27/Q27</f>
        <v>0.33333333333333331</v>
      </c>
      <c r="O28" s="298">
        <f>+O27/Q27</f>
        <v>0</v>
      </c>
      <c r="P28" s="299">
        <f>+P27/Q27</f>
        <v>0.66666666666666663</v>
      </c>
      <c r="Q28" s="372">
        <f t="shared" si="3"/>
        <v>1</v>
      </c>
      <c r="R28" s="296">
        <f>+R27/T27</f>
        <v>0</v>
      </c>
      <c r="S28" s="375">
        <f>+S27/T27</f>
        <v>1</v>
      </c>
      <c r="T28" s="388">
        <f>SUM(R28:S28)</f>
        <v>1</v>
      </c>
      <c r="U28" s="292">
        <f>+U27/X27</f>
        <v>0.83333333333333337</v>
      </c>
      <c r="V28" s="293">
        <f>+V27/X27</f>
        <v>0.16666666666666666</v>
      </c>
      <c r="W28" s="360">
        <f>+W27/X27</f>
        <v>0</v>
      </c>
      <c r="X28" s="365">
        <f t="shared" si="4"/>
        <v>1</v>
      </c>
      <c r="Y28" s="414">
        <f>+Y27/AB27</f>
        <v>0</v>
      </c>
      <c r="Z28" s="293">
        <f>+Z27/AB27</f>
        <v>0.16666666666666666</v>
      </c>
      <c r="AA28" s="360">
        <f>+AA27/AB27</f>
        <v>0.83333333333333337</v>
      </c>
      <c r="AB28" s="425">
        <f t="shared" si="5"/>
        <v>1</v>
      </c>
    </row>
    <row r="29" spans="1:28" ht="17.25" hidden="1" customHeight="1" x14ac:dyDescent="0.2">
      <c r="A29" s="552" t="s">
        <v>131</v>
      </c>
      <c r="B29" s="575">
        <f>COUNTIFS('Consolidado Mapa de Riesgos'!$C$8:$C$91,A29,'Consolidado Mapa de Riesgos'!$B$8:$B$91,"&lt;&gt;0")</f>
        <v>2</v>
      </c>
      <c r="C29" s="577">
        <f>COUNTIFS('Consolidado Mapa de Riesgos'!$C$8:$C$91,A29)</f>
        <v>5</v>
      </c>
      <c r="D29" s="302">
        <f>COUNTIFS('Consolidado Mapa de Riesgos'!$C$8:$C$91,A29,'Consolidado Mapa de Riesgos'!$AM$8:$AM$91,"Cumple")</f>
        <v>0</v>
      </c>
      <c r="E29" s="304">
        <f>COUNTIFS('Consolidado Mapa de Riesgos'!$C$8:$C$91,A29,'Consolidado Mapa de Riesgos'!$AM$8:$AM$91,"No Cumple")</f>
        <v>5</v>
      </c>
      <c r="F29" s="366">
        <f t="shared" si="0"/>
        <v>5</v>
      </c>
      <c r="G29" s="387">
        <f>COUNTIFS('Consolidado Mapa de Riesgos'!$C$8:$C$91,A29,'Consolidado Mapa de Riesgos'!$AM$8:$AM$91,"Cumple",'Consolidado Mapa de Riesgos'!$B$8:$B$91,"&lt;&gt;0")</f>
        <v>0</v>
      </c>
      <c r="H29" s="387">
        <f>COUNTIFS('Consolidado Mapa de Riesgos'!$C$8:$C$91,A29,'Consolidado Mapa de Riesgos'!$AM$8:$AM$91,"No Cumple",'Consolidado Mapa de Riesgos'!$B$8:$B$91,"&lt;&gt;0")</f>
        <v>2</v>
      </c>
      <c r="I29" s="387">
        <f t="shared" si="1"/>
        <v>2</v>
      </c>
      <c r="J29" s="305">
        <f>COUNTIFS('Consolidado Mapa de Riesgos'!$C$8:$C$91,A29,'Consolidado Mapa de Riesgos'!$AK$8:$AK$91,"Débil")</f>
        <v>5</v>
      </c>
      <c r="K29" s="303">
        <f>COUNTIFS('Consolidado Mapa de Riesgos'!$C$8:$C$91,A29,'Consolidado Mapa de Riesgos'!$AK$8:$AK$91,"Moderado")</f>
        <v>0</v>
      </c>
      <c r="L29" s="304">
        <f>COUNTIFS('Consolidado Mapa de Riesgos'!$C$8:$C$91,A29,'Consolidado Mapa de Riesgos'!$AK$8:$AK$91,"Fuerte")</f>
        <v>0</v>
      </c>
      <c r="M29" s="366">
        <f t="shared" si="2"/>
        <v>5</v>
      </c>
      <c r="N29" s="306">
        <f>COUNTIFS('EVALUACIÓN DE CONTROLES'!$B$8:$B$91,A29,'EVALUACIÓN DE CONTROLES'!$AN$8:$AN$91,"Débil")</f>
        <v>3</v>
      </c>
      <c r="O29" s="307">
        <f>COUNTIFS('EVALUACIÓN DE CONTROLES'!$B$8:$B$91,A29,'EVALUACIÓN DE CONTROLES'!$AN$8:$AN$91,"Moderado")</f>
        <v>1</v>
      </c>
      <c r="P29" s="304">
        <f>COUNTIFS('EVALUACIÓN DE CONTROLES'!$B$8:$B$91,A29,'EVALUACIÓN DE CONTROLES'!$AN$8:$AN$91,"Fuerte")</f>
        <v>1</v>
      </c>
      <c r="Q29" s="333">
        <f t="shared" si="3"/>
        <v>5</v>
      </c>
      <c r="R29" s="302">
        <f>COUNTIFS('EVALUACIÓN DE CONTROLES'!$B$8:$B$91,A29,'EVALUACIÓN DE CONTROLES'!$AR$8:$AR$91,"SI",'EVALUACIÓN DE CONTROLES'!$A$8:$A$91,"&lt;&gt;0")</f>
        <v>0</v>
      </c>
      <c r="S29" s="304">
        <f>COUNTIFS('EVALUACIÓN DE CONTROLES'!$B$8:$B$91,A29,'EVALUACIÓN DE CONTROLES'!$AR$8:$AR$91,"NO",'EVALUACIÓN DE CONTROLES'!A$8:A$91,"&lt;&gt;0")</f>
        <v>2</v>
      </c>
      <c r="T29" s="389">
        <f>+R29+S29</f>
        <v>2</v>
      </c>
      <c r="U29" s="302">
        <f>COUNTIFS('EVALUACIÓN DE CONTROLES'!$B$8:$B$91,A29,'EVALUACIÓN DE CONTROLES'!$AP$8:$AP$91,"Débil")</f>
        <v>5</v>
      </c>
      <c r="V29" s="303">
        <f>COUNTIFS('EVALUACIÓN DE CONTROLES'!$B$8:$B$91,A29,'EVALUACIÓN DE CONTROLES'!$AP$8:$AP$91,"Moderado")</f>
        <v>0</v>
      </c>
      <c r="W29" s="304">
        <f>COUNTIFS('EVALUACIÓN DE CONTROLES'!$B$8:$B$91,A29,'EVALUACIÓN DE CONTROLES'!$AP$8:$AP$91,"Fuerte")</f>
        <v>0</v>
      </c>
      <c r="X29" s="366">
        <f t="shared" si="4"/>
        <v>5</v>
      </c>
      <c r="Y29" s="427">
        <f>COUNTIFS('EVALUACIÓN DE CONTROLES'!$B$8:$B$91,A29,'EVALUACIÓN DE CONTROLES'!$AQ$8:$AQ$91,"Se debe mantener el control")</f>
        <v>0</v>
      </c>
      <c r="Z29" s="428">
        <f>COUNTIFS('EVALUACIÓN DE CONTROLES'!$B$8:$B$91,A29,'EVALUACIÓN DE CONTROLES'!$AQ$8:$AQ$91,"El control requiere ajustes de diseño o de ejecución")</f>
        <v>0</v>
      </c>
      <c r="AA29" s="429">
        <f>COUNTIFS('EVALUACIÓN DE CONTROLES'!$B$8:$B$91,A29,'EVALUACIÓN DE CONTROLES'!$AQ$8:$AQ$91,"El control requiere rediseño")</f>
        <v>5</v>
      </c>
      <c r="AB29" s="366">
        <f t="shared" si="5"/>
        <v>5</v>
      </c>
    </row>
    <row r="30" spans="1:28" s="284" customFormat="1" ht="17.25" hidden="1" customHeight="1" x14ac:dyDescent="0.2">
      <c r="A30" s="553"/>
      <c r="B30" s="576"/>
      <c r="C30" s="578"/>
      <c r="D30" s="309">
        <f>D29/F29</f>
        <v>0</v>
      </c>
      <c r="E30" s="361">
        <f>+E29/F29</f>
        <v>1</v>
      </c>
      <c r="F30" s="367">
        <f t="shared" si="0"/>
        <v>1</v>
      </c>
      <c r="G30" s="388">
        <f>+G29/I29</f>
        <v>0</v>
      </c>
      <c r="H30" s="388">
        <f>+H29/I29</f>
        <v>1</v>
      </c>
      <c r="I30" s="388">
        <f t="shared" si="1"/>
        <v>1</v>
      </c>
      <c r="J30" s="311">
        <f>+J29/M29</f>
        <v>1</v>
      </c>
      <c r="K30" s="310">
        <f>+K29/M29</f>
        <v>0</v>
      </c>
      <c r="L30" s="361">
        <f>+L29/M29</f>
        <v>0</v>
      </c>
      <c r="M30" s="367">
        <f t="shared" si="2"/>
        <v>1</v>
      </c>
      <c r="N30" s="312">
        <f>+N29/Q29</f>
        <v>0.6</v>
      </c>
      <c r="O30" s="313">
        <f>+O29/Q29</f>
        <v>0.2</v>
      </c>
      <c r="P30" s="361">
        <f>+P29/Q29</f>
        <v>0.2</v>
      </c>
      <c r="Q30" s="373">
        <f t="shared" si="3"/>
        <v>1</v>
      </c>
      <c r="R30" s="311">
        <f>+R29/T29</f>
        <v>0</v>
      </c>
      <c r="S30" s="376">
        <f>+S29/T29</f>
        <v>1</v>
      </c>
      <c r="T30" s="390">
        <f>SUM(R30:S30)</f>
        <v>1</v>
      </c>
      <c r="U30" s="309">
        <f>+U29/X29</f>
        <v>1</v>
      </c>
      <c r="V30" s="310">
        <f>+V29/X29</f>
        <v>0</v>
      </c>
      <c r="W30" s="361">
        <f>+W29/X29</f>
        <v>0</v>
      </c>
      <c r="X30" s="367">
        <f t="shared" si="4"/>
        <v>1</v>
      </c>
      <c r="Y30" s="430">
        <f>+Y29/AB29</f>
        <v>0</v>
      </c>
      <c r="Z30" s="310">
        <f>+Z29/AB29</f>
        <v>0</v>
      </c>
      <c r="AA30" s="361">
        <f>+AA29/AB29</f>
        <v>1</v>
      </c>
      <c r="AB30" s="431">
        <f t="shared" si="5"/>
        <v>1</v>
      </c>
    </row>
    <row r="31" spans="1:28" ht="17.25" hidden="1" customHeight="1" x14ac:dyDescent="0.2">
      <c r="A31" s="568" t="s">
        <v>82</v>
      </c>
      <c r="B31" s="579">
        <f>COUNTIFS('Consolidado Mapa de Riesgos'!$C$8:$C$91,A31,'Consolidado Mapa de Riesgos'!$B$8:$B$91,"&lt;&gt;0")</f>
        <v>2</v>
      </c>
      <c r="C31" s="580">
        <f>COUNTIFS('Consolidado Mapa de Riesgos'!$C$8:$C$91,A31)</f>
        <v>5</v>
      </c>
      <c r="D31" s="291">
        <f>COUNTIFS('Consolidado Mapa de Riesgos'!$C$8:$C$91,A31,'Consolidado Mapa de Riesgos'!$AM$8:$AM$91,"Cumple")</f>
        <v>3</v>
      </c>
      <c r="E31" s="294">
        <f>COUNTIFS('Consolidado Mapa de Riesgos'!$C$8:$C$91,A31,'Consolidado Mapa de Riesgos'!$AM$8:$AM$91,"No Cumple")</f>
        <v>2</v>
      </c>
      <c r="F31" s="368">
        <f t="shared" si="0"/>
        <v>5</v>
      </c>
      <c r="G31" s="387">
        <f>COUNTIFS('Consolidado Mapa de Riesgos'!$C$8:$C$91,A31,'Consolidado Mapa de Riesgos'!$AM$8:$AM$91,"Cumple",'Consolidado Mapa de Riesgos'!$B$8:$B$91,"&lt;&gt;0")</f>
        <v>2</v>
      </c>
      <c r="H31" s="387">
        <f>COUNTIFS('Consolidado Mapa de Riesgos'!$C$8:$C$91,A31,'Consolidado Mapa de Riesgos'!$AM$8:$AM$91,"No Cumple",'Consolidado Mapa de Riesgos'!$B$8:$B$91,"&lt;&gt;0")</f>
        <v>0</v>
      </c>
      <c r="I31" s="387">
        <f t="shared" si="1"/>
        <v>2</v>
      </c>
      <c r="J31" s="295">
        <f>COUNTIFS('Consolidado Mapa de Riesgos'!$C$8:$C$91,A31,'Consolidado Mapa de Riesgos'!$AK$8:$AK$91,"Débil")</f>
        <v>4</v>
      </c>
      <c r="K31" s="287">
        <f>COUNTIFS('Consolidado Mapa de Riesgos'!$C$8:$C$91,A31,'Consolidado Mapa de Riesgos'!$AK$8:$AK$91,"Moderado")</f>
        <v>1</v>
      </c>
      <c r="L31" s="294">
        <f>COUNTIFS('Consolidado Mapa de Riesgos'!$C$8:$C$91,A31,'Consolidado Mapa de Riesgos'!$AK$8:$AK$91,"Fuerte")</f>
        <v>0</v>
      </c>
      <c r="M31" s="368">
        <f t="shared" si="2"/>
        <v>5</v>
      </c>
      <c r="N31" s="288">
        <f>COUNTIFS('EVALUACIÓN DE CONTROLES'!$B$8:$B$91,A31,'EVALUACIÓN DE CONTROLES'!$AN$8:$AN$91,"Débil")</f>
        <v>0</v>
      </c>
      <c r="O31" s="289">
        <f>COUNTIFS('EVALUACIÓN DE CONTROLES'!$B$8:$B$91,A31,'EVALUACIÓN DE CONTROLES'!$AN$8:$AN$91,"Moderado")</f>
        <v>0</v>
      </c>
      <c r="P31" s="294">
        <f>COUNTIFS('EVALUACIÓN DE CONTROLES'!$B$8:$B$91,A31,'EVALUACIÓN DE CONTROLES'!$AN$8:$AN$91,"Fuerte")</f>
        <v>5</v>
      </c>
      <c r="Q31" s="334">
        <f t="shared" si="3"/>
        <v>5</v>
      </c>
      <c r="R31" s="291">
        <f>COUNTIFS('EVALUACIÓN DE CONTROLES'!$B$8:$B$91,A31,'EVALUACIÓN DE CONTROLES'!$AR$8:$AR$91,"SI",'EVALUACIÓN DE CONTROLES'!$A$8:$A$91,"&lt;&gt;0")</f>
        <v>0</v>
      </c>
      <c r="S31" s="294">
        <f>COUNTIFS('EVALUACIÓN DE CONTROLES'!$B$8:$B$91,A31,'EVALUACIÓN DE CONTROLES'!$AR$8:$AR$91,"NO",'EVALUACIÓN DE CONTROLES'!A$8:A$91,"&lt;&gt;0")</f>
        <v>2</v>
      </c>
      <c r="T31" s="391">
        <f>+R31+S31</f>
        <v>2</v>
      </c>
      <c r="U31" s="291">
        <f>COUNTIFS('EVALUACIÓN DE CONTROLES'!$B$8:$B$91,A31,'EVALUACIÓN DE CONTROLES'!$AP$8:$AP$91,"Débil")</f>
        <v>4</v>
      </c>
      <c r="V31" s="287">
        <f>COUNTIFS('EVALUACIÓN DE CONTROLES'!$B$8:$B$91,A31,'EVALUACIÓN DE CONTROLES'!$AP$8:$AP$91,"Moderado")</f>
        <v>1</v>
      </c>
      <c r="W31" s="294">
        <f>COUNTIFS('EVALUACIÓN DE CONTROLES'!$B$8:$B$91,A31,'EVALUACIÓN DE CONTROLES'!$AP$8:$AP$91,"Fuerte")</f>
        <v>0</v>
      </c>
      <c r="X31" s="368">
        <f t="shared" si="4"/>
        <v>5</v>
      </c>
      <c r="Y31" s="353">
        <f>COUNTIFS('EVALUACIÓN DE CONTROLES'!$B$8:$B$91,A31,'EVALUACIÓN DE CONTROLES'!$AQ$8:$AQ$91,"Se debe mantener el control")</f>
        <v>0</v>
      </c>
      <c r="Z31" s="409">
        <f>COUNTIFS('EVALUACIÓN DE CONTROLES'!$B$8:$B$91,A31,'EVALUACIÓN DE CONTROLES'!$AQ$8:$AQ$91,"El control requiere ajustes de diseño o de ejecución")</f>
        <v>1</v>
      </c>
      <c r="AA31" s="420">
        <f>COUNTIFS('EVALUACIÓN DE CONTROLES'!$B$8:$B$91,A31,'EVALUACIÓN DE CONTROLES'!$AQ$8:$AQ$91,"El control requiere rediseño")</f>
        <v>4</v>
      </c>
      <c r="AB31" s="368">
        <f t="shared" si="5"/>
        <v>5</v>
      </c>
    </row>
    <row r="32" spans="1:28" s="284" customFormat="1" ht="17.25" hidden="1" customHeight="1" x14ac:dyDescent="0.2">
      <c r="A32" s="569"/>
      <c r="B32" s="571"/>
      <c r="C32" s="581"/>
      <c r="D32" s="292">
        <f>D31/F31</f>
        <v>0.6</v>
      </c>
      <c r="E32" s="360">
        <f>+E31/F31</f>
        <v>0.4</v>
      </c>
      <c r="F32" s="365">
        <f t="shared" si="0"/>
        <v>1</v>
      </c>
      <c r="G32" s="388">
        <f>+G31/I31</f>
        <v>1</v>
      </c>
      <c r="H32" s="388">
        <f>+H31/I31</f>
        <v>0</v>
      </c>
      <c r="I32" s="388">
        <f t="shared" si="1"/>
        <v>1</v>
      </c>
      <c r="J32" s="296">
        <f>+J31/M31</f>
        <v>0.8</v>
      </c>
      <c r="K32" s="293">
        <f>+K31/M31</f>
        <v>0.2</v>
      </c>
      <c r="L32" s="360">
        <f>+L31/M31</f>
        <v>0</v>
      </c>
      <c r="M32" s="365">
        <f t="shared" si="2"/>
        <v>1</v>
      </c>
      <c r="N32" s="297">
        <f>+N31/Q31</f>
        <v>0</v>
      </c>
      <c r="O32" s="298">
        <f>+O31/Q31</f>
        <v>0</v>
      </c>
      <c r="P32" s="360">
        <f>+P31/Q31</f>
        <v>1</v>
      </c>
      <c r="Q32" s="372">
        <f t="shared" si="3"/>
        <v>1</v>
      </c>
      <c r="R32" s="296">
        <f>+R31/T31</f>
        <v>0</v>
      </c>
      <c r="S32" s="375">
        <f>+S31/T31</f>
        <v>1</v>
      </c>
      <c r="T32" s="388">
        <f>SUM(R32:S32)</f>
        <v>1</v>
      </c>
      <c r="U32" s="292">
        <f>+U31/X31</f>
        <v>0.8</v>
      </c>
      <c r="V32" s="293">
        <f>+V31/X31</f>
        <v>0.2</v>
      </c>
      <c r="W32" s="360">
        <f>+W31/X31</f>
        <v>0</v>
      </c>
      <c r="X32" s="365">
        <f t="shared" si="4"/>
        <v>1</v>
      </c>
      <c r="Y32" s="414">
        <f>+Y31/AB31</f>
        <v>0</v>
      </c>
      <c r="Z32" s="293">
        <f>+Z31/AB31</f>
        <v>0.2</v>
      </c>
      <c r="AA32" s="360">
        <f>+AA31/AB31</f>
        <v>0.8</v>
      </c>
      <c r="AB32" s="425">
        <f t="shared" si="5"/>
        <v>1</v>
      </c>
    </row>
    <row r="33" spans="1:28" ht="17.25" hidden="1" customHeight="1" x14ac:dyDescent="0.2">
      <c r="A33" s="552" t="s">
        <v>535</v>
      </c>
      <c r="B33" s="575">
        <f>COUNTIFS('Consolidado Mapa de Riesgos'!$C$8:$C$91,A33,'Consolidado Mapa de Riesgos'!$B$8:$B$91,"&lt;&gt;0")</f>
        <v>2</v>
      </c>
      <c r="C33" s="577">
        <f>COUNTIFS('Consolidado Mapa de Riesgos'!$C$8:$C$91,A33)</f>
        <v>4</v>
      </c>
      <c r="D33" s="302">
        <f>COUNTIFS('Consolidado Mapa de Riesgos'!$C$8:$C$91,A33,'Consolidado Mapa de Riesgos'!$AM$8:$AM$91,"Cumple")</f>
        <v>4</v>
      </c>
      <c r="E33" s="304">
        <f>COUNTIFS('Consolidado Mapa de Riesgos'!$C$8:$C$91,A33,'Consolidado Mapa de Riesgos'!$AM$8:$AM$91,"No Cumple")</f>
        <v>0</v>
      </c>
      <c r="F33" s="366">
        <f t="shared" si="0"/>
        <v>4</v>
      </c>
      <c r="G33" s="387">
        <f>COUNTIFS('Consolidado Mapa de Riesgos'!$C$8:$C$91,A33,'Consolidado Mapa de Riesgos'!$AM$8:$AM$91,"Cumple",'Consolidado Mapa de Riesgos'!$B$8:$B$91,"&lt;&gt;0")</f>
        <v>2</v>
      </c>
      <c r="H33" s="387">
        <f>COUNTIFS('Consolidado Mapa de Riesgos'!$C$8:$C$91,A33,'Consolidado Mapa de Riesgos'!$AM$8:$AM$91,"No Cumple",'Consolidado Mapa de Riesgos'!$B$8:$B$91,"&lt;&gt;0")</f>
        <v>0</v>
      </c>
      <c r="I33" s="387">
        <f t="shared" si="1"/>
        <v>2</v>
      </c>
      <c r="J33" s="305">
        <f>COUNTIFS('Consolidado Mapa de Riesgos'!$C$8:$C$91,A33,'Consolidado Mapa de Riesgos'!$AK$8:$AK$91,"Débil")</f>
        <v>4</v>
      </c>
      <c r="K33" s="303">
        <f>COUNTIFS('Consolidado Mapa de Riesgos'!$C$8:$C$91,A33,'Consolidado Mapa de Riesgos'!$AK$8:$AK$91,"Moderado")</f>
        <v>0</v>
      </c>
      <c r="L33" s="304">
        <f>COUNTIFS('Consolidado Mapa de Riesgos'!$C$8:$C$91,A33,'Consolidado Mapa de Riesgos'!$AK$8:$AK$91,"Fuerte")</f>
        <v>0</v>
      </c>
      <c r="M33" s="366">
        <f t="shared" si="2"/>
        <v>4</v>
      </c>
      <c r="N33" s="306">
        <f>COUNTIFS('EVALUACIÓN DE CONTROLES'!$B$8:$B$91,A33,'EVALUACIÓN DE CONTROLES'!$AN$8:$AN$91,"Débil")</f>
        <v>4</v>
      </c>
      <c r="O33" s="307">
        <f>COUNTIFS('EVALUACIÓN DE CONTROLES'!$B$8:$B$91,A33,'EVALUACIÓN DE CONTROLES'!$AN$8:$AN$91,"Moderado")</f>
        <v>0</v>
      </c>
      <c r="P33" s="304">
        <f>COUNTIFS('EVALUACIÓN DE CONTROLES'!$B$8:$B$91,A33,'EVALUACIÓN DE CONTROLES'!$AN$8:$AN$91,"Fuerte")</f>
        <v>0</v>
      </c>
      <c r="Q33" s="333">
        <f t="shared" si="3"/>
        <v>4</v>
      </c>
      <c r="R33" s="302">
        <f>COUNTIFS('EVALUACIÓN DE CONTROLES'!$B$8:$B$91,A33,'EVALUACIÓN DE CONTROLES'!$AR$8:$AR$91,"SI",'EVALUACIÓN DE CONTROLES'!$A$8:$A$91,"&lt;&gt;0")</f>
        <v>0</v>
      </c>
      <c r="S33" s="304">
        <f>COUNTIFS('EVALUACIÓN DE CONTROLES'!$B$8:$B$91,A33,'EVALUACIÓN DE CONTROLES'!$AR$8:$AR$91,"NO",'EVALUACIÓN DE CONTROLES'!A$8:A$91,"&lt;&gt;0")</f>
        <v>2</v>
      </c>
      <c r="T33" s="389">
        <f>+R33+S33</f>
        <v>2</v>
      </c>
      <c r="U33" s="302">
        <f>COUNTIFS('EVALUACIÓN DE CONTROLES'!$B$8:$B$91,A33,'EVALUACIÓN DE CONTROLES'!$AP$8:$AP$91,"Débil")</f>
        <v>4</v>
      </c>
      <c r="V33" s="303">
        <f>COUNTIFS('EVALUACIÓN DE CONTROLES'!$B$8:$B$91,A33,'EVALUACIÓN DE CONTROLES'!$AP$8:$AP$91,"Moderado")</f>
        <v>0</v>
      </c>
      <c r="W33" s="304">
        <f>COUNTIFS('EVALUACIÓN DE CONTROLES'!$B$8:$B$91,A33,'EVALUACIÓN DE CONTROLES'!$AP$8:$AP$91,"Fuerte")</f>
        <v>0</v>
      </c>
      <c r="X33" s="366">
        <f t="shared" si="4"/>
        <v>4</v>
      </c>
      <c r="Y33" s="427">
        <f>COUNTIFS('EVALUACIÓN DE CONTROLES'!$B$8:$B$91,A33,'EVALUACIÓN DE CONTROLES'!$AQ$8:$AQ$91,"Se debe mantener el control")</f>
        <v>0</v>
      </c>
      <c r="Z33" s="428">
        <f>COUNTIFS('EVALUACIÓN DE CONTROLES'!$B$8:$B$91,A33,'EVALUACIÓN DE CONTROLES'!$AQ$8:$AQ$91,"El control requiere ajustes de diseño o de ejecución")</f>
        <v>0</v>
      </c>
      <c r="AA33" s="429">
        <f>COUNTIFS('EVALUACIÓN DE CONTROLES'!$B$8:$B$91,A33,'EVALUACIÓN DE CONTROLES'!$AQ$8:$AQ$91,"El control requiere rediseño")</f>
        <v>4</v>
      </c>
      <c r="AB33" s="366">
        <f t="shared" si="5"/>
        <v>4</v>
      </c>
    </row>
    <row r="34" spans="1:28" s="284" customFormat="1" ht="17.25" hidden="1" customHeight="1" x14ac:dyDescent="0.2">
      <c r="A34" s="553"/>
      <c r="B34" s="576"/>
      <c r="C34" s="578"/>
      <c r="D34" s="309">
        <f>D33/F33</f>
        <v>1</v>
      </c>
      <c r="E34" s="361">
        <f>+E33/F33</f>
        <v>0</v>
      </c>
      <c r="F34" s="367">
        <f t="shared" si="0"/>
        <v>1</v>
      </c>
      <c r="G34" s="388">
        <f>+G33/I33</f>
        <v>1</v>
      </c>
      <c r="H34" s="388">
        <f>+H33/I33</f>
        <v>0</v>
      </c>
      <c r="I34" s="388">
        <f t="shared" si="1"/>
        <v>1</v>
      </c>
      <c r="J34" s="311">
        <f>+J33/M33</f>
        <v>1</v>
      </c>
      <c r="K34" s="310">
        <f>+K33/M33</f>
        <v>0</v>
      </c>
      <c r="L34" s="361">
        <f>+L33/M33</f>
        <v>0</v>
      </c>
      <c r="M34" s="367">
        <f t="shared" si="2"/>
        <v>1</v>
      </c>
      <c r="N34" s="312">
        <f>+N33/Q33</f>
        <v>1</v>
      </c>
      <c r="O34" s="313">
        <f>+O33/Q33</f>
        <v>0</v>
      </c>
      <c r="P34" s="361">
        <f>+P33/Q33</f>
        <v>0</v>
      </c>
      <c r="Q34" s="373">
        <f t="shared" si="3"/>
        <v>1</v>
      </c>
      <c r="R34" s="311">
        <f>+R33/T33</f>
        <v>0</v>
      </c>
      <c r="S34" s="376">
        <f>+S33/T33</f>
        <v>1</v>
      </c>
      <c r="T34" s="390">
        <f>SUM(R34:S34)</f>
        <v>1</v>
      </c>
      <c r="U34" s="309">
        <f>+U33/X33</f>
        <v>1</v>
      </c>
      <c r="V34" s="310">
        <f>+V33/X33</f>
        <v>0</v>
      </c>
      <c r="W34" s="361">
        <f>+W33/X33</f>
        <v>0</v>
      </c>
      <c r="X34" s="367">
        <f t="shared" si="4"/>
        <v>1</v>
      </c>
      <c r="Y34" s="430">
        <f>+Y33/AB33</f>
        <v>0</v>
      </c>
      <c r="Z34" s="310">
        <f>+Z33/AB33</f>
        <v>0</v>
      </c>
      <c r="AA34" s="361">
        <f>+AA33/AB33</f>
        <v>1</v>
      </c>
      <c r="AB34" s="431">
        <f t="shared" si="5"/>
        <v>1</v>
      </c>
    </row>
    <row r="35" spans="1:28" ht="17.25" hidden="1" customHeight="1" x14ac:dyDescent="0.2">
      <c r="A35" s="568" t="s">
        <v>397</v>
      </c>
      <c r="B35" s="579">
        <f>COUNTIFS('Consolidado Mapa de Riesgos'!$C$8:$C$91,A35,'Consolidado Mapa de Riesgos'!$B$8:$B$91,"&lt;&gt;0")</f>
        <v>4</v>
      </c>
      <c r="C35" s="580">
        <f>COUNTIFS('Consolidado Mapa de Riesgos'!$C$8:$C$91,A35)</f>
        <v>5</v>
      </c>
      <c r="D35" s="291">
        <f>COUNTIFS('Consolidado Mapa de Riesgos'!$C$8:$C$91,A35,'Consolidado Mapa de Riesgos'!$AM$8:$AM$91,"Cumple")</f>
        <v>3</v>
      </c>
      <c r="E35" s="294">
        <f>COUNTIFS('Consolidado Mapa de Riesgos'!$C$8:$C$91,A35,'Consolidado Mapa de Riesgos'!$AM$8:$AM$91,"No Cumple")</f>
        <v>2</v>
      </c>
      <c r="F35" s="368">
        <f t="shared" si="0"/>
        <v>5</v>
      </c>
      <c r="G35" s="387">
        <f>COUNTIFS('Consolidado Mapa de Riesgos'!$C$8:$C$91,A35,'Consolidado Mapa de Riesgos'!$AM$8:$AM$91,"Cumple",'Consolidado Mapa de Riesgos'!$B$8:$B$91,"&lt;&gt;0")</f>
        <v>3</v>
      </c>
      <c r="H35" s="387">
        <f>COUNTIFS('Consolidado Mapa de Riesgos'!$C$8:$C$91,A35,'Consolidado Mapa de Riesgos'!$AM$8:$AM$91,"No Cumple",'Consolidado Mapa de Riesgos'!$B$8:$B$91,"&lt;&gt;0")</f>
        <v>1</v>
      </c>
      <c r="I35" s="387">
        <f t="shared" si="1"/>
        <v>4</v>
      </c>
      <c r="J35" s="295">
        <f>COUNTIFS('Consolidado Mapa de Riesgos'!$C$8:$C$91,A35,'Consolidado Mapa de Riesgos'!$AK$8:$AK$91,"Débil")</f>
        <v>4</v>
      </c>
      <c r="K35" s="287">
        <f>COUNTIFS('Consolidado Mapa de Riesgos'!$C$8:$C$91,A35,'Consolidado Mapa de Riesgos'!$AK$8:$AK$91,"Moderado")</f>
        <v>1</v>
      </c>
      <c r="L35" s="294">
        <f>COUNTIFS('Consolidado Mapa de Riesgos'!$C$8:$C$91,A35,'Consolidado Mapa de Riesgos'!$AK$8:$AK$91,"Fuerte")</f>
        <v>0</v>
      </c>
      <c r="M35" s="368">
        <f t="shared" si="2"/>
        <v>5</v>
      </c>
      <c r="N35" s="288">
        <f>COUNTIFS('EVALUACIÓN DE CONTROLES'!$B$8:$B$91,A35,'EVALUACIÓN DE CONTROLES'!$AN$8:$AN$91,"Débil")</f>
        <v>4</v>
      </c>
      <c r="O35" s="289">
        <f>COUNTIFS('EVALUACIÓN DE CONTROLES'!$B$8:$B$91,A35,'EVALUACIÓN DE CONTROLES'!$AN$8:$AN$91,"Moderado")</f>
        <v>1</v>
      </c>
      <c r="P35" s="294">
        <f>COUNTIFS('EVALUACIÓN DE CONTROLES'!$B$8:$B$91,A35,'EVALUACIÓN DE CONTROLES'!$AN$8:$AN$91,"Fuerte")</f>
        <v>0</v>
      </c>
      <c r="Q35" s="334">
        <f t="shared" si="3"/>
        <v>5</v>
      </c>
      <c r="R35" s="291">
        <f>COUNTIFS('EVALUACIÓN DE CONTROLES'!$B$8:$B$91,A35,'EVALUACIÓN DE CONTROLES'!$AR$8:$AR$91,"SI",'EVALUACIÓN DE CONTROLES'!$A$8:$A$91,"&lt;&gt;0")</f>
        <v>0</v>
      </c>
      <c r="S35" s="294">
        <f>COUNTIFS('EVALUACIÓN DE CONTROLES'!$B$8:$B$91,A35,'EVALUACIÓN DE CONTROLES'!$AR$8:$AR$91,"NO",'EVALUACIÓN DE CONTROLES'!A$8:A$91,"&lt;&gt;0")</f>
        <v>4</v>
      </c>
      <c r="T35" s="391">
        <f>+R35+S35</f>
        <v>4</v>
      </c>
      <c r="U35" s="291">
        <f>COUNTIFS('EVALUACIÓN DE CONTROLES'!$B$8:$B$91,A35,'EVALUACIÓN DE CONTROLES'!$AP$8:$AP$91,"Débil")</f>
        <v>5</v>
      </c>
      <c r="V35" s="287">
        <f>COUNTIFS('EVALUACIÓN DE CONTROLES'!$B$8:$B$91,A35,'EVALUACIÓN DE CONTROLES'!$AP$8:$AP$91,"Moderado")</f>
        <v>0</v>
      </c>
      <c r="W35" s="294">
        <f>COUNTIFS('EVALUACIÓN DE CONTROLES'!$B$8:$B$91,A35,'EVALUACIÓN DE CONTROLES'!$AP$8:$AP$91,"Fuerte")</f>
        <v>0</v>
      </c>
      <c r="X35" s="368">
        <f t="shared" si="4"/>
        <v>5</v>
      </c>
      <c r="Y35" s="353">
        <f>COUNTIFS('EVALUACIÓN DE CONTROLES'!$B$8:$B$91,A35,'EVALUACIÓN DE CONTROLES'!$AQ$8:$AQ$91,"Se debe mantener el control")</f>
        <v>0</v>
      </c>
      <c r="Z35" s="409">
        <f>COUNTIFS('EVALUACIÓN DE CONTROLES'!$B$8:$B$91,A35,'EVALUACIÓN DE CONTROLES'!$AQ$8:$AQ$91,"El control requiere ajustes de diseño o de ejecución")</f>
        <v>0</v>
      </c>
      <c r="AA35" s="420">
        <f>COUNTIFS('EVALUACIÓN DE CONTROLES'!$B$8:$B$91,A35,'EVALUACIÓN DE CONTROLES'!$AQ$8:$AQ$91,"El control requiere rediseño")</f>
        <v>5</v>
      </c>
      <c r="AB35" s="368">
        <f t="shared" si="5"/>
        <v>5</v>
      </c>
    </row>
    <row r="36" spans="1:28" s="284" customFormat="1" ht="17.25" hidden="1" customHeight="1" x14ac:dyDescent="0.2">
      <c r="A36" s="569"/>
      <c r="B36" s="571"/>
      <c r="C36" s="581"/>
      <c r="D36" s="292">
        <f>D35/F35</f>
        <v>0.6</v>
      </c>
      <c r="E36" s="360">
        <f>+E35/F35</f>
        <v>0.4</v>
      </c>
      <c r="F36" s="365">
        <f t="shared" si="0"/>
        <v>1</v>
      </c>
      <c r="G36" s="388">
        <f>+G35/I35</f>
        <v>0.75</v>
      </c>
      <c r="H36" s="388">
        <f>+H35/I35</f>
        <v>0.25</v>
      </c>
      <c r="I36" s="388">
        <f t="shared" si="1"/>
        <v>1</v>
      </c>
      <c r="J36" s="296">
        <f>+J35/M35</f>
        <v>0.8</v>
      </c>
      <c r="K36" s="293">
        <f>+K35/M35</f>
        <v>0.2</v>
      </c>
      <c r="L36" s="360">
        <f>+L35/M35</f>
        <v>0</v>
      </c>
      <c r="M36" s="365">
        <f t="shared" si="2"/>
        <v>1</v>
      </c>
      <c r="N36" s="297">
        <f>+N35/Q35</f>
        <v>0.8</v>
      </c>
      <c r="O36" s="298">
        <f>+O35/Q35</f>
        <v>0.2</v>
      </c>
      <c r="P36" s="360">
        <f>+P35/Q35</f>
        <v>0</v>
      </c>
      <c r="Q36" s="372">
        <f t="shared" si="3"/>
        <v>1</v>
      </c>
      <c r="R36" s="296">
        <f>+R35/T35</f>
        <v>0</v>
      </c>
      <c r="S36" s="375">
        <f>+S35/T35</f>
        <v>1</v>
      </c>
      <c r="T36" s="388">
        <f>SUM(R36:S36)</f>
        <v>1</v>
      </c>
      <c r="U36" s="292">
        <f>+U35/X35</f>
        <v>1</v>
      </c>
      <c r="V36" s="293">
        <f>+V35/X35</f>
        <v>0</v>
      </c>
      <c r="W36" s="360">
        <f>+W35/X35</f>
        <v>0</v>
      </c>
      <c r="X36" s="365">
        <f t="shared" si="4"/>
        <v>1</v>
      </c>
      <c r="Y36" s="414">
        <f>+Y35/AB35</f>
        <v>0</v>
      </c>
      <c r="Z36" s="293">
        <f>+Z35/AB35</f>
        <v>0</v>
      </c>
      <c r="AA36" s="360">
        <f>+AA35/AB35</f>
        <v>1</v>
      </c>
      <c r="AB36" s="425">
        <f t="shared" si="5"/>
        <v>1</v>
      </c>
    </row>
    <row r="37" spans="1:28" ht="17.25" hidden="1" customHeight="1" x14ac:dyDescent="0.2">
      <c r="A37" s="552" t="s">
        <v>489</v>
      </c>
      <c r="B37" s="575">
        <f>COUNTIFS('Consolidado Mapa de Riesgos'!$C$8:$C$91,A37,'Consolidado Mapa de Riesgos'!$B$8:$B$91,"&lt;&gt;0")</f>
        <v>2</v>
      </c>
      <c r="C37" s="577">
        <f>COUNTIFS('Consolidado Mapa de Riesgos'!$C$8:$C$91,A37)</f>
        <v>5</v>
      </c>
      <c r="D37" s="302">
        <f>COUNTIFS('Consolidado Mapa de Riesgos'!$C$8:$C$91,A37,'Consolidado Mapa de Riesgos'!$AM$8:$AM$91,"Cumple")</f>
        <v>3</v>
      </c>
      <c r="E37" s="304">
        <f>COUNTIFS('Consolidado Mapa de Riesgos'!$C$8:$C$91,A37,'Consolidado Mapa de Riesgos'!$AM$8:$AM$91,"No Cumple")</f>
        <v>2</v>
      </c>
      <c r="F37" s="366">
        <f t="shared" si="0"/>
        <v>5</v>
      </c>
      <c r="G37" s="387">
        <f>COUNTIFS('Consolidado Mapa de Riesgos'!$C$8:$C$91,A37,'Consolidado Mapa de Riesgos'!$AM$8:$AM$91,"Cumple",'Consolidado Mapa de Riesgos'!$B$8:$B$91,"&lt;&gt;0")</f>
        <v>1</v>
      </c>
      <c r="H37" s="387">
        <f>COUNTIFS('Consolidado Mapa de Riesgos'!$C$8:$C$91,A37,'Consolidado Mapa de Riesgos'!$AM$8:$AM$91,"No Cumple",'Consolidado Mapa de Riesgos'!$B$8:$B$91,"&lt;&gt;0")</f>
        <v>1</v>
      </c>
      <c r="I37" s="387">
        <f t="shared" si="1"/>
        <v>2</v>
      </c>
      <c r="J37" s="305">
        <f>COUNTIFS('Consolidado Mapa de Riesgos'!$C$8:$C$91,A37,'Consolidado Mapa de Riesgos'!$AK$8:$AK$91,"Débil")</f>
        <v>4</v>
      </c>
      <c r="K37" s="303">
        <f>COUNTIFS('Consolidado Mapa de Riesgos'!$C$8:$C$91,A37,'Consolidado Mapa de Riesgos'!$AK$8:$AK$91,"Moderado")</f>
        <v>1</v>
      </c>
      <c r="L37" s="304">
        <f>COUNTIFS('Consolidado Mapa de Riesgos'!$C$8:$C$91,A37,'Consolidado Mapa de Riesgos'!$AK$8:$AK$91,"Fuerte")</f>
        <v>0</v>
      </c>
      <c r="M37" s="366">
        <f t="shared" si="2"/>
        <v>5</v>
      </c>
      <c r="N37" s="306">
        <f>COUNTIFS('EVALUACIÓN DE CONTROLES'!$B$8:$B$91,A37,'EVALUACIÓN DE CONTROLES'!$AN$8:$AN$91,"Débil")</f>
        <v>2</v>
      </c>
      <c r="O37" s="307">
        <f>COUNTIFS('EVALUACIÓN DE CONTROLES'!$B$8:$B$91,A37,'EVALUACIÓN DE CONTROLES'!$AN$8:$AN$91,"Moderado")</f>
        <v>2</v>
      </c>
      <c r="P37" s="304">
        <f>COUNTIFS('EVALUACIÓN DE CONTROLES'!$B$8:$B$91,A37,'EVALUACIÓN DE CONTROLES'!$AN$8:$AN$91,"Fuerte")</f>
        <v>1</v>
      </c>
      <c r="Q37" s="333">
        <f t="shared" si="3"/>
        <v>5</v>
      </c>
      <c r="R37" s="302">
        <f>COUNTIFS('EVALUACIÓN DE CONTROLES'!$B$8:$B$91,A37,'EVALUACIÓN DE CONTROLES'!$AR$8:$AR$91,"SI",'EVALUACIÓN DE CONTROLES'!$A$8:$A$91,"&lt;&gt;0")</f>
        <v>0</v>
      </c>
      <c r="S37" s="304">
        <f>COUNTIFS('EVALUACIÓN DE CONTROLES'!$B$8:$B$91,A37,'EVALUACIÓN DE CONTROLES'!$AR$8:$AR$91,"NO",'EVALUACIÓN DE CONTROLES'!A$8:A$91,"&lt;&gt;0")</f>
        <v>2</v>
      </c>
      <c r="T37" s="389">
        <f>+R37+S37</f>
        <v>2</v>
      </c>
      <c r="U37" s="302">
        <f>COUNTIFS('EVALUACIÓN DE CONTROLES'!$B$8:$B$91,A37,'EVALUACIÓN DE CONTROLES'!$AP$8:$AP$91,"Débil")</f>
        <v>4</v>
      </c>
      <c r="V37" s="303">
        <f>COUNTIFS('EVALUACIÓN DE CONTROLES'!$B$8:$B$91,A37,'EVALUACIÓN DE CONTROLES'!$AP$8:$AP$91,"Moderado")</f>
        <v>1</v>
      </c>
      <c r="W37" s="304">
        <f>COUNTIFS('EVALUACIÓN DE CONTROLES'!$B$8:$B$91,A37,'EVALUACIÓN DE CONTROLES'!$AP$8:$AP$91,"Fuerte")</f>
        <v>0</v>
      </c>
      <c r="X37" s="366">
        <f t="shared" si="4"/>
        <v>5</v>
      </c>
      <c r="Y37" s="427">
        <f>COUNTIFS('EVALUACIÓN DE CONTROLES'!$B$8:$B$91,A37,'EVALUACIÓN DE CONTROLES'!$AQ$8:$AQ$91,"Se debe mantener el control")</f>
        <v>0</v>
      </c>
      <c r="Z37" s="428">
        <f>COUNTIFS('EVALUACIÓN DE CONTROLES'!$B$8:$B$91,A37,'EVALUACIÓN DE CONTROLES'!$AQ$8:$AQ$91,"El control requiere ajustes de diseño o de ejecución")</f>
        <v>1</v>
      </c>
      <c r="AA37" s="429">
        <f>COUNTIFS('EVALUACIÓN DE CONTROLES'!$B$8:$B$91,A37,'EVALUACIÓN DE CONTROLES'!$AQ$8:$AQ$91,"El control requiere rediseño")</f>
        <v>4</v>
      </c>
      <c r="AB37" s="366">
        <f t="shared" si="5"/>
        <v>5</v>
      </c>
    </row>
    <row r="38" spans="1:28" s="284" customFormat="1" ht="17.25" hidden="1" customHeight="1" x14ac:dyDescent="0.2">
      <c r="A38" s="553"/>
      <c r="B38" s="576"/>
      <c r="C38" s="578"/>
      <c r="D38" s="309">
        <f>D37/F37</f>
        <v>0.6</v>
      </c>
      <c r="E38" s="361">
        <f>+E37/F37</f>
        <v>0.4</v>
      </c>
      <c r="F38" s="367">
        <f t="shared" si="0"/>
        <v>1</v>
      </c>
      <c r="G38" s="388">
        <f>+G37/I37</f>
        <v>0.5</v>
      </c>
      <c r="H38" s="388">
        <f>+H37/I37</f>
        <v>0.5</v>
      </c>
      <c r="I38" s="388">
        <f t="shared" si="1"/>
        <v>1</v>
      </c>
      <c r="J38" s="311">
        <f>+J37/M37</f>
        <v>0.8</v>
      </c>
      <c r="K38" s="310">
        <f>+K37/M37</f>
        <v>0.2</v>
      </c>
      <c r="L38" s="361">
        <f>+L37/M37</f>
        <v>0</v>
      </c>
      <c r="M38" s="367">
        <f t="shared" si="2"/>
        <v>1</v>
      </c>
      <c r="N38" s="312">
        <f>+N37/Q37</f>
        <v>0.4</v>
      </c>
      <c r="O38" s="313">
        <f>+O37/Q37</f>
        <v>0.4</v>
      </c>
      <c r="P38" s="361">
        <f>+P37/Q37</f>
        <v>0.2</v>
      </c>
      <c r="Q38" s="373">
        <f t="shared" si="3"/>
        <v>1</v>
      </c>
      <c r="R38" s="311">
        <f>+R37/T37</f>
        <v>0</v>
      </c>
      <c r="S38" s="376">
        <f>+S37/T37</f>
        <v>1</v>
      </c>
      <c r="T38" s="390">
        <f>SUM(R38:S38)</f>
        <v>1</v>
      </c>
      <c r="U38" s="309">
        <f>+U37/X37</f>
        <v>0.8</v>
      </c>
      <c r="V38" s="310">
        <f>+V37/X37</f>
        <v>0.2</v>
      </c>
      <c r="W38" s="361">
        <f>+W37/X37</f>
        <v>0</v>
      </c>
      <c r="X38" s="367">
        <f t="shared" si="4"/>
        <v>1</v>
      </c>
      <c r="Y38" s="430">
        <f>+Y37/AB37</f>
        <v>0</v>
      </c>
      <c r="Z38" s="310">
        <f>+Z37/AB37</f>
        <v>0.2</v>
      </c>
      <c r="AA38" s="361">
        <f>+AA37/AB37</f>
        <v>0.8</v>
      </c>
      <c r="AB38" s="431">
        <f t="shared" si="5"/>
        <v>1</v>
      </c>
    </row>
    <row r="39" spans="1:28" ht="17.25" customHeight="1" x14ac:dyDescent="0.2">
      <c r="A39" s="588" t="s">
        <v>41</v>
      </c>
      <c r="B39" s="579">
        <f>COUNTIFS('Consolidado Mapa de Riesgos'!$C$8:$C$91,A39,'Consolidado Mapa de Riesgos'!$B$8:$B$91,"&lt;&gt;0")</f>
        <v>1</v>
      </c>
      <c r="C39" s="580">
        <f>COUNTIFS('Consolidado Mapa de Riesgos'!$C$8:$C$91,A39)</f>
        <v>3</v>
      </c>
      <c r="D39" s="291">
        <f>COUNTIFS('Consolidado Mapa de Riesgos'!$C$8:$C$91,A39,'Consolidado Mapa de Riesgos'!$AM$8:$AM$91,"Cumple")</f>
        <v>0</v>
      </c>
      <c r="E39" s="294">
        <f>COUNTIFS('Consolidado Mapa de Riesgos'!$C$8:$C$91,A39,'Consolidado Mapa de Riesgos'!$AM$8:$AM$91,"No Cumple")</f>
        <v>3</v>
      </c>
      <c r="F39" s="368">
        <f t="shared" si="0"/>
        <v>3</v>
      </c>
      <c r="G39" s="387">
        <f>COUNTIFS('Consolidado Mapa de Riesgos'!$C$8:$C$91,A39,'Consolidado Mapa de Riesgos'!$AM$8:$AM$91,"Cumple",'Consolidado Mapa de Riesgos'!$B$8:$B$91,"&lt;&gt;0")</f>
        <v>0</v>
      </c>
      <c r="H39" s="387">
        <f>COUNTIFS('Consolidado Mapa de Riesgos'!$C$8:$C$91,A39,'Consolidado Mapa de Riesgos'!$AM$8:$AM$91,"No Cumple",'Consolidado Mapa de Riesgos'!$B$8:$B$91,"&lt;&gt;0")</f>
        <v>1</v>
      </c>
      <c r="I39" s="387">
        <f t="shared" si="1"/>
        <v>1</v>
      </c>
      <c r="J39" s="295">
        <f>COUNTIFS('Consolidado Mapa de Riesgos'!$C$8:$C$91,A39,'Consolidado Mapa de Riesgos'!$AK$8:$AK$91,"Débil")</f>
        <v>2</v>
      </c>
      <c r="K39" s="287">
        <f>COUNTIFS('Consolidado Mapa de Riesgos'!$C$8:$C$91,A39,'Consolidado Mapa de Riesgos'!$AK$8:$AK$91,"Moderado")</f>
        <v>1</v>
      </c>
      <c r="L39" s="294">
        <f>COUNTIFS('Consolidado Mapa de Riesgos'!$C$8:$C$91,A39,'Consolidado Mapa de Riesgos'!$AK$8:$AK$91,"Fuerte")</f>
        <v>0</v>
      </c>
      <c r="M39" s="368">
        <f t="shared" si="2"/>
        <v>3</v>
      </c>
      <c r="N39" s="353">
        <f>COUNTIFS('EVALUACIÓN DE CONTROLES'!$B$8:$B$91,A39,'EVALUACIÓN DE CONTROLES'!$AN$8:$AN$91,"Débil")</f>
        <v>1</v>
      </c>
      <c r="O39" s="287">
        <f>COUNTIFS('EVALUACIÓN DE CONTROLES'!$B$8:$B$91,A39,'EVALUACIÓN DE CONTROLES'!$AN$8:$AN$91,"Moderado")</f>
        <v>0</v>
      </c>
      <c r="P39" s="294">
        <f>COUNTIFS('EVALUACIÓN DE CONTROLES'!$B$8:$B$91,A39,'EVALUACIÓN DE CONTROLES'!$AN$8:$AN$91,"Fuerte")</f>
        <v>2</v>
      </c>
      <c r="Q39" s="368">
        <f t="shared" si="3"/>
        <v>3</v>
      </c>
      <c r="R39" s="291">
        <f>COUNTIFS('EVALUACIÓN DE CONTROLES'!$B$8:$B$91,A39,'EVALUACIÓN DE CONTROLES'!$AR$8:$AR$91,"SI",'EVALUACIÓN DE CONTROLES'!$A$8:$A$91,"&lt;&gt;0")</f>
        <v>0</v>
      </c>
      <c r="S39" s="294">
        <f>COUNTIFS('EVALUACIÓN DE CONTROLES'!$B$8:$B$91,A39,'EVALUACIÓN DE CONTROLES'!$AR$8:$AR$91,"NO",'EVALUACIÓN DE CONTROLES'!A$8:A$91,"&lt;&gt;0")</f>
        <v>1</v>
      </c>
      <c r="T39" s="391">
        <f>+R39+S39</f>
        <v>1</v>
      </c>
      <c r="U39" s="291">
        <f>COUNTIFS('EVALUACIÓN DE CONTROLES'!$B$8:$B$91,A39,'EVALUACIÓN DE CONTROLES'!$AP$8:$AP$91,"Débil")</f>
        <v>2</v>
      </c>
      <c r="V39" s="287">
        <f>COUNTIFS('EVALUACIÓN DE CONTROLES'!$B$8:$B$91,A39,'EVALUACIÓN DE CONTROLES'!$AP$8:$AP$91,"Moderado")</f>
        <v>1</v>
      </c>
      <c r="W39" s="294">
        <f>COUNTIFS('EVALUACIÓN DE CONTROLES'!$B$8:$B$91,A39,'EVALUACIÓN DE CONTROLES'!$AP$8:$AP$91,"Fuerte")</f>
        <v>0</v>
      </c>
      <c r="X39" s="368">
        <f t="shared" si="4"/>
        <v>3</v>
      </c>
      <c r="Y39" s="353">
        <f>COUNTIFS('EVALUACIÓN DE CONTROLES'!$B$8:$B$91,A39,'EVALUACIÓN DE CONTROLES'!$AQ$8:$AQ$91,"Se debe mantener el control")</f>
        <v>0</v>
      </c>
      <c r="Z39" s="409">
        <f>COUNTIFS('EVALUACIÓN DE CONTROLES'!$B$8:$B$91,A39,'EVALUACIÓN DE CONTROLES'!$AQ$8:$AQ$91,"El control requiere ajustes de diseño o de ejecución")</f>
        <v>1</v>
      </c>
      <c r="AA39" s="420">
        <f>COUNTIFS('EVALUACIÓN DE CONTROLES'!$B$8:$B$91,A39,'EVALUACIÓN DE CONTROLES'!$AQ$8:$AQ$91,"El control requiere rediseño")</f>
        <v>2</v>
      </c>
      <c r="AB39" s="368">
        <f t="shared" si="5"/>
        <v>3</v>
      </c>
    </row>
    <row r="40" spans="1:28" s="284" customFormat="1" ht="17.25" customHeight="1" thickBot="1" x14ac:dyDescent="0.25">
      <c r="A40" s="589"/>
      <c r="B40" s="570"/>
      <c r="C40" s="590"/>
      <c r="D40" s="315">
        <f>D39/F39</f>
        <v>0</v>
      </c>
      <c r="E40" s="362">
        <f>+E39/F39</f>
        <v>1</v>
      </c>
      <c r="F40" s="369">
        <f t="shared" si="0"/>
        <v>1</v>
      </c>
      <c r="G40" s="388">
        <f>+G39/I39</f>
        <v>0</v>
      </c>
      <c r="H40" s="388">
        <f>+H39/I39</f>
        <v>1</v>
      </c>
      <c r="I40" s="388">
        <f t="shared" si="1"/>
        <v>1</v>
      </c>
      <c r="J40" s="317">
        <f>+J39/M39</f>
        <v>0.66666666666666663</v>
      </c>
      <c r="K40" s="316">
        <f>+K39/M39</f>
        <v>0.33333333333333331</v>
      </c>
      <c r="L40" s="362">
        <f>+L39/M39</f>
        <v>0</v>
      </c>
      <c r="M40" s="369">
        <f t="shared" si="2"/>
        <v>1</v>
      </c>
      <c r="N40" s="318">
        <f>+N39/Q39</f>
        <v>0.33333333333333331</v>
      </c>
      <c r="O40" s="319">
        <f>+O39/Q39</f>
        <v>0</v>
      </c>
      <c r="P40" s="320">
        <f>+P39/Q39</f>
        <v>0.66666666666666663</v>
      </c>
      <c r="Q40" s="374">
        <f t="shared" si="3"/>
        <v>1</v>
      </c>
      <c r="R40" s="352">
        <f>+R39/T39</f>
        <v>0</v>
      </c>
      <c r="S40" s="377">
        <f>+S39/T39</f>
        <v>1</v>
      </c>
      <c r="T40" s="392">
        <f>SUM(R40:S40)</f>
        <v>1</v>
      </c>
      <c r="U40" s="315">
        <f>+U39/X39</f>
        <v>0.66666666666666663</v>
      </c>
      <c r="V40" s="316">
        <f>+V39/X39</f>
        <v>0.33333333333333331</v>
      </c>
      <c r="W40" s="362">
        <f>+W39/X39</f>
        <v>0</v>
      </c>
      <c r="X40" s="369">
        <f t="shared" si="4"/>
        <v>1</v>
      </c>
      <c r="Y40" s="415">
        <f>+Y39/AB39</f>
        <v>0</v>
      </c>
      <c r="Z40" s="411">
        <f>+Z39/AB39</f>
        <v>0.33333333333333331</v>
      </c>
      <c r="AA40" s="421">
        <f>+AA39/AB39</f>
        <v>0.66666666666666663</v>
      </c>
      <c r="AB40" s="426">
        <f t="shared" si="5"/>
        <v>1</v>
      </c>
    </row>
    <row r="41" spans="1:28" ht="15.75" thickBot="1" x14ac:dyDescent="0.3">
      <c r="A41" s="582" t="s">
        <v>849</v>
      </c>
      <c r="B41" s="584">
        <f>SUM(B3:B39)</f>
        <v>39</v>
      </c>
      <c r="C41" s="586">
        <f>SUM(C3:C39)</f>
        <v>84</v>
      </c>
      <c r="D41" s="356">
        <f>+D3+D5+D7+D9+D11+D13+D15+D17+D19+D21+D23+D25+D27+D29+D31+D33+D35+D37+D39</f>
        <v>27</v>
      </c>
      <c r="E41" s="363">
        <f>+E3+E5+E7+E9+E11+E13+E15+E17+E19+E21+E23+E25+E27+E29+E31+E33+E35+E37+E39</f>
        <v>57</v>
      </c>
      <c r="F41" s="363">
        <f>D41+E41</f>
        <v>84</v>
      </c>
      <c r="G41" s="363">
        <f t="shared" ref="G41:H41" si="6">+G3+G5+G7+G9+G11+G13+G15+G17+G19+G21+G23+G25+G27+G29+G31+G33+G35+G37+G39</f>
        <v>16</v>
      </c>
      <c r="H41" s="363">
        <f t="shared" si="6"/>
        <v>23</v>
      </c>
      <c r="I41" s="363">
        <f>G41+H41</f>
        <v>39</v>
      </c>
      <c r="J41" s="356">
        <f>+J3+J5+J7+J9+J11+J13+J15+J17+J19+J21+J23+J25+J27+J29+J31+J33+J35+J37+J39</f>
        <v>55</v>
      </c>
      <c r="K41" s="357">
        <f t="shared" ref="K41:S41" si="7">+K3+K5+K7+K9+K11+K13+K15+K17+K19+K21+K23+K25+K27+K29+K31+K33+K35+K37+K39</f>
        <v>28</v>
      </c>
      <c r="L41" s="363">
        <f t="shared" si="7"/>
        <v>1</v>
      </c>
      <c r="M41" s="370">
        <f t="shared" si="2"/>
        <v>84</v>
      </c>
      <c r="N41" s="384">
        <f>+N3+N5+N7+N9+N11+N13+N15+N17+N19+N21+N23+N25+N27+N29+N31+N33+N35+N37+N39</f>
        <v>27</v>
      </c>
      <c r="O41" s="357">
        <f t="shared" si="7"/>
        <v>13</v>
      </c>
      <c r="P41" s="363">
        <f t="shared" si="7"/>
        <v>44</v>
      </c>
      <c r="Q41" s="385">
        <f t="shared" si="3"/>
        <v>84</v>
      </c>
      <c r="R41" s="356">
        <f t="shared" si="7"/>
        <v>0</v>
      </c>
      <c r="S41" s="363">
        <f t="shared" si="7"/>
        <v>38</v>
      </c>
      <c r="T41" s="393">
        <f>+R41+S41</f>
        <v>38</v>
      </c>
      <c r="U41" s="356">
        <f>U3+U5+U7+U9+U11+U13+U15+U17+U19+U21+U23+U25+U27+U29+U31+U33+U35+U37+U39</f>
        <v>56</v>
      </c>
      <c r="V41" s="357">
        <f>V3+V5+V7+V9+V11+V13+V15+V17+V19+V21+V23+V25+V27+V29+V31+V33+V35+V37+V39</f>
        <v>27</v>
      </c>
      <c r="W41" s="363">
        <f>W3+W5+W7+W9+W11+W13+W15+W17+W19+W21+W23+W25+W27+W29+W31+W33+W35+W37+W39</f>
        <v>1</v>
      </c>
      <c r="X41" s="385">
        <f t="shared" si="4"/>
        <v>84</v>
      </c>
      <c r="Y41" s="416">
        <f>Y3+Y5+Y7+Y9+Y11+Y13+Y15+Y17+Y19+Y21+Y23+Y25+Y27+Y29+Y31+Y33+Y35+Y37+Y39</f>
        <v>1</v>
      </c>
      <c r="Z41" s="413">
        <f>Z3+Z5+Z7+Z9+Z11+Z13+Z15+Z17+Z19+Z21+Z23+Z25+Z27+Z29+Z31+Z33+Z35+Z37+Z39</f>
        <v>27</v>
      </c>
      <c r="AA41" s="422">
        <f>AA3+AA5+AA7+AA9+AA11+AA13+AA15+AA17+AA19+AA21+AA23+AA25+AA27+AA29+AA31+AA33+AA35+AA37+AA39</f>
        <v>56</v>
      </c>
      <c r="AB41" s="349">
        <f t="shared" ref="AB41:AB42" si="8">SUM(Y41:AA41)</f>
        <v>84</v>
      </c>
    </row>
    <row r="42" spans="1:28" ht="15.75" thickBot="1" x14ac:dyDescent="0.3">
      <c r="A42" s="583"/>
      <c r="B42" s="585"/>
      <c r="C42" s="587"/>
      <c r="D42" s="378">
        <f>+D41/F41</f>
        <v>0.32142857142857145</v>
      </c>
      <c r="E42" s="364">
        <f>+E41/F41</f>
        <v>0.6785714285714286</v>
      </c>
      <c r="F42" s="379">
        <f t="shared" si="0"/>
        <v>1</v>
      </c>
      <c r="G42" s="378">
        <f>+G41/I41</f>
        <v>0.41025641025641024</v>
      </c>
      <c r="H42" s="364">
        <f>+H41/I41</f>
        <v>0.58974358974358976</v>
      </c>
      <c r="I42" s="379">
        <f t="shared" ref="I42" si="9">SUM(G42:H42)</f>
        <v>1</v>
      </c>
      <c r="J42" s="358">
        <f>+J41/M41</f>
        <v>0.65476190476190477</v>
      </c>
      <c r="K42" s="359">
        <f>+K41/M41</f>
        <v>0.33333333333333331</v>
      </c>
      <c r="L42" s="364">
        <f>+L41/M41</f>
        <v>1.1904761904761904E-2</v>
      </c>
      <c r="M42" s="371">
        <f>SUM(J42:L42)</f>
        <v>1</v>
      </c>
      <c r="N42" s="380">
        <f>+N41/Q41</f>
        <v>0.32142857142857145</v>
      </c>
      <c r="O42" s="381">
        <f>+O41/Q41</f>
        <v>0.15476190476190477</v>
      </c>
      <c r="P42" s="382">
        <f>+P41/Q41</f>
        <v>0.52380952380952384</v>
      </c>
      <c r="Q42" s="379">
        <f t="shared" si="3"/>
        <v>1</v>
      </c>
      <c r="R42" s="383">
        <f>+R41/T41</f>
        <v>0</v>
      </c>
      <c r="S42" s="382">
        <f>+S41/T41</f>
        <v>1</v>
      </c>
      <c r="T42" s="394">
        <f>SUM(R42:S42)</f>
        <v>1</v>
      </c>
      <c r="U42" s="383">
        <f>+U41/X41</f>
        <v>0.66666666666666663</v>
      </c>
      <c r="V42" s="381">
        <f>+V41/X41</f>
        <v>0.32142857142857145</v>
      </c>
      <c r="W42" s="382">
        <f>+W41/X41</f>
        <v>1.1904761904761904E-2</v>
      </c>
      <c r="X42" s="379">
        <f t="shared" si="4"/>
        <v>1</v>
      </c>
      <c r="Y42" s="417">
        <f>+Y41/AB41</f>
        <v>1.1904761904761904E-2</v>
      </c>
      <c r="Z42" s="412">
        <f>+Z41/AB41</f>
        <v>0.32142857142857145</v>
      </c>
      <c r="AA42" s="423">
        <f>+AA41/AB41</f>
        <v>0.66666666666666663</v>
      </c>
      <c r="AB42" s="379">
        <f t="shared" si="8"/>
        <v>1</v>
      </c>
    </row>
  </sheetData>
  <mergeCells count="70">
    <mergeCell ref="B37:B38"/>
    <mergeCell ref="C37:C38"/>
    <mergeCell ref="B39:B40"/>
    <mergeCell ref="C39:C40"/>
    <mergeCell ref="B19:B20"/>
    <mergeCell ref="C19:C20"/>
    <mergeCell ref="B23:B24"/>
    <mergeCell ref="C23:C24"/>
    <mergeCell ref="B25:B26"/>
    <mergeCell ref="C25:C26"/>
    <mergeCell ref="B21:B22"/>
    <mergeCell ref="C21:C22"/>
    <mergeCell ref="A41:A42"/>
    <mergeCell ref="B41:B42"/>
    <mergeCell ref="C41:C42"/>
    <mergeCell ref="A39:A40"/>
    <mergeCell ref="B27:B28"/>
    <mergeCell ref="C27:C28"/>
    <mergeCell ref="B29:B30"/>
    <mergeCell ref="C29:C30"/>
    <mergeCell ref="B31:B32"/>
    <mergeCell ref="C31:C32"/>
    <mergeCell ref="B33:B34"/>
    <mergeCell ref="C33:C34"/>
    <mergeCell ref="B35:B36"/>
    <mergeCell ref="C35:C36"/>
    <mergeCell ref="A31:A32"/>
    <mergeCell ref="A33:A34"/>
    <mergeCell ref="A17:A18"/>
    <mergeCell ref="B5:B6"/>
    <mergeCell ref="C5:C6"/>
    <mergeCell ref="B7:B8"/>
    <mergeCell ref="C7:C8"/>
    <mergeCell ref="B9:B10"/>
    <mergeCell ref="C9:C10"/>
    <mergeCell ref="C15:C16"/>
    <mergeCell ref="B17:B18"/>
    <mergeCell ref="C17:C18"/>
    <mergeCell ref="C11:C12"/>
    <mergeCell ref="B13:B14"/>
    <mergeCell ref="C13:C14"/>
    <mergeCell ref="B15:B16"/>
    <mergeCell ref="B11:B12"/>
    <mergeCell ref="A7:A8"/>
    <mergeCell ref="A35:A36"/>
    <mergeCell ref="A37:A38"/>
    <mergeCell ref="A19:A20"/>
    <mergeCell ref="A21:A22"/>
    <mergeCell ref="A23:A24"/>
    <mergeCell ref="A25:A26"/>
    <mergeCell ref="A27:A28"/>
    <mergeCell ref="A29:A30"/>
    <mergeCell ref="A9:A10"/>
    <mergeCell ref="A11:A12"/>
    <mergeCell ref="A13:A14"/>
    <mergeCell ref="A15:A16"/>
    <mergeCell ref="B3:B4"/>
    <mergeCell ref="A3:A4"/>
    <mergeCell ref="R1:T1"/>
    <mergeCell ref="Y1:AB1"/>
    <mergeCell ref="G1:I1"/>
    <mergeCell ref="J1:M1"/>
    <mergeCell ref="A5:A6"/>
    <mergeCell ref="C1:C2"/>
    <mergeCell ref="B1:B2"/>
    <mergeCell ref="A1:A2"/>
    <mergeCell ref="N1:Q1"/>
    <mergeCell ref="U1:X1"/>
    <mergeCell ref="C3:C4"/>
    <mergeCell ref="D1:F1"/>
  </mergeCells>
  <pageMargins left="0.70866141732283472" right="0.17" top="0.74803149606299213" bottom="0.74803149606299213" header="0.31496062992125984" footer="0.31496062992125984"/>
  <pageSetup scale="51" orientation="landscape" horizontalDpi="4294967294" verticalDpi="4294967294" r:id="rId1"/>
  <rowBreaks count="1" manualBreakCount="1">
    <brk id="42" max="24" man="1"/>
  </rowBreaks>
  <ignoredErrors>
    <ignoredError sqref="D4:E39 J4:P40 N42:P42 J41:Q41 R4:W4 R5:X41 Y4:AB41 E41 G4:I40"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1000"/>
  <sheetViews>
    <sheetView workbookViewId="0">
      <selection activeCell="D25" sqref="D25"/>
    </sheetView>
  </sheetViews>
  <sheetFormatPr baseColWidth="10" defaultColWidth="12.625" defaultRowHeight="15" customHeight="1" x14ac:dyDescent="0.2"/>
  <cols>
    <col min="1" max="1" width="55.25" customWidth="1"/>
    <col min="2" max="2" width="19.625" customWidth="1"/>
    <col min="3" max="3" width="4.25" customWidth="1"/>
    <col min="4" max="4" width="7.375" customWidth="1"/>
    <col min="5" max="5" width="9" customWidth="1"/>
    <col min="6" max="6" width="11" customWidth="1"/>
    <col min="7" max="26" width="9.375" customWidth="1"/>
  </cols>
  <sheetData>
    <row r="1" spans="1:6" ht="14.25" x14ac:dyDescent="0.2">
      <c r="A1" s="608" t="s">
        <v>1059</v>
      </c>
      <c r="B1" s="608" t="s">
        <v>21</v>
      </c>
      <c r="C1" s="609"/>
      <c r="D1" s="609"/>
      <c r="E1" s="609"/>
      <c r="F1" s="610"/>
    </row>
    <row r="2" spans="1:6" ht="14.25" x14ac:dyDescent="0.2">
      <c r="A2" s="608" t="s">
        <v>12</v>
      </c>
      <c r="B2" s="611" t="s">
        <v>51</v>
      </c>
      <c r="C2" s="612" t="s">
        <v>422</v>
      </c>
      <c r="D2" s="612" t="s">
        <v>88</v>
      </c>
      <c r="E2" s="612" t="s">
        <v>50</v>
      </c>
      <c r="F2" s="605" t="s">
        <v>1060</v>
      </c>
    </row>
    <row r="3" spans="1:6" ht="14.25" x14ac:dyDescent="0.2">
      <c r="A3" s="611" t="s">
        <v>707</v>
      </c>
      <c r="B3" s="613">
        <v>5</v>
      </c>
      <c r="C3" s="614"/>
      <c r="D3" s="614"/>
      <c r="E3" s="614"/>
      <c r="F3" s="615">
        <v>5</v>
      </c>
    </row>
    <row r="4" spans="1:6" ht="14.25" x14ac:dyDescent="0.2">
      <c r="A4" s="616" t="s">
        <v>453</v>
      </c>
      <c r="B4" s="617">
        <v>4</v>
      </c>
      <c r="C4" s="120"/>
      <c r="D4" s="120"/>
      <c r="E4" s="120"/>
      <c r="F4" s="618">
        <v>4</v>
      </c>
    </row>
    <row r="5" spans="1:6" ht="14.25" x14ac:dyDescent="0.2">
      <c r="A5" s="616" t="s">
        <v>41</v>
      </c>
      <c r="B5" s="617">
        <v>3</v>
      </c>
      <c r="C5" s="120"/>
      <c r="D5" s="120"/>
      <c r="E5" s="120"/>
      <c r="F5" s="618">
        <v>3</v>
      </c>
    </row>
    <row r="6" spans="1:6" ht="14.25" x14ac:dyDescent="0.2">
      <c r="A6" s="616" t="s">
        <v>374</v>
      </c>
      <c r="B6" s="617">
        <v>2</v>
      </c>
      <c r="C6" s="120"/>
      <c r="D6" s="120"/>
      <c r="E6" s="120"/>
      <c r="F6" s="618">
        <v>2</v>
      </c>
    </row>
    <row r="7" spans="1:6" ht="14.25" x14ac:dyDescent="0.2">
      <c r="A7" s="616" t="s">
        <v>742</v>
      </c>
      <c r="B7" s="617">
        <v>4</v>
      </c>
      <c r="C7" s="120"/>
      <c r="D7" s="120"/>
      <c r="E7" s="120"/>
      <c r="F7" s="618">
        <v>4</v>
      </c>
    </row>
    <row r="8" spans="1:6" ht="14.25" x14ac:dyDescent="0.2">
      <c r="A8" s="616" t="s">
        <v>349</v>
      </c>
      <c r="B8" s="617">
        <v>1</v>
      </c>
      <c r="C8" s="120"/>
      <c r="D8" s="120">
        <v>1</v>
      </c>
      <c r="E8" s="120"/>
      <c r="F8" s="618">
        <v>2</v>
      </c>
    </row>
    <row r="9" spans="1:6" ht="14.25" x14ac:dyDescent="0.2">
      <c r="A9" s="616" t="s">
        <v>332</v>
      </c>
      <c r="B9" s="617">
        <v>4</v>
      </c>
      <c r="C9" s="120"/>
      <c r="D9" s="120"/>
      <c r="E9" s="120"/>
      <c r="F9" s="618">
        <v>4</v>
      </c>
    </row>
    <row r="10" spans="1:6" ht="14.25" x14ac:dyDescent="0.2">
      <c r="A10" s="616" t="s">
        <v>623</v>
      </c>
      <c r="B10" s="617">
        <v>3</v>
      </c>
      <c r="C10" s="120"/>
      <c r="D10" s="120"/>
      <c r="E10" s="120">
        <v>1</v>
      </c>
      <c r="F10" s="618">
        <v>4</v>
      </c>
    </row>
    <row r="11" spans="1:6" ht="14.25" x14ac:dyDescent="0.2">
      <c r="A11" s="616" t="s">
        <v>659</v>
      </c>
      <c r="B11" s="617">
        <v>5</v>
      </c>
      <c r="C11" s="120"/>
      <c r="D11" s="120"/>
      <c r="E11" s="120"/>
      <c r="F11" s="618">
        <v>5</v>
      </c>
    </row>
    <row r="12" spans="1:6" ht="14.25" x14ac:dyDescent="0.2">
      <c r="A12" s="616" t="s">
        <v>211</v>
      </c>
      <c r="B12" s="617">
        <v>9</v>
      </c>
      <c r="C12" s="120"/>
      <c r="D12" s="120"/>
      <c r="E12" s="120"/>
      <c r="F12" s="618">
        <v>9</v>
      </c>
    </row>
    <row r="13" spans="1:6" ht="14.25" x14ac:dyDescent="0.2">
      <c r="A13" s="616" t="s">
        <v>291</v>
      </c>
      <c r="B13" s="617">
        <v>3</v>
      </c>
      <c r="C13" s="120"/>
      <c r="D13" s="120"/>
      <c r="E13" s="120">
        <v>1</v>
      </c>
      <c r="F13" s="618">
        <v>4</v>
      </c>
    </row>
    <row r="14" spans="1:6" ht="14.25" x14ac:dyDescent="0.2">
      <c r="A14" s="616" t="s">
        <v>785</v>
      </c>
      <c r="B14" s="617">
        <v>2</v>
      </c>
      <c r="C14" s="120"/>
      <c r="D14" s="120"/>
      <c r="E14" s="120"/>
      <c r="F14" s="618">
        <v>2</v>
      </c>
    </row>
    <row r="15" spans="1:6" ht="14.25" x14ac:dyDescent="0.2">
      <c r="A15" s="616" t="s">
        <v>171</v>
      </c>
      <c r="B15" s="617"/>
      <c r="C15" s="120"/>
      <c r="D15" s="120">
        <v>4</v>
      </c>
      <c r="E15" s="120"/>
      <c r="F15" s="618">
        <v>4</v>
      </c>
    </row>
    <row r="16" spans="1:6" ht="14.25" x14ac:dyDescent="0.2">
      <c r="A16" s="616" t="s">
        <v>563</v>
      </c>
      <c r="B16" s="617">
        <v>6</v>
      </c>
      <c r="C16" s="120"/>
      <c r="D16" s="120"/>
      <c r="E16" s="120"/>
      <c r="F16" s="618">
        <v>6</v>
      </c>
    </row>
    <row r="17" spans="1:6" ht="14.25" x14ac:dyDescent="0.2">
      <c r="A17" s="616" t="s">
        <v>131</v>
      </c>
      <c r="B17" s="617">
        <v>2</v>
      </c>
      <c r="C17" s="120"/>
      <c r="D17" s="120"/>
      <c r="E17" s="120">
        <v>3</v>
      </c>
      <c r="F17" s="618">
        <v>5</v>
      </c>
    </row>
    <row r="18" spans="1:6" ht="14.25" x14ac:dyDescent="0.2">
      <c r="A18" s="616" t="s">
        <v>82</v>
      </c>
      <c r="B18" s="617"/>
      <c r="C18" s="120"/>
      <c r="D18" s="120">
        <v>3</v>
      </c>
      <c r="E18" s="120">
        <v>2</v>
      </c>
      <c r="F18" s="618">
        <v>5</v>
      </c>
    </row>
    <row r="19" spans="1:6" ht="14.25" x14ac:dyDescent="0.2">
      <c r="A19" s="616" t="s">
        <v>535</v>
      </c>
      <c r="B19" s="617">
        <v>4</v>
      </c>
      <c r="C19" s="120"/>
      <c r="D19" s="120"/>
      <c r="E19" s="120"/>
      <c r="F19" s="618">
        <v>4</v>
      </c>
    </row>
    <row r="20" spans="1:6" ht="14.25" x14ac:dyDescent="0.2">
      <c r="A20" s="616" t="s">
        <v>397</v>
      </c>
      <c r="B20" s="617">
        <v>1</v>
      </c>
      <c r="C20" s="120">
        <v>2</v>
      </c>
      <c r="D20" s="120">
        <v>2</v>
      </c>
      <c r="E20" s="120"/>
      <c r="F20" s="618">
        <v>5</v>
      </c>
    </row>
    <row r="21" spans="1:6" ht="15.75" customHeight="1" x14ac:dyDescent="0.2">
      <c r="A21" s="616" t="s">
        <v>489</v>
      </c>
      <c r="B21" s="617">
        <v>5</v>
      </c>
      <c r="C21" s="120"/>
      <c r="D21" s="120"/>
      <c r="E21" s="120"/>
      <c r="F21" s="618">
        <v>5</v>
      </c>
    </row>
    <row r="22" spans="1:6" ht="15.75" customHeight="1" x14ac:dyDescent="0.2">
      <c r="A22" s="619" t="s">
        <v>1060</v>
      </c>
      <c r="B22" s="620">
        <v>63</v>
      </c>
      <c r="C22" s="621">
        <v>2</v>
      </c>
      <c r="D22" s="621">
        <v>10</v>
      </c>
      <c r="E22" s="621">
        <v>7</v>
      </c>
      <c r="F22" s="622">
        <v>82</v>
      </c>
    </row>
    <row r="23" spans="1:6" ht="15.75" customHeight="1" x14ac:dyDescent="0.2"/>
    <row r="24" spans="1:6" ht="15.75" customHeight="1" x14ac:dyDescent="0.2"/>
    <row r="25" spans="1:6" ht="15.75" customHeight="1" x14ac:dyDescent="0.2"/>
    <row r="26" spans="1:6" ht="15.75" customHeight="1" x14ac:dyDescent="0.2"/>
    <row r="27" spans="1:6" ht="15.75" customHeight="1" x14ac:dyDescent="0.2"/>
    <row r="28" spans="1:6" ht="15.75" customHeight="1" x14ac:dyDescent="0.2"/>
    <row r="29" spans="1:6" ht="15.75" customHeight="1" x14ac:dyDescent="0.2"/>
    <row r="30" spans="1:6" ht="15.75" customHeight="1" x14ac:dyDescent="0.2"/>
    <row r="31" spans="1:6" ht="15.75" customHeight="1" x14ac:dyDescent="0.2"/>
    <row r="32" spans="1:6"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B2:Y1000"/>
  <sheetViews>
    <sheetView zoomScale="85" zoomScaleNormal="85" workbookViewId="0">
      <selection activeCell="E7" sqref="E7"/>
    </sheetView>
  </sheetViews>
  <sheetFormatPr baseColWidth="10" defaultColWidth="12.625" defaultRowHeight="15" customHeight="1" x14ac:dyDescent="0.2"/>
  <cols>
    <col min="1" max="1" width="6.625" customWidth="1"/>
    <col min="2" max="2" width="53.875" customWidth="1"/>
    <col min="3" max="3" width="7.875" customWidth="1"/>
    <col min="4" max="4" width="18" customWidth="1"/>
    <col min="5" max="5" width="17.125" customWidth="1"/>
    <col min="6" max="7" width="12.125" customWidth="1"/>
    <col min="8" max="8" width="10" customWidth="1"/>
    <col min="9" max="14" width="2.875" customWidth="1"/>
    <col min="15" max="20" width="3.125" customWidth="1"/>
    <col min="21" max="22" width="8.125" hidden="1" customWidth="1"/>
    <col min="23" max="26" width="9.375" customWidth="1"/>
  </cols>
  <sheetData>
    <row r="2" spans="2:25" ht="48.75" customHeight="1" x14ac:dyDescent="0.2">
      <c r="B2" s="594" t="s">
        <v>1018</v>
      </c>
      <c r="C2" s="595"/>
      <c r="D2" s="595"/>
      <c r="E2" s="596"/>
      <c r="F2" s="594" t="s">
        <v>1018</v>
      </c>
      <c r="G2" s="595"/>
      <c r="H2" s="595"/>
      <c r="I2" s="595"/>
      <c r="J2" s="595"/>
      <c r="K2" s="595"/>
      <c r="L2" s="595"/>
      <c r="M2" s="595"/>
      <c r="N2" s="595"/>
      <c r="O2" s="595"/>
      <c r="P2" s="595"/>
      <c r="Q2" s="595"/>
      <c r="R2" s="595"/>
      <c r="S2" s="595"/>
      <c r="T2" s="595"/>
      <c r="U2" s="595"/>
      <c r="V2" s="595"/>
      <c r="W2" s="595"/>
      <c r="X2" s="596"/>
    </row>
    <row r="3" spans="2:25" ht="17.25" customHeight="1" x14ac:dyDescent="0.25">
      <c r="B3" s="597" t="s">
        <v>12</v>
      </c>
      <c r="C3" s="599" t="s">
        <v>1019</v>
      </c>
      <c r="D3" s="601" t="s">
        <v>1020</v>
      </c>
      <c r="E3" s="596"/>
      <c r="F3" s="602" t="s">
        <v>35</v>
      </c>
      <c r="G3" s="603"/>
      <c r="H3" s="597" t="s">
        <v>1021</v>
      </c>
      <c r="I3" s="591" t="s">
        <v>1022</v>
      </c>
      <c r="J3" s="490"/>
      <c r="K3" s="490"/>
      <c r="L3" s="490"/>
      <c r="M3" s="490"/>
      <c r="N3" s="491"/>
      <c r="O3" s="591" t="s">
        <v>1023</v>
      </c>
      <c r="P3" s="490"/>
      <c r="Q3" s="490"/>
      <c r="R3" s="490"/>
      <c r="S3" s="490"/>
      <c r="T3" s="491"/>
      <c r="U3" s="592" t="s">
        <v>1024</v>
      </c>
      <c r="V3" s="491"/>
      <c r="W3" s="593" t="s">
        <v>1025</v>
      </c>
      <c r="X3" s="491"/>
    </row>
    <row r="4" spans="2:25" ht="76.5" customHeight="1" x14ac:dyDescent="0.2">
      <c r="B4" s="598"/>
      <c r="C4" s="600"/>
      <c r="D4" s="76" t="s">
        <v>1026</v>
      </c>
      <c r="E4" s="77" t="s">
        <v>1027</v>
      </c>
      <c r="F4" s="78" t="s">
        <v>1028</v>
      </c>
      <c r="G4" s="79" t="s">
        <v>1029</v>
      </c>
      <c r="H4" s="598"/>
      <c r="I4" s="80" t="s">
        <v>1030</v>
      </c>
      <c r="J4" s="81" t="s">
        <v>1031</v>
      </c>
      <c r="K4" s="81" t="s">
        <v>1032</v>
      </c>
      <c r="L4" s="81" t="s">
        <v>1033</v>
      </c>
      <c r="M4" s="81" t="s">
        <v>1034</v>
      </c>
      <c r="N4" s="82" t="s">
        <v>1035</v>
      </c>
      <c r="O4" s="80" t="s">
        <v>1030</v>
      </c>
      <c r="P4" s="81" t="s">
        <v>1031</v>
      </c>
      <c r="Q4" s="81" t="s">
        <v>1032</v>
      </c>
      <c r="R4" s="81" t="s">
        <v>1033</v>
      </c>
      <c r="S4" s="81" t="s">
        <v>1034</v>
      </c>
      <c r="T4" s="82" t="s">
        <v>1035</v>
      </c>
      <c r="U4" s="83" t="s">
        <v>1036</v>
      </c>
      <c r="V4" s="84" t="s">
        <v>1037</v>
      </c>
      <c r="W4" s="85" t="s">
        <v>1038</v>
      </c>
      <c r="X4" s="84" t="s">
        <v>1039</v>
      </c>
    </row>
    <row r="5" spans="2:25" ht="30.75" customHeight="1" x14ac:dyDescent="0.2">
      <c r="B5" s="86" t="s">
        <v>1040</v>
      </c>
      <c r="C5" s="87">
        <f>[2]Operaciones!$C$41</f>
        <v>2</v>
      </c>
      <c r="D5" s="88">
        <v>2</v>
      </c>
      <c r="E5" s="89">
        <v>0</v>
      </c>
      <c r="F5" s="90">
        <v>6</v>
      </c>
      <c r="G5" s="91">
        <v>5</v>
      </c>
      <c r="H5" s="92">
        <v>5</v>
      </c>
      <c r="I5" s="90">
        <v>5</v>
      </c>
      <c r="J5" s="93">
        <v>5</v>
      </c>
      <c r="K5" s="93">
        <v>5</v>
      </c>
      <c r="L5" s="93">
        <v>5</v>
      </c>
      <c r="M5" s="93">
        <v>0</v>
      </c>
      <c r="N5" s="91">
        <v>5</v>
      </c>
      <c r="O5" s="90">
        <v>0</v>
      </c>
      <c r="P5" s="93">
        <v>0</v>
      </c>
      <c r="Q5" s="93">
        <v>0</v>
      </c>
      <c r="R5" s="93">
        <v>0</v>
      </c>
      <c r="S5" s="93">
        <v>0</v>
      </c>
      <c r="T5" s="91">
        <v>0</v>
      </c>
      <c r="U5" s="90">
        <f t="shared" ref="U5:U22" si="0">D5</f>
        <v>2</v>
      </c>
      <c r="V5" s="91">
        <f t="shared" ref="V5:V22" si="1">E5</f>
        <v>0</v>
      </c>
      <c r="W5" s="90">
        <f>5</f>
        <v>5</v>
      </c>
      <c r="X5" s="91">
        <v>0</v>
      </c>
    </row>
    <row r="6" spans="2:25" ht="30.75" customHeight="1" x14ac:dyDescent="0.2">
      <c r="B6" s="94" t="s">
        <v>1041</v>
      </c>
      <c r="C6" s="95">
        <f>[3]Operaciones!$C$41</f>
        <v>2</v>
      </c>
      <c r="D6" s="96">
        <v>2</v>
      </c>
      <c r="E6" s="97">
        <v>0</v>
      </c>
      <c r="F6" s="98">
        <v>5</v>
      </c>
      <c r="G6" s="99">
        <v>3</v>
      </c>
      <c r="H6" s="100">
        <v>3</v>
      </c>
      <c r="I6" s="98">
        <v>3</v>
      </c>
      <c r="J6" s="101">
        <v>3</v>
      </c>
      <c r="K6" s="101">
        <v>3</v>
      </c>
      <c r="L6" s="101">
        <v>3</v>
      </c>
      <c r="M6" s="101">
        <v>0</v>
      </c>
      <c r="N6" s="99">
        <v>3</v>
      </c>
      <c r="O6" s="98">
        <v>0</v>
      </c>
      <c r="P6" s="101">
        <v>0</v>
      </c>
      <c r="Q6" s="101">
        <v>0</v>
      </c>
      <c r="R6" s="101">
        <v>0</v>
      </c>
      <c r="S6" s="101">
        <v>0</v>
      </c>
      <c r="T6" s="99">
        <v>0</v>
      </c>
      <c r="U6" s="98">
        <f t="shared" si="0"/>
        <v>2</v>
      </c>
      <c r="V6" s="99">
        <f t="shared" si="1"/>
        <v>0</v>
      </c>
      <c r="W6" s="98">
        <v>3</v>
      </c>
      <c r="X6" s="99">
        <v>0</v>
      </c>
      <c r="Y6" s="65"/>
    </row>
    <row r="7" spans="2:25" ht="30.75" customHeight="1" x14ac:dyDescent="0.2">
      <c r="B7" s="94" t="s">
        <v>1042</v>
      </c>
      <c r="C7" s="95">
        <f>[4]Operaciones!$C$41</f>
        <v>3</v>
      </c>
      <c r="D7" s="96">
        <v>3</v>
      </c>
      <c r="E7" s="97">
        <v>0</v>
      </c>
      <c r="F7" s="98">
        <v>5</v>
      </c>
      <c r="G7" s="99">
        <v>5</v>
      </c>
      <c r="H7" s="100">
        <v>5</v>
      </c>
      <c r="I7" s="98">
        <v>5</v>
      </c>
      <c r="J7" s="101">
        <v>5</v>
      </c>
      <c r="K7" s="101">
        <v>5</v>
      </c>
      <c r="L7" s="101">
        <v>5</v>
      </c>
      <c r="M7" s="101">
        <v>0</v>
      </c>
      <c r="N7" s="99">
        <v>5</v>
      </c>
      <c r="O7" s="98">
        <v>0</v>
      </c>
      <c r="P7" s="101">
        <v>0</v>
      </c>
      <c r="Q7" s="101">
        <v>0</v>
      </c>
      <c r="R7" s="101">
        <v>0</v>
      </c>
      <c r="S7" s="101">
        <v>0</v>
      </c>
      <c r="T7" s="99">
        <v>0</v>
      </c>
      <c r="U7" s="98">
        <f t="shared" si="0"/>
        <v>3</v>
      </c>
      <c r="V7" s="99">
        <f t="shared" si="1"/>
        <v>0</v>
      </c>
      <c r="W7" s="98">
        <v>5</v>
      </c>
      <c r="X7" s="99">
        <v>0</v>
      </c>
      <c r="Y7" s="65"/>
    </row>
    <row r="8" spans="2:25" ht="30.75" customHeight="1" x14ac:dyDescent="0.2">
      <c r="B8" s="94" t="s">
        <v>211</v>
      </c>
      <c r="C8" s="95">
        <f>[5]Operaciones!$C$41</f>
        <v>2</v>
      </c>
      <c r="D8" s="96">
        <v>2</v>
      </c>
      <c r="E8" s="97">
        <v>0</v>
      </c>
      <c r="F8" s="98">
        <v>7</v>
      </c>
      <c r="G8" s="99">
        <v>7</v>
      </c>
      <c r="H8" s="100">
        <v>7</v>
      </c>
      <c r="I8" s="98">
        <v>7</v>
      </c>
      <c r="J8" s="101">
        <v>7</v>
      </c>
      <c r="K8" s="101">
        <v>7</v>
      </c>
      <c r="L8" s="101">
        <v>7</v>
      </c>
      <c r="M8" s="101">
        <v>0</v>
      </c>
      <c r="N8" s="99">
        <v>7</v>
      </c>
      <c r="O8" s="98">
        <v>0</v>
      </c>
      <c r="P8" s="101">
        <v>0</v>
      </c>
      <c r="Q8" s="101">
        <v>0</v>
      </c>
      <c r="R8" s="101">
        <v>0</v>
      </c>
      <c r="S8" s="101">
        <v>0</v>
      </c>
      <c r="T8" s="99">
        <v>0</v>
      </c>
      <c r="U8" s="98">
        <f t="shared" si="0"/>
        <v>2</v>
      </c>
      <c r="V8" s="99">
        <f t="shared" si="1"/>
        <v>0</v>
      </c>
      <c r="W8" s="98">
        <v>7</v>
      </c>
      <c r="X8" s="99">
        <v>0</v>
      </c>
      <c r="Y8" s="65"/>
    </row>
    <row r="9" spans="2:25" ht="30.75" customHeight="1" x14ac:dyDescent="0.2">
      <c r="B9" s="94" t="s">
        <v>1043</v>
      </c>
      <c r="C9" s="95">
        <f>[6]Operaciones!$C$41</f>
        <v>1</v>
      </c>
      <c r="D9" s="96">
        <v>1</v>
      </c>
      <c r="E9" s="97">
        <v>0</v>
      </c>
      <c r="F9" s="98">
        <v>5</v>
      </c>
      <c r="G9" s="99">
        <v>3</v>
      </c>
      <c r="H9" s="100">
        <v>3</v>
      </c>
      <c r="I9" s="98">
        <v>3</v>
      </c>
      <c r="J9" s="101">
        <v>3</v>
      </c>
      <c r="K9" s="101">
        <v>3</v>
      </c>
      <c r="L9" s="101">
        <v>2</v>
      </c>
      <c r="M9" s="101">
        <v>0</v>
      </c>
      <c r="N9" s="99">
        <v>3</v>
      </c>
      <c r="O9" s="98">
        <v>0</v>
      </c>
      <c r="P9" s="101">
        <v>0</v>
      </c>
      <c r="Q9" s="101">
        <v>0</v>
      </c>
      <c r="R9" s="101">
        <v>1</v>
      </c>
      <c r="S9" s="101">
        <v>0</v>
      </c>
      <c r="T9" s="99">
        <v>0</v>
      </c>
      <c r="U9" s="98">
        <f t="shared" si="0"/>
        <v>1</v>
      </c>
      <c r="V9" s="99">
        <f t="shared" si="1"/>
        <v>0</v>
      </c>
      <c r="W9" s="98">
        <v>2</v>
      </c>
      <c r="X9" s="99">
        <v>1</v>
      </c>
      <c r="Y9" s="65"/>
    </row>
    <row r="10" spans="2:25" ht="30.75" customHeight="1" x14ac:dyDescent="0.2">
      <c r="B10" s="94" t="s">
        <v>453</v>
      </c>
      <c r="C10" s="95">
        <f>[7]Operaciones!$C$41</f>
        <v>1</v>
      </c>
      <c r="D10" s="96">
        <v>1</v>
      </c>
      <c r="E10" s="97">
        <v>0</v>
      </c>
      <c r="F10" s="98">
        <v>4</v>
      </c>
      <c r="G10" s="99">
        <v>4</v>
      </c>
      <c r="H10" s="100">
        <v>4</v>
      </c>
      <c r="I10" s="98">
        <v>4</v>
      </c>
      <c r="J10" s="101">
        <v>4</v>
      </c>
      <c r="K10" s="101">
        <v>4</v>
      </c>
      <c r="L10" s="101">
        <v>3</v>
      </c>
      <c r="M10" s="101">
        <v>0</v>
      </c>
      <c r="N10" s="99">
        <v>4</v>
      </c>
      <c r="O10" s="98">
        <v>0</v>
      </c>
      <c r="P10" s="101">
        <v>0</v>
      </c>
      <c r="Q10" s="101">
        <v>0</v>
      </c>
      <c r="R10" s="101">
        <v>1</v>
      </c>
      <c r="S10" s="101">
        <v>0</v>
      </c>
      <c r="T10" s="99">
        <v>0</v>
      </c>
      <c r="U10" s="98">
        <f t="shared" si="0"/>
        <v>1</v>
      </c>
      <c r="V10" s="99">
        <f t="shared" si="1"/>
        <v>0</v>
      </c>
      <c r="W10" s="98">
        <v>3</v>
      </c>
      <c r="X10" s="99">
        <v>1</v>
      </c>
      <c r="Y10" s="65"/>
    </row>
    <row r="11" spans="2:25" ht="30.75" customHeight="1" x14ac:dyDescent="0.2">
      <c r="B11" s="94" t="s">
        <v>374</v>
      </c>
      <c r="C11" s="95">
        <f>[8]Operaciones!$C$41</f>
        <v>2</v>
      </c>
      <c r="D11" s="96">
        <v>2</v>
      </c>
      <c r="E11" s="97">
        <v>0</v>
      </c>
      <c r="F11" s="98">
        <v>7</v>
      </c>
      <c r="G11" s="99">
        <v>5</v>
      </c>
      <c r="H11" s="100">
        <v>5</v>
      </c>
      <c r="I11" s="98">
        <v>5</v>
      </c>
      <c r="J11" s="101">
        <v>5</v>
      </c>
      <c r="K11" s="101">
        <v>5</v>
      </c>
      <c r="L11" s="101">
        <v>5</v>
      </c>
      <c r="M11" s="101">
        <v>0</v>
      </c>
      <c r="N11" s="99">
        <v>5</v>
      </c>
      <c r="O11" s="98">
        <v>0</v>
      </c>
      <c r="P11" s="101">
        <v>0</v>
      </c>
      <c r="Q11" s="101">
        <v>0</v>
      </c>
      <c r="R11" s="101">
        <v>0</v>
      </c>
      <c r="S11" s="101">
        <v>0</v>
      </c>
      <c r="T11" s="99">
        <v>0</v>
      </c>
      <c r="U11" s="98">
        <f t="shared" si="0"/>
        <v>2</v>
      </c>
      <c r="V11" s="99">
        <f t="shared" si="1"/>
        <v>0</v>
      </c>
      <c r="W11" s="98">
        <v>5</v>
      </c>
      <c r="X11" s="99">
        <v>0</v>
      </c>
      <c r="Y11" s="65"/>
    </row>
    <row r="12" spans="2:25" ht="30" x14ac:dyDescent="0.2">
      <c r="B12" s="94" t="s">
        <v>742</v>
      </c>
      <c r="C12" s="95">
        <f>[9]Operaciones!$C$41</f>
        <v>1</v>
      </c>
      <c r="D12" s="96">
        <v>1</v>
      </c>
      <c r="E12" s="97">
        <v>0</v>
      </c>
      <c r="F12" s="98">
        <v>6</v>
      </c>
      <c r="G12" s="99">
        <v>6</v>
      </c>
      <c r="H12" s="100">
        <v>6</v>
      </c>
      <c r="I12" s="98">
        <v>6</v>
      </c>
      <c r="J12" s="101">
        <v>6</v>
      </c>
      <c r="K12" s="101">
        <v>6</v>
      </c>
      <c r="L12" s="101">
        <v>6</v>
      </c>
      <c r="M12" s="101">
        <v>0</v>
      </c>
      <c r="N12" s="99">
        <v>6</v>
      </c>
      <c r="O12" s="98">
        <v>0</v>
      </c>
      <c r="P12" s="101">
        <v>0</v>
      </c>
      <c r="Q12" s="101">
        <v>0</v>
      </c>
      <c r="R12" s="101">
        <v>0</v>
      </c>
      <c r="S12" s="101">
        <v>0</v>
      </c>
      <c r="T12" s="99">
        <v>0</v>
      </c>
      <c r="U12" s="98">
        <f t="shared" si="0"/>
        <v>1</v>
      </c>
      <c r="V12" s="99">
        <f t="shared" si="1"/>
        <v>0</v>
      </c>
      <c r="W12" s="98">
        <v>6</v>
      </c>
      <c r="X12" s="99">
        <v>0</v>
      </c>
      <c r="Y12" s="65"/>
    </row>
    <row r="13" spans="2:25" ht="30.75" customHeight="1" x14ac:dyDescent="0.2">
      <c r="B13" s="94" t="s">
        <v>1044</v>
      </c>
      <c r="C13" s="95">
        <f>[10]Operaciones!$C$41</f>
        <v>3</v>
      </c>
      <c r="D13" s="96">
        <v>3</v>
      </c>
      <c r="E13" s="97">
        <v>0</v>
      </c>
      <c r="F13" s="98">
        <v>7</v>
      </c>
      <c r="G13" s="99">
        <v>4</v>
      </c>
      <c r="H13" s="100">
        <v>4</v>
      </c>
      <c r="I13" s="98">
        <v>4</v>
      </c>
      <c r="J13" s="101">
        <v>4</v>
      </c>
      <c r="K13" s="101">
        <v>4</v>
      </c>
      <c r="L13" s="101">
        <v>4</v>
      </c>
      <c r="M13" s="101">
        <v>0</v>
      </c>
      <c r="N13" s="99">
        <v>4</v>
      </c>
      <c r="O13" s="98">
        <v>0</v>
      </c>
      <c r="P13" s="101">
        <v>0</v>
      </c>
      <c r="Q13" s="101">
        <v>0</v>
      </c>
      <c r="R13" s="101">
        <v>0</v>
      </c>
      <c r="S13" s="101">
        <v>0</v>
      </c>
      <c r="T13" s="99">
        <v>0</v>
      </c>
      <c r="U13" s="98">
        <f t="shared" si="0"/>
        <v>3</v>
      </c>
      <c r="V13" s="99">
        <f t="shared" si="1"/>
        <v>0</v>
      </c>
      <c r="W13" s="98">
        <v>4</v>
      </c>
      <c r="X13" s="99">
        <v>0</v>
      </c>
      <c r="Y13" s="65"/>
    </row>
    <row r="14" spans="2:25" ht="30.75" customHeight="1" x14ac:dyDescent="0.2">
      <c r="B14" s="94" t="s">
        <v>332</v>
      </c>
      <c r="C14" s="95">
        <f>[11]Operaciones!$C$41</f>
        <v>1</v>
      </c>
      <c r="D14" s="96">
        <v>1</v>
      </c>
      <c r="E14" s="97">
        <v>0</v>
      </c>
      <c r="F14" s="98">
        <v>7</v>
      </c>
      <c r="G14" s="99">
        <v>3</v>
      </c>
      <c r="H14" s="100">
        <v>3</v>
      </c>
      <c r="I14" s="98">
        <v>3</v>
      </c>
      <c r="J14" s="101">
        <v>3</v>
      </c>
      <c r="K14" s="101">
        <v>3</v>
      </c>
      <c r="L14" s="101">
        <v>3</v>
      </c>
      <c r="M14" s="101">
        <v>0</v>
      </c>
      <c r="N14" s="99">
        <v>3</v>
      </c>
      <c r="O14" s="98">
        <v>0</v>
      </c>
      <c r="P14" s="101">
        <v>0</v>
      </c>
      <c r="Q14" s="101">
        <v>0</v>
      </c>
      <c r="R14" s="101">
        <v>0</v>
      </c>
      <c r="S14" s="101">
        <v>0</v>
      </c>
      <c r="T14" s="99">
        <v>0</v>
      </c>
      <c r="U14" s="98">
        <f t="shared" si="0"/>
        <v>1</v>
      </c>
      <c r="V14" s="99">
        <f t="shared" si="1"/>
        <v>0</v>
      </c>
      <c r="W14" s="98">
        <v>3</v>
      </c>
      <c r="X14" s="99">
        <v>0</v>
      </c>
      <c r="Y14" s="65"/>
    </row>
    <row r="15" spans="2:25" ht="30.75" customHeight="1" x14ac:dyDescent="0.2">
      <c r="B15" s="94" t="s">
        <v>1045</v>
      </c>
      <c r="C15" s="95">
        <f>[12]Operaciones!$C$41</f>
        <v>2</v>
      </c>
      <c r="D15" s="96">
        <v>2</v>
      </c>
      <c r="E15" s="97">
        <v>0</v>
      </c>
      <c r="F15" s="98">
        <v>0</v>
      </c>
      <c r="G15" s="99">
        <v>0</v>
      </c>
      <c r="H15" s="100">
        <v>0</v>
      </c>
      <c r="I15" s="98">
        <v>0</v>
      </c>
      <c r="J15" s="101">
        <v>0</v>
      </c>
      <c r="K15" s="101">
        <v>0</v>
      </c>
      <c r="L15" s="101">
        <v>0</v>
      </c>
      <c r="M15" s="101">
        <v>0</v>
      </c>
      <c r="N15" s="99">
        <v>0</v>
      </c>
      <c r="O15" s="98">
        <v>0</v>
      </c>
      <c r="P15" s="101">
        <v>0</v>
      </c>
      <c r="Q15" s="101">
        <v>0</v>
      </c>
      <c r="R15" s="101">
        <v>0</v>
      </c>
      <c r="S15" s="101">
        <v>0</v>
      </c>
      <c r="T15" s="99">
        <v>0</v>
      </c>
      <c r="U15" s="98">
        <f t="shared" si="0"/>
        <v>2</v>
      </c>
      <c r="V15" s="99">
        <f t="shared" si="1"/>
        <v>0</v>
      </c>
      <c r="W15" s="98">
        <v>0</v>
      </c>
      <c r="X15" s="99">
        <v>0</v>
      </c>
      <c r="Y15" s="65"/>
    </row>
    <row r="16" spans="2:25" ht="30.75" customHeight="1" x14ac:dyDescent="0.2">
      <c r="B16" s="94" t="s">
        <v>131</v>
      </c>
      <c r="C16" s="95">
        <f>[13]Operaciones!$C$41</f>
        <v>3</v>
      </c>
      <c r="D16" s="96">
        <v>3</v>
      </c>
      <c r="E16" s="97">
        <v>0</v>
      </c>
      <c r="F16" s="98">
        <v>11</v>
      </c>
      <c r="G16" s="99">
        <v>4</v>
      </c>
      <c r="H16" s="100">
        <v>4</v>
      </c>
      <c r="I16" s="98">
        <v>4</v>
      </c>
      <c r="J16" s="101">
        <v>4</v>
      </c>
      <c r="K16" s="101">
        <v>4</v>
      </c>
      <c r="L16" s="101">
        <v>4</v>
      </c>
      <c r="M16" s="101">
        <v>0</v>
      </c>
      <c r="N16" s="99">
        <v>4</v>
      </c>
      <c r="O16" s="98">
        <v>0</v>
      </c>
      <c r="P16" s="101">
        <v>0</v>
      </c>
      <c r="Q16" s="101">
        <v>0</v>
      </c>
      <c r="R16" s="101">
        <v>0</v>
      </c>
      <c r="S16" s="101">
        <v>1</v>
      </c>
      <c r="T16" s="99">
        <v>0</v>
      </c>
      <c r="U16" s="98">
        <f t="shared" si="0"/>
        <v>3</v>
      </c>
      <c r="V16" s="99">
        <f t="shared" si="1"/>
        <v>0</v>
      </c>
      <c r="W16" s="98">
        <v>3</v>
      </c>
      <c r="X16" s="99">
        <v>1</v>
      </c>
      <c r="Y16" s="65"/>
    </row>
    <row r="17" spans="2:25" ht="30.75" customHeight="1" x14ac:dyDescent="0.2">
      <c r="B17" s="94" t="s">
        <v>82</v>
      </c>
      <c r="C17" s="95">
        <f>[14]Operaciones!$C$41</f>
        <v>2</v>
      </c>
      <c r="D17" s="96">
        <v>2</v>
      </c>
      <c r="E17" s="97">
        <v>0</v>
      </c>
      <c r="F17" s="98">
        <v>11</v>
      </c>
      <c r="G17" s="99">
        <v>4</v>
      </c>
      <c r="H17" s="100">
        <v>1</v>
      </c>
      <c r="I17" s="98">
        <v>1</v>
      </c>
      <c r="J17" s="101">
        <v>1</v>
      </c>
      <c r="K17" s="101">
        <v>1</v>
      </c>
      <c r="L17" s="101">
        <v>1</v>
      </c>
      <c r="M17" s="101">
        <v>0</v>
      </c>
      <c r="N17" s="99">
        <v>1</v>
      </c>
      <c r="O17" s="98">
        <v>3</v>
      </c>
      <c r="P17" s="101">
        <v>3</v>
      </c>
      <c r="Q17" s="101">
        <v>3</v>
      </c>
      <c r="R17" s="101">
        <v>3</v>
      </c>
      <c r="S17" s="101">
        <v>3</v>
      </c>
      <c r="T17" s="99">
        <v>3</v>
      </c>
      <c r="U17" s="98">
        <f t="shared" si="0"/>
        <v>2</v>
      </c>
      <c r="V17" s="99">
        <f t="shared" si="1"/>
        <v>0</v>
      </c>
      <c r="W17" s="98">
        <v>1</v>
      </c>
      <c r="X17" s="99">
        <v>3</v>
      </c>
      <c r="Y17" s="65"/>
    </row>
    <row r="18" spans="2:25" ht="30.75" customHeight="1" x14ac:dyDescent="0.2">
      <c r="B18" s="94" t="s">
        <v>1046</v>
      </c>
      <c r="C18" s="95">
        <f>[15]Operaciones!$C$41</f>
        <v>4</v>
      </c>
      <c r="D18" s="96">
        <v>3</v>
      </c>
      <c r="E18" s="97">
        <v>3</v>
      </c>
      <c r="F18" s="98">
        <v>16</v>
      </c>
      <c r="G18" s="99">
        <v>13</v>
      </c>
      <c r="H18" s="100">
        <v>0</v>
      </c>
      <c r="I18" s="98">
        <v>0</v>
      </c>
      <c r="J18" s="101">
        <v>0</v>
      </c>
      <c r="K18" s="101">
        <v>0</v>
      </c>
      <c r="L18" s="101">
        <v>0</v>
      </c>
      <c r="M18" s="101">
        <v>0</v>
      </c>
      <c r="N18" s="99">
        <v>0</v>
      </c>
      <c r="O18" s="98">
        <v>13</v>
      </c>
      <c r="P18" s="101">
        <v>13</v>
      </c>
      <c r="Q18" s="101">
        <v>13</v>
      </c>
      <c r="R18" s="101">
        <v>13</v>
      </c>
      <c r="S18" s="101">
        <v>13</v>
      </c>
      <c r="T18" s="99">
        <v>13</v>
      </c>
      <c r="U18" s="98">
        <f t="shared" si="0"/>
        <v>3</v>
      </c>
      <c r="V18" s="99">
        <f t="shared" si="1"/>
        <v>3</v>
      </c>
      <c r="W18" s="98">
        <v>0</v>
      </c>
      <c r="X18" s="99">
        <v>13</v>
      </c>
      <c r="Y18" s="65"/>
    </row>
    <row r="19" spans="2:25" ht="30.75" customHeight="1" x14ac:dyDescent="0.2">
      <c r="B19" s="94" t="s">
        <v>397</v>
      </c>
      <c r="C19" s="95">
        <f>[16]Operaciones!$C$41</f>
        <v>5</v>
      </c>
      <c r="D19" s="96">
        <v>5</v>
      </c>
      <c r="E19" s="97">
        <v>0</v>
      </c>
      <c r="F19" s="98">
        <v>7</v>
      </c>
      <c r="G19" s="99">
        <v>3</v>
      </c>
      <c r="H19" s="100">
        <v>3</v>
      </c>
      <c r="I19" s="98">
        <v>3</v>
      </c>
      <c r="J19" s="101">
        <v>3</v>
      </c>
      <c r="K19" s="101">
        <v>3</v>
      </c>
      <c r="L19" s="101">
        <v>3</v>
      </c>
      <c r="M19" s="101">
        <v>0</v>
      </c>
      <c r="N19" s="99">
        <v>3</v>
      </c>
      <c r="O19" s="98">
        <v>0</v>
      </c>
      <c r="P19" s="101">
        <v>0</v>
      </c>
      <c r="Q19" s="101">
        <v>0</v>
      </c>
      <c r="R19" s="101">
        <v>0</v>
      </c>
      <c r="S19" s="101">
        <v>0</v>
      </c>
      <c r="T19" s="99">
        <v>0</v>
      </c>
      <c r="U19" s="98">
        <f t="shared" si="0"/>
        <v>5</v>
      </c>
      <c r="V19" s="99">
        <f t="shared" si="1"/>
        <v>0</v>
      </c>
      <c r="W19" s="98">
        <v>3</v>
      </c>
      <c r="X19" s="99">
        <v>0</v>
      </c>
      <c r="Y19" s="65"/>
    </row>
    <row r="20" spans="2:25" ht="30.75" customHeight="1" x14ac:dyDescent="0.2">
      <c r="B20" s="94" t="s">
        <v>1047</v>
      </c>
      <c r="C20" s="95">
        <f>[17]Operaciones!$C$41</f>
        <v>2</v>
      </c>
      <c r="D20" s="96">
        <v>2</v>
      </c>
      <c r="E20" s="97">
        <v>0</v>
      </c>
      <c r="F20" s="98">
        <v>0</v>
      </c>
      <c r="G20" s="99">
        <v>0</v>
      </c>
      <c r="H20" s="100">
        <v>0</v>
      </c>
      <c r="I20" s="98">
        <v>0</v>
      </c>
      <c r="J20" s="101">
        <v>0</v>
      </c>
      <c r="K20" s="101">
        <v>0</v>
      </c>
      <c r="L20" s="101">
        <v>0</v>
      </c>
      <c r="M20" s="101">
        <v>0</v>
      </c>
      <c r="N20" s="99">
        <v>0</v>
      </c>
      <c r="O20" s="98">
        <v>0</v>
      </c>
      <c r="P20" s="101">
        <v>0</v>
      </c>
      <c r="Q20" s="101">
        <v>0</v>
      </c>
      <c r="R20" s="101">
        <v>0</v>
      </c>
      <c r="S20" s="101">
        <v>0</v>
      </c>
      <c r="T20" s="99">
        <v>0</v>
      </c>
      <c r="U20" s="98">
        <f t="shared" si="0"/>
        <v>2</v>
      </c>
      <c r="V20" s="99">
        <f t="shared" si="1"/>
        <v>0</v>
      </c>
      <c r="W20" s="98">
        <v>0</v>
      </c>
      <c r="X20" s="99">
        <v>0</v>
      </c>
      <c r="Y20" s="65"/>
    </row>
    <row r="21" spans="2:25" ht="30.75" customHeight="1" x14ac:dyDescent="0.2">
      <c r="B21" s="94" t="s">
        <v>1048</v>
      </c>
      <c r="C21" s="95">
        <f>[18]Operaciones!$C$41</f>
        <v>2</v>
      </c>
      <c r="D21" s="96">
        <v>2</v>
      </c>
      <c r="E21" s="97">
        <v>0</v>
      </c>
      <c r="F21" s="98">
        <v>6</v>
      </c>
      <c r="G21" s="99">
        <v>4</v>
      </c>
      <c r="H21" s="100">
        <v>4</v>
      </c>
      <c r="I21" s="98">
        <v>4</v>
      </c>
      <c r="J21" s="101">
        <v>4</v>
      </c>
      <c r="K21" s="101">
        <v>4</v>
      </c>
      <c r="L21" s="101">
        <v>4</v>
      </c>
      <c r="M21" s="101">
        <v>0</v>
      </c>
      <c r="N21" s="99">
        <v>4</v>
      </c>
      <c r="O21" s="98">
        <v>0</v>
      </c>
      <c r="P21" s="101">
        <v>0</v>
      </c>
      <c r="Q21" s="101">
        <v>0</v>
      </c>
      <c r="R21" s="101">
        <v>0</v>
      </c>
      <c r="S21" s="101">
        <v>0</v>
      </c>
      <c r="T21" s="99">
        <v>0</v>
      </c>
      <c r="U21" s="98">
        <f t="shared" si="0"/>
        <v>2</v>
      </c>
      <c r="V21" s="99">
        <f t="shared" si="1"/>
        <v>0</v>
      </c>
      <c r="W21" s="98">
        <v>4</v>
      </c>
      <c r="X21" s="99">
        <v>0</v>
      </c>
      <c r="Y21" s="65"/>
    </row>
    <row r="22" spans="2:25" ht="30.75" customHeight="1" x14ac:dyDescent="0.2">
      <c r="B22" s="102" t="s">
        <v>1049</v>
      </c>
      <c r="C22" s="103">
        <f>[19]Operaciones!$C$41</f>
        <v>2</v>
      </c>
      <c r="D22" s="104">
        <v>2</v>
      </c>
      <c r="E22" s="105">
        <v>0</v>
      </c>
      <c r="F22" s="106">
        <v>5</v>
      </c>
      <c r="G22" s="107">
        <v>4</v>
      </c>
      <c r="H22" s="108">
        <v>4</v>
      </c>
      <c r="I22" s="109">
        <v>4</v>
      </c>
      <c r="J22" s="110">
        <v>4</v>
      </c>
      <c r="K22" s="110">
        <v>4</v>
      </c>
      <c r="L22" s="110">
        <v>4</v>
      </c>
      <c r="M22" s="110">
        <v>0</v>
      </c>
      <c r="N22" s="111">
        <v>4</v>
      </c>
      <c r="O22" s="109">
        <v>0</v>
      </c>
      <c r="P22" s="110">
        <v>0</v>
      </c>
      <c r="Q22" s="110">
        <v>0</v>
      </c>
      <c r="R22" s="110">
        <v>0</v>
      </c>
      <c r="S22" s="110">
        <v>0</v>
      </c>
      <c r="T22" s="111">
        <v>0</v>
      </c>
      <c r="U22" s="109">
        <f t="shared" si="0"/>
        <v>2</v>
      </c>
      <c r="V22" s="111">
        <f t="shared" si="1"/>
        <v>0</v>
      </c>
      <c r="W22" s="109">
        <v>4</v>
      </c>
      <c r="X22" s="111">
        <v>0</v>
      </c>
      <c r="Y22" s="65"/>
    </row>
    <row r="23" spans="2:25" ht="20.25" customHeight="1" x14ac:dyDescent="0.2">
      <c r="B23" s="112" t="s">
        <v>1050</v>
      </c>
      <c r="C23" s="113">
        <f t="shared" ref="C23:H23" si="2">SUM(C5:C22)</f>
        <v>40</v>
      </c>
      <c r="D23" s="114">
        <f t="shared" si="2"/>
        <v>39</v>
      </c>
      <c r="E23" s="113">
        <f t="shared" si="2"/>
        <v>3</v>
      </c>
      <c r="F23" s="114">
        <f t="shared" si="2"/>
        <v>115</v>
      </c>
      <c r="G23" s="113">
        <f t="shared" si="2"/>
        <v>77</v>
      </c>
      <c r="H23" s="115">
        <f t="shared" si="2"/>
        <v>61</v>
      </c>
      <c r="I23" s="75"/>
      <c r="J23" s="116"/>
      <c r="K23" s="116"/>
      <c r="L23" s="116"/>
      <c r="M23" s="116"/>
      <c r="N23" s="116"/>
      <c r="O23" s="116"/>
      <c r="P23" s="116"/>
      <c r="Q23" s="116"/>
      <c r="R23" s="116"/>
      <c r="S23" s="116"/>
      <c r="T23" s="117"/>
      <c r="U23" s="114">
        <f>SUM(U5:U22)</f>
        <v>39</v>
      </c>
      <c r="V23" s="113">
        <f>SUM(V5:V22)</f>
        <v>3</v>
      </c>
      <c r="W23" s="114">
        <f>SUM(W5:W22)</f>
        <v>58</v>
      </c>
      <c r="X23" s="113">
        <f>SUM(X5:X22)</f>
        <v>19</v>
      </c>
    </row>
    <row r="24" spans="2:25" ht="15.75" customHeight="1" x14ac:dyDescent="0.2">
      <c r="C24" s="118"/>
      <c r="D24" s="118"/>
      <c r="E24" s="118"/>
      <c r="F24" s="118"/>
      <c r="G24" s="118"/>
      <c r="H24" s="118"/>
      <c r="I24" s="118"/>
      <c r="J24" s="118"/>
      <c r="K24" s="118"/>
      <c r="L24" s="118"/>
      <c r="M24" s="118"/>
      <c r="N24" s="118"/>
      <c r="O24" s="118"/>
      <c r="P24" s="118"/>
      <c r="Q24" s="118"/>
      <c r="R24" s="118"/>
      <c r="S24" s="118"/>
      <c r="T24" s="118"/>
      <c r="U24" s="118"/>
      <c r="V24" s="118"/>
      <c r="W24" s="118"/>
      <c r="X24" s="118"/>
    </row>
    <row r="25" spans="2:25" ht="15.75" customHeight="1" x14ac:dyDescent="0.2">
      <c r="D25" s="118"/>
      <c r="E25" s="118"/>
      <c r="F25" s="118"/>
      <c r="G25" s="118"/>
      <c r="H25" s="118"/>
      <c r="I25" s="118"/>
      <c r="J25" s="118"/>
      <c r="K25" s="118"/>
      <c r="L25" s="118"/>
      <c r="M25" s="118"/>
      <c r="N25" s="118"/>
      <c r="O25" s="118"/>
      <c r="P25" s="118"/>
      <c r="Q25" s="118"/>
      <c r="R25" s="118"/>
      <c r="S25" s="118"/>
      <c r="T25" s="118"/>
      <c r="U25" s="118"/>
      <c r="V25" s="118"/>
      <c r="W25" s="118"/>
      <c r="X25" s="118"/>
    </row>
    <row r="26" spans="2:25" ht="15.75" customHeight="1" x14ac:dyDescent="0.2">
      <c r="B26" s="119" t="s">
        <v>1051</v>
      </c>
      <c r="D26" s="118"/>
      <c r="E26" s="118"/>
      <c r="F26" s="118"/>
      <c r="G26" s="118"/>
      <c r="H26" s="118"/>
      <c r="I26" s="118"/>
      <c r="J26" s="118"/>
      <c r="K26" s="118"/>
      <c r="L26" s="118"/>
      <c r="M26" s="118"/>
      <c r="N26" s="118"/>
      <c r="O26" s="118"/>
      <c r="P26" s="118"/>
      <c r="Q26" s="118"/>
      <c r="R26" s="118"/>
      <c r="S26" s="118"/>
      <c r="T26" s="118"/>
      <c r="U26" s="118"/>
      <c r="V26" s="118"/>
      <c r="W26" s="118"/>
      <c r="X26" s="118"/>
    </row>
    <row r="27" spans="2:25" ht="15.75" customHeight="1" x14ac:dyDescent="0.25">
      <c r="B27" s="18" t="s">
        <v>1052</v>
      </c>
      <c r="C27" s="6">
        <v>16</v>
      </c>
      <c r="D27" s="118"/>
      <c r="E27" s="118"/>
      <c r="F27" s="118"/>
      <c r="G27" s="118"/>
      <c r="H27" s="118"/>
      <c r="I27" s="118"/>
      <c r="J27" s="118"/>
      <c r="K27" s="118"/>
      <c r="L27" s="118"/>
      <c r="M27" s="118"/>
      <c r="N27" s="118"/>
      <c r="O27" s="118"/>
      <c r="P27" s="118"/>
      <c r="Q27" s="118"/>
      <c r="R27" s="118"/>
      <c r="S27" s="118"/>
      <c r="T27" s="118"/>
      <c r="U27" s="118"/>
      <c r="V27" s="118"/>
      <c r="W27" s="118"/>
      <c r="X27" s="118"/>
    </row>
    <row r="28" spans="2:25" ht="28.5" customHeight="1" x14ac:dyDescent="0.25">
      <c r="B28" s="18" t="s">
        <v>1053</v>
      </c>
      <c r="C28" s="6">
        <v>2</v>
      </c>
      <c r="D28" s="118"/>
      <c r="E28" s="118"/>
      <c r="F28" s="118"/>
      <c r="G28" s="118"/>
      <c r="H28" s="118"/>
      <c r="I28" s="118"/>
      <c r="J28" s="118"/>
      <c r="K28" s="118"/>
      <c r="L28" s="118"/>
      <c r="M28" s="118"/>
      <c r="N28" s="118"/>
      <c r="O28" s="118"/>
      <c r="P28" s="118"/>
      <c r="Q28" s="118"/>
      <c r="R28" s="118"/>
      <c r="S28" s="118"/>
      <c r="T28" s="118"/>
      <c r="U28" s="118"/>
      <c r="V28" s="118"/>
      <c r="W28" s="118"/>
      <c r="X28" s="118"/>
    </row>
    <row r="29" spans="2:25" ht="15.75" customHeight="1" x14ac:dyDescent="0.2">
      <c r="D29" s="118"/>
      <c r="E29" s="118"/>
      <c r="F29" s="118"/>
      <c r="G29" s="118"/>
      <c r="H29" s="118"/>
      <c r="I29" s="118"/>
      <c r="J29" s="118"/>
      <c r="K29" s="118"/>
      <c r="L29" s="118"/>
      <c r="M29" s="118"/>
      <c r="N29" s="118"/>
      <c r="O29" s="118"/>
      <c r="P29" s="118"/>
      <c r="Q29" s="118"/>
      <c r="R29" s="118"/>
      <c r="S29" s="118"/>
      <c r="T29" s="118"/>
      <c r="U29" s="118"/>
      <c r="V29" s="118"/>
      <c r="W29" s="118"/>
      <c r="X29" s="118"/>
    </row>
    <row r="30" spans="2:25" ht="15.75" customHeight="1" x14ac:dyDescent="0.2">
      <c r="D30" s="118"/>
      <c r="E30" s="118"/>
      <c r="F30" s="118"/>
      <c r="G30" s="118"/>
      <c r="H30" s="118"/>
      <c r="I30" s="118"/>
      <c r="J30" s="118"/>
      <c r="K30" s="118"/>
      <c r="L30" s="118"/>
      <c r="M30" s="118"/>
      <c r="N30" s="118"/>
      <c r="O30" s="118"/>
      <c r="P30" s="118"/>
      <c r="Q30" s="118"/>
      <c r="R30" s="118"/>
      <c r="S30" s="118"/>
      <c r="T30" s="118"/>
      <c r="U30" s="118"/>
      <c r="V30" s="118"/>
      <c r="W30" s="118"/>
      <c r="X30" s="118"/>
    </row>
    <row r="31" spans="2:25" ht="15.75" customHeight="1" x14ac:dyDescent="0.2">
      <c r="D31" s="118"/>
      <c r="E31" s="118"/>
      <c r="F31" s="118"/>
      <c r="G31" s="118"/>
      <c r="H31" s="118"/>
      <c r="I31" s="118"/>
      <c r="J31" s="118"/>
      <c r="K31" s="118"/>
      <c r="L31" s="118"/>
      <c r="M31" s="118"/>
      <c r="N31" s="118"/>
      <c r="O31" s="118"/>
      <c r="P31" s="118"/>
      <c r="Q31" s="118"/>
      <c r="R31" s="118"/>
      <c r="S31" s="118"/>
      <c r="T31" s="118"/>
      <c r="U31" s="118"/>
      <c r="V31" s="118"/>
      <c r="W31" s="118"/>
      <c r="X31" s="118"/>
    </row>
    <row r="32" spans="2:25" ht="15.75" customHeight="1" x14ac:dyDescent="0.2">
      <c r="C32" s="118"/>
      <c r="D32" s="118"/>
      <c r="E32" s="118"/>
      <c r="F32" s="118"/>
      <c r="G32" s="118"/>
      <c r="H32" s="118"/>
      <c r="I32" s="118"/>
      <c r="J32" s="118"/>
      <c r="K32" s="118"/>
      <c r="L32" s="118"/>
      <c r="M32" s="118"/>
      <c r="N32" s="118"/>
      <c r="O32" s="118"/>
      <c r="P32" s="118"/>
      <c r="Q32" s="118"/>
      <c r="R32" s="118"/>
      <c r="S32" s="118"/>
      <c r="T32" s="118"/>
      <c r="U32" s="118"/>
      <c r="V32" s="118"/>
      <c r="W32" s="118"/>
      <c r="X32" s="118"/>
    </row>
    <row r="33" spans="2:24" ht="15.75" customHeight="1" x14ac:dyDescent="0.2">
      <c r="C33" s="118"/>
      <c r="D33" s="118"/>
      <c r="E33" s="118"/>
      <c r="F33" s="118"/>
      <c r="G33" s="118"/>
      <c r="H33" s="118"/>
      <c r="I33" s="118"/>
      <c r="J33" s="118"/>
      <c r="K33" s="118"/>
      <c r="L33" s="118"/>
      <c r="M33" s="118"/>
      <c r="N33" s="118"/>
      <c r="O33" s="118"/>
      <c r="P33" s="118"/>
      <c r="Q33" s="118"/>
      <c r="R33" s="118"/>
      <c r="S33" s="118"/>
      <c r="T33" s="118"/>
      <c r="U33" s="118"/>
      <c r="V33" s="118"/>
      <c r="W33" s="118"/>
      <c r="X33" s="118"/>
    </row>
    <row r="34" spans="2:24" ht="15.75" customHeight="1" x14ac:dyDescent="0.2">
      <c r="C34" s="118"/>
      <c r="D34" s="118"/>
      <c r="E34" s="118"/>
      <c r="F34" s="118"/>
      <c r="G34" s="118"/>
      <c r="H34" s="118"/>
      <c r="I34" s="118"/>
      <c r="J34" s="118"/>
      <c r="K34" s="118"/>
      <c r="L34" s="118"/>
      <c r="M34" s="118"/>
      <c r="N34" s="118"/>
      <c r="O34" s="118"/>
      <c r="P34" s="118"/>
      <c r="Q34" s="118"/>
      <c r="R34" s="118"/>
      <c r="S34" s="118"/>
      <c r="T34" s="118"/>
      <c r="U34" s="118"/>
      <c r="V34" s="118"/>
      <c r="W34" s="118"/>
      <c r="X34" s="118"/>
    </row>
    <row r="35" spans="2:24" ht="15.75" customHeight="1" x14ac:dyDescent="0.2">
      <c r="C35" s="118"/>
      <c r="D35" s="118"/>
      <c r="E35" s="118"/>
      <c r="F35" s="118"/>
      <c r="G35" s="118"/>
      <c r="H35" s="118"/>
      <c r="I35" s="118"/>
      <c r="J35" s="118"/>
      <c r="K35" s="118"/>
      <c r="L35" s="118"/>
      <c r="M35" s="118"/>
      <c r="N35" s="118"/>
      <c r="O35" s="118"/>
      <c r="P35" s="118"/>
      <c r="Q35" s="118"/>
      <c r="R35" s="118"/>
      <c r="S35" s="118"/>
      <c r="T35" s="118"/>
      <c r="U35" s="118"/>
      <c r="V35" s="118"/>
      <c r="W35" s="118"/>
      <c r="X35" s="118"/>
    </row>
    <row r="36" spans="2:24" ht="15.75" customHeight="1" x14ac:dyDescent="0.2">
      <c r="C36" s="118"/>
      <c r="D36" s="118"/>
      <c r="E36" s="118"/>
      <c r="F36" s="118"/>
      <c r="G36" s="118"/>
      <c r="H36" s="118"/>
      <c r="I36" s="118"/>
      <c r="J36" s="118"/>
      <c r="K36" s="118"/>
      <c r="L36" s="118"/>
      <c r="M36" s="118"/>
      <c r="N36" s="118"/>
      <c r="O36" s="118"/>
      <c r="P36" s="118"/>
      <c r="Q36" s="118"/>
      <c r="R36" s="118"/>
      <c r="S36" s="118"/>
      <c r="T36" s="118"/>
      <c r="U36" s="118"/>
      <c r="V36" s="118"/>
      <c r="W36" s="118"/>
      <c r="X36" s="118"/>
    </row>
    <row r="37" spans="2:24" ht="15.75" customHeight="1" x14ac:dyDescent="0.2">
      <c r="C37" s="118"/>
      <c r="D37" s="118"/>
      <c r="E37" s="118"/>
      <c r="F37" s="118"/>
      <c r="G37" s="118"/>
      <c r="H37" s="118"/>
      <c r="I37" s="118"/>
      <c r="J37" s="118"/>
      <c r="K37" s="118"/>
      <c r="L37" s="118"/>
      <c r="M37" s="118"/>
      <c r="N37" s="118"/>
      <c r="O37" s="118"/>
      <c r="P37" s="118"/>
      <c r="Q37" s="118"/>
      <c r="R37" s="118"/>
      <c r="S37" s="118"/>
      <c r="T37" s="118"/>
      <c r="U37" s="118"/>
      <c r="V37" s="118"/>
      <c r="W37" s="118"/>
      <c r="X37" s="118"/>
    </row>
    <row r="38" spans="2:24" ht="15.75" customHeight="1" x14ac:dyDescent="0.2">
      <c r="C38" s="118"/>
      <c r="D38" s="118"/>
      <c r="E38" s="118"/>
      <c r="F38" s="118"/>
      <c r="G38" s="118"/>
      <c r="H38" s="118"/>
      <c r="I38" s="118"/>
      <c r="J38" s="118"/>
      <c r="K38" s="118"/>
      <c r="L38" s="118"/>
      <c r="M38" s="118"/>
      <c r="N38" s="118"/>
      <c r="O38" s="118"/>
      <c r="P38" s="118"/>
      <c r="Q38" s="118"/>
      <c r="R38" s="118"/>
      <c r="S38" s="118"/>
      <c r="T38" s="118"/>
      <c r="U38" s="118"/>
      <c r="V38" s="118"/>
      <c r="W38" s="118"/>
      <c r="X38" s="118"/>
    </row>
    <row r="39" spans="2:24" ht="15.75" customHeight="1" x14ac:dyDescent="0.2">
      <c r="C39" s="118"/>
      <c r="D39" s="118"/>
      <c r="E39" s="118"/>
      <c r="F39" s="118"/>
      <c r="G39" s="118"/>
      <c r="H39" s="118"/>
      <c r="I39" s="118"/>
      <c r="J39" s="118"/>
      <c r="K39" s="118"/>
      <c r="L39" s="118"/>
      <c r="M39" s="118"/>
      <c r="N39" s="118"/>
      <c r="O39" s="118"/>
      <c r="P39" s="118"/>
      <c r="Q39" s="118"/>
      <c r="R39" s="118"/>
      <c r="S39" s="118"/>
      <c r="T39" s="118"/>
      <c r="U39" s="118"/>
      <c r="V39" s="118"/>
      <c r="W39" s="118"/>
      <c r="X39" s="118"/>
    </row>
    <row r="40" spans="2:24" ht="15.75" customHeight="1" x14ac:dyDescent="0.2">
      <c r="C40" s="118"/>
      <c r="D40" s="118"/>
      <c r="E40" s="118"/>
      <c r="F40" s="118"/>
      <c r="G40" s="118"/>
      <c r="H40" s="118"/>
      <c r="I40" s="118"/>
      <c r="J40" s="118"/>
      <c r="K40" s="118"/>
      <c r="L40" s="118"/>
      <c r="M40" s="118"/>
      <c r="N40" s="118"/>
      <c r="O40" s="118"/>
      <c r="P40" s="118"/>
      <c r="Q40" s="118"/>
      <c r="R40" s="118"/>
      <c r="S40" s="118"/>
      <c r="T40" s="118"/>
      <c r="U40" s="118"/>
      <c r="V40" s="118"/>
      <c r="W40" s="118"/>
      <c r="X40" s="118"/>
    </row>
    <row r="41" spans="2:24" ht="15.75" customHeight="1" x14ac:dyDescent="0.2">
      <c r="C41" s="118"/>
      <c r="D41" s="118"/>
      <c r="E41" s="118"/>
      <c r="F41" s="118"/>
      <c r="G41" s="118"/>
      <c r="H41" s="118"/>
      <c r="I41" s="118"/>
      <c r="J41" s="118"/>
      <c r="K41" s="118"/>
      <c r="L41" s="118"/>
      <c r="M41" s="118"/>
      <c r="N41" s="118"/>
      <c r="O41" s="118"/>
      <c r="P41" s="118"/>
      <c r="Q41" s="118"/>
      <c r="R41" s="118"/>
      <c r="S41" s="118"/>
      <c r="T41" s="118"/>
      <c r="U41" s="118"/>
      <c r="V41" s="118"/>
      <c r="W41" s="118"/>
      <c r="X41" s="118"/>
    </row>
    <row r="42" spans="2:24" ht="15.75" customHeight="1" x14ac:dyDescent="0.2">
      <c r="C42" s="118"/>
      <c r="D42" s="118"/>
      <c r="E42" s="118"/>
      <c r="F42" s="118"/>
      <c r="G42" s="118"/>
      <c r="H42" s="118"/>
      <c r="I42" s="118"/>
      <c r="J42" s="118"/>
      <c r="K42" s="118"/>
      <c r="L42" s="118"/>
      <c r="M42" s="118"/>
      <c r="N42" s="118"/>
      <c r="O42" s="118"/>
      <c r="P42" s="118"/>
      <c r="Q42" s="118"/>
      <c r="R42" s="118"/>
      <c r="S42" s="118"/>
      <c r="T42" s="118"/>
      <c r="U42" s="118"/>
      <c r="V42" s="118"/>
      <c r="W42" s="118"/>
      <c r="X42" s="118"/>
    </row>
    <row r="43" spans="2:24" ht="15.75" customHeight="1" x14ac:dyDescent="0.2">
      <c r="C43" s="118"/>
      <c r="D43" s="118"/>
      <c r="E43" s="118"/>
      <c r="F43" s="118"/>
      <c r="G43" s="118"/>
      <c r="H43" s="118"/>
      <c r="I43" s="118"/>
      <c r="J43" s="118"/>
      <c r="K43" s="118"/>
      <c r="L43" s="118"/>
      <c r="M43" s="118"/>
      <c r="N43" s="118"/>
      <c r="O43" s="118"/>
      <c r="P43" s="118"/>
      <c r="Q43" s="118"/>
      <c r="R43" s="118"/>
      <c r="S43" s="118"/>
      <c r="T43" s="118"/>
      <c r="U43" s="118"/>
      <c r="V43" s="118"/>
      <c r="W43" s="118"/>
      <c r="X43" s="118"/>
    </row>
    <row r="44" spans="2:24" ht="15.75" customHeight="1" x14ac:dyDescent="0.2">
      <c r="C44" s="118"/>
      <c r="D44" s="118"/>
      <c r="E44" s="118"/>
      <c r="F44" s="118"/>
      <c r="G44" s="118"/>
      <c r="H44" s="118"/>
      <c r="I44" s="118"/>
      <c r="J44" s="118"/>
      <c r="K44" s="118"/>
      <c r="L44" s="118"/>
      <c r="M44" s="118"/>
      <c r="N44" s="118"/>
      <c r="O44" s="118"/>
      <c r="P44" s="118"/>
      <c r="Q44" s="118"/>
      <c r="R44" s="118"/>
      <c r="S44" s="118"/>
      <c r="T44" s="118"/>
      <c r="U44" s="118"/>
      <c r="V44" s="118"/>
      <c r="W44" s="118"/>
      <c r="X44" s="118"/>
    </row>
    <row r="45" spans="2:24" ht="15.75" customHeight="1" x14ac:dyDescent="0.2">
      <c r="C45" s="118"/>
      <c r="D45" s="118"/>
      <c r="E45" s="118"/>
      <c r="F45" s="118"/>
      <c r="G45" s="118"/>
      <c r="H45" s="118"/>
      <c r="I45" s="118"/>
      <c r="J45" s="118"/>
      <c r="K45" s="118"/>
      <c r="L45" s="118"/>
      <c r="M45" s="118"/>
      <c r="N45" s="118"/>
      <c r="O45" s="118"/>
      <c r="P45" s="118"/>
      <c r="Q45" s="118"/>
      <c r="R45" s="118"/>
      <c r="S45" s="118"/>
      <c r="T45" s="118"/>
      <c r="U45" s="118"/>
      <c r="V45" s="118"/>
      <c r="W45" s="118"/>
      <c r="X45" s="118"/>
    </row>
    <row r="46" spans="2:24" ht="15.75" customHeight="1" x14ac:dyDescent="0.2">
      <c r="C46" s="118"/>
      <c r="D46" s="118"/>
      <c r="E46" s="118"/>
      <c r="F46" s="118"/>
      <c r="G46" s="118"/>
      <c r="H46" s="118"/>
      <c r="I46" s="118"/>
      <c r="J46" s="118"/>
      <c r="K46" s="118"/>
      <c r="L46" s="118"/>
      <c r="M46" s="118"/>
      <c r="N46" s="118"/>
      <c r="O46" s="118"/>
      <c r="P46" s="118"/>
      <c r="Q46" s="118"/>
      <c r="R46" s="118"/>
      <c r="S46" s="118"/>
      <c r="T46" s="118"/>
      <c r="U46" s="118"/>
      <c r="V46" s="118"/>
      <c r="W46" s="118"/>
      <c r="X46" s="118"/>
    </row>
    <row r="47" spans="2:24" ht="15.75" customHeight="1" x14ac:dyDescent="0.25">
      <c r="B47" s="6" t="s">
        <v>1054</v>
      </c>
      <c r="C47" s="118"/>
      <c r="D47" s="118"/>
      <c r="E47" s="118"/>
      <c r="F47" s="118"/>
      <c r="G47" s="118"/>
      <c r="H47" s="118"/>
      <c r="I47" s="118"/>
      <c r="J47" s="118"/>
      <c r="K47" s="118"/>
      <c r="L47" s="118"/>
      <c r="M47" s="118"/>
      <c r="N47" s="118"/>
      <c r="O47" s="118"/>
      <c r="P47" s="118"/>
      <c r="Q47" s="118"/>
      <c r="R47" s="118"/>
      <c r="S47" s="118"/>
      <c r="T47" s="118"/>
      <c r="U47" s="118"/>
      <c r="V47" s="118"/>
      <c r="W47" s="118"/>
      <c r="X47" s="118"/>
    </row>
    <row r="48" spans="2:24" ht="15.75" customHeight="1" x14ac:dyDescent="0.25">
      <c r="B48" s="6" t="s">
        <v>1038</v>
      </c>
      <c r="C48" s="118">
        <f>W23</f>
        <v>58</v>
      </c>
      <c r="D48" s="118"/>
      <c r="E48" s="118"/>
      <c r="F48" s="118"/>
      <c r="G48" s="118"/>
      <c r="H48" s="118"/>
      <c r="I48" s="118"/>
      <c r="J48" s="118"/>
      <c r="K48" s="118"/>
      <c r="L48" s="118"/>
      <c r="M48" s="118"/>
      <c r="N48" s="118"/>
      <c r="O48" s="118"/>
      <c r="P48" s="118"/>
      <c r="Q48" s="118"/>
      <c r="R48" s="118"/>
      <c r="S48" s="118"/>
      <c r="T48" s="118"/>
      <c r="U48" s="118"/>
      <c r="V48" s="118"/>
      <c r="W48" s="118"/>
      <c r="X48" s="118"/>
    </row>
    <row r="49" spans="2:24" ht="15.75" customHeight="1" x14ac:dyDescent="0.25">
      <c r="B49" s="6" t="s">
        <v>1039</v>
      </c>
      <c r="C49" s="118">
        <v>3</v>
      </c>
      <c r="D49" s="118"/>
      <c r="E49" s="118"/>
      <c r="F49" s="118"/>
      <c r="G49" s="118"/>
      <c r="H49" s="118"/>
      <c r="I49" s="118"/>
      <c r="J49" s="118"/>
      <c r="K49" s="118"/>
      <c r="L49" s="118"/>
      <c r="M49" s="118"/>
      <c r="N49" s="118"/>
      <c r="O49" s="118"/>
      <c r="P49" s="118"/>
      <c r="Q49" s="118"/>
      <c r="R49" s="118"/>
      <c r="S49" s="118"/>
      <c r="T49" s="118"/>
      <c r="U49" s="118"/>
      <c r="V49" s="118"/>
      <c r="W49" s="118"/>
      <c r="X49" s="118"/>
    </row>
    <row r="50" spans="2:24" ht="15.75" customHeight="1" x14ac:dyDescent="0.25">
      <c r="B50" s="6" t="s">
        <v>1055</v>
      </c>
      <c r="C50" s="118">
        <v>16</v>
      </c>
      <c r="D50" s="118"/>
      <c r="E50" s="118"/>
      <c r="F50" s="118"/>
      <c r="G50" s="118"/>
      <c r="H50" s="118"/>
      <c r="I50" s="118"/>
      <c r="J50" s="118"/>
      <c r="K50" s="118"/>
      <c r="L50" s="118"/>
      <c r="M50" s="118"/>
      <c r="N50" s="118"/>
      <c r="O50" s="118"/>
      <c r="P50" s="118"/>
      <c r="Q50" s="118"/>
      <c r="R50" s="118"/>
      <c r="S50" s="118"/>
      <c r="T50" s="118"/>
      <c r="U50" s="118"/>
      <c r="V50" s="118"/>
      <c r="W50" s="118"/>
      <c r="X50" s="118"/>
    </row>
    <row r="51" spans="2:24" ht="15.75" customHeight="1" x14ac:dyDescent="0.2">
      <c r="C51" s="118"/>
      <c r="D51" s="118"/>
      <c r="E51" s="118"/>
      <c r="F51" s="118"/>
      <c r="G51" s="118"/>
      <c r="H51" s="118"/>
      <c r="I51" s="118"/>
      <c r="J51" s="118"/>
      <c r="K51" s="118"/>
      <c r="L51" s="118"/>
      <c r="M51" s="118"/>
      <c r="N51" s="118"/>
      <c r="O51" s="118"/>
      <c r="P51" s="118"/>
      <c r="Q51" s="118"/>
      <c r="R51" s="118"/>
      <c r="S51" s="118"/>
      <c r="T51" s="118"/>
      <c r="U51" s="118"/>
      <c r="V51" s="118"/>
      <c r="W51" s="118"/>
      <c r="X51" s="118"/>
    </row>
    <row r="52" spans="2:24" ht="15.75" customHeight="1" x14ac:dyDescent="0.2">
      <c r="C52" s="118"/>
      <c r="D52" s="118"/>
      <c r="E52" s="118"/>
      <c r="F52" s="118"/>
      <c r="G52" s="118"/>
      <c r="H52" s="118"/>
      <c r="I52" s="118"/>
      <c r="J52" s="118"/>
      <c r="K52" s="118"/>
      <c r="L52" s="118"/>
      <c r="M52" s="118"/>
      <c r="N52" s="118"/>
      <c r="O52" s="118"/>
      <c r="P52" s="118"/>
      <c r="Q52" s="118"/>
      <c r="R52" s="118"/>
      <c r="S52" s="118"/>
      <c r="T52" s="118"/>
      <c r="U52" s="118"/>
      <c r="V52" s="118"/>
      <c r="W52" s="118"/>
      <c r="X52" s="118"/>
    </row>
    <row r="53" spans="2:24" ht="15.75" customHeight="1" x14ac:dyDescent="0.2">
      <c r="C53" s="118"/>
      <c r="D53" s="118"/>
      <c r="E53" s="118"/>
      <c r="F53" s="118"/>
      <c r="G53" s="118"/>
      <c r="H53" s="118"/>
      <c r="I53" s="118"/>
      <c r="J53" s="118"/>
      <c r="K53" s="118"/>
      <c r="L53" s="118"/>
      <c r="M53" s="118"/>
      <c r="N53" s="118"/>
      <c r="O53" s="118"/>
      <c r="P53" s="118"/>
      <c r="Q53" s="118"/>
      <c r="R53" s="118"/>
      <c r="S53" s="118"/>
      <c r="T53" s="118"/>
      <c r="U53" s="118"/>
      <c r="V53" s="118"/>
      <c r="W53" s="118"/>
      <c r="X53" s="118"/>
    </row>
    <row r="54" spans="2:24" ht="15.75" customHeight="1" x14ac:dyDescent="0.2">
      <c r="C54" s="118"/>
      <c r="D54" s="118"/>
      <c r="E54" s="118"/>
      <c r="F54" s="118"/>
      <c r="G54" s="118"/>
      <c r="H54" s="118"/>
      <c r="I54" s="118"/>
      <c r="J54" s="118"/>
      <c r="K54" s="118"/>
      <c r="L54" s="118"/>
      <c r="M54" s="118"/>
      <c r="N54" s="118"/>
      <c r="O54" s="118"/>
      <c r="P54" s="118"/>
      <c r="Q54" s="118"/>
      <c r="R54" s="118"/>
      <c r="S54" s="118"/>
      <c r="T54" s="118"/>
      <c r="U54" s="118"/>
      <c r="V54" s="118"/>
      <c r="W54" s="118"/>
      <c r="X54" s="118"/>
    </row>
    <row r="55" spans="2:24" ht="15.75" customHeight="1" x14ac:dyDescent="0.2">
      <c r="C55" s="118"/>
      <c r="D55" s="118"/>
      <c r="E55" s="118"/>
      <c r="F55" s="118"/>
      <c r="G55" s="118"/>
      <c r="H55" s="118"/>
      <c r="I55" s="118"/>
      <c r="J55" s="118"/>
      <c r="K55" s="118"/>
      <c r="L55" s="118"/>
      <c r="M55" s="118"/>
      <c r="N55" s="118"/>
      <c r="O55" s="118"/>
      <c r="P55" s="118"/>
      <c r="Q55" s="118"/>
      <c r="R55" s="118"/>
      <c r="S55" s="118"/>
      <c r="T55" s="118"/>
      <c r="U55" s="118"/>
      <c r="V55" s="118"/>
      <c r="W55" s="118"/>
      <c r="X55" s="118"/>
    </row>
    <row r="56" spans="2:24" ht="15.75" customHeight="1" x14ac:dyDescent="0.2">
      <c r="C56" s="118"/>
      <c r="D56" s="118"/>
      <c r="E56" s="118"/>
      <c r="F56" s="118"/>
      <c r="G56" s="118"/>
      <c r="H56" s="118"/>
      <c r="I56" s="118"/>
      <c r="J56" s="118"/>
      <c r="K56" s="118"/>
      <c r="L56" s="118"/>
      <c r="M56" s="118"/>
      <c r="N56" s="118"/>
      <c r="O56" s="118"/>
      <c r="P56" s="118"/>
      <c r="Q56" s="118"/>
      <c r="R56" s="118"/>
      <c r="S56" s="118"/>
      <c r="T56" s="118"/>
      <c r="U56" s="118"/>
      <c r="V56" s="118"/>
      <c r="W56" s="118"/>
      <c r="X56" s="118"/>
    </row>
    <row r="57" spans="2:24" ht="15.75" customHeight="1" x14ac:dyDescent="0.2">
      <c r="C57" s="118"/>
      <c r="D57" s="118"/>
      <c r="E57" s="118"/>
      <c r="F57" s="118"/>
      <c r="G57" s="118"/>
      <c r="H57" s="118"/>
      <c r="I57" s="118"/>
      <c r="J57" s="118"/>
      <c r="K57" s="118"/>
      <c r="L57" s="118"/>
      <c r="M57" s="118"/>
      <c r="N57" s="118"/>
      <c r="O57" s="118"/>
      <c r="P57" s="118"/>
      <c r="Q57" s="118"/>
      <c r="R57" s="118"/>
      <c r="S57" s="118"/>
      <c r="T57" s="118"/>
      <c r="U57" s="118"/>
      <c r="V57" s="118"/>
      <c r="W57" s="118"/>
      <c r="X57" s="118"/>
    </row>
    <row r="58" spans="2:24" ht="15.75" customHeight="1" x14ac:dyDescent="0.2">
      <c r="C58" s="118"/>
      <c r="D58" s="118"/>
      <c r="E58" s="118"/>
      <c r="F58" s="118"/>
      <c r="G58" s="118"/>
      <c r="H58" s="118"/>
      <c r="I58" s="118"/>
      <c r="J58" s="118"/>
      <c r="K58" s="118"/>
      <c r="L58" s="118"/>
      <c r="M58" s="118"/>
      <c r="N58" s="118"/>
      <c r="O58" s="118"/>
      <c r="P58" s="118"/>
      <c r="Q58" s="118"/>
      <c r="R58" s="118"/>
      <c r="S58" s="118"/>
      <c r="T58" s="118"/>
      <c r="U58" s="118"/>
      <c r="V58" s="118"/>
      <c r="W58" s="118"/>
      <c r="X58" s="118"/>
    </row>
    <row r="59" spans="2:24" ht="15.75" customHeight="1" x14ac:dyDescent="0.2">
      <c r="C59" s="118"/>
      <c r="D59" s="118"/>
      <c r="E59" s="118"/>
      <c r="F59" s="118"/>
      <c r="G59" s="118"/>
      <c r="H59" s="118"/>
      <c r="I59" s="118"/>
      <c r="J59" s="118"/>
      <c r="K59" s="118"/>
      <c r="L59" s="118"/>
      <c r="M59" s="118"/>
      <c r="N59" s="118"/>
      <c r="O59" s="118"/>
      <c r="P59" s="118"/>
      <c r="Q59" s="118"/>
      <c r="R59" s="118"/>
      <c r="S59" s="118"/>
      <c r="T59" s="118"/>
      <c r="U59" s="118"/>
      <c r="V59" s="118"/>
      <c r="W59" s="118"/>
      <c r="X59" s="118"/>
    </row>
    <row r="60" spans="2:24" ht="15.75" customHeight="1" x14ac:dyDescent="0.2">
      <c r="C60" s="118"/>
      <c r="D60" s="118"/>
      <c r="E60" s="118"/>
      <c r="F60" s="118"/>
      <c r="G60" s="118"/>
      <c r="H60" s="118"/>
      <c r="I60" s="118"/>
      <c r="J60" s="118"/>
      <c r="K60" s="118"/>
      <c r="L60" s="118"/>
      <c r="M60" s="118"/>
      <c r="N60" s="118"/>
      <c r="O60" s="118"/>
      <c r="P60" s="118"/>
      <c r="Q60" s="118"/>
      <c r="R60" s="118"/>
      <c r="S60" s="118"/>
      <c r="T60" s="118"/>
      <c r="U60" s="118"/>
      <c r="V60" s="118"/>
      <c r="W60" s="118"/>
      <c r="X60" s="118"/>
    </row>
    <row r="61" spans="2:24" ht="15.75" customHeight="1" x14ac:dyDescent="0.2">
      <c r="C61" s="118"/>
      <c r="D61" s="118"/>
      <c r="E61" s="118"/>
      <c r="F61" s="118"/>
      <c r="G61" s="118"/>
      <c r="H61" s="118"/>
      <c r="I61" s="118"/>
      <c r="J61" s="118"/>
      <c r="K61" s="118"/>
      <c r="L61" s="118"/>
      <c r="M61" s="118"/>
      <c r="N61" s="118"/>
      <c r="O61" s="118"/>
      <c r="P61" s="118"/>
      <c r="Q61" s="118"/>
      <c r="R61" s="118"/>
      <c r="S61" s="118"/>
      <c r="T61" s="118"/>
      <c r="U61" s="118"/>
      <c r="V61" s="118"/>
      <c r="W61" s="118"/>
      <c r="X61" s="118"/>
    </row>
    <row r="62" spans="2:24" ht="15.75" customHeight="1" x14ac:dyDescent="0.2">
      <c r="C62" s="118"/>
      <c r="D62" s="118"/>
      <c r="E62" s="118"/>
      <c r="F62" s="118"/>
      <c r="G62" s="118"/>
      <c r="H62" s="118"/>
      <c r="I62" s="118"/>
      <c r="J62" s="118"/>
      <c r="K62" s="118"/>
      <c r="L62" s="118"/>
      <c r="M62" s="118"/>
      <c r="N62" s="118"/>
      <c r="O62" s="118"/>
      <c r="P62" s="118"/>
      <c r="Q62" s="118"/>
      <c r="R62" s="118"/>
      <c r="S62" s="118"/>
      <c r="T62" s="118"/>
      <c r="U62" s="118"/>
      <c r="V62" s="118"/>
      <c r="W62" s="118"/>
      <c r="X62" s="118"/>
    </row>
    <row r="63" spans="2:24" ht="15.75" customHeight="1" x14ac:dyDescent="0.2">
      <c r="C63" s="118"/>
      <c r="D63" s="118"/>
      <c r="E63" s="118"/>
      <c r="F63" s="118"/>
      <c r="G63" s="118"/>
      <c r="H63" s="118"/>
      <c r="I63" s="118"/>
      <c r="J63" s="118"/>
      <c r="K63" s="118"/>
      <c r="L63" s="118"/>
      <c r="M63" s="118"/>
      <c r="N63" s="118"/>
      <c r="O63" s="118"/>
      <c r="P63" s="118"/>
      <c r="Q63" s="118"/>
      <c r="R63" s="118"/>
      <c r="S63" s="118"/>
      <c r="T63" s="118"/>
      <c r="U63" s="118"/>
      <c r="V63" s="118"/>
      <c r="W63" s="118"/>
      <c r="X63" s="118"/>
    </row>
    <row r="64" spans="2:24" ht="15.75" customHeight="1" x14ac:dyDescent="0.2">
      <c r="C64" s="118"/>
      <c r="D64" s="118"/>
      <c r="E64" s="118"/>
      <c r="F64" s="118"/>
      <c r="G64" s="118"/>
      <c r="H64" s="118"/>
      <c r="I64" s="118"/>
      <c r="J64" s="118"/>
      <c r="K64" s="118"/>
      <c r="L64" s="118"/>
      <c r="M64" s="118"/>
      <c r="N64" s="118"/>
      <c r="O64" s="118"/>
      <c r="P64" s="118"/>
      <c r="Q64" s="118"/>
      <c r="R64" s="118"/>
      <c r="S64" s="118"/>
      <c r="T64" s="118"/>
      <c r="U64" s="118"/>
      <c r="V64" s="118"/>
      <c r="W64" s="118"/>
      <c r="X64" s="118"/>
    </row>
    <row r="65" spans="2:24" ht="15.75" customHeight="1" x14ac:dyDescent="0.2">
      <c r="C65" s="118"/>
      <c r="D65" s="118"/>
      <c r="E65" s="118"/>
      <c r="F65" s="118"/>
      <c r="G65" s="118"/>
      <c r="H65" s="118"/>
      <c r="I65" s="118"/>
      <c r="J65" s="118"/>
      <c r="K65" s="118"/>
      <c r="L65" s="118"/>
      <c r="M65" s="118"/>
      <c r="N65" s="118"/>
      <c r="O65" s="118"/>
      <c r="P65" s="118"/>
      <c r="Q65" s="118"/>
      <c r="R65" s="118"/>
      <c r="S65" s="118"/>
      <c r="T65" s="118"/>
      <c r="U65" s="118"/>
      <c r="V65" s="118"/>
      <c r="W65" s="118"/>
      <c r="X65" s="118"/>
    </row>
    <row r="66" spans="2:24" ht="15.75" customHeight="1" x14ac:dyDescent="0.2">
      <c r="C66" s="118"/>
      <c r="D66" s="118"/>
      <c r="E66" s="118"/>
      <c r="F66" s="118"/>
      <c r="G66" s="118"/>
      <c r="H66" s="118"/>
      <c r="I66" s="118"/>
      <c r="J66" s="118"/>
      <c r="K66" s="118"/>
      <c r="L66" s="118"/>
      <c r="M66" s="118"/>
      <c r="N66" s="118"/>
      <c r="O66" s="118"/>
      <c r="P66" s="118"/>
      <c r="Q66" s="118"/>
      <c r="R66" s="118"/>
      <c r="S66" s="118"/>
      <c r="T66" s="118"/>
      <c r="U66" s="118"/>
      <c r="V66" s="118"/>
      <c r="W66" s="118"/>
      <c r="X66" s="118"/>
    </row>
    <row r="67" spans="2:24" ht="15.75" customHeight="1" x14ac:dyDescent="0.2">
      <c r="C67" s="118"/>
      <c r="D67" s="118"/>
      <c r="E67" s="118"/>
      <c r="F67" s="118"/>
      <c r="G67" s="118"/>
      <c r="H67" s="118"/>
      <c r="I67" s="118"/>
      <c r="J67" s="118"/>
      <c r="K67" s="118"/>
      <c r="L67" s="118"/>
      <c r="M67" s="118"/>
      <c r="N67" s="118"/>
      <c r="O67" s="118"/>
      <c r="P67" s="118"/>
      <c r="Q67" s="118"/>
      <c r="R67" s="118"/>
      <c r="S67" s="118"/>
      <c r="T67" s="118"/>
      <c r="U67" s="118"/>
      <c r="V67" s="118"/>
      <c r="W67" s="118"/>
      <c r="X67" s="118"/>
    </row>
    <row r="68" spans="2:24" ht="15.75" customHeight="1" x14ac:dyDescent="0.2">
      <c r="C68" s="118"/>
      <c r="D68" s="118"/>
      <c r="E68" s="118"/>
      <c r="F68" s="118"/>
      <c r="G68" s="118"/>
      <c r="H68" s="118"/>
      <c r="I68" s="118"/>
      <c r="J68" s="118"/>
      <c r="K68" s="118"/>
      <c r="L68" s="118"/>
      <c r="M68" s="118"/>
      <c r="N68" s="118"/>
      <c r="O68" s="118"/>
      <c r="P68" s="118"/>
      <c r="Q68" s="118"/>
      <c r="R68" s="118"/>
      <c r="S68" s="118"/>
      <c r="T68" s="118"/>
      <c r="U68" s="118"/>
      <c r="V68" s="118"/>
      <c r="W68" s="118"/>
      <c r="X68" s="118"/>
    </row>
    <row r="69" spans="2:24" ht="15.75" customHeight="1" x14ac:dyDescent="0.2">
      <c r="C69" s="118"/>
      <c r="D69" s="118"/>
      <c r="E69" s="118"/>
      <c r="F69" s="118"/>
      <c r="G69" s="118"/>
      <c r="H69" s="118"/>
      <c r="I69" s="118"/>
      <c r="J69" s="118"/>
      <c r="K69" s="118"/>
      <c r="L69" s="118"/>
      <c r="M69" s="118"/>
      <c r="N69" s="118"/>
      <c r="O69" s="118"/>
      <c r="P69" s="118"/>
      <c r="Q69" s="118"/>
      <c r="R69" s="118"/>
      <c r="S69" s="118"/>
      <c r="T69" s="118"/>
      <c r="U69" s="118"/>
      <c r="V69" s="118"/>
      <c r="W69" s="118"/>
      <c r="X69" s="118"/>
    </row>
    <row r="70" spans="2:24" ht="15.75" customHeight="1" x14ac:dyDescent="0.2">
      <c r="C70" s="118"/>
      <c r="D70" s="118"/>
      <c r="E70" s="118"/>
      <c r="F70" s="118"/>
      <c r="G70" s="118"/>
      <c r="H70" s="118"/>
      <c r="I70" s="118"/>
      <c r="J70" s="118"/>
      <c r="K70" s="118"/>
      <c r="L70" s="118"/>
      <c r="M70" s="118"/>
      <c r="N70" s="118"/>
      <c r="O70" s="118"/>
      <c r="P70" s="118"/>
      <c r="Q70" s="118"/>
      <c r="R70" s="118"/>
      <c r="S70" s="118"/>
      <c r="T70" s="118"/>
      <c r="U70" s="118"/>
      <c r="V70" s="118"/>
      <c r="W70" s="118"/>
      <c r="X70" s="118"/>
    </row>
    <row r="71" spans="2:24" ht="15.75" customHeight="1" x14ac:dyDescent="0.2">
      <c r="C71" s="118"/>
      <c r="D71" s="118"/>
      <c r="E71" s="118"/>
      <c r="F71" s="118"/>
      <c r="G71" s="118"/>
      <c r="H71" s="118"/>
      <c r="I71" s="118"/>
      <c r="J71" s="118"/>
      <c r="K71" s="118"/>
      <c r="L71" s="118"/>
      <c r="M71" s="118"/>
      <c r="N71" s="118"/>
      <c r="O71" s="118"/>
      <c r="P71" s="118"/>
      <c r="Q71" s="118"/>
      <c r="R71" s="118"/>
      <c r="S71" s="118"/>
      <c r="T71" s="118"/>
      <c r="U71" s="118"/>
      <c r="V71" s="118"/>
      <c r="W71" s="118"/>
      <c r="X71" s="118"/>
    </row>
    <row r="72" spans="2:24" ht="15.75" customHeight="1" x14ac:dyDescent="0.25">
      <c r="B72" s="18" t="s">
        <v>1056</v>
      </c>
      <c r="C72" s="118"/>
      <c r="D72" s="118"/>
      <c r="E72" s="118"/>
      <c r="F72" s="118"/>
      <c r="G72" s="118"/>
      <c r="H72" s="118"/>
      <c r="I72" s="118"/>
      <c r="J72" s="118"/>
      <c r="K72" s="118"/>
      <c r="L72" s="118"/>
      <c r="M72" s="118"/>
      <c r="N72" s="118"/>
      <c r="O72" s="118"/>
      <c r="P72" s="118"/>
      <c r="Q72" s="118"/>
      <c r="R72" s="118"/>
      <c r="S72" s="118"/>
      <c r="T72" s="118"/>
      <c r="U72" s="118"/>
      <c r="V72" s="118"/>
      <c r="W72" s="118"/>
      <c r="X72" s="118"/>
    </row>
    <row r="73" spans="2:24" ht="15.75" customHeight="1" x14ac:dyDescent="0.2">
      <c r="C73" s="118"/>
      <c r="D73" s="118"/>
      <c r="E73" s="118"/>
      <c r="F73" s="118"/>
      <c r="G73" s="118"/>
      <c r="H73" s="118"/>
      <c r="I73" s="118"/>
      <c r="J73" s="118"/>
      <c r="K73" s="118"/>
      <c r="L73" s="118"/>
      <c r="M73" s="118"/>
      <c r="N73" s="118"/>
      <c r="O73" s="118"/>
      <c r="P73" s="118"/>
      <c r="Q73" s="118"/>
      <c r="R73" s="118"/>
      <c r="S73" s="118"/>
      <c r="T73" s="118"/>
      <c r="U73" s="118"/>
      <c r="V73" s="118"/>
      <c r="W73" s="118"/>
      <c r="X73" s="118"/>
    </row>
    <row r="74" spans="2:24" ht="15.75" customHeight="1" x14ac:dyDescent="0.2">
      <c r="C74" s="118"/>
      <c r="D74" s="118"/>
      <c r="E74" s="118"/>
      <c r="F74" s="118"/>
      <c r="G74" s="118"/>
      <c r="H74" s="118"/>
      <c r="I74" s="118"/>
      <c r="J74" s="118"/>
      <c r="K74" s="118"/>
      <c r="L74" s="118"/>
      <c r="M74" s="118"/>
      <c r="N74" s="118"/>
      <c r="O74" s="118"/>
      <c r="P74" s="118"/>
      <c r="Q74" s="118"/>
      <c r="R74" s="118"/>
      <c r="S74" s="118"/>
      <c r="T74" s="118"/>
      <c r="U74" s="118"/>
      <c r="V74" s="118"/>
      <c r="W74" s="118"/>
      <c r="X74" s="118"/>
    </row>
    <row r="75" spans="2:24" ht="15.75" customHeight="1" x14ac:dyDescent="0.25">
      <c r="B75" s="18" t="s">
        <v>1057</v>
      </c>
      <c r="C75" s="118"/>
      <c r="D75" s="118"/>
      <c r="E75" s="118"/>
      <c r="F75" s="118"/>
      <c r="G75" s="118"/>
      <c r="H75" s="118"/>
      <c r="I75" s="118"/>
      <c r="J75" s="118"/>
      <c r="K75" s="118"/>
      <c r="L75" s="118"/>
      <c r="M75" s="118"/>
      <c r="N75" s="118"/>
      <c r="O75" s="118"/>
      <c r="P75" s="118"/>
      <c r="Q75" s="118"/>
      <c r="R75" s="118"/>
      <c r="S75" s="118"/>
      <c r="T75" s="118"/>
      <c r="U75" s="118"/>
      <c r="V75" s="118"/>
      <c r="W75" s="118"/>
      <c r="X75" s="118"/>
    </row>
    <row r="76" spans="2:24" ht="15.75" customHeight="1" x14ac:dyDescent="0.2">
      <c r="C76" s="118"/>
      <c r="D76" s="118"/>
      <c r="E76" s="118"/>
      <c r="F76" s="118"/>
      <c r="G76" s="118"/>
      <c r="H76" s="118"/>
      <c r="I76" s="118"/>
      <c r="J76" s="118"/>
      <c r="K76" s="118"/>
      <c r="L76" s="118"/>
      <c r="M76" s="118"/>
      <c r="N76" s="118"/>
      <c r="O76" s="118"/>
      <c r="P76" s="118"/>
      <c r="Q76" s="118"/>
      <c r="R76" s="118"/>
      <c r="S76" s="118"/>
      <c r="T76" s="118"/>
      <c r="U76" s="118"/>
      <c r="V76" s="118"/>
      <c r="W76" s="118"/>
      <c r="X76" s="118"/>
    </row>
    <row r="77" spans="2:24" ht="15.75" customHeight="1" x14ac:dyDescent="0.25">
      <c r="B77" s="18" t="s">
        <v>919</v>
      </c>
      <c r="C77" s="118"/>
      <c r="D77" s="118"/>
      <c r="E77" s="118"/>
      <c r="F77" s="118"/>
      <c r="G77" s="118"/>
      <c r="H77" s="118"/>
      <c r="I77" s="118"/>
      <c r="J77" s="118"/>
      <c r="K77" s="118"/>
      <c r="L77" s="118"/>
      <c r="M77" s="118"/>
      <c r="N77" s="118"/>
      <c r="O77" s="118"/>
      <c r="P77" s="118"/>
      <c r="Q77" s="118"/>
      <c r="R77" s="118"/>
      <c r="S77" s="118"/>
      <c r="T77" s="118"/>
      <c r="U77" s="118"/>
      <c r="V77" s="118"/>
      <c r="W77" s="118"/>
      <c r="X77" s="118"/>
    </row>
    <row r="78" spans="2:24" ht="15.75" customHeight="1" x14ac:dyDescent="0.2">
      <c r="C78" s="118"/>
      <c r="D78" s="118"/>
      <c r="E78" s="118"/>
      <c r="F78" s="118"/>
      <c r="G78" s="118"/>
      <c r="H78" s="118"/>
      <c r="I78" s="118"/>
      <c r="J78" s="118"/>
      <c r="K78" s="118"/>
      <c r="L78" s="118"/>
      <c r="M78" s="118"/>
      <c r="N78" s="118"/>
      <c r="O78" s="118"/>
      <c r="P78" s="118"/>
      <c r="Q78" s="118"/>
      <c r="R78" s="118"/>
      <c r="S78" s="118"/>
      <c r="T78" s="118"/>
      <c r="U78" s="118"/>
      <c r="V78" s="118"/>
      <c r="W78" s="118"/>
      <c r="X78" s="118"/>
    </row>
    <row r="79" spans="2:24" ht="15.75" customHeight="1" x14ac:dyDescent="0.2">
      <c r="C79" s="118"/>
      <c r="D79" s="118"/>
      <c r="E79" s="118"/>
      <c r="F79" s="118"/>
      <c r="G79" s="118"/>
      <c r="H79" s="118"/>
      <c r="I79" s="118"/>
      <c r="J79" s="118"/>
      <c r="K79" s="118"/>
      <c r="L79" s="118"/>
      <c r="M79" s="118"/>
      <c r="N79" s="118"/>
      <c r="O79" s="118"/>
      <c r="P79" s="118"/>
      <c r="Q79" s="118"/>
      <c r="R79" s="118"/>
      <c r="S79" s="118"/>
      <c r="T79" s="118"/>
      <c r="U79" s="118"/>
      <c r="V79" s="118"/>
      <c r="W79" s="118"/>
      <c r="X79" s="118"/>
    </row>
    <row r="80" spans="2:24" ht="15.75" customHeight="1" x14ac:dyDescent="0.2">
      <c r="C80" s="118"/>
      <c r="D80" s="118"/>
      <c r="E80" s="118"/>
      <c r="F80" s="118"/>
      <c r="G80" s="118"/>
      <c r="H80" s="118"/>
      <c r="I80" s="118"/>
      <c r="J80" s="118"/>
      <c r="K80" s="118"/>
      <c r="L80" s="118"/>
      <c r="M80" s="118"/>
      <c r="N80" s="118"/>
      <c r="O80" s="118"/>
      <c r="P80" s="118"/>
      <c r="Q80" s="118"/>
      <c r="R80" s="118"/>
      <c r="S80" s="118"/>
      <c r="T80" s="118"/>
      <c r="U80" s="118"/>
      <c r="V80" s="118"/>
      <c r="W80" s="118"/>
      <c r="X80" s="118"/>
    </row>
    <row r="81" spans="3:24" ht="15.75" customHeight="1" x14ac:dyDescent="0.2">
      <c r="C81" s="118"/>
      <c r="D81" s="118"/>
      <c r="E81" s="118"/>
      <c r="F81" s="118"/>
      <c r="G81" s="118"/>
      <c r="H81" s="118"/>
      <c r="I81" s="118"/>
      <c r="J81" s="118"/>
      <c r="K81" s="118"/>
      <c r="L81" s="118"/>
      <c r="M81" s="118"/>
      <c r="N81" s="118"/>
      <c r="O81" s="118"/>
      <c r="P81" s="118"/>
      <c r="Q81" s="118"/>
      <c r="R81" s="118"/>
      <c r="S81" s="118"/>
      <c r="T81" s="118"/>
      <c r="U81" s="118"/>
      <c r="V81" s="118"/>
      <c r="W81" s="118"/>
      <c r="X81" s="118"/>
    </row>
    <row r="82" spans="3:24" ht="15.75" customHeight="1" x14ac:dyDescent="0.2">
      <c r="C82" s="118"/>
      <c r="D82" s="118"/>
      <c r="E82" s="118"/>
      <c r="F82" s="118"/>
      <c r="G82" s="118"/>
      <c r="H82" s="118"/>
      <c r="I82" s="118"/>
      <c r="J82" s="118"/>
      <c r="K82" s="118"/>
      <c r="L82" s="118"/>
      <c r="M82" s="118"/>
      <c r="N82" s="118"/>
      <c r="O82" s="118"/>
      <c r="P82" s="118"/>
      <c r="Q82" s="118"/>
      <c r="R82" s="118"/>
      <c r="S82" s="118"/>
      <c r="T82" s="118"/>
      <c r="U82" s="118"/>
      <c r="V82" s="118"/>
      <c r="W82" s="118"/>
      <c r="X82" s="118"/>
    </row>
    <row r="83" spans="3:24" ht="15.75" customHeight="1" x14ac:dyDescent="0.2"/>
    <row r="84" spans="3:24" ht="15.75" customHeight="1" x14ac:dyDescent="0.2"/>
    <row r="85" spans="3:24" ht="15.75" customHeight="1" x14ac:dyDescent="0.2"/>
    <row r="86" spans="3:24" ht="15.75" customHeight="1" x14ac:dyDescent="0.2"/>
    <row r="87" spans="3:24" ht="15.75" customHeight="1" x14ac:dyDescent="0.2"/>
    <row r="88" spans="3:24" ht="15.75" customHeight="1" x14ac:dyDescent="0.2"/>
    <row r="89" spans="3:24" ht="15.75" customHeight="1" x14ac:dyDescent="0.2"/>
    <row r="90" spans="3:24" ht="15.75" customHeight="1" x14ac:dyDescent="0.2"/>
    <row r="91" spans="3:24" ht="15.75" customHeight="1" x14ac:dyDescent="0.2"/>
    <row r="92" spans="3:24" ht="15.75" customHeight="1" x14ac:dyDescent="0.2"/>
    <row r="93" spans="3:24" ht="15.75" customHeight="1" x14ac:dyDescent="0.2"/>
    <row r="94" spans="3:24" ht="15.75" customHeight="1" x14ac:dyDescent="0.2"/>
    <row r="95" spans="3:24" ht="15.75" customHeight="1" x14ac:dyDescent="0.2"/>
    <row r="96" spans="3:24"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1">
    <mergeCell ref="I3:N3"/>
    <mergeCell ref="O3:T3"/>
    <mergeCell ref="U3:V3"/>
    <mergeCell ref="W3:X3"/>
    <mergeCell ref="B2:E2"/>
    <mergeCell ref="F2:X2"/>
    <mergeCell ref="B3:B4"/>
    <mergeCell ref="C3:C4"/>
    <mergeCell ref="D3:E3"/>
    <mergeCell ref="F3:G3"/>
    <mergeCell ref="H3:H4"/>
  </mergeCells>
  <pageMargins left="0.7" right="0.7" top="0.75" bottom="0.75" header="0" footer="0"/>
  <pageSetup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Z1000"/>
  <sheetViews>
    <sheetView topLeftCell="A3" workbookViewId="0">
      <selection activeCell="B5" sqref="B5"/>
    </sheetView>
  </sheetViews>
  <sheetFormatPr baseColWidth="10" defaultColWidth="12.625" defaultRowHeight="15" customHeight="1" x14ac:dyDescent="0.2"/>
  <cols>
    <col min="1" max="1" width="10.625" customWidth="1"/>
    <col min="2" max="2" width="139.5" customWidth="1"/>
    <col min="3" max="26" width="10.625" customWidth="1"/>
  </cols>
  <sheetData>
    <row r="1" spans="1:26" ht="14.25" customHeight="1" x14ac:dyDescent="0.2"/>
    <row r="2" spans="1:26" ht="371.25" customHeight="1" x14ac:dyDescent="0.2">
      <c r="A2" s="1"/>
      <c r="B2" s="126" t="s">
        <v>1058</v>
      </c>
      <c r="C2" s="4"/>
      <c r="D2" s="4"/>
      <c r="E2" s="4"/>
      <c r="F2" s="4"/>
      <c r="G2" s="4"/>
      <c r="H2" s="4"/>
      <c r="I2" s="4"/>
      <c r="J2" s="4"/>
      <c r="K2" s="4"/>
      <c r="L2" s="4"/>
      <c r="M2" s="4"/>
      <c r="N2" s="4"/>
      <c r="O2" s="4"/>
      <c r="P2" s="4"/>
      <c r="Q2" s="4"/>
      <c r="R2" s="4"/>
      <c r="S2" s="4"/>
      <c r="T2" s="4"/>
      <c r="U2" s="4"/>
      <c r="V2" s="4"/>
      <c r="W2" s="1"/>
      <c r="X2" s="1"/>
      <c r="Y2" s="1"/>
      <c r="Z2" s="1"/>
    </row>
    <row r="3" spans="1:26" ht="14.25" customHeight="1" x14ac:dyDescent="0.2">
      <c r="A3" s="1"/>
      <c r="B3" s="1"/>
      <c r="C3" s="4"/>
      <c r="D3" s="4"/>
      <c r="E3" s="4"/>
      <c r="F3" s="4"/>
      <c r="G3" s="4"/>
      <c r="H3" s="4"/>
      <c r="I3" s="4"/>
      <c r="J3" s="4"/>
      <c r="K3" s="4"/>
      <c r="L3" s="4"/>
      <c r="M3" s="4"/>
      <c r="N3" s="4"/>
      <c r="O3" s="4"/>
      <c r="P3" s="4"/>
      <c r="Q3" s="4"/>
      <c r="R3" s="4"/>
      <c r="S3" s="4"/>
      <c r="T3" s="4"/>
      <c r="U3" s="4"/>
      <c r="V3" s="4"/>
      <c r="W3" s="1"/>
      <c r="X3" s="1"/>
      <c r="Y3" s="1"/>
      <c r="Z3" s="1"/>
    </row>
    <row r="4" spans="1:26" ht="14.25" customHeight="1" x14ac:dyDescent="0.2">
      <c r="A4" s="1"/>
      <c r="B4" s="1"/>
      <c r="C4" s="4"/>
      <c r="D4" s="4"/>
      <c r="E4" s="4"/>
      <c r="F4" s="4"/>
      <c r="G4" s="4"/>
      <c r="H4" s="4"/>
      <c r="I4" s="4"/>
      <c r="J4" s="4"/>
      <c r="K4" s="4"/>
      <c r="L4" s="4"/>
      <c r="M4" s="4"/>
      <c r="N4" s="4"/>
      <c r="O4" s="4"/>
      <c r="P4" s="4"/>
      <c r="Q4" s="4"/>
      <c r="R4" s="4"/>
      <c r="S4" s="4"/>
      <c r="T4" s="4"/>
      <c r="U4" s="4"/>
      <c r="V4" s="4"/>
      <c r="W4" s="1"/>
      <c r="X4" s="1"/>
      <c r="Y4" s="1"/>
      <c r="Z4" s="1"/>
    </row>
    <row r="5" spans="1:26" ht="399" customHeight="1" x14ac:dyDescent="0.2">
      <c r="A5" s="1"/>
      <c r="B5" s="122" t="s">
        <v>1066</v>
      </c>
      <c r="C5" s="4"/>
      <c r="D5" s="4"/>
      <c r="E5" s="4"/>
      <c r="F5" s="4"/>
      <c r="G5" s="4"/>
      <c r="H5" s="4"/>
      <c r="I5" s="4"/>
      <c r="J5" s="4"/>
      <c r="K5" s="4"/>
      <c r="L5" s="4"/>
      <c r="M5" s="4"/>
      <c r="N5" s="4"/>
      <c r="O5" s="4"/>
      <c r="P5" s="4"/>
      <c r="Q5" s="4"/>
      <c r="R5" s="4"/>
      <c r="S5" s="4"/>
      <c r="T5" s="4"/>
      <c r="U5" s="4"/>
      <c r="V5" s="4"/>
      <c r="W5" s="1"/>
      <c r="X5" s="1"/>
      <c r="Y5" s="1"/>
      <c r="Z5" s="1"/>
    </row>
    <row r="6" spans="1:26" ht="14.25" customHeight="1" x14ac:dyDescent="0.2"/>
    <row r="7" spans="1:26" ht="14.25" customHeight="1" x14ac:dyDescent="0.2"/>
    <row r="8" spans="1:26" ht="14.25" customHeight="1" x14ac:dyDescent="0.2"/>
    <row r="9" spans="1:26" ht="14.25" customHeight="1" x14ac:dyDescent="0.2"/>
    <row r="10" spans="1:26" ht="14.25" customHeight="1" x14ac:dyDescent="0.2"/>
    <row r="11" spans="1:26" ht="14.25" customHeight="1" x14ac:dyDescent="0.2"/>
    <row r="12" spans="1:26" ht="14.25" customHeight="1" x14ac:dyDescent="0.2"/>
    <row r="13" spans="1:26" ht="14.25" customHeight="1" x14ac:dyDescent="0.2"/>
    <row r="14" spans="1:26" ht="14.25" customHeight="1" x14ac:dyDescent="0.2"/>
    <row r="15" spans="1:26" ht="14.25" customHeight="1" x14ac:dyDescent="0.2"/>
    <row r="16" spans="1:26"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16</vt:i4>
      </vt:variant>
    </vt:vector>
  </HeadingPairs>
  <TitlesOfParts>
    <vt:vector size="33" baseType="lpstr">
      <vt:lpstr>Hoja6</vt:lpstr>
      <vt:lpstr>Hoja3</vt:lpstr>
      <vt:lpstr>Hoja4</vt:lpstr>
      <vt:lpstr>Hoja5</vt:lpstr>
      <vt:lpstr>Consolidado Mapa de Riesgos</vt:lpstr>
      <vt:lpstr>Hoja1</vt:lpstr>
      <vt:lpstr>Análisis del Riesgo</vt:lpstr>
      <vt:lpstr>EVALUACIÓN DE CONTROLES</vt:lpstr>
      <vt:lpstr>Estado Diseño Controles</vt:lpstr>
      <vt:lpstr>Estado Diseño Controles (2)</vt:lpstr>
      <vt:lpstr>VARIABLES</vt:lpstr>
      <vt:lpstr>OpEC</vt:lpstr>
      <vt:lpstr>VARIABLES (2)</vt:lpstr>
      <vt:lpstr>RESUMEN</vt:lpstr>
      <vt:lpstr>Tabla Dinámica</vt:lpstr>
      <vt:lpstr>Análsis Riesgos DNBC </vt:lpstr>
      <vt:lpstr>Hoja2</vt:lpstr>
      <vt:lpstr>RESUMEN!Área_de_impresión</vt:lpstr>
      <vt:lpstr>'VARIABLES (2)'!Área_de_impresión</vt:lpstr>
      <vt:lpstr>cumplimiento</vt:lpstr>
      <vt:lpstr>efectividad</vt:lpstr>
      <vt:lpstr>EVALUACIONDISEÑO</vt:lpstr>
      <vt:lpstr>Matriz1</vt:lpstr>
      <vt:lpstr>Matriz10</vt:lpstr>
      <vt:lpstr>Matriz2</vt:lpstr>
      <vt:lpstr>Matriz3</vt:lpstr>
      <vt:lpstr>Matriz4</vt:lpstr>
      <vt:lpstr>Matriz5</vt:lpstr>
      <vt:lpstr>Matriz6</vt:lpstr>
      <vt:lpstr>Matriz7</vt:lpstr>
      <vt:lpstr>Matriz8</vt:lpstr>
      <vt:lpstr>Matriz9</vt:lpstr>
      <vt:lpstr>xx</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dc:creator>
  <cp:lastModifiedBy>Usuario</cp:lastModifiedBy>
  <cp:lastPrinted>2020-12-11T15:28:13Z</cp:lastPrinted>
  <dcterms:created xsi:type="dcterms:W3CDTF">2019-11-21T18:31:08Z</dcterms:created>
  <dcterms:modified xsi:type="dcterms:W3CDTF">2020-12-11T20:30:19Z</dcterms:modified>
</cp:coreProperties>
</file>