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NBC\2020\PLANES Y PROGRAMAS\PLAN DE MEJORA\"/>
    </mc:Choice>
  </mc:AlternateContent>
  <bookViews>
    <workbookView xWindow="0" yWindow="0" windowWidth="20490" windowHeight="7755" activeTab="1"/>
  </bookViews>
  <sheets>
    <sheet name="REPETITIVOS" sheetId="5" state="hidden" r:id="rId1"/>
    <sheet name="PLAN DE MEJORAMIENTO" sheetId="2" r:id="rId2"/>
    <sheet name="TERCER SEG." sheetId="3" state="hidden" r:id="rId3"/>
    <sheet name="ANÁLISIS" sheetId="4" state="hidden" r:id="rId4"/>
    <sheet name="H.CERRADOS" sheetId="6" state="hidden" r:id="rId5"/>
    <sheet name="TIPO P" sheetId="7" state="hidden" r:id="rId6"/>
    <sheet name="Hoja1" sheetId="1" state="hidden" r:id="rId7"/>
  </sheets>
  <externalReferences>
    <externalReference r:id="rId8"/>
    <externalReference r:id="rId9"/>
    <externalReference r:id="rId10"/>
  </externalReferences>
  <definedNames>
    <definedName name="_xlnm._FilterDatabase" localSheetId="4" hidden="1">H.CERRADOS!$A$7:$BO$248</definedName>
    <definedName name="_xlnm._FilterDatabase" localSheetId="1" hidden="1">'PLAN DE MEJORAMIENTO'!$A$6:$BO$351</definedName>
    <definedName name="accion">[1]BBDD!$C$2:$C$5</definedName>
    <definedName name="dependencia">[2]bd!$E$3:$E$45</definedName>
    <definedName name="eficacia">[1]BBDD!$H$2:$H$3</definedName>
    <definedName name="ehallazgo">[1]BBDD!$G$2:$G$3</definedName>
    <definedName name="estadoaccion">[1]BBDD!$F$2:$F$5</definedName>
    <definedName name="hallazgo">[1]BBDD!$B$2:$B$4</definedName>
    <definedName name="modifica">[1]BBDD!$E$2:$E$3</definedName>
    <definedName name="Origen">[1]BBDD!$A$2:$A$17</definedName>
    <definedName name="proceso">[1]BBDD!$D$2:$D$19</definedName>
    <definedName name="tipo_accion">[2]bd!$F$3:$F$5</definedName>
    <definedName name="_xlnm.Print_Titles" localSheetId="4">H.CERRADOS!$7:$7</definedName>
    <definedName name="_xlnm.Print_Titles" localSheetId="1">'PLAN DE MEJORAMIENTO'!$6:$6</definedName>
    <definedName name="ubicacion_origen">[2]bd!$D$3:$D$72</definedName>
    <definedName name="valida">[2]bd!$H$3:$H$4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7" i="2" l="1"/>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266" i="2"/>
  <c r="I35" i="7" l="1"/>
  <c r="Q5" i="7"/>
  <c r="Q4" i="7"/>
  <c r="Q3" i="7"/>
  <c r="G12" i="3" l="1"/>
  <c r="J12" i="3"/>
  <c r="I12" i="3"/>
  <c r="H12" i="3"/>
  <c r="G8" i="3"/>
  <c r="Q6" i="7" l="1"/>
  <c r="O5" i="7"/>
  <c r="O4" i="7"/>
  <c r="O6" i="7" s="1"/>
  <c r="P5" i="7" s="1"/>
  <c r="O3" i="7"/>
  <c r="N5" i="7"/>
  <c r="L2" i="7"/>
  <c r="D35" i="7"/>
  <c r="E35" i="7"/>
  <c r="F35" i="7"/>
  <c r="G35" i="7"/>
  <c r="H35" i="7"/>
  <c r="J35" i="7"/>
  <c r="C35" i="7"/>
  <c r="M5" i="7" s="1"/>
  <c r="D18" i="7"/>
  <c r="E18" i="7"/>
  <c r="F18" i="7"/>
  <c r="G18" i="7"/>
  <c r="H18" i="7"/>
  <c r="I18" i="7"/>
  <c r="N4" i="7" s="1"/>
  <c r="J18" i="7"/>
  <c r="C18" i="7"/>
  <c r="M4" i="7" s="1"/>
  <c r="C11" i="7"/>
  <c r="M3" i="7" s="1"/>
  <c r="D11" i="7"/>
  <c r="E11" i="7"/>
  <c r="F11" i="7"/>
  <c r="G11" i="7"/>
  <c r="H11" i="7"/>
  <c r="I11" i="7"/>
  <c r="N3" i="7" s="1"/>
  <c r="J11" i="7"/>
  <c r="P3" i="7" l="1"/>
  <c r="P6" i="7" s="1"/>
  <c r="P4" i="7"/>
  <c r="J36" i="3"/>
  <c r="I36" i="3"/>
  <c r="H36" i="3"/>
  <c r="G36" i="3"/>
  <c r="G34" i="3"/>
  <c r="J34" i="3"/>
  <c r="I34" i="3"/>
  <c r="H34" i="3"/>
  <c r="G32" i="3"/>
  <c r="J32" i="3"/>
  <c r="I32" i="3"/>
  <c r="H32" i="3"/>
  <c r="G30" i="3"/>
  <c r="J30" i="3"/>
  <c r="I30" i="3"/>
  <c r="H30" i="3"/>
  <c r="G28" i="3"/>
  <c r="J28" i="3"/>
  <c r="I28" i="3"/>
  <c r="H28" i="3"/>
  <c r="G26" i="3"/>
  <c r="J26" i="3"/>
  <c r="I26" i="3"/>
  <c r="H26" i="3"/>
  <c r="G24" i="3"/>
  <c r="J24" i="3"/>
  <c r="I24" i="3"/>
  <c r="H24" i="3"/>
  <c r="G22" i="3"/>
  <c r="J22" i="3"/>
  <c r="I22" i="3"/>
  <c r="H22" i="3"/>
  <c r="G20" i="3"/>
  <c r="J20" i="3"/>
  <c r="I20" i="3"/>
  <c r="H20" i="3"/>
  <c r="G18" i="3"/>
  <c r="J18" i="3"/>
  <c r="I18" i="3"/>
  <c r="H18" i="3"/>
  <c r="G14" i="3"/>
  <c r="J14" i="3"/>
  <c r="I14" i="3"/>
  <c r="H14" i="3"/>
  <c r="J8" i="3"/>
  <c r="I8" i="3"/>
  <c r="H8" i="3"/>
  <c r="G6" i="3"/>
  <c r="J6" i="3"/>
  <c r="I6" i="3"/>
  <c r="H6" i="3"/>
  <c r="J4" i="3"/>
  <c r="I4" i="3"/>
  <c r="H4" i="3"/>
  <c r="G4" i="3"/>
  <c r="D20" i="3"/>
  <c r="R36" i="3"/>
  <c r="Q36" i="3"/>
  <c r="Q34" i="3"/>
  <c r="R34" i="3"/>
  <c r="Q32" i="3"/>
  <c r="R32" i="3"/>
  <c r="Q30" i="3"/>
  <c r="C244" i="4" s="1"/>
  <c r="R30" i="3"/>
  <c r="C245" i="4" s="1"/>
  <c r="Q28" i="3"/>
  <c r="R28" i="3"/>
  <c r="Q26" i="3"/>
  <c r="R26" i="3"/>
  <c r="Q24" i="3"/>
  <c r="R24" i="3"/>
  <c r="Q22" i="3"/>
  <c r="C168" i="4" s="1"/>
  <c r="R22" i="3"/>
  <c r="C169" i="4" s="1"/>
  <c r="Q20" i="3"/>
  <c r="R20" i="3"/>
  <c r="Q18" i="3"/>
  <c r="R18" i="3"/>
  <c r="Q14" i="3"/>
  <c r="R14" i="3"/>
  <c r="Q12" i="3"/>
  <c r="R12" i="3"/>
  <c r="Q8" i="3"/>
  <c r="R8" i="3"/>
  <c r="Q6" i="3"/>
  <c r="R6" i="3"/>
  <c r="Q4" i="3"/>
  <c r="R4" i="3"/>
  <c r="O36" i="3"/>
  <c r="N36" i="3"/>
  <c r="M36" i="3"/>
  <c r="L36" i="3"/>
  <c r="L34" i="3"/>
  <c r="O34" i="3"/>
  <c r="N34" i="3"/>
  <c r="M34" i="3"/>
  <c r="L32" i="3"/>
  <c r="O32" i="3"/>
  <c r="N32" i="3"/>
  <c r="M32" i="3"/>
  <c r="L30" i="3"/>
  <c r="O30" i="3"/>
  <c r="N30" i="3"/>
  <c r="M30" i="3"/>
  <c r="L28" i="3"/>
  <c r="O28" i="3"/>
  <c r="N28" i="3"/>
  <c r="M28" i="3"/>
  <c r="L26" i="3"/>
  <c r="O26" i="3"/>
  <c r="N26" i="3"/>
  <c r="M26" i="3"/>
  <c r="L24" i="3"/>
  <c r="O24" i="3"/>
  <c r="N24" i="3"/>
  <c r="M24" i="3"/>
  <c r="L22" i="3"/>
  <c r="O22" i="3"/>
  <c r="N22" i="3"/>
  <c r="M22" i="3"/>
  <c r="L20" i="3"/>
  <c r="O20" i="3"/>
  <c r="N20" i="3"/>
  <c r="M20" i="3"/>
  <c r="L18" i="3"/>
  <c r="O18" i="3"/>
  <c r="N18" i="3"/>
  <c r="M18" i="3"/>
  <c r="L14" i="3"/>
  <c r="O14" i="3"/>
  <c r="N14" i="3"/>
  <c r="M14" i="3"/>
  <c r="L12" i="3"/>
  <c r="O12" i="3"/>
  <c r="N12" i="3"/>
  <c r="M12" i="3"/>
  <c r="L8" i="3"/>
  <c r="O8" i="3"/>
  <c r="N8" i="3"/>
  <c r="M8" i="3"/>
  <c r="L6" i="3"/>
  <c r="O6" i="3"/>
  <c r="N6" i="3"/>
  <c r="M6" i="3"/>
  <c r="L4" i="3"/>
  <c r="O4" i="3"/>
  <c r="N4" i="3"/>
  <c r="M4" i="3"/>
  <c r="E36" i="3"/>
  <c r="D36" i="3"/>
  <c r="C36" i="3"/>
  <c r="C34" i="3"/>
  <c r="E34" i="3"/>
  <c r="D34" i="3"/>
  <c r="C32" i="3"/>
  <c r="E32" i="3"/>
  <c r="D32" i="3"/>
  <c r="C30" i="3"/>
  <c r="D30" i="3"/>
  <c r="E30" i="3"/>
  <c r="C28" i="3"/>
  <c r="E28" i="3"/>
  <c r="D28" i="3"/>
  <c r="C26" i="3"/>
  <c r="D26" i="3"/>
  <c r="E26" i="3"/>
  <c r="C24" i="3"/>
  <c r="E24" i="3"/>
  <c r="D24" i="3"/>
  <c r="C22" i="3"/>
  <c r="E22" i="3"/>
  <c r="D22" i="3"/>
  <c r="C20" i="3"/>
  <c r="E20" i="3"/>
  <c r="C18" i="3"/>
  <c r="E18" i="3"/>
  <c r="E14" i="3"/>
  <c r="D18" i="3"/>
  <c r="D14" i="3"/>
  <c r="C14" i="3"/>
  <c r="E12" i="3"/>
  <c r="D12" i="3"/>
  <c r="C12" i="3"/>
  <c r="C8" i="3"/>
  <c r="E8" i="3"/>
  <c r="D8" i="3"/>
  <c r="C6" i="3"/>
  <c r="E6" i="3"/>
  <c r="D6" i="3"/>
  <c r="C4" i="3"/>
  <c r="D4" i="3"/>
  <c r="E4" i="3"/>
  <c r="AA248" i="6" l="1"/>
  <c r="AA247" i="6"/>
  <c r="AA246" i="6"/>
  <c r="AA245" i="6"/>
  <c r="AA244" i="6"/>
  <c r="AA243" i="6"/>
  <c r="AA242" i="6"/>
  <c r="AA241" i="6"/>
  <c r="AA240" i="6"/>
  <c r="AA239" i="6"/>
  <c r="AA238" i="6"/>
  <c r="AA237" i="6"/>
  <c r="AA236" i="6"/>
  <c r="AA235" i="6"/>
  <c r="AA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P138" i="6"/>
  <c r="AA138" i="6"/>
  <c r="H138" i="6"/>
  <c r="AP137" i="6"/>
  <c r="AA137" i="6"/>
  <c r="H137" i="6"/>
  <c r="AP136" i="6"/>
  <c r="AA136" i="6"/>
  <c r="H136" i="6"/>
  <c r="AA135" i="6"/>
  <c r="H135" i="6"/>
  <c r="AP134" i="6"/>
  <c r="AA134" i="6"/>
  <c r="H134" i="6"/>
  <c r="AP133" i="6"/>
  <c r="AA133" i="6"/>
  <c r="H133" i="6"/>
  <c r="AP132" i="6"/>
  <c r="AA132" i="6"/>
  <c r="H132" i="6"/>
  <c r="AP131" i="6"/>
  <c r="AA131" i="6"/>
  <c r="H131" i="6"/>
  <c r="AH130" i="6"/>
  <c r="AA130" i="6"/>
  <c r="H130" i="6"/>
  <c r="AH129" i="6"/>
  <c r="AA129" i="6"/>
  <c r="H129" i="6"/>
  <c r="AH128" i="6"/>
  <c r="AA128" i="6"/>
  <c r="H128" i="6"/>
  <c r="AL127" i="6"/>
  <c r="AP127" i="6" s="1"/>
  <c r="AH127" i="6"/>
  <c r="AA127" i="6"/>
  <c r="H127" i="6"/>
  <c r="AH126" i="6"/>
  <c r="AA126" i="6"/>
  <c r="H126" i="6"/>
  <c r="AP125" i="6"/>
  <c r="AH125" i="6"/>
  <c r="AA125" i="6"/>
  <c r="H125" i="6"/>
  <c r="AH124" i="6"/>
  <c r="AA124" i="6"/>
  <c r="H124" i="6"/>
  <c r="AH123" i="6"/>
  <c r="AA123" i="6"/>
  <c r="H123" i="6"/>
  <c r="AH122" i="6"/>
  <c r="AA122" i="6"/>
  <c r="H122" i="6"/>
  <c r="AL121" i="6"/>
  <c r="AP121" i="6" s="1"/>
  <c r="AH121" i="6"/>
  <c r="AA121" i="6"/>
  <c r="H121" i="6"/>
  <c r="AH120" i="6"/>
  <c r="AA120" i="6"/>
  <c r="H120" i="6"/>
  <c r="AH119" i="6"/>
  <c r="AA119" i="6"/>
  <c r="H119" i="6"/>
  <c r="AP118" i="6"/>
  <c r="AH118" i="6"/>
  <c r="AA118" i="6"/>
  <c r="H118" i="6"/>
  <c r="AP117" i="6"/>
  <c r="AH117" i="6"/>
  <c r="AA117" i="6"/>
  <c r="H117" i="6"/>
  <c r="AP116" i="6"/>
  <c r="AH116" i="6"/>
  <c r="AA116" i="6"/>
  <c r="H116" i="6"/>
  <c r="AP115" i="6"/>
  <c r="AH115" i="6"/>
  <c r="AA115" i="6"/>
  <c r="H115" i="6"/>
  <c r="AP114" i="6"/>
  <c r="AH114" i="6"/>
  <c r="AA114" i="6"/>
  <c r="H114" i="6"/>
  <c r="AP113" i="6"/>
  <c r="AH113" i="6"/>
  <c r="AA113" i="6"/>
  <c r="H113" i="6"/>
  <c r="AP112" i="6"/>
  <c r="AH112" i="6"/>
  <c r="AA112" i="6"/>
  <c r="H112" i="6"/>
  <c r="AP111" i="6"/>
  <c r="AH111" i="6"/>
  <c r="AA111" i="6"/>
  <c r="H111" i="6"/>
  <c r="AP110" i="6"/>
  <c r="AH110" i="6"/>
  <c r="AA110" i="6"/>
  <c r="H110" i="6"/>
  <c r="AP109" i="6"/>
  <c r="AH109" i="6"/>
  <c r="AA109" i="6"/>
  <c r="H109" i="6"/>
  <c r="AP108" i="6"/>
  <c r="AH108" i="6"/>
  <c r="AA108" i="6"/>
  <c r="H108" i="6"/>
  <c r="AP107" i="6"/>
  <c r="AH107" i="6"/>
  <c r="AA107" i="6"/>
  <c r="H107" i="6"/>
  <c r="AP106" i="6"/>
  <c r="AH106" i="6"/>
  <c r="AA106" i="6"/>
  <c r="H106" i="6"/>
  <c r="AP105" i="6"/>
  <c r="AH105" i="6"/>
  <c r="AA105" i="6"/>
  <c r="H105" i="6"/>
  <c r="AP104" i="6"/>
  <c r="AH104" i="6"/>
  <c r="AA104" i="6"/>
  <c r="H104" i="6"/>
  <c r="AP103" i="6"/>
  <c r="AH103" i="6"/>
  <c r="AA103" i="6"/>
  <c r="H103" i="6"/>
  <c r="AP102" i="6"/>
  <c r="AH102" i="6"/>
  <c r="AA102" i="6"/>
  <c r="H102" i="6"/>
  <c r="AP101" i="6"/>
  <c r="AH101" i="6"/>
  <c r="AA101" i="6"/>
  <c r="H101" i="6"/>
  <c r="AP100" i="6"/>
  <c r="AH100" i="6"/>
  <c r="AA100" i="6"/>
  <c r="H100" i="6"/>
  <c r="AP99" i="6"/>
  <c r="AH99" i="6"/>
  <c r="AA99" i="6"/>
  <c r="H99" i="6"/>
  <c r="AP98" i="6"/>
  <c r="AH98" i="6"/>
  <c r="AA98" i="6"/>
  <c r="H98" i="6"/>
  <c r="AP97" i="6"/>
  <c r="AH97" i="6"/>
  <c r="AA97" i="6"/>
  <c r="H97" i="6"/>
  <c r="AP96" i="6"/>
  <c r="AH96" i="6"/>
  <c r="AA96" i="6"/>
  <c r="H96" i="6"/>
  <c r="AH95" i="6"/>
  <c r="AA95" i="6"/>
  <c r="H95" i="6"/>
  <c r="AP94" i="6"/>
  <c r="AH94" i="6"/>
  <c r="AA94" i="6"/>
  <c r="H94" i="6"/>
  <c r="AP93" i="6"/>
  <c r="AH93" i="6"/>
  <c r="AA93" i="6"/>
  <c r="H93" i="6"/>
  <c r="AP92" i="6"/>
  <c r="AH92" i="6"/>
  <c r="AA92" i="6"/>
  <c r="H92" i="6"/>
  <c r="AP91" i="6"/>
  <c r="AH91" i="6"/>
  <c r="AA91" i="6"/>
  <c r="H91" i="6"/>
  <c r="AP90" i="6"/>
  <c r="AH90" i="6"/>
  <c r="AA90" i="6"/>
  <c r="H90" i="6"/>
  <c r="AP89" i="6"/>
  <c r="AH89" i="6"/>
  <c r="AA89" i="6"/>
  <c r="H89" i="6"/>
  <c r="AP88" i="6"/>
  <c r="AH88" i="6"/>
  <c r="AA88" i="6"/>
  <c r="H88" i="6"/>
  <c r="AP87" i="6"/>
  <c r="AH87" i="6"/>
  <c r="AA87" i="6"/>
  <c r="H87" i="6"/>
  <c r="AP86" i="6"/>
  <c r="AH86" i="6"/>
  <c r="AA86" i="6"/>
  <c r="H86" i="6"/>
  <c r="AP85" i="6"/>
  <c r="AH85" i="6"/>
  <c r="AA85" i="6"/>
  <c r="H85" i="6"/>
  <c r="AP84" i="6"/>
  <c r="AH84" i="6"/>
  <c r="AA84" i="6"/>
  <c r="H84" i="6"/>
  <c r="AP83" i="6"/>
  <c r="AH83" i="6"/>
  <c r="AA83" i="6"/>
  <c r="H83" i="6"/>
  <c r="AH82" i="6"/>
  <c r="AA82" i="6"/>
  <c r="H82" i="6"/>
  <c r="AP81" i="6"/>
  <c r="AH81" i="6"/>
  <c r="AA81" i="6"/>
  <c r="H81" i="6"/>
  <c r="AP80" i="6"/>
  <c r="AH80" i="6"/>
  <c r="AA80" i="6"/>
  <c r="H80" i="6"/>
  <c r="AP79" i="6"/>
  <c r="AH79" i="6"/>
  <c r="AA79" i="6"/>
  <c r="H79" i="6"/>
  <c r="AP78" i="6"/>
  <c r="AH78" i="6"/>
  <c r="AA78" i="6"/>
  <c r="H78" i="6"/>
  <c r="AP77" i="6"/>
  <c r="AH77" i="6"/>
  <c r="AA77" i="6"/>
  <c r="H77" i="6"/>
  <c r="AP76" i="6"/>
  <c r="AH76" i="6"/>
  <c r="AA76" i="6"/>
  <c r="H76" i="6"/>
  <c r="AP75" i="6"/>
  <c r="AH75" i="6"/>
  <c r="AA75" i="6"/>
  <c r="H75" i="6"/>
  <c r="AP74" i="6"/>
  <c r="AH74" i="6"/>
  <c r="AA74" i="6"/>
  <c r="H74" i="6"/>
  <c r="AH73" i="6"/>
  <c r="AA73" i="6"/>
  <c r="H73" i="6"/>
  <c r="AP72" i="6"/>
  <c r="AH72" i="6"/>
  <c r="AA72" i="6"/>
  <c r="H72" i="6"/>
  <c r="AH71" i="6"/>
  <c r="AA71" i="6"/>
  <c r="H71" i="6"/>
  <c r="AP70" i="6"/>
  <c r="AH70" i="6"/>
  <c r="AA70" i="6"/>
  <c r="H70" i="6"/>
  <c r="AP69" i="6"/>
  <c r="AH69" i="6"/>
  <c r="AA69" i="6"/>
  <c r="H69" i="6"/>
  <c r="AP68" i="6"/>
  <c r="AH68" i="6"/>
  <c r="AA68" i="6"/>
  <c r="H68" i="6"/>
  <c r="AP67" i="6"/>
  <c r="AH67" i="6"/>
  <c r="AA67" i="6"/>
  <c r="H67" i="6"/>
  <c r="AP66" i="6"/>
  <c r="AH66" i="6"/>
  <c r="AA66" i="6"/>
  <c r="H66" i="6"/>
  <c r="AP65" i="6"/>
  <c r="AH65" i="6"/>
  <c r="AA65" i="6"/>
  <c r="H65" i="6"/>
  <c r="AP64" i="6"/>
  <c r="AH64" i="6"/>
  <c r="AA64" i="6"/>
  <c r="H64" i="6"/>
  <c r="AH63" i="6"/>
  <c r="AA63" i="6"/>
  <c r="H63" i="6"/>
  <c r="AH62" i="6"/>
  <c r="AA62" i="6"/>
  <c r="H62" i="6"/>
  <c r="AP61" i="6"/>
  <c r="AH61" i="6"/>
  <c r="AA61" i="6"/>
  <c r="H61" i="6"/>
  <c r="AP60" i="6"/>
  <c r="AH60" i="6"/>
  <c r="AA60" i="6"/>
  <c r="H60" i="6"/>
  <c r="AH59" i="6"/>
  <c r="AA59" i="6"/>
  <c r="H59" i="6"/>
  <c r="AP58" i="6"/>
  <c r="AH58" i="6"/>
  <c r="AA58" i="6"/>
  <c r="H58" i="6"/>
  <c r="AP57" i="6"/>
  <c r="AH57" i="6"/>
  <c r="AA57" i="6"/>
  <c r="H57" i="6"/>
  <c r="AL56" i="6"/>
  <c r="AP56" i="6" s="1"/>
  <c r="AH56" i="6"/>
  <c r="AA56" i="6"/>
  <c r="H56" i="6"/>
  <c r="AP55" i="6"/>
  <c r="AH55" i="6"/>
  <c r="AA55" i="6"/>
  <c r="H55" i="6"/>
  <c r="AP54" i="6"/>
  <c r="AH54" i="6"/>
  <c r="AA54" i="6"/>
  <c r="H54" i="6"/>
  <c r="AP53" i="6"/>
  <c r="AH53" i="6"/>
  <c r="AA53" i="6"/>
  <c r="H53" i="6"/>
  <c r="AH52" i="6"/>
  <c r="AA52" i="6"/>
  <c r="H52" i="6"/>
  <c r="AP51" i="6"/>
  <c r="AH51" i="6"/>
  <c r="AA51" i="6"/>
  <c r="H51" i="6"/>
  <c r="AP50" i="6"/>
  <c r="AH50" i="6"/>
  <c r="AA50" i="6"/>
  <c r="H50" i="6"/>
  <c r="AP49" i="6"/>
  <c r="AH49" i="6"/>
  <c r="AA49" i="6"/>
  <c r="H49" i="6"/>
  <c r="AH48" i="6"/>
  <c r="AA48" i="6"/>
  <c r="H48" i="6"/>
  <c r="AP47" i="6"/>
  <c r="AH47" i="6"/>
  <c r="AA47" i="6"/>
  <c r="H47" i="6"/>
  <c r="AP46" i="6"/>
  <c r="AH46" i="6"/>
  <c r="AA46" i="6"/>
  <c r="H46" i="6"/>
  <c r="AP45" i="6"/>
  <c r="AH45" i="6"/>
  <c r="AA45" i="6"/>
  <c r="H45" i="6"/>
  <c r="AP44" i="6"/>
  <c r="AH44" i="6"/>
  <c r="AA44" i="6"/>
  <c r="H44" i="6"/>
  <c r="AP43" i="6"/>
  <c r="AH43" i="6"/>
  <c r="AA43" i="6"/>
  <c r="H43" i="6"/>
  <c r="AP42" i="6"/>
  <c r="AH42" i="6"/>
  <c r="AA42" i="6"/>
  <c r="H42" i="6"/>
  <c r="AP41" i="6"/>
  <c r="AH41" i="6"/>
  <c r="AA41" i="6"/>
  <c r="H41" i="6"/>
  <c r="AP40" i="6"/>
  <c r="AH40" i="6"/>
  <c r="AA40" i="6"/>
  <c r="H40" i="6"/>
  <c r="AP39" i="6"/>
  <c r="AH39" i="6"/>
  <c r="AA39" i="6"/>
  <c r="H39" i="6"/>
  <c r="AP38" i="6"/>
  <c r="AH38" i="6"/>
  <c r="AA38" i="6"/>
  <c r="H38" i="6"/>
  <c r="AP37" i="6"/>
  <c r="AH37" i="6"/>
  <c r="AA37" i="6"/>
  <c r="H37" i="6"/>
  <c r="AP36" i="6"/>
  <c r="AH36" i="6"/>
  <c r="AA36" i="6"/>
  <c r="H36" i="6"/>
  <c r="AH35" i="6"/>
  <c r="AA35" i="6"/>
  <c r="H35" i="6"/>
  <c r="AH34" i="6"/>
  <c r="AA34" i="6"/>
  <c r="H34" i="6"/>
  <c r="AP33" i="6"/>
  <c r="AH33" i="6"/>
  <c r="AA33" i="6"/>
  <c r="H33" i="6"/>
  <c r="AP32" i="6"/>
  <c r="AH32" i="6"/>
  <c r="AA32" i="6"/>
  <c r="H32" i="6"/>
  <c r="AH31" i="6"/>
  <c r="AA31" i="6"/>
  <c r="H31" i="6"/>
  <c r="AL30" i="6"/>
  <c r="AP30" i="6" s="1"/>
  <c r="AH30" i="6"/>
  <c r="AA30" i="6"/>
  <c r="H30" i="6"/>
  <c r="AH29" i="6"/>
  <c r="AA29" i="6"/>
  <c r="H29" i="6"/>
  <c r="AH28" i="6"/>
  <c r="AA28" i="6"/>
  <c r="H28" i="6"/>
  <c r="AP27" i="6"/>
  <c r="AH27" i="6"/>
  <c r="AA27" i="6"/>
  <c r="H27" i="6"/>
  <c r="AP26" i="6"/>
  <c r="AH26" i="6"/>
  <c r="AA26" i="6"/>
  <c r="H26" i="6"/>
  <c r="AP25" i="6"/>
  <c r="AH25" i="6"/>
  <c r="AA25" i="6"/>
  <c r="H25" i="6"/>
  <c r="AP24" i="6"/>
  <c r="AH24" i="6"/>
  <c r="AA24" i="6"/>
  <c r="H24" i="6"/>
  <c r="AP23" i="6"/>
  <c r="AH23" i="6"/>
  <c r="AA23" i="6"/>
  <c r="H23" i="6"/>
  <c r="AP22" i="6"/>
  <c r="AH22" i="6"/>
  <c r="AA22" i="6"/>
  <c r="H22" i="6"/>
  <c r="AH21" i="6"/>
  <c r="AA21" i="6"/>
  <c r="H21" i="6"/>
  <c r="AP20" i="6"/>
  <c r="AH20" i="6"/>
  <c r="AA20" i="6"/>
  <c r="H20" i="6"/>
  <c r="AH19" i="6"/>
  <c r="AA19" i="6"/>
  <c r="H19" i="6"/>
  <c r="AH18" i="6"/>
  <c r="AA18" i="6"/>
  <c r="H18" i="6"/>
  <c r="AH17" i="6"/>
  <c r="AA17" i="6"/>
  <c r="H17" i="6"/>
  <c r="AP16" i="6"/>
  <c r="AH16" i="6"/>
  <c r="AA16" i="6"/>
  <c r="H16" i="6"/>
  <c r="AH15" i="6"/>
  <c r="AA15" i="6"/>
  <c r="H15" i="6"/>
  <c r="AH14" i="6"/>
  <c r="AA14" i="6"/>
  <c r="H14" i="6"/>
  <c r="AH13" i="6"/>
  <c r="AA13" i="6"/>
  <c r="H13" i="6"/>
  <c r="AP12" i="6"/>
  <c r="AH12" i="6"/>
  <c r="AA12" i="6"/>
  <c r="H12" i="6"/>
  <c r="AH11" i="6"/>
  <c r="AA11" i="6"/>
  <c r="H11" i="6"/>
  <c r="AH10" i="6"/>
  <c r="AA10" i="6"/>
  <c r="H10" i="6"/>
  <c r="AH9" i="6"/>
  <c r="AA9" i="6"/>
  <c r="H9" i="6"/>
  <c r="C9" i="6"/>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 r="C79" i="6" s="1"/>
  <c r="C80" i="6" s="1"/>
  <c r="C81" i="6" s="1"/>
  <c r="C82" i="6" s="1"/>
  <c r="C83" i="6" s="1"/>
  <c r="C84" i="6" s="1"/>
  <c r="C85" i="6" s="1"/>
  <c r="C86" i="6" s="1"/>
  <c r="C87" i="6" s="1"/>
  <c r="C88" i="6" s="1"/>
  <c r="C89" i="6" s="1"/>
  <c r="C90" i="6" s="1"/>
  <c r="C91" i="6" s="1"/>
  <c r="C92" i="6" s="1"/>
  <c r="C93" i="6" s="1"/>
  <c r="C94" i="6" s="1"/>
  <c r="C95" i="6" s="1"/>
  <c r="C96" i="6" s="1"/>
  <c r="C97" i="6" s="1"/>
  <c r="C98" i="6" s="1"/>
  <c r="C99" i="6" s="1"/>
  <c r="C100" i="6" s="1"/>
  <c r="C101" i="6" s="1"/>
  <c r="C102" i="6" s="1"/>
  <c r="C103" i="6" s="1"/>
  <c r="C104" i="6" s="1"/>
  <c r="C105" i="6" s="1"/>
  <c r="C106" i="6" s="1"/>
  <c r="C107" i="6" s="1"/>
  <c r="C108" i="6" s="1"/>
  <c r="C109" i="6" s="1"/>
  <c r="C110" i="6" s="1"/>
  <c r="C111" i="6" s="1"/>
  <c r="C112" i="6" s="1"/>
  <c r="C113" i="6" s="1"/>
  <c r="C114" i="6" s="1"/>
  <c r="C115" i="6" s="1"/>
  <c r="C116" i="6" s="1"/>
  <c r="C117" i="6" s="1"/>
  <c r="C118" i="6" s="1"/>
  <c r="C119" i="6" s="1"/>
  <c r="C120" i="6" s="1"/>
  <c r="C121" i="6" s="1"/>
  <c r="C122" i="6" s="1"/>
  <c r="C123" i="6" s="1"/>
  <c r="C124" i="6" s="1"/>
  <c r="C125" i="6" s="1"/>
  <c r="C126" i="6" s="1"/>
  <c r="C127" i="6" s="1"/>
  <c r="C128" i="6" s="1"/>
  <c r="C129" i="6" s="1"/>
  <c r="C130" i="6" s="1"/>
  <c r="C131" i="6" s="1"/>
  <c r="C132" i="6" s="1"/>
  <c r="C133" i="6" s="1"/>
  <c r="C134" i="6" s="1"/>
  <c r="C135" i="6" s="1"/>
  <c r="C136" i="6" s="1"/>
  <c r="C137" i="6" s="1"/>
  <c r="C138" i="6" s="1"/>
  <c r="C139" i="6" s="1"/>
  <c r="C140" i="6" s="1"/>
  <c r="C141" i="6" s="1"/>
  <c r="C142" i="6" s="1"/>
  <c r="C143" i="6" s="1"/>
  <c r="C144" i="6" s="1"/>
  <c r="C145" i="6" s="1"/>
  <c r="C146" i="6" s="1"/>
  <c r="C147" i="6" s="1"/>
  <c r="C148" i="6" s="1"/>
  <c r="C149" i="6" s="1"/>
  <c r="C150" i="6" s="1"/>
  <c r="C151" i="6" s="1"/>
  <c r="C152" i="6" s="1"/>
  <c r="C153" i="6" s="1"/>
  <c r="C154" i="6" s="1"/>
  <c r="C155" i="6" s="1"/>
  <c r="C156" i="6" s="1"/>
  <c r="C157" i="6" s="1"/>
  <c r="C158" i="6" s="1"/>
  <c r="C159" i="6" s="1"/>
  <c r="C160" i="6" s="1"/>
  <c r="C161" i="6" s="1"/>
  <c r="C162" i="6" s="1"/>
  <c r="C163" i="6" s="1"/>
  <c r="C164" i="6" s="1"/>
  <c r="C165" i="6" s="1"/>
  <c r="C166" i="6" s="1"/>
  <c r="C167" i="6" s="1"/>
  <c r="C168" i="6" s="1"/>
  <c r="C169" i="6" s="1"/>
  <c r="C170" i="6" s="1"/>
  <c r="C171" i="6" s="1"/>
  <c r="C172" i="6" s="1"/>
  <c r="C173" i="6" s="1"/>
  <c r="C174" i="6" s="1"/>
  <c r="C175" i="6" s="1"/>
  <c r="C176" i="6" s="1"/>
  <c r="C177" i="6" s="1"/>
  <c r="C178" i="6" s="1"/>
  <c r="C179" i="6" s="1"/>
  <c r="C180" i="6" s="1"/>
  <c r="C181" i="6" s="1"/>
  <c r="C182" i="6" s="1"/>
  <c r="C183" i="6" s="1"/>
  <c r="C184" i="6" s="1"/>
  <c r="C185" i="6" s="1"/>
  <c r="C186" i="6" s="1"/>
  <c r="C187" i="6" s="1"/>
  <c r="C188" i="6" s="1"/>
  <c r="C189" i="6" s="1"/>
  <c r="C190" i="6" s="1"/>
  <c r="C191" i="6" s="1"/>
  <c r="C192" i="6" s="1"/>
  <c r="C193" i="6" s="1"/>
  <c r="C194" i="6" s="1"/>
  <c r="C195" i="6" s="1"/>
  <c r="C196" i="6" s="1"/>
  <c r="C197" i="6" s="1"/>
  <c r="C198" i="6" s="1"/>
  <c r="C199" i="6" s="1"/>
  <c r="C200" i="6" s="1"/>
  <c r="C201" i="6" s="1"/>
  <c r="C202" i="6" s="1"/>
  <c r="C203" i="6" s="1"/>
  <c r="C204" i="6" s="1"/>
  <c r="C205" i="6" s="1"/>
  <c r="C206" i="6" s="1"/>
  <c r="C207" i="6" s="1"/>
  <c r="C208" i="6" s="1"/>
  <c r="C209" i="6" s="1"/>
  <c r="C210" i="6" s="1"/>
  <c r="C211" i="6" s="1"/>
  <c r="C212" i="6" s="1"/>
  <c r="C213" i="6" s="1"/>
  <c r="C214" i="6" s="1"/>
  <c r="C215" i="6" s="1"/>
  <c r="C216" i="6" s="1"/>
  <c r="C217" i="6" s="1"/>
  <c r="C218" i="6" s="1"/>
  <c r="C219" i="6" s="1"/>
  <c r="C220" i="6" s="1"/>
  <c r="C221" i="6" s="1"/>
  <c r="C222" i="6" s="1"/>
  <c r="C223" i="6" s="1"/>
  <c r="C224" i="6" s="1"/>
  <c r="C225" i="6" s="1"/>
  <c r="C226" i="6" s="1"/>
  <c r="C227" i="6" s="1"/>
  <c r="C228" i="6" s="1"/>
  <c r="C229" i="6" s="1"/>
  <c r="C230" i="6" s="1"/>
  <c r="C231" i="6" s="1"/>
  <c r="C232" i="6" s="1"/>
  <c r="C233" i="6" s="1"/>
  <c r="C234" i="6" s="1"/>
  <c r="C235" i="6" s="1"/>
  <c r="C236" i="6" s="1"/>
  <c r="C237" i="6" s="1"/>
  <c r="C238" i="6" s="1"/>
  <c r="C239" i="6" s="1"/>
  <c r="C240" i="6" s="1"/>
  <c r="C241" i="6" s="1"/>
  <c r="C242" i="6" s="1"/>
  <c r="C243" i="6" s="1"/>
  <c r="C244" i="6" s="1"/>
  <c r="C245" i="6" s="1"/>
  <c r="C246" i="6" s="1"/>
  <c r="C247" i="6" s="1"/>
  <c r="C248" i="6" s="1"/>
  <c r="AH8" i="6"/>
  <c r="AA8" i="6"/>
  <c r="H8" i="6"/>
  <c r="C40" i="3"/>
  <c r="AA351" i="2"/>
  <c r="AA350" i="2"/>
  <c r="AA349" i="2"/>
  <c r="AT265" i="2"/>
  <c r="AP265" i="2"/>
  <c r="AA265" i="2"/>
  <c r="H265" i="2"/>
  <c r="AX264" i="2"/>
  <c r="AT264" i="2"/>
  <c r="AP264" i="2"/>
  <c r="AA264" i="2"/>
  <c r="H264" i="2"/>
  <c r="AT263" i="2"/>
  <c r="AA263" i="2"/>
  <c r="H263" i="2"/>
  <c r="AA262" i="2"/>
  <c r="AA261" i="2"/>
  <c r="AA260" i="2"/>
  <c r="H260" i="2"/>
  <c r="AP259" i="2"/>
  <c r="AA259" i="2"/>
  <c r="H259" i="2"/>
  <c r="AA258" i="2"/>
  <c r="H258" i="2"/>
  <c r="AP257" i="2"/>
  <c r="AA257" i="2"/>
  <c r="H257" i="2"/>
  <c r="AP256" i="2"/>
  <c r="AA256" i="2"/>
  <c r="H256" i="2"/>
  <c r="AH255" i="2"/>
  <c r="AA255" i="2"/>
  <c r="H255" i="2"/>
  <c r="AP254" i="2"/>
  <c r="AH254" i="2"/>
  <c r="AA254" i="2"/>
  <c r="H254" i="2"/>
  <c r="AA253" i="2"/>
  <c r="AA252" i="2"/>
  <c r="AA251" i="2"/>
  <c r="AP250" i="2"/>
  <c r="AA250" i="2"/>
  <c r="H250" i="2"/>
  <c r="AP249" i="2"/>
  <c r="AA249" i="2"/>
  <c r="H249" i="2"/>
  <c r="AP248" i="2"/>
  <c r="AA248" i="2"/>
  <c r="H248" i="2"/>
  <c r="AP247" i="2"/>
  <c r="AA247" i="2"/>
  <c r="H247" i="2"/>
  <c r="AP246" i="2"/>
  <c r="AA246" i="2"/>
  <c r="H246" i="2"/>
  <c r="AP245" i="2"/>
  <c r="AA245" i="2"/>
  <c r="H245" i="2"/>
  <c r="AP244" i="2"/>
  <c r="AA244" i="2"/>
  <c r="H244" i="2"/>
  <c r="AP243" i="2"/>
  <c r="AA243" i="2"/>
  <c r="H243" i="2"/>
  <c r="AA242" i="2"/>
  <c r="H242" i="2"/>
  <c r="AP241" i="2"/>
  <c r="AA241" i="2"/>
  <c r="H241" i="2"/>
  <c r="AP240" i="2"/>
  <c r="AA240" i="2"/>
  <c r="H240" i="2"/>
  <c r="AP239" i="2"/>
  <c r="AA239" i="2"/>
  <c r="H239" i="2"/>
  <c r="AP238" i="2"/>
  <c r="AA238" i="2"/>
  <c r="H238" i="2"/>
  <c r="AP237" i="2"/>
  <c r="AA237" i="2"/>
  <c r="H237" i="2"/>
  <c r="AP236" i="2"/>
  <c r="AA236" i="2"/>
  <c r="H236" i="2"/>
  <c r="AP235" i="2"/>
  <c r="AA235" i="2"/>
  <c r="H235" i="2"/>
  <c r="AP234" i="2"/>
  <c r="AA234" i="2"/>
  <c r="H234" i="2"/>
  <c r="AH233" i="2"/>
  <c r="AA233" i="2"/>
  <c r="H233" i="2"/>
  <c r="AP232" i="2"/>
  <c r="AH232" i="2"/>
  <c r="AA232" i="2"/>
  <c r="H232" i="2"/>
  <c r="AP231" i="2"/>
  <c r="AH231" i="2"/>
  <c r="AA231" i="2"/>
  <c r="H231" i="2"/>
  <c r="AP230" i="2"/>
  <c r="AH230" i="2"/>
  <c r="AA230" i="2"/>
  <c r="H230" i="2"/>
  <c r="AH229" i="2"/>
  <c r="AA229" i="2"/>
  <c r="H229" i="2"/>
  <c r="AH228" i="2"/>
  <c r="AA228" i="2"/>
  <c r="H228" i="2"/>
  <c r="AP227" i="2"/>
  <c r="AH227" i="2"/>
  <c r="AA227" i="2"/>
  <c r="H227" i="2"/>
  <c r="AP226" i="2"/>
  <c r="AH226" i="2"/>
  <c r="AA226" i="2"/>
  <c r="H226" i="2"/>
  <c r="AP225" i="2"/>
  <c r="AH225" i="2"/>
  <c r="AA225" i="2"/>
  <c r="H225" i="2"/>
  <c r="AP224" i="2"/>
  <c r="AH224" i="2"/>
  <c r="AA224" i="2"/>
  <c r="H224" i="2"/>
  <c r="AP223" i="2"/>
  <c r="AH223" i="2"/>
  <c r="AA223" i="2"/>
  <c r="H223" i="2"/>
  <c r="AP222" i="2"/>
  <c r="AH222" i="2"/>
  <c r="AA222" i="2"/>
  <c r="H222" i="2"/>
  <c r="AH221" i="2"/>
  <c r="AA221" i="2"/>
  <c r="H221" i="2"/>
  <c r="AP220" i="2"/>
  <c r="AH220" i="2"/>
  <c r="AA220" i="2"/>
  <c r="H220" i="2"/>
  <c r="AH219" i="2"/>
  <c r="AA219" i="2"/>
  <c r="H219" i="2"/>
  <c r="AH218" i="2"/>
  <c r="AA218" i="2"/>
  <c r="H218" i="2"/>
  <c r="AL217" i="2"/>
  <c r="AH217" i="2"/>
  <c r="AA217" i="2"/>
  <c r="H217" i="2"/>
  <c r="AH216" i="2"/>
  <c r="AA216" i="2"/>
  <c r="H216" i="2"/>
  <c r="AH215" i="2"/>
  <c r="AA215" i="2"/>
  <c r="H215" i="2"/>
  <c r="AH214" i="2"/>
  <c r="AA214" i="2"/>
  <c r="H214" i="2"/>
  <c r="AH213" i="2"/>
  <c r="AA213" i="2"/>
  <c r="H213" i="2"/>
  <c r="AL212" i="2"/>
  <c r="AH212" i="2"/>
  <c r="AA212" i="2"/>
  <c r="H212" i="2"/>
  <c r="AP211" i="2"/>
  <c r="AH211" i="2"/>
  <c r="AA211" i="2"/>
  <c r="H211" i="2"/>
  <c r="AP210" i="2"/>
  <c r="AH210" i="2"/>
  <c r="AA210" i="2"/>
  <c r="H210" i="2"/>
  <c r="AP209" i="2"/>
  <c r="AH209" i="2"/>
  <c r="AA209" i="2"/>
  <c r="H209" i="2"/>
  <c r="AP208" i="2"/>
  <c r="AH208" i="2"/>
  <c r="AA208" i="2"/>
  <c r="H208" i="2"/>
  <c r="AP207" i="2"/>
  <c r="AH207" i="2"/>
  <c r="AA207" i="2"/>
  <c r="H207" i="2"/>
  <c r="AP206" i="2"/>
  <c r="AH206" i="2"/>
  <c r="AA206" i="2"/>
  <c r="H206" i="2"/>
  <c r="AP205" i="2"/>
  <c r="AH205" i="2"/>
  <c r="AA205" i="2"/>
  <c r="H205" i="2"/>
  <c r="AP204" i="2"/>
  <c r="AH204" i="2"/>
  <c r="AA204" i="2"/>
  <c r="H204" i="2"/>
  <c r="AP203" i="2"/>
  <c r="AH203" i="2"/>
  <c r="AA203" i="2"/>
  <c r="H203" i="2"/>
  <c r="AP202" i="2"/>
  <c r="AH202" i="2"/>
  <c r="AA202" i="2"/>
  <c r="H202" i="2"/>
  <c r="AH201" i="2"/>
  <c r="AA201" i="2"/>
  <c r="H201" i="2"/>
  <c r="AP200" i="2"/>
  <c r="AH200" i="2"/>
  <c r="AA200" i="2"/>
  <c r="H200" i="2"/>
  <c r="AA199" i="2"/>
  <c r="AA198" i="2"/>
  <c r="AA197" i="2"/>
  <c r="AA196" i="2"/>
  <c r="AA195" i="2"/>
  <c r="AA194" i="2"/>
  <c r="AA193" i="2"/>
  <c r="AA192" i="2"/>
  <c r="AA191" i="2"/>
  <c r="AA190" i="2"/>
  <c r="AA189" i="2"/>
  <c r="AA188" i="2"/>
  <c r="AA187" i="2"/>
  <c r="AA186" i="2"/>
  <c r="AA185" i="2"/>
  <c r="AA184" i="2"/>
  <c r="AA183" i="2"/>
  <c r="AA182" i="2"/>
  <c r="AA181" i="2"/>
  <c r="AA180" i="2"/>
  <c r="AA179" i="2"/>
  <c r="AA178" i="2"/>
  <c r="AA177" i="2"/>
  <c r="AT176" i="2"/>
  <c r="AA176" i="2"/>
  <c r="AP175" i="2"/>
  <c r="AA175" i="2"/>
  <c r="H175" i="2"/>
  <c r="AA174" i="2"/>
  <c r="H174" i="2"/>
  <c r="AP173" i="2"/>
  <c r="AA173" i="2"/>
  <c r="H173" i="2"/>
  <c r="AP172" i="2"/>
  <c r="AA172" i="2"/>
  <c r="H172" i="2"/>
  <c r="AA171" i="2"/>
  <c r="H171" i="2"/>
  <c r="AH170" i="2"/>
  <c r="AA170" i="2"/>
  <c r="H170" i="2"/>
  <c r="AH169" i="2"/>
  <c r="AA169" i="2"/>
  <c r="H169" i="2"/>
  <c r="AH168" i="2"/>
  <c r="AA168" i="2"/>
  <c r="H168" i="2"/>
  <c r="AH167" i="2"/>
  <c r="AA167" i="2"/>
  <c r="H167" i="2"/>
  <c r="AA166" i="2"/>
  <c r="AA165" i="2"/>
  <c r="AA164" i="2"/>
  <c r="AA163" i="2"/>
  <c r="AA162" i="2"/>
  <c r="AA161" i="2"/>
  <c r="AA160" i="2"/>
  <c r="AA159" i="2"/>
  <c r="AA158" i="2"/>
  <c r="AA157" i="2"/>
  <c r="AT156" i="2"/>
  <c r="AA156" i="2"/>
  <c r="AH155" i="2"/>
  <c r="AA155" i="2"/>
  <c r="H155" i="2"/>
  <c r="AH154" i="2"/>
  <c r="AA154" i="2"/>
  <c r="H154" i="2"/>
  <c r="AP153" i="2"/>
  <c r="AH153" i="2"/>
  <c r="AA153" i="2"/>
  <c r="H153" i="2"/>
  <c r="AP152" i="2"/>
  <c r="AH152" i="2"/>
  <c r="AA152" i="2"/>
  <c r="H152" i="2"/>
  <c r="AA151" i="2"/>
  <c r="AA150" i="2"/>
  <c r="AA149" i="2"/>
  <c r="AA148" i="2"/>
  <c r="AA147" i="2"/>
  <c r="AA146" i="2"/>
  <c r="AA145" i="2"/>
  <c r="AA144" i="2"/>
  <c r="AA143" i="2"/>
  <c r="AA142" i="2"/>
  <c r="AA141" i="2"/>
  <c r="AA140" i="2"/>
  <c r="AA139" i="2"/>
  <c r="AA138" i="2"/>
  <c r="AA137" i="2"/>
  <c r="AA136" i="2"/>
  <c r="AA135" i="2"/>
  <c r="AA134" i="2"/>
  <c r="AA133" i="2"/>
  <c r="AA132" i="2"/>
  <c r="AP131" i="2"/>
  <c r="AA131" i="2"/>
  <c r="H131" i="2"/>
  <c r="AP130" i="2"/>
  <c r="AA130" i="2"/>
  <c r="H130" i="2"/>
  <c r="AP129" i="2"/>
  <c r="AA129" i="2"/>
  <c r="H129" i="2"/>
  <c r="AP128" i="2"/>
  <c r="AA128" i="2"/>
  <c r="H128" i="2"/>
  <c r="AP127" i="2"/>
  <c r="AH127" i="2"/>
  <c r="AA127" i="2"/>
  <c r="H127" i="2"/>
  <c r="AT126" i="2"/>
  <c r="AH126" i="2"/>
  <c r="AA126" i="2"/>
  <c r="H126" i="2"/>
  <c r="AP125" i="2"/>
  <c r="AH125" i="2"/>
  <c r="AA125" i="2"/>
  <c r="H125" i="2"/>
  <c r="AP124" i="2"/>
  <c r="AH124" i="2"/>
  <c r="AA124" i="2"/>
  <c r="H124" i="2"/>
  <c r="AP123" i="2"/>
  <c r="AH123" i="2"/>
  <c r="AA123" i="2"/>
  <c r="H123" i="2"/>
  <c r="AP122" i="2"/>
  <c r="AH122" i="2"/>
  <c r="AA122" i="2"/>
  <c r="H122" i="2"/>
  <c r="AP121" i="2"/>
  <c r="AH121" i="2"/>
  <c r="AA121" i="2"/>
  <c r="H121" i="2"/>
  <c r="AP120" i="2"/>
  <c r="AH120" i="2"/>
  <c r="AA120" i="2"/>
  <c r="H120" i="2"/>
  <c r="AL119" i="2"/>
  <c r="AP119" i="2" s="1"/>
  <c r="AH119" i="2"/>
  <c r="AA119" i="2"/>
  <c r="H119" i="2"/>
  <c r="AP118" i="2"/>
  <c r="AH118" i="2"/>
  <c r="AA118" i="2"/>
  <c r="H118" i="2"/>
  <c r="AA117" i="2"/>
  <c r="AA116" i="2"/>
  <c r="AA115" i="2"/>
  <c r="AA114" i="2"/>
  <c r="AA113" i="2"/>
  <c r="AA112" i="2"/>
  <c r="AA111" i="2"/>
  <c r="AA110" i="2"/>
  <c r="AA109" i="2"/>
  <c r="AA108" i="2"/>
  <c r="AA107" i="2"/>
  <c r="AA106" i="2"/>
  <c r="AA105" i="2"/>
  <c r="AA104" i="2"/>
  <c r="AA103" i="2"/>
  <c r="AA102" i="2"/>
  <c r="H102" i="2"/>
  <c r="AA101" i="2"/>
  <c r="H101" i="2"/>
  <c r="AP100" i="2"/>
  <c r="AH100" i="2"/>
  <c r="AA100" i="2"/>
  <c r="H100" i="2"/>
  <c r="AP99" i="2"/>
  <c r="AH99" i="2"/>
  <c r="AA99" i="2"/>
  <c r="H99" i="2"/>
  <c r="AP98" i="2"/>
  <c r="AH98" i="2"/>
  <c r="AA98" i="2"/>
  <c r="H98" i="2"/>
  <c r="AP97" i="2"/>
  <c r="AH97" i="2"/>
  <c r="AA97" i="2"/>
  <c r="H97" i="2"/>
  <c r="AP96" i="2"/>
  <c r="AH96" i="2"/>
  <c r="AA96" i="2"/>
  <c r="H96" i="2"/>
  <c r="AP95" i="2"/>
  <c r="AH95" i="2"/>
  <c r="AA95" i="2"/>
  <c r="H95" i="2"/>
  <c r="AA94" i="2"/>
  <c r="AA93" i="2"/>
  <c r="AA92" i="2"/>
  <c r="AA91" i="2"/>
  <c r="AA90" i="2"/>
  <c r="AA89" i="2"/>
  <c r="AA88" i="2"/>
  <c r="AA87" i="2"/>
  <c r="AA86" i="2"/>
  <c r="AA85" i="2"/>
  <c r="AA84" i="2"/>
  <c r="AA83" i="2"/>
  <c r="AA82" i="2"/>
  <c r="AA81" i="2"/>
  <c r="AT80" i="2"/>
  <c r="AA80" i="2"/>
  <c r="AT79" i="2"/>
  <c r="AA79" i="2"/>
  <c r="AA78" i="2"/>
  <c r="AA77" i="2"/>
  <c r="AA76" i="2"/>
  <c r="AA75" i="2"/>
  <c r="AA74" i="2"/>
  <c r="AT73" i="2"/>
  <c r="AA73" i="2"/>
  <c r="AA72" i="2"/>
  <c r="AA71" i="2"/>
  <c r="AA70" i="2"/>
  <c r="AA69" i="2"/>
  <c r="AT68" i="2"/>
  <c r="AA68" i="2"/>
  <c r="AP67" i="2"/>
  <c r="H67" i="2"/>
  <c r="AP66" i="2"/>
  <c r="H66" i="2"/>
  <c r="AP65" i="2"/>
  <c r="H65" i="2"/>
  <c r="AP64" i="2"/>
  <c r="AA64" i="2"/>
  <c r="H64" i="2"/>
  <c r="AA63" i="2"/>
  <c r="H63" i="2"/>
  <c r="AA62" i="2"/>
  <c r="H62" i="2"/>
  <c r="AP61" i="2"/>
  <c r="AA61" i="2"/>
  <c r="H61" i="2"/>
  <c r="AA60" i="2"/>
  <c r="H60" i="2"/>
  <c r="AA59" i="2"/>
  <c r="H59" i="2"/>
  <c r="AP58" i="2"/>
  <c r="AA58" i="2"/>
  <c r="H58" i="2"/>
  <c r="AP57" i="2"/>
  <c r="AA57" i="2"/>
  <c r="H57" i="2"/>
  <c r="AH56" i="2"/>
  <c r="AA56" i="2"/>
  <c r="H56" i="2"/>
  <c r="AH55" i="2"/>
  <c r="AA55" i="2"/>
  <c r="H55" i="2"/>
  <c r="AH54" i="2"/>
  <c r="AA54" i="2"/>
  <c r="H54" i="2"/>
  <c r="AH53" i="2"/>
  <c r="AA53" i="2"/>
  <c r="H53" i="2"/>
  <c r="AP52" i="2"/>
  <c r="AH52" i="2"/>
  <c r="AA52" i="2"/>
  <c r="H52" i="2"/>
  <c r="AP51" i="2"/>
  <c r="AH51" i="2"/>
  <c r="AA51" i="2"/>
  <c r="H51" i="2"/>
  <c r="AP50" i="2"/>
  <c r="AH50" i="2"/>
  <c r="AA50" i="2"/>
  <c r="H50" i="2"/>
  <c r="AP49" i="2"/>
  <c r="AH49" i="2"/>
  <c r="AA49" i="2"/>
  <c r="H49" i="2"/>
  <c r="AP48" i="2"/>
  <c r="AH48" i="2"/>
  <c r="AA48" i="2"/>
  <c r="H48" i="2"/>
  <c r="AP47" i="2"/>
  <c r="AH47" i="2"/>
  <c r="AA47" i="2"/>
  <c r="H47" i="2"/>
  <c r="AP46" i="2"/>
  <c r="AH46" i="2"/>
  <c r="AA46" i="2"/>
  <c r="H46" i="2"/>
  <c r="AP45" i="2"/>
  <c r="AH45" i="2"/>
  <c r="AA45" i="2"/>
  <c r="H45" i="2"/>
  <c r="AP44" i="2"/>
  <c r="AH44" i="2"/>
  <c r="AA44" i="2"/>
  <c r="H44" i="2"/>
  <c r="AT43" i="2"/>
  <c r="AA43" i="2"/>
  <c r="AT42" i="2"/>
  <c r="AA42" i="2"/>
  <c r="AA41" i="2"/>
  <c r="AA40" i="2"/>
  <c r="AT39" i="2"/>
  <c r="AA39" i="2"/>
  <c r="AT38" i="2"/>
  <c r="AA38" i="2"/>
  <c r="AT37" i="2"/>
  <c r="AA37" i="2"/>
  <c r="AA36" i="2"/>
  <c r="AT35" i="2"/>
  <c r="AA35" i="2"/>
  <c r="AA34" i="2"/>
  <c r="AH33" i="2"/>
  <c r="AA33" i="2"/>
  <c r="H33" i="2"/>
  <c r="AP32" i="2"/>
  <c r="AH32" i="2"/>
  <c r="AA32" i="2"/>
  <c r="H32" i="2"/>
  <c r="AT31" i="2"/>
  <c r="AL31" i="2"/>
  <c r="AH31" i="2"/>
  <c r="AA31" i="2"/>
  <c r="H31" i="2"/>
  <c r="AP30" i="2"/>
  <c r="AH30" i="2"/>
  <c r="AA30" i="2"/>
  <c r="H30" i="2"/>
  <c r="AT29" i="2"/>
  <c r="AP29" i="2"/>
  <c r="AH29" i="2"/>
  <c r="AA29" i="2"/>
  <c r="H29" i="2"/>
  <c r="AL28" i="2"/>
  <c r="AP28" i="2" s="1"/>
  <c r="AH28" i="2"/>
  <c r="AA28" i="2"/>
  <c r="H28" i="2"/>
  <c r="AA27" i="2"/>
  <c r="AA26" i="2"/>
  <c r="AA25" i="2"/>
  <c r="AA24" i="2"/>
  <c r="AA23" i="2"/>
  <c r="AA22" i="2"/>
  <c r="AA21" i="2"/>
  <c r="AA20" i="2"/>
  <c r="BO19" i="2"/>
  <c r="AA19" i="2"/>
  <c r="H19" i="2"/>
  <c r="AP18" i="2"/>
  <c r="AA18" i="2"/>
  <c r="H18" i="2"/>
  <c r="AP17" i="2"/>
  <c r="AA17" i="2"/>
  <c r="H17" i="2"/>
  <c r="AA16" i="2"/>
  <c r="H16" i="2"/>
  <c r="AT15" i="2"/>
  <c r="AP15" i="2"/>
  <c r="AA15" i="2"/>
  <c r="H15" i="2"/>
  <c r="AT14" i="2"/>
  <c r="AP14" i="2"/>
  <c r="AA14" i="2"/>
  <c r="H14" i="2"/>
  <c r="AP13" i="2"/>
  <c r="AA13" i="2"/>
  <c r="H13" i="2"/>
  <c r="AA12" i="2"/>
  <c r="H12" i="2"/>
  <c r="AT11" i="2"/>
  <c r="AP11" i="2"/>
  <c r="AA11" i="2"/>
  <c r="H11" i="2"/>
  <c r="AP10" i="2"/>
  <c r="AA10" i="2"/>
  <c r="H10" i="2"/>
  <c r="AP9" i="2"/>
  <c r="AA9" i="2"/>
  <c r="H9" i="2"/>
  <c r="AP8" i="2"/>
  <c r="AA8" i="2"/>
  <c r="H8" i="2"/>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AP7" i="2"/>
  <c r="AH7" i="2"/>
  <c r="AA7" i="2"/>
  <c r="H7" i="2"/>
  <c r="S18" i="3" l="1"/>
  <c r="Q19" i="3" s="1"/>
  <c r="M40" i="3"/>
  <c r="F20" i="3"/>
  <c r="C21" i="3" s="1"/>
  <c r="K14" i="3"/>
  <c r="G15" i="3" s="1"/>
  <c r="P14" i="3"/>
  <c r="O15" i="3" s="1"/>
  <c r="S14" i="3"/>
  <c r="R15" i="3" s="1"/>
  <c r="S26" i="3"/>
  <c r="Q27" i="3" s="1"/>
  <c r="S34" i="3"/>
  <c r="Q35" i="3" s="1"/>
  <c r="S30" i="3"/>
  <c r="Q31" i="3" s="1"/>
  <c r="S28" i="3"/>
  <c r="R29" i="3" s="1"/>
  <c r="S6" i="3"/>
  <c r="Q7" i="3" s="1"/>
  <c r="F12" i="3"/>
  <c r="D13" i="3" s="1"/>
  <c r="S22" i="3"/>
  <c r="Q23" i="3" s="1"/>
  <c r="G40" i="3"/>
  <c r="Q40" i="3"/>
  <c r="C16" i="4" s="1"/>
  <c r="S24" i="3"/>
  <c r="R25" i="3" s="1"/>
  <c r="E40" i="3"/>
  <c r="O40" i="3"/>
  <c r="K8" i="3"/>
  <c r="G9" i="3" s="1"/>
  <c r="P8" i="3"/>
  <c r="M9" i="3" s="1"/>
  <c r="S8" i="3"/>
  <c r="Q9" i="3" s="1"/>
  <c r="S20" i="3"/>
  <c r="Q21" i="3" s="1"/>
  <c r="K32" i="3"/>
  <c r="G33" i="3" s="1"/>
  <c r="P32" i="3"/>
  <c r="N33" i="3" s="1"/>
  <c r="S32" i="3"/>
  <c r="R33" i="3" s="1"/>
  <c r="F8" i="3"/>
  <c r="C9" i="3" s="1"/>
  <c r="K20" i="3"/>
  <c r="I21" i="3" s="1"/>
  <c r="K24" i="3"/>
  <c r="I25" i="3" s="1"/>
  <c r="P24" i="3"/>
  <c r="O25" i="3" s="1"/>
  <c r="K34" i="3"/>
  <c r="G35" i="3" s="1"/>
  <c r="P34" i="3"/>
  <c r="M35" i="3" s="1"/>
  <c r="K18" i="3"/>
  <c r="G19" i="3" s="1"/>
  <c r="P18" i="3"/>
  <c r="N19" i="3" s="1"/>
  <c r="F24" i="3"/>
  <c r="D25" i="3" s="1"/>
  <c r="K26" i="3"/>
  <c r="I27" i="3" s="1"/>
  <c r="P26" i="3"/>
  <c r="N27" i="3" s="1"/>
  <c r="K30" i="3"/>
  <c r="J31" i="3" s="1"/>
  <c r="P30" i="3"/>
  <c r="O31" i="3" s="1"/>
  <c r="F34" i="3"/>
  <c r="C35" i="3" s="1"/>
  <c r="F36" i="3"/>
  <c r="E37" i="3" s="1"/>
  <c r="F4" i="3"/>
  <c r="K6" i="3"/>
  <c r="I7" i="3" s="1"/>
  <c r="P6" i="3"/>
  <c r="M7" i="3" s="1"/>
  <c r="I40" i="3"/>
  <c r="F6" i="3"/>
  <c r="E7" i="3" s="1"/>
  <c r="K12" i="3"/>
  <c r="I13" i="3" s="1"/>
  <c r="P12" i="3"/>
  <c r="N13" i="3" s="1"/>
  <c r="S12" i="3"/>
  <c r="R13" i="3" s="1"/>
  <c r="F18" i="3"/>
  <c r="E19" i="3" s="1"/>
  <c r="K22" i="3"/>
  <c r="H23" i="3" s="1"/>
  <c r="F26" i="3"/>
  <c r="E27" i="3" s="1"/>
  <c r="F30" i="3"/>
  <c r="E31" i="3" s="1"/>
  <c r="F32" i="3"/>
  <c r="E33" i="3" s="1"/>
  <c r="K36" i="3"/>
  <c r="I37" i="3" s="1"/>
  <c r="P36" i="3"/>
  <c r="M37" i="3" s="1"/>
  <c r="S36" i="3"/>
  <c r="R37" i="3" s="1"/>
  <c r="J40" i="3"/>
  <c r="N40" i="3"/>
  <c r="R40" i="3"/>
  <c r="C17" i="4" s="1"/>
  <c r="F22" i="3"/>
  <c r="P22" i="3"/>
  <c r="K28" i="3"/>
  <c r="P28" i="3"/>
  <c r="K4" i="3"/>
  <c r="P20" i="3"/>
  <c r="F28" i="3"/>
  <c r="S4" i="3"/>
  <c r="D40" i="3"/>
  <c r="H40" i="3"/>
  <c r="L40" i="3"/>
  <c r="P4" i="3"/>
  <c r="F14" i="3"/>
  <c r="C123" i="4"/>
  <c r="C122" i="4"/>
  <c r="C121" i="4"/>
  <c r="C120" i="4"/>
  <c r="C101" i="4"/>
  <c r="L15" i="3" l="1"/>
  <c r="Q15" i="3"/>
  <c r="S15" i="3" s="1"/>
  <c r="D7" i="3"/>
  <c r="E5" i="3"/>
  <c r="C5" i="3"/>
  <c r="R23" i="3"/>
  <c r="S23" i="3" s="1"/>
  <c r="Q29" i="3"/>
  <c r="S29" i="3" s="1"/>
  <c r="R19" i="3"/>
  <c r="S19" i="3" s="1"/>
  <c r="D21" i="3"/>
  <c r="L33" i="3"/>
  <c r="E21" i="3"/>
  <c r="H33" i="3"/>
  <c r="I19" i="3"/>
  <c r="O27" i="3"/>
  <c r="D9" i="3"/>
  <c r="H15" i="3"/>
  <c r="R35" i="3"/>
  <c r="S35" i="3" s="1"/>
  <c r="N35" i="3"/>
  <c r="R27" i="3"/>
  <c r="S27" i="3" s="1"/>
  <c r="C33" i="3"/>
  <c r="J21" i="3"/>
  <c r="H9" i="3"/>
  <c r="O9" i="3"/>
  <c r="C37" i="3"/>
  <c r="L19" i="3"/>
  <c r="Q13" i="3"/>
  <c r="S13" i="3" s="1"/>
  <c r="O33" i="3"/>
  <c r="G31" i="3"/>
  <c r="H25" i="3"/>
  <c r="I15" i="3"/>
  <c r="H31" i="3"/>
  <c r="G25" i="3"/>
  <c r="J15" i="3"/>
  <c r="C13" i="3"/>
  <c r="D19" i="3"/>
  <c r="O19" i="3"/>
  <c r="N9" i="3"/>
  <c r="C7" i="3"/>
  <c r="N15" i="3"/>
  <c r="R31" i="3"/>
  <c r="S31" i="3" s="1"/>
  <c r="M15" i="3"/>
  <c r="C31" i="3"/>
  <c r="L27" i="3"/>
  <c r="O35" i="3"/>
  <c r="I33" i="3"/>
  <c r="R7" i="3"/>
  <c r="S7" i="3" s="1"/>
  <c r="H19" i="3"/>
  <c r="G21" i="3"/>
  <c r="E9" i="3"/>
  <c r="I9" i="3"/>
  <c r="D37" i="3"/>
  <c r="D31" i="3"/>
  <c r="M27" i="3"/>
  <c r="L35" i="3"/>
  <c r="J33" i="3"/>
  <c r="Q37" i="3"/>
  <c r="S37" i="3" s="1"/>
  <c r="J19" i="3"/>
  <c r="H21" i="3"/>
  <c r="J9" i="3"/>
  <c r="C25" i="3"/>
  <c r="M33" i="3"/>
  <c r="D33" i="3"/>
  <c r="C19" i="3"/>
  <c r="I31" i="3"/>
  <c r="M19" i="3"/>
  <c r="D5" i="3"/>
  <c r="J25" i="3"/>
  <c r="E13" i="3"/>
  <c r="L9" i="3"/>
  <c r="R9" i="3"/>
  <c r="S9" i="3" s="1"/>
  <c r="J7" i="3"/>
  <c r="M31" i="3"/>
  <c r="E25" i="3"/>
  <c r="G7" i="3"/>
  <c r="G13" i="3"/>
  <c r="H35" i="3"/>
  <c r="N37" i="3"/>
  <c r="Q25" i="3"/>
  <c r="S25" i="3" s="1"/>
  <c r="Q33" i="3"/>
  <c r="S33" i="3" s="1"/>
  <c r="J37" i="3"/>
  <c r="L31" i="3"/>
  <c r="G37" i="3"/>
  <c r="N25" i="3"/>
  <c r="D35" i="3"/>
  <c r="R21" i="3"/>
  <c r="S21" i="3" s="1"/>
  <c r="N7" i="3"/>
  <c r="C124" i="4"/>
  <c r="D122" i="4" s="1"/>
  <c r="C27" i="3"/>
  <c r="J23" i="3"/>
  <c r="O13" i="3"/>
  <c r="J27" i="3"/>
  <c r="G23" i="3"/>
  <c r="J13" i="3"/>
  <c r="E35" i="3"/>
  <c r="D27" i="3"/>
  <c r="G27" i="3"/>
  <c r="L13" i="3"/>
  <c r="N31" i="3"/>
  <c r="J35" i="3"/>
  <c r="L37" i="3"/>
  <c r="H37" i="3"/>
  <c r="M25" i="3"/>
  <c r="H27" i="3"/>
  <c r="L7" i="3"/>
  <c r="H7" i="3"/>
  <c r="I23" i="3"/>
  <c r="M13" i="3"/>
  <c r="H13" i="3"/>
  <c r="I35" i="3"/>
  <c r="O37" i="3"/>
  <c r="O7" i="3"/>
  <c r="L25" i="3"/>
  <c r="O29" i="3"/>
  <c r="N29" i="3"/>
  <c r="M29" i="3"/>
  <c r="L29" i="3"/>
  <c r="M23" i="3"/>
  <c r="O23" i="3"/>
  <c r="N23" i="3"/>
  <c r="L23" i="3"/>
  <c r="E15" i="3"/>
  <c r="C15" i="3"/>
  <c r="D15" i="3"/>
  <c r="O21" i="3"/>
  <c r="L21" i="3"/>
  <c r="N21" i="3"/>
  <c r="M21" i="3"/>
  <c r="G29" i="3"/>
  <c r="J29" i="3"/>
  <c r="I29" i="3"/>
  <c r="H29" i="3"/>
  <c r="E23" i="3"/>
  <c r="C23" i="3"/>
  <c r="D23" i="3"/>
  <c r="P40" i="3"/>
  <c r="O5" i="3"/>
  <c r="N5" i="3"/>
  <c r="M5" i="3"/>
  <c r="L5" i="3"/>
  <c r="S40" i="3"/>
  <c r="R41" i="3" s="1"/>
  <c r="R5" i="3"/>
  <c r="Q5" i="3"/>
  <c r="K40" i="3"/>
  <c r="G5" i="3"/>
  <c r="J5" i="3"/>
  <c r="I5" i="3"/>
  <c r="H5" i="3"/>
  <c r="F40" i="3"/>
  <c r="C29" i="3"/>
  <c r="E29" i="3"/>
  <c r="D29" i="3"/>
  <c r="F19" i="3" l="1"/>
  <c r="D121" i="4"/>
  <c r="K15" i="3"/>
  <c r="F7" i="3"/>
  <c r="P15" i="3"/>
  <c r="F35" i="3"/>
  <c r="F5" i="3"/>
  <c r="F13" i="3"/>
  <c r="F21" i="3"/>
  <c r="F33" i="3"/>
  <c r="P33" i="3"/>
  <c r="P35" i="3"/>
  <c r="F9" i="3"/>
  <c r="F37" i="3"/>
  <c r="K19" i="3"/>
  <c r="K35" i="3"/>
  <c r="P27" i="3"/>
  <c r="D123" i="4"/>
  <c r="P19" i="3"/>
  <c r="K9" i="3"/>
  <c r="K21" i="3"/>
  <c r="P9" i="3"/>
  <c r="K25" i="3"/>
  <c r="K31" i="3"/>
  <c r="K33" i="3"/>
  <c r="F31" i="3"/>
  <c r="F25" i="3"/>
  <c r="F27" i="3"/>
  <c r="K7" i="3"/>
  <c r="P31" i="3"/>
  <c r="P25" i="3"/>
  <c r="K13" i="3"/>
  <c r="D120" i="4"/>
  <c r="K23" i="3"/>
  <c r="P13" i="3"/>
  <c r="P37" i="3"/>
  <c r="K27" i="3"/>
  <c r="K37" i="3"/>
  <c r="F29" i="3"/>
  <c r="P7" i="3"/>
  <c r="C255" i="4"/>
  <c r="C156" i="4"/>
  <c r="C288" i="4"/>
  <c r="C199" i="4"/>
  <c r="C256" i="4"/>
  <c r="C71" i="4"/>
  <c r="C104" i="4"/>
  <c r="C144" i="4"/>
  <c r="C182" i="4"/>
  <c r="C220" i="4"/>
  <c r="C258" i="4"/>
  <c r="C277" i="4"/>
  <c r="C55" i="4"/>
  <c r="C111" i="4"/>
  <c r="C282" i="4"/>
  <c r="C51" i="4"/>
  <c r="C61" i="4"/>
  <c r="C98" i="4"/>
  <c r="C116" i="4"/>
  <c r="C192" i="4"/>
  <c r="C268" i="4"/>
  <c r="C65" i="4"/>
  <c r="C160" i="4"/>
  <c r="C198" i="4"/>
  <c r="C236" i="4"/>
  <c r="C22" i="4"/>
  <c r="C59" i="4"/>
  <c r="C99" i="4"/>
  <c r="C136" i="4"/>
  <c r="C212" i="4"/>
  <c r="C249" i="4"/>
  <c r="C47" i="4"/>
  <c r="C85" i="4"/>
  <c r="C161" i="4"/>
  <c r="C218" i="4"/>
  <c r="C294" i="4"/>
  <c r="C33" i="4"/>
  <c r="C87" i="4"/>
  <c r="C106" i="4"/>
  <c r="C125" i="4"/>
  <c r="C163" i="4"/>
  <c r="C201" i="4"/>
  <c r="C239" i="4"/>
  <c r="C296" i="4"/>
  <c r="C130" i="4"/>
  <c r="C206" i="4"/>
  <c r="C23" i="4"/>
  <c r="C40" i="4"/>
  <c r="C79" i="4"/>
  <c r="C97" i="4"/>
  <c r="C117" i="4"/>
  <c r="C137" i="4"/>
  <c r="C154" i="4"/>
  <c r="C193" i="4"/>
  <c r="C213" i="4"/>
  <c r="C230" i="4"/>
  <c r="C269" i="4"/>
  <c r="C289" i="4"/>
  <c r="C28" i="4"/>
  <c r="C44" i="4"/>
  <c r="C63" i="4"/>
  <c r="C82" i="4"/>
  <c r="C139" i="4"/>
  <c r="C158" i="4"/>
  <c r="C177" i="4"/>
  <c r="C196" i="4"/>
  <c r="C215" i="4"/>
  <c r="C234" i="4"/>
  <c r="C253" i="4"/>
  <c r="C272" i="4"/>
  <c r="C291" i="4"/>
  <c r="C30" i="4"/>
  <c r="C89" i="4"/>
  <c r="C107" i="4"/>
  <c r="C126" i="4"/>
  <c r="C145" i="4"/>
  <c r="C164" i="4"/>
  <c r="C183" i="4"/>
  <c r="C202" i="4"/>
  <c r="C221" i="4"/>
  <c r="C240" i="4"/>
  <c r="C259" i="4"/>
  <c r="C278" i="4"/>
  <c r="C297" i="4"/>
  <c r="C35" i="4"/>
  <c r="C74" i="4"/>
  <c r="C93" i="4"/>
  <c r="C150" i="4"/>
  <c r="C188" i="4"/>
  <c r="C226" i="4"/>
  <c r="C264" i="4"/>
  <c r="C302" i="4"/>
  <c r="C68" i="4"/>
  <c r="C52" i="4"/>
  <c r="P5" i="3"/>
  <c r="C41" i="4"/>
  <c r="C155" i="4"/>
  <c r="C175" i="4"/>
  <c r="C231" i="4"/>
  <c r="C251" i="4"/>
  <c r="C26" i="4"/>
  <c r="C46" i="4"/>
  <c r="C84" i="4"/>
  <c r="C141" i="4"/>
  <c r="C179" i="4"/>
  <c r="C217" i="4"/>
  <c r="C42" i="4"/>
  <c r="C78" i="4"/>
  <c r="C173" i="4"/>
  <c r="C232" i="4"/>
  <c r="C27" i="4"/>
  <c r="C66" i="4"/>
  <c r="C142" i="4"/>
  <c r="C180" i="4"/>
  <c r="C237" i="4"/>
  <c r="C275" i="4"/>
  <c r="C88" i="4"/>
  <c r="C21" i="4"/>
  <c r="C60" i="4"/>
  <c r="C80" i="4"/>
  <c r="C118" i="4"/>
  <c r="C135" i="4"/>
  <c r="C174" i="4"/>
  <c r="C194" i="4"/>
  <c r="C211" i="4"/>
  <c r="C250" i="4"/>
  <c r="C270" i="4"/>
  <c r="C287" i="4"/>
  <c r="C25" i="4"/>
  <c r="C45" i="4"/>
  <c r="C64" i="4"/>
  <c r="C83" i="4"/>
  <c r="C140" i="4"/>
  <c r="C159" i="4"/>
  <c r="C178" i="4"/>
  <c r="C197" i="4"/>
  <c r="C216" i="4"/>
  <c r="C235" i="4"/>
  <c r="C254" i="4"/>
  <c r="C273" i="4"/>
  <c r="C292" i="4"/>
  <c r="C31" i="4"/>
  <c r="C69" i="4"/>
  <c r="C90" i="4"/>
  <c r="C102" i="4"/>
  <c r="C108" i="4"/>
  <c r="C127" i="4"/>
  <c r="C146" i="4"/>
  <c r="C165" i="4"/>
  <c r="C184" i="4"/>
  <c r="C203" i="4"/>
  <c r="C222" i="4"/>
  <c r="C241" i="4"/>
  <c r="C260" i="4"/>
  <c r="C279" i="4"/>
  <c r="C299" i="4"/>
  <c r="C36" i="4"/>
  <c r="C73" i="4"/>
  <c r="C92" i="4"/>
  <c r="C149" i="4"/>
  <c r="C187" i="4"/>
  <c r="C225" i="4"/>
  <c r="C263" i="4"/>
  <c r="C301" i="4"/>
  <c r="C49" i="4"/>
  <c r="C274" i="4"/>
  <c r="C293" i="4"/>
  <c r="C32" i="4"/>
  <c r="C70" i="4"/>
  <c r="C103" i="4"/>
  <c r="C109" i="4"/>
  <c r="C128" i="4"/>
  <c r="C147" i="4"/>
  <c r="C166" i="4"/>
  <c r="C185" i="4"/>
  <c r="C204" i="4"/>
  <c r="C223" i="4"/>
  <c r="C242" i="4"/>
  <c r="C261" i="4"/>
  <c r="C280" i="4"/>
  <c r="C298" i="4"/>
  <c r="C54" i="4"/>
  <c r="C112" i="4"/>
  <c r="C131" i="4"/>
  <c r="C207" i="4"/>
  <c r="C283" i="4"/>
  <c r="C50" i="4"/>
  <c r="K29" i="3"/>
  <c r="K5" i="3"/>
  <c r="Q41" i="3"/>
  <c r="C41" i="3"/>
  <c r="E41" i="3"/>
  <c r="D41" i="3"/>
  <c r="G41" i="3"/>
  <c r="J41" i="3"/>
  <c r="I41" i="3"/>
  <c r="H41" i="3"/>
  <c r="O41" i="3"/>
  <c r="N41" i="3"/>
  <c r="M41" i="3"/>
  <c r="L41" i="3"/>
  <c r="F15" i="3"/>
  <c r="S5" i="3"/>
  <c r="F23" i="3"/>
  <c r="P21" i="3"/>
  <c r="P23" i="3"/>
  <c r="P29" i="3"/>
  <c r="D124" i="4" l="1"/>
  <c r="C94" i="4"/>
  <c r="D92" i="4" s="1"/>
  <c r="C162" i="4"/>
  <c r="D158" i="4" s="1"/>
  <c r="C246" i="4"/>
  <c r="D244" i="4" s="1"/>
  <c r="C56" i="4"/>
  <c r="D54" i="4" s="1"/>
  <c r="C276" i="4"/>
  <c r="D275" i="4" s="1"/>
  <c r="C86" i="4"/>
  <c r="D84" i="4" s="1"/>
  <c r="C208" i="4"/>
  <c r="D206" i="4" s="1"/>
  <c r="C303" i="4"/>
  <c r="D302" i="4" s="1"/>
  <c r="C227" i="4"/>
  <c r="D225" i="4" s="1"/>
  <c r="C151" i="4"/>
  <c r="D149" i="4" s="1"/>
  <c r="C75" i="4"/>
  <c r="D73" i="4" s="1"/>
  <c r="C290" i="4"/>
  <c r="D287" i="4" s="1"/>
  <c r="C138" i="4"/>
  <c r="D137" i="4" s="1"/>
  <c r="C24" i="4"/>
  <c r="D22" i="4" s="1"/>
  <c r="C81" i="4"/>
  <c r="D80" i="4" s="1"/>
  <c r="C48" i="4"/>
  <c r="D46" i="4" s="1"/>
  <c r="C100" i="4"/>
  <c r="D98" i="4" s="1"/>
  <c r="C205" i="4"/>
  <c r="D203" i="4" s="1"/>
  <c r="C91" i="4"/>
  <c r="D88" i="4" s="1"/>
  <c r="C195" i="4"/>
  <c r="D194" i="4" s="1"/>
  <c r="C281" i="4"/>
  <c r="D278" i="4" s="1"/>
  <c r="C72" i="4"/>
  <c r="D71" i="4" s="1"/>
  <c r="C37" i="4"/>
  <c r="D36" i="4" s="1"/>
  <c r="C295" i="4"/>
  <c r="D291" i="4" s="1"/>
  <c r="C257" i="4"/>
  <c r="D253" i="4" s="1"/>
  <c r="C219" i="4"/>
  <c r="D217" i="4" s="1"/>
  <c r="C181" i="4"/>
  <c r="D177" i="4" s="1"/>
  <c r="C143" i="4"/>
  <c r="D141" i="4" s="1"/>
  <c r="C67" i="4"/>
  <c r="D66" i="4" s="1"/>
  <c r="C132" i="4"/>
  <c r="D131" i="4" s="1"/>
  <c r="C243" i="4"/>
  <c r="D241" i="4" s="1"/>
  <c r="C167" i="4"/>
  <c r="D163" i="4" s="1"/>
  <c r="C110" i="4"/>
  <c r="D107" i="4" s="1"/>
  <c r="C252" i="4"/>
  <c r="D250" i="4" s="1"/>
  <c r="C62" i="4"/>
  <c r="D60" i="4" s="1"/>
  <c r="C271" i="4"/>
  <c r="D268" i="4" s="1"/>
  <c r="C119" i="4"/>
  <c r="D116" i="4" s="1"/>
  <c r="C284" i="4"/>
  <c r="D282" i="4" s="1"/>
  <c r="C170" i="4"/>
  <c r="C262" i="4"/>
  <c r="D258" i="4" s="1"/>
  <c r="C186" i="4"/>
  <c r="D183" i="4" s="1"/>
  <c r="C34" i="4"/>
  <c r="D32" i="4" s="1"/>
  <c r="C238" i="4"/>
  <c r="D235" i="4" s="1"/>
  <c r="C200" i="4"/>
  <c r="D198" i="4" s="1"/>
  <c r="C233" i="4"/>
  <c r="D231" i="4" s="1"/>
  <c r="C43" i="4"/>
  <c r="D40" i="4" s="1"/>
  <c r="C300" i="4"/>
  <c r="D296" i="4" s="1"/>
  <c r="C129" i="4"/>
  <c r="D127" i="4" s="1"/>
  <c r="C113" i="4"/>
  <c r="D112" i="4" s="1"/>
  <c r="C224" i="4"/>
  <c r="D221" i="4" s="1"/>
  <c r="C148" i="4"/>
  <c r="D147" i="4" s="1"/>
  <c r="C53" i="4"/>
  <c r="D51" i="4" s="1"/>
  <c r="C265" i="4"/>
  <c r="D264" i="4" s="1"/>
  <c r="C189" i="4"/>
  <c r="D188" i="4" s="1"/>
  <c r="C105" i="4"/>
  <c r="D101" i="4" s="1"/>
  <c r="C29" i="4"/>
  <c r="D26" i="4" s="1"/>
  <c r="C214" i="4"/>
  <c r="D213" i="4" s="1"/>
  <c r="C176" i="4"/>
  <c r="D173" i="4" s="1"/>
  <c r="C157" i="4"/>
  <c r="P41" i="3"/>
  <c r="F41" i="3"/>
  <c r="K41" i="3"/>
  <c r="S41" i="3"/>
  <c r="D79" i="4" l="1"/>
  <c r="D130" i="4"/>
  <c r="D35" i="4"/>
  <c r="D292" i="4"/>
  <c r="D288" i="4"/>
  <c r="D21" i="4"/>
  <c r="D199" i="4"/>
  <c r="D249" i="4"/>
  <c r="D126" i="4"/>
  <c r="D174" i="4"/>
  <c r="D69" i="4"/>
  <c r="D182" i="4"/>
  <c r="D99" i="4"/>
  <c r="D273" i="4"/>
  <c r="D211" i="4"/>
  <c r="D223" i="4"/>
  <c r="D259" i="4"/>
  <c r="D159" i="4"/>
  <c r="D144" i="4"/>
  <c r="D218" i="4"/>
  <c r="D93" i="4"/>
  <c r="D94" i="4" s="1"/>
  <c r="D270" i="4"/>
  <c r="D279" i="4"/>
  <c r="D47" i="4"/>
  <c r="D30" i="4"/>
  <c r="D164" i="4"/>
  <c r="D140" i="4"/>
  <c r="D298" i="4"/>
  <c r="D289" i="4"/>
  <c r="D175" i="4"/>
  <c r="D103" i="4"/>
  <c r="D117" i="4"/>
  <c r="D178" i="4"/>
  <c r="D293" i="4"/>
  <c r="D192" i="4"/>
  <c r="D294" i="4"/>
  <c r="D301" i="4"/>
  <c r="D303" i="4" s="1"/>
  <c r="D136" i="4"/>
  <c r="D240" i="4"/>
  <c r="D216" i="4"/>
  <c r="D207" i="4"/>
  <c r="D208" i="4" s="1"/>
  <c r="D82" i="4"/>
  <c r="D232" i="4"/>
  <c r="D184" i="4"/>
  <c r="D254" i="4"/>
  <c r="D261" i="4"/>
  <c r="D204" i="4"/>
  <c r="D169" i="4"/>
  <c r="D168" i="4"/>
  <c r="D150" i="4"/>
  <c r="D226" i="4"/>
  <c r="D227" i="4" s="1"/>
  <c r="D179" i="4"/>
  <c r="D245" i="4"/>
  <c r="D246" i="4" s="1"/>
  <c r="D55" i="4"/>
  <c r="D56" i="4" s="1"/>
  <c r="D255" i="4"/>
  <c r="D89" i="4"/>
  <c r="D70" i="4"/>
  <c r="D196" i="4"/>
  <c r="D44" i="4"/>
  <c r="D109" i="4"/>
  <c r="D135" i="4"/>
  <c r="D33" i="4"/>
  <c r="D78" i="4"/>
  <c r="D42" i="4"/>
  <c r="D160" i="4"/>
  <c r="D41" i="4"/>
  <c r="D23" i="4"/>
  <c r="D37" i="4"/>
  <c r="D161" i="4"/>
  <c r="D237" i="4"/>
  <c r="D187" i="4"/>
  <c r="D189" i="4" s="1"/>
  <c r="D234" i="4"/>
  <c r="D156" i="4"/>
  <c r="D27" i="4"/>
  <c r="D25" i="4"/>
  <c r="D102" i="4"/>
  <c r="D220" i="4"/>
  <c r="D236" i="4"/>
  <c r="D239" i="4"/>
  <c r="D202" i="4"/>
  <c r="D68" i="4"/>
  <c r="D87" i="4"/>
  <c r="D97" i="4"/>
  <c r="D274" i="4"/>
  <c r="D165" i="4"/>
  <c r="D50" i="4"/>
  <c r="D145" i="4"/>
  <c r="D256" i="4"/>
  <c r="D180" i="4"/>
  <c r="D90" i="4"/>
  <c r="D128" i="4"/>
  <c r="D64" i="4"/>
  <c r="D49" i="4"/>
  <c r="D166" i="4"/>
  <c r="D111" i="4"/>
  <c r="D113" i="4" s="1"/>
  <c r="D59" i="4"/>
  <c r="D132" i="4"/>
  <c r="D28" i="4"/>
  <c r="D212" i="4"/>
  <c r="D201" i="4"/>
  <c r="D193" i="4"/>
  <c r="D222" i="4"/>
  <c r="D272" i="4"/>
  <c r="D155" i="4"/>
  <c r="D142" i="4"/>
  <c r="D263" i="4"/>
  <c r="D265" i="4" s="1"/>
  <c r="D125" i="4"/>
  <c r="D297" i="4"/>
  <c r="D106" i="4"/>
  <c r="D63" i="4"/>
  <c r="D197" i="4"/>
  <c r="D108" i="4"/>
  <c r="D260" i="4"/>
  <c r="D151" i="4"/>
  <c r="D85" i="4"/>
  <c r="D154" i="4"/>
  <c r="D242" i="4"/>
  <c r="D277" i="4"/>
  <c r="D65" i="4"/>
  <c r="D251" i="4"/>
  <c r="D45" i="4"/>
  <c r="D146" i="4"/>
  <c r="D299" i="4"/>
  <c r="D280" i="4"/>
  <c r="D118" i="4"/>
  <c r="D185" i="4"/>
  <c r="D230" i="4"/>
  <c r="D233" i="4" s="1"/>
  <c r="D52" i="4"/>
  <c r="D104" i="4"/>
  <c r="D61" i="4"/>
  <c r="D269" i="4"/>
  <c r="D139" i="4"/>
  <c r="D215" i="4"/>
  <c r="D74" i="4"/>
  <c r="D75" i="4" s="1"/>
  <c r="D83" i="4"/>
  <c r="D31" i="4"/>
  <c r="D283" i="4"/>
  <c r="D284" i="4" s="1"/>
  <c r="D170" i="4" l="1"/>
  <c r="D43" i="4"/>
  <c r="D138" i="4"/>
  <c r="D100" i="4"/>
  <c r="D181" i="4"/>
  <c r="D48" i="4"/>
  <c r="D62" i="4"/>
  <c r="D157" i="4"/>
  <c r="D257" i="4"/>
  <c r="D91" i="4"/>
  <c r="D176" i="4"/>
  <c r="D200" i="4"/>
  <c r="D72" i="4"/>
  <c r="D24" i="4"/>
  <c r="D238" i="4"/>
  <c r="D162" i="4"/>
  <c r="D34" i="4"/>
  <c r="D276" i="4"/>
  <c r="D295" i="4"/>
  <c r="D290" i="4"/>
  <c r="D81" i="4"/>
  <c r="D29" i="4"/>
  <c r="D105" i="4"/>
  <c r="D271" i="4"/>
  <c r="D262" i="4"/>
  <c r="D110" i="4"/>
  <c r="D186" i="4"/>
  <c r="D129" i="4"/>
  <c r="D53" i="4"/>
  <c r="D205" i="4"/>
  <c r="D167" i="4"/>
  <c r="D243" i="4"/>
  <c r="D224" i="4"/>
  <c r="D195" i="4"/>
  <c r="D214" i="4"/>
  <c r="D219" i="4"/>
  <c r="D67" i="4"/>
  <c r="D300" i="4"/>
  <c r="D148" i="4"/>
  <c r="D281" i="4"/>
  <c r="D252" i="4"/>
  <c r="D86" i="4"/>
  <c r="D143" i="4"/>
  <c r="D119" i="4"/>
  <c r="C6" i="4" l="1"/>
  <c r="C12" i="4"/>
  <c r="C2" i="4"/>
  <c r="C7" i="4"/>
  <c r="C13" i="4"/>
  <c r="C4" i="4"/>
  <c r="C14" i="4"/>
  <c r="C9" i="4"/>
  <c r="C8" i="4"/>
  <c r="C11" i="4"/>
  <c r="C3" i="4"/>
  <c r="C18" i="4" l="1"/>
  <c r="D17" i="4" s="1"/>
  <c r="C5" i="4"/>
  <c r="D3" i="4" s="1"/>
  <c r="C10" i="4"/>
  <c r="D8" i="4" s="1"/>
  <c r="C15" i="4"/>
  <c r="D13" i="4" s="1"/>
  <c r="D6" i="4" l="1"/>
  <c r="D11" i="4"/>
  <c r="D12" i="4"/>
  <c r="D7" i="4"/>
  <c r="D4" i="4"/>
  <c r="D2" i="4"/>
  <c r="D14" i="4"/>
  <c r="D9" i="4"/>
  <c r="D16" i="4"/>
  <c r="D18" i="4" s="1"/>
  <c r="D10" i="4" l="1"/>
  <c r="D5" i="4"/>
  <c r="D15" i="4"/>
</calcChain>
</file>

<file path=xl/sharedStrings.xml><?xml version="1.0" encoding="utf-8"?>
<sst xmlns="http://schemas.openxmlformats.org/spreadsheetml/2006/main" count="10595" uniqueCount="3143">
  <si>
    <t>DIRECCIÓN NACIONAL BOMBEROS COLOMBIA</t>
  </si>
  <si>
    <t>PLAN DE MEJORAMIENTO DNBC</t>
  </si>
  <si>
    <t>IDENTIFICACIÓN DEL HALLAZGO</t>
  </si>
  <si>
    <t xml:space="preserve">IDENTIFICACIÓN DE LA ACCIÓN </t>
  </si>
  <si>
    <t xml:space="preserve">Primer seguimiento por parte de las dependencias o procesos </t>
  </si>
  <si>
    <t>Primer Seguimiento por  Control Interno</t>
  </si>
  <si>
    <t xml:space="preserve">Segundo seguimiento por  parte de las dependencias o procesos </t>
  </si>
  <si>
    <t>Segundo Seguimiento por  Control Interno</t>
  </si>
  <si>
    <t xml:space="preserve">Tercer seguimiento por parte de las dependencias o procesos </t>
  </si>
  <si>
    <t>Tercer Seguimiento por  Control Interno</t>
  </si>
  <si>
    <t xml:space="preserve">Cuarto seguimiento por  parte de las dependencias o procesos </t>
  </si>
  <si>
    <t>Cuarto Seguimiento por  Control Interno</t>
  </si>
  <si>
    <t>"Evaluación de las Acciones para determinar el Estado de Hallazgos/ OCI</t>
  </si>
  <si>
    <t>FECHA DE CIERRE
(DD/MM/AA)</t>
  </si>
  <si>
    <t>¿SE REQUIERE NUEVA ACCIÓN?</t>
  </si>
  <si>
    <t>PROCESO</t>
  </si>
  <si>
    <t>Hallazgos</t>
  </si>
  <si>
    <t>Ítem</t>
  </si>
  <si>
    <t>Origen del hallazgo</t>
  </si>
  <si>
    <t>Vigencia</t>
  </si>
  <si>
    <t>Detalle del origen</t>
  </si>
  <si>
    <t>Fecha de identificación del hallazgo  (DD/MM/AAAA)</t>
  </si>
  <si>
    <t>PROCESO PIVOT</t>
  </si>
  <si>
    <t>Descripción del hallazgo</t>
  </si>
  <si>
    <t>Tipo de hallazgo</t>
  </si>
  <si>
    <t>Análisis de causas</t>
  </si>
  <si>
    <t>Causa raíz</t>
  </si>
  <si>
    <t>Efectos</t>
  </si>
  <si>
    <t>Acción a implementar
(Corrección, Correctiva, Preventiva o de Mejora)</t>
  </si>
  <si>
    <t>Descripción de la acción</t>
  </si>
  <si>
    <t>Acción modificada</t>
  </si>
  <si>
    <t>Meta</t>
  </si>
  <si>
    <t>Indicador</t>
  </si>
  <si>
    <t>Proceso (A CARGO DE LA ACCIÓN)</t>
  </si>
  <si>
    <t>Responsable de ejecución de la acción</t>
  </si>
  <si>
    <t>Fecha inicio</t>
  </si>
  <si>
    <t>Fecha terminación</t>
  </si>
  <si>
    <t>Tipo de  modificación</t>
  </si>
  <si>
    <t>Días de prórroga</t>
  </si>
  <si>
    <t>Fecha final</t>
  </si>
  <si>
    <t xml:space="preserve">1. Fecha de Seguimiento </t>
  </si>
  <si>
    <t>1. Descripción de evidencias o soportes ejecución acción de mejora</t>
  </si>
  <si>
    <t>1. Grado de avance fisico de ejecución de las Metas (%)</t>
  </si>
  <si>
    <t>1. Fecha del seguimiento</t>
  </si>
  <si>
    <t>2. Referencia documento de seguimiento</t>
  </si>
  <si>
    <t>1. Profesionales OCI</t>
  </si>
  <si>
    <t>1. % Avance</t>
  </si>
  <si>
    <t>1. Estado de la acción</t>
  </si>
  <si>
    <t xml:space="preserve">2. Fecha de Seguimiento </t>
  </si>
  <si>
    <t>2. Descripción de evidencias o soportes ejecución acción de mejora</t>
  </si>
  <si>
    <t>2. Grado de avance fisico de ejecución de las Metas (%)</t>
  </si>
  <si>
    <t>2. Fecha del seguimiento</t>
  </si>
  <si>
    <t>2. Profesionales OCI</t>
  </si>
  <si>
    <t>2. % Avance</t>
  </si>
  <si>
    <t>2. Estado de la acción</t>
  </si>
  <si>
    <t xml:space="preserve">3. Fecha de Seguimiento </t>
  </si>
  <si>
    <t>3. Descripción de evidencias o soportes ejecución acción de mejora</t>
  </si>
  <si>
    <t>3. Grado de avance físico de ejecución de las Metas (%)</t>
  </si>
  <si>
    <t>3. Fecha del seguimiento</t>
  </si>
  <si>
    <t>3. Referencia documento de seguimiento</t>
  </si>
  <si>
    <t>3. Profesionales OCI</t>
  </si>
  <si>
    <t>3. % Avance</t>
  </si>
  <si>
    <t>3. Estado de la acción</t>
  </si>
  <si>
    <t xml:space="preserve">4. Fecha de Seguimiento </t>
  </si>
  <si>
    <t>4. Descripción de evidencias o soportes ejecución acción de mejora</t>
  </si>
  <si>
    <t>4. Grado de avance físico de ejecución de las Metas (%)</t>
  </si>
  <si>
    <t>4. Fecha del seguimiento</t>
  </si>
  <si>
    <t>4. Referencia documento de seguimiento</t>
  </si>
  <si>
    <t>4. Profesionales OCI</t>
  </si>
  <si>
    <t>4. % Avance</t>
  </si>
  <si>
    <t xml:space="preserve">4. Estado de la acción </t>
  </si>
  <si>
    <t>Fue eficaz?</t>
  </si>
  <si>
    <t>Fue efectiva?</t>
  </si>
  <si>
    <t xml:space="preserve">Estado del Hallazgo </t>
  </si>
  <si>
    <t>Análisis Seguimiento Cierre</t>
  </si>
  <si>
    <t>Profesionales OCI</t>
  </si>
  <si>
    <t>SI/NO</t>
  </si>
  <si>
    <t>OBSERVACIONES DE CUMPLIMIENTO  
(Grupo de Control Interno)</t>
  </si>
  <si>
    <t>Auditoría interna</t>
  </si>
  <si>
    <t>Seguimiento PQRDS</t>
  </si>
  <si>
    <t xml:space="preserve">Se evidenció la materialización de los siguientes riesgos: Respuestas contradictorias o incompletas a las PQRSD, así como el riesgo relacionado con la falta de revisión constante del correo de notificaciones judiciales de la Entidad y clasificación errónea de las PQRSD, razón por la cual deben ser incluidos al proceso junto con sus controles. </t>
  </si>
  <si>
    <t>No conformidad</t>
  </si>
  <si>
    <t>1er Por qué: Porque en el análisis del riesgo no se identificó como control la revisión del correo de notificaciones.
2º Por qué:  Porque inicialmente, la tarea de revisión del correo de notificaciones judiciales, no estaba asignada al Proceso de Gestión de Atención al Usuario.
3er Por qué: Porque se presentó debilidad en la identificación de los controles establecidos para los riesgos identificados.</t>
  </si>
  <si>
    <t>Debilidad en la identificación de los controles establecidos para los riesgos identificados</t>
  </si>
  <si>
    <t>Materialización de los Riesgos establecidos en el Proceso.</t>
  </si>
  <si>
    <t>Acción correctiva</t>
  </si>
  <si>
    <t>Actualizar el mapa de riesgos de gestión del Proceso Formulación, Actualización, Acompañamiento Normativo y Operativo.</t>
  </si>
  <si>
    <t>Mapa de Riesgos Actualizado</t>
  </si>
  <si>
    <t>Formulación, actualización  y acompañamiento normativo y operativo</t>
  </si>
  <si>
    <t>Ronny Romero Velandia</t>
  </si>
  <si>
    <t xml:space="preserve">Se realizó la actualización del mapa de riesgos de gestión del Proceso FANO, bajo los lineamientos y el acompañamiento de la Oficina de Planeación de la DNBC.
</t>
  </si>
  <si>
    <t>Se registró el mapa de riesgos  con el cuenta el proceso de FANO</t>
  </si>
  <si>
    <t>Eliana López</t>
  </si>
  <si>
    <t>En avance</t>
  </si>
  <si>
    <t xml:space="preserve">Se realizó la actualización del mara de riesgos del Proceso FANO. </t>
  </si>
  <si>
    <t>Se evidenció clasificación de los temas de competencia de los procesos de la DNBC.</t>
  </si>
  <si>
    <t>Giovanny Montenegro</t>
  </si>
  <si>
    <t>El mapa de riesgos del proceso se revisó en la vigencia anterior con el acompañamiento de la oficina de Planeación y acorde a las recomendaciones de la oficina de control interno, en el mes de julio se trabajaron los riesgos de corrupción acorde con las observaciones realizadas por control interno</t>
  </si>
  <si>
    <t>Cumplida en el seguimiento anterior</t>
  </si>
  <si>
    <t>Claudia Quintero Franklin</t>
  </si>
  <si>
    <t>Cumplida</t>
  </si>
  <si>
    <t>SI</t>
  </si>
  <si>
    <t>NO</t>
  </si>
  <si>
    <t>Abierto</t>
  </si>
  <si>
    <t>Se realizó la actualización del mapa de riesgos del proceso sin embargo el único riesgo que se generó el nombre está mal redactado. De igual forma, únicamente se generó un riesgo por la no asesoría cuando el riesgo debe estar apuntando a la Mal asesoría. De igual forma  el proceso tiene muchos riesgos asociados.</t>
  </si>
  <si>
    <t>Claudia Quintero</t>
  </si>
  <si>
    <t xml:space="preserve">Teniendo en cuenta que a través de ORFEO se registra la trazabilidad de los trámites, en el caso de las tutelas se observó que no se carga toda la información como es el caso de los fallos, los registros de entrega al peticionario como al juzgado de conocimiento, entre otros, generando dificultades en la disposición y acceso fácil de la información. De otra parte, es importante indexar los documentos oficiales firmados y en formato PDF.
</t>
  </si>
  <si>
    <t>Observación</t>
  </si>
  <si>
    <t>N/A</t>
  </si>
  <si>
    <t xml:space="preserve">Acción preventiva </t>
  </si>
  <si>
    <t>1. Actualización Procedimiento para absolver consultas jurídicas y técnicas por diferentes canales. (22/11/2019)
2. Actualización del Formato de Seguimiento a Tutelas "Formato Control de Actividades FANO". (22/11/2019)
3. Aprobación del Procedimiento y Formato por parte del Subdirector Estratégico de Coordinación Bomberil. (06/12/2019)
4. Remisión del Procedimiento y Formato al Proceso de Mejora Continua para codificación y publicación en la carpeta del SIGEC de la DNBC. (10/12/2019)</t>
  </si>
  <si>
    <t>N° de Actividades realizadas / N° de Actividades Programadas</t>
  </si>
  <si>
    <t xml:space="preserve">1. Se está llevando a cabo la actualización del Procedimiento para absolver consultas jurídicas y técnicas por diferentes canales, en concreto en lo relacionado con la respuesta a las acciones de tutela asignadas, así mismo la actualización del Formato de seguimiento de Tutelas. 
El Procedimiento fue revisado por el Subdirector Estratégico y de Coordinación bomberil y ajustado acorde a las observaciones realizadas.
</t>
  </si>
  <si>
    <t>con fecha corte 30 de noviembre no se encontraba actualizado, formalizado el procedimiento</t>
  </si>
  <si>
    <t>Actualmente se encuentra en proceso de modificación, aunque se realizaron mesas de trabajo con el equipo para el desarrollo del mismo.</t>
  </si>
  <si>
    <t>Aunque se han desarrollado mesas de trabajo a la fecha no se han actualizado los procedimientos del proceso.</t>
  </si>
  <si>
    <t>Vencida</t>
  </si>
  <si>
    <t>Debilidad en la definición de los indicadores establecidos para el seguimiento a las PQRDS  de los procesos "Gestión de Atención al Ausario" y "Formulación, Actualización y Acompañamiento Normativo y Operativo"..
Debilidad en la Asesoría técnica realizada para la formualción de los indicadores de gestión de los Procesos  "Gestión de Atención al Ausario" y "Formulación, Actualización y Acompañamiento Normativo y Operativo".</t>
  </si>
  <si>
    <t>Debilidad en la definición de los indicadores establecidos para el seguimiento a las PQRDS  de los procesos "Gestión de Atención al Usuario" y "Formulación, Actualización y Acompañamiento Normativo y Operativo"..</t>
  </si>
  <si>
    <t>Debilidad en el seguimiento y control a la gestión de los resultados de los procesos  "Gestión de Atención al Usuario" y "Formulación, Actualización y Acompañamiento Normativo y Operativo".</t>
  </si>
  <si>
    <t>Actualizar los indicadores de gestión del proceso ""Formulación, Actualización y Acompañamiento Normativo y Operativo" correspondientes al tema de PQRDS.</t>
  </si>
  <si>
    <t xml:space="preserve">Indicadores de Gestión del Proceso actualizados </t>
  </si>
  <si>
    <t xml:space="preserve">Se trabajó con el área de Análisis y Mejora Continua en la actualización de los indicadores del proceso. </t>
  </si>
  <si>
    <t>Aunque se actualizaron los indicadores, los mismos están denominados como eficiencia cuando la formula matemática está definida para Eficacia.</t>
  </si>
  <si>
    <t>Inefectividad de los controles diseñados en los mapas de riesgos de los procesos "Gestión de Atención al Ausario" y "Formulación, Actualización y Acompañamiento Normativo y Operativo".
Debilidad en la Asesoría técnica realizada para la formualción de los riesgos de los procesos y los controles establecidos para los mismos.
Debilidad en la identificación y definición de los controles establecidos por los líderes y gestores de los procesos.</t>
  </si>
  <si>
    <t>Inefectividad de los controles diseñados en los mapas de riesgos de los procesos "Gestión de Atención al Usuario" y "Formulación, Actualización y Acompañamiento Normativo y Operativo".</t>
  </si>
  <si>
    <t>Materialización de los riesgos establecidos en los procesos.
Incumplimiento de la normatividad vigente.</t>
  </si>
  <si>
    <t>Actualizar el mapa de riesgos de gestión del Proceso Formulación, Actualización, Acompañamiento Normativo y Operativo, correspondientes al tema de PQRDS.</t>
  </si>
  <si>
    <t>Mapa de Riesgos del Procesos FANO actualizado</t>
  </si>
  <si>
    <t xml:space="preserve">Se trabajó con el área de Análisis y Mejora Continua en la actualización del mapa de riesgos. </t>
  </si>
  <si>
    <t>Auditoría FANO</t>
  </si>
  <si>
    <t>Se evidenció incumplimiento de las acciones programadas en el Plan de Acción del proceso FANO, ya que la actividad “realizar el 100% de requerimientos a las alcaldías municipales para la contratación de servicio público esencial de bomberos” se encuentra al 25% de un 50% programado. Asimismo, se encuentran incumplidas las actividades:
 - Realizar el 100% de requerimientos a las Alcaldías municipales que no cuenten con Cuerpo de Bomberos, Realizar el 100% de requerimientos a las Gobernaciones Departamentales para la creación de Fondos Departamentales de Bomberos.
- Revisión, actualización y gestión de la formalización de los Documentos SIGEC del proceso.
Lo anterior, está en contravía al   principio de Eficiencia estipulado en el artículo 3 literal (k) de la ley 152 de 1994, que establece: “k) Eficiencia. Para el desarrollo de los lineamientos del plan y en cumplimiento de los planes de acción se deberá optimizar el uso de los recursos financieros, humanos y técnicos necesarios, teniendo en cuenta que la relación entre los beneficios y costos que genere sea positiva.”
De igual forma, se está infringiendo la Segunda Dimensión “Direccionamiento Estratégico” en la Formulación de Planes de Acción que trata de “(…) enfocarse en lo crucialmente importante (priorización) y lograr su ejecución, al tiempo que debe convivir con la cotidianidad de la gestión.”</t>
  </si>
  <si>
    <t>La DNBC cuenta con 29 funcionarios de Planta, de los cuales 1 es asignado al Proceso FANO, quien no tiene la posibilidad de realizar todas las actividades requeridas para la prestación de los servicios asignados al proceso.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Pese a que se solicitó la contratación de un profesional para el proceso FANO en el tema territorial, la misma no fue contratada.
Durante el primer semestre de la vigencia 2019  se le asignaron al Proceso FANO 397 PQRDS, a los cuales se les dió prioridad en la respuesta a fin de tratar de cumplir los términos establecidos en la Ley 1755 de 2015</t>
  </si>
  <si>
    <t>Pese a que se solicitó la contratación de un profesional para el proceso FANO en el tema territorial, la misma no fue contratada.</t>
  </si>
  <si>
    <t xml:space="preserve">Imposibilidad de realizar gestión de la DNBC antes los Entes Territoriales para el cumplimiento de la ley 1575 de 2012.
</t>
  </si>
  <si>
    <t>Realizar la contratación del personal requerido en el proceso de Formulación, Actualización y Acompañamiento normativo y Operativo y demás personal requerido para la gestión territorial de la DNBC.</t>
  </si>
  <si>
    <t xml:space="preserve">N° de personal contrado en el Proceso FANO / N° de Profesional Requerido
</t>
  </si>
  <si>
    <t>Charles Benavides Catillo/Jorge Edwin Amarillo/ Jairo Soto Gil</t>
  </si>
  <si>
    <t>La acción está para ser cumplida en 2020</t>
  </si>
  <si>
    <t>Sin iniciar</t>
  </si>
  <si>
    <t xml:space="preserve">Realizo contratación del personal requerido en el proceso FANO para el acompañamiento normativo, operativo y las demás labores que se requieren en la entidad </t>
  </si>
  <si>
    <t>Se realizó la contratación de siete (7) personas para el procedo FANO, mediante los contratos 164,193,203,207,207,201,115 y 221 de 2020</t>
  </si>
  <si>
    <t>Se evidencia que existe PQRSD respondidas extemporáneamente</t>
  </si>
  <si>
    <t>Pese a que se solicitó la contratación de un profesional para el proceso FANO en el tema territorial, la misma no fue aprobada.</t>
  </si>
  <si>
    <t xml:space="preserve">
Imposibilidad de realizar gestión de la DNBC antes los Entes Territoriales para el cumplimiento de la ley 1575 de 2012.
</t>
  </si>
  <si>
    <t>Realizar la revisión, actualización y gestión de la formalización de los Documentos SIGEC del proceso:
a. Caracterización (20%)
b. Procedimientos (20%)
c. Formatos (20%)
d. Indicadores (20%)
e. Mapas de Riesgos (20%)</t>
  </si>
  <si>
    <t xml:space="preserve">Actualmente se está llevando a cabo con el área de Análisis y Mejora Continua en la actualización de los indicadores del proceso e indicadores del mapa de riesgos, al igual que formatos y procedimiento, respecto a la caracterización se actualizó el objetivo. </t>
  </si>
  <si>
    <t>Está en proceso de Actualización, por lo tanto el avance queda . Caracterización (10%)
b. Procedimientos (10%)
c. Formatos (0%)
d. Indicadores (10%)
e. Mapas de Riesgos (10%)</t>
  </si>
  <si>
    <t>Actualmente se encuentra actualizada la caracterización y el mapa de riesgos FANO, los indicadores están en proceso de elaboración con el área de mejora continua, se estan revisando los procedimientos y los formatos pertinentes.</t>
  </si>
  <si>
    <t>Se actualizó:
La caracterización 20%, Mapa de Riesgos 20%, Indicadores 10%(Segundo trimestre),Procedimiento 10%(Segundo trimestre)</t>
  </si>
  <si>
    <t>No se realizó un adecuado diseño y medición de los indicadores de gestión del proceso, debido a que el indicador “Cumplimiento de términos legales para la atención de consultas, peticiones, solicitudes y asesorías”, tiene como meta mensual porcentajes que no se ajustan al cumplimiento de un mandato legal, ya que para algunos meses es inferior al 100% y en otros sobrepasa el 100%. De la misma forma, no se ha realizado el análisis de los resultados obtenidos frente a la meta establecida, ni se cuenta con indicadores de EFICIENCIA y EFECTIVIDAD que midan el impacto de las directrices técnicas y operativas emitidas por la DNBC en los diferentes cuerpos de bomberos. Incumpliendo lo establecido en el Modelo Integrado de Planeación y Gestión (MIPG) Dimensiones de “Direccionamiento Estratégico y planeación” (Formulación de Indicadores) y “Evaluación de resultados” (4.2.1. Seguimiento y evaluación del desempeño institucional).</t>
  </si>
  <si>
    <t>Debilidad en la definición de los indicadores establecidos para el proceso "Formulación, Actualización y Acompañamiento Normativo y Operativo".
Debilidad en la Asesoría técnica realizada para la formualción de los indicadores de gestión del Proceso   "Formulación, Actualización y Acompañamiento Normativo y Operativo".</t>
  </si>
  <si>
    <t xml:space="preserve">Debilidad en la definición de los indicadores establecidos para el proceso "Formulación, Actualización y Acompañamiento Normativo y Operativo".
</t>
  </si>
  <si>
    <t>Debilidad en el seguimiento y control a la gestión de los resultados del proceso "Formulación, Actualización y Acompañamiento Normativo y Operativo".</t>
  </si>
  <si>
    <t>Actualizar los indicadores de gestión del proceso "Formulación, Actualización y Acompañamiento Normativo y Operativo".
Elaborar indicadores de Eficiencia y Efectividad del  proceso "Formulación, Actualización y Acompañamiento Normativo y Operativo".</t>
  </si>
  <si>
    <t>Indicadores de Gestión del Proceso actualizados y elaborados</t>
  </si>
  <si>
    <t>Actualmente se está llevando a cabo con el área de Análisis y Mejora Continua en la actualización de los indicadores del proceso e indicadores del mapa de riesgos. 
Se encuentra en proceso de formulación el indicador de efectividad del proceso.</t>
  </si>
  <si>
    <t>Se realizo acercamiento con Mejora continua para el desarrollo de los indicadores del área de FANO, elproceso se culminará en el tercer trimestre de 2020</t>
  </si>
  <si>
    <t>Aunque se actualizaron los indicadores, los mismos están denominados como eficiencia cuando la formula matemática está definida para Eficacia. En el tercer trimestre no se evidencia avance</t>
  </si>
  <si>
    <t xml:space="preserve">Se evidenció deficiencia de controles para la respuesta oportuna de los derechos de petición, generando acciones de Tutela en contra de la DNBC. Asimismo, se generó un desacato, por respuesta inoportuna a una tutela, incumpliendo lo establecido en el artículo 14 de la Ley 1755 de 2015 “Por medio de la cual se regula el Derecho Fundamental de Petición y se sustituye un título del Código de Procedimiento Administrativo y de lo Contencioso Administrativo”, acarreando la generación de las tutelas, que podrían conllevar a la posible inobservancia del decreto 2591 de 1991, Por el cual se reglamenta la acción de tutela consagrada en el artículo 86 de la Constitución Política, artículos 52 “Desacato” y artículo 53 “Sanciones Penales”.
Incumplimiento la Dimensión 2 Direccionamiento Estratégico y Planeación, Dimensión 4 evaluación de Resultados (4.2.1. Seguimiento y evaluación del desempeño institucional) y Dimensión 7 Control Interno (Evaluación del Riesgo) del MIPG, ya que dentro de los riesgos establecidos en la entidad no se encuentra la respuesta inoportuna a los derechos de petición ni tutelas.
</t>
  </si>
  <si>
    <t>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Los recursos asignados al rubro de personal de gastos de funcionamiento de la DNBC no son suficientes para la contratación del personal de apoyo de la entidad, en función de la entrega de productos y servicios a los cuerpos de bomberos del país.</t>
  </si>
  <si>
    <t>Inexistencia de Alertas manuales y/o tecnológicas que permitan evidenciar el vencimiento de los terminos establecidos para la respuesta a las PQRDS radicadas en la DNBC.</t>
  </si>
  <si>
    <t xml:space="preserve">Vencimiento de Términos en respuestas a PQRDS
Incumpliemiento de la normatividad vigente.
</t>
  </si>
  <si>
    <t xml:space="preserve">Contratar de personal de apoyo de forma temporal para la respuesta de las PQRSD al proceso FANO, con recursos de funcionamiento, en el entretanto que se realiza la Junta Nacional de Bomberos, en donde se deciden recursos de inversión para contratacioón de personal de apoyo al proceso, por toda la vigencia fiscal. </t>
  </si>
  <si>
    <t>N° de Personal de planta de apoyo a la respuesta de PQRSD contratados con recursos de funcionamiento  / N° de Personal temporal requerido para la respuesta de las PQRDS como plan de contingencia.</t>
  </si>
  <si>
    <t>Se realizaron dos contratos con recursos de funcionamiento para apoyar las respuestas a PQRSD, mientras se llevaba a cao la Junta Nacional de Bomberos para aprobación de los recursos por Inversión para apoyar al Proceso FANO. (Erika Aguirre y Andrea Castañeda)</t>
  </si>
  <si>
    <t>Se realizó la contratación de siete (7) personas para el procedo FANO, mediante los contratos 164,193,203,207,207,201,115 y 221 de 2020. Los contratos de Erika Aguirre y Andrea Castañeda se realizaron en el primer semestre de 2020 por funcionamiento</t>
  </si>
  <si>
    <t>Asignar personal de planta para la respuesta de las PQRDS como plan de contingencia cuando no se cuente con personal de apoyo a la gestión con recursos de inversión.</t>
  </si>
  <si>
    <t>N° de Personal de planta de la DNBC asignado para la respuesta de las PQRDS / N° de Personal de planta de la DNBC requerido para la respuesta de las PQRDS como plan de contingencia.</t>
  </si>
  <si>
    <t>Jairo Soto Gil</t>
  </si>
  <si>
    <t xml:space="preserve">En apoyo a esta acción se encuentran la Dra. Viviana Gonzalez y el Dr. Carlos lopez Asesor jurídico del despacho fieron los encargados de atender las PQRSD en el evento que no se cuente con el personal contratado oportunamente </t>
  </si>
  <si>
    <t>No se evidencia asignación formal  a los Dr. Viviana González ni Carlos López, como funcionarios que apoyen la respuesta de las PQRDS como plan de contingencia cuando no se cuente con personal de apoyo a la gestión con recursos de inversión.</t>
  </si>
  <si>
    <t>Inefectividad de los controles diseñados en los mapas de riesgos del proceso  "Formulación, Actualización y Acompañamiento Normativo y Operativo".
Debilidad en la Asesoría técnica realizada para la formualción de los riesgos del proceso y los controles establecidos para los mismos.
Debilidad en la identificación y definición de los controles establecidos por el líder y gestor del proceso.</t>
  </si>
  <si>
    <t>Inefectividad de los controles diseñados en los mapas de riesgos del proceso  "Formulación, Actualización y Acompañamiento Normativo y Operativo".</t>
  </si>
  <si>
    <t xml:space="preserve">Se evidenció que aunque el nombre o denominación del proceso “Formulación y Actualización Normativa” es amplio, al revisar el objetivo y actividades  del mismo, establecido en la caracterización del proceso, solo se refiere a expedición de “directrices jurídicas, técnicas y operativas que orienten el desarrollo de las gestión de los cuerpos de bomberos.. )” y no a la  integridad de  la formulación normativa que requiere la DNBC para su adecuado funcionamiento o generación y trámite ante el Ministerio del Interior y en su defecto ante la Presidencia de la Republica, observándose un vacío jurídico  en la DNBC, ya que dicha actividad tampoco está contemplada en el Proceso Jurídico, conllevando a que a la fecha no se tenga claridad o evidencia de gestión de los tramites adelantados por la entidad para que los responsables determinados en la Ley 1575 de 2012 y demás normativa atinente a la entidad cumplan o den desarrollo a la reglamentación de diversos temas relacionados con la actividad y fortalecimiento bomberil.
Lo anterior, conlleva a un incumplimiento en la Segunda Dimensión Direccionamiento Estratégico y Planeación del MIPG, numeral 2.1 y Tercera Dimensión Gestión Con Valores para resultados, numeral 3.2.1.1 Política de Fortalecimiento organizacional y simplificación de procesos (…),   
</t>
  </si>
  <si>
    <t>Debilidad en la elaboración de la caracterización y procedimientos del proceso "Formulación, Actualización y Acompañamiento Normativo y Operativo".
Debilidad en la Asesoría técnica realizada para la formulación de la caracterización y procedimientos del proceso.
Debilidad en la identificación y definición del alcance del Proceso por parte del líder y gestor del proceso.</t>
  </si>
  <si>
    <t>Debilidad en la elaboración de la caracterización y procedimientos del proceso "Formulación, Actualización y Acompañamiento Normativo y Operativo".</t>
  </si>
  <si>
    <t>Falta de Claridad en el alcance del Proceso Formulación, Actualización y Acompañamiento normativo y Operativo" en cuanto a formulación normativa para el correcto funcionamiento de la DNBC.
Ausencia de reglamentación bomberil conforme a la normatividad vigente.
Incumplimiento de la Normatividad Vigente.</t>
  </si>
  <si>
    <t xml:space="preserve">1. Realizar mesas de trabajo con el Proceso "Gestión Juridica" para la definición del alcance de formulación normativa en los procesos de FANO y Gestión Jurídica.
2. Actualización de la Caracterización del Proceso Formulación, Actualización y Acompañamiento normativo y Operativo en cuanto al tema de Formulación Normativa" .
3. Elaboración de Procedimiento "Formulación y/o Actualización de normatividad bomberil" 
4. Aprobación del Procedimiento por parte del Subdirector Estratégico y de Coordinación Bomberil.
5. Remisión de los documentos al Proceso de Mejora Continua para codificación y publicación en la carpeta del SIGEC de la DNBC. 
6. Socialización del Procedimiento a todos los gestores de los procesos misionales de la DNBC. </t>
  </si>
  <si>
    <t>Se realizó un primer acercamiento con Gestión Jurídica para establecer los lineamientos en los cuales se definirá el alcance de formulación normativa de manera mancomunada entre los dos procesos.</t>
  </si>
  <si>
    <t>Se realizó reunión  con Gestión Jurídica para establecer los lineamientos en los cuales se definirá el alcance de formulación normativa de manera mancomunada entre los dos procesos.</t>
  </si>
  <si>
    <t xml:space="preserve">Se desarrollo una segunda mesa de trabajo con el proeso de gestión jurídica (Dr. Carlos lopez) a fin de identificar las necesidades del proceso de Formulación y/o Actualización de normatividad bomberil </t>
  </si>
  <si>
    <t>Se realizó mesa de trabajo del 25 de febrero de 2020, con el fin de tratar tema de actualización del procedimiento de FANO y se actualizó la caracterización, sin embargo continua pendiente
la actualización del  Procedimiento "Formulación y/o Actualización de normatividad Bomberil", aprobación, remisión de los documentos al proceso de mejora continua para codificación y socialización</t>
  </si>
  <si>
    <t>En la revisión de la documentación del Proceso FANO, se evidenció que el procedimiento 7.1 absolver consultas jurídicas y técnicas por comisión de servicios está direccionado a la legalización de los viáticos más no al objetivo del Proceso. 
Asimismo, el procedimiento de Asesoría y acompañamientos a los entes territoriales y cuerpos de Bomberos, se encuentra desactualizado y no se está aplicando en la vigencia 2019.
De igual forma, en el Proceso de Gestión Jurídica cuenta con una actividad denominada “elaborar y revisar los actos administrativos, proyectos de ley y proyectos de decretos”, generando confusión en la competencia de los proceso Gestión y FANO, frente a la responsabilidad en la reglamentación de la normatividad bomberil, causando inobservancia a la Segunda   Dimensión Direccionamiento Estratégico y Planeación y Dimensión Gestión Con Valores par Resultados “Fortalecimiento Organizacional y Simplificación de Procesos”</t>
  </si>
  <si>
    <t>Debilidad en la elaboración de los procedimientos del proceso "Formulación, Actualización y Acompañamiento Normativo y Operativo".
Debilidad en la Asesoría técnica realizada para la formualción de los procedimientos del proceso.
Debilidad en la identificación y definición del alcance de los procedimientos por parte del líder y gestor del proceso.</t>
  </si>
  <si>
    <t>Debilidad en la elaboración de los procedimientos del proceso "Formulación, Actualización y Acompañamiento Normativo y Operativo".</t>
  </si>
  <si>
    <t>Falta de Claridad en los procedimeintos del Proceso Formulación, Actualización y Acompañamiento normativo y Operativo".</t>
  </si>
  <si>
    <t xml:space="preserve">1. Actualizar el Procedimiento absolver consultas jurídicas y técnicas por diferentes canales" en el apartado Comisión de Servicios acorde al objetivo del proceso.
2. Actualizar el procedimiento de Asesoría y acompañamientos a los entes territoriales y cuerpos de Bomberos acorde a la realidad del Proceso.
3. Aprobación de los Procedimiento por parte del Subdirector Estratégico y de Coordinación Bomberil.
4. Remisión de los documentos al Proceso de Mejora Continua para codificación y publicación en la carpeta del SIGEC de la DNBC. 
5. Socialización de los Procedimiento a todos los gestores e involucrados de los procesos misionales de la DNBC. </t>
  </si>
  <si>
    <t>1. Se está llevando a cabo la actualización del Procedimiento para absolver consultas jurídicas y técnicas por diferentes canales, respecto a la comisión de servicios.</t>
  </si>
  <si>
    <t>Se está llevando a cabo la actualización del Procedimiento para absolver consultas jurídicas y técnicas por diferentes canales, respecto a la comisión de servicios.</t>
  </si>
  <si>
    <t xml:space="preserve">No se tiene ninguan adelanto </t>
  </si>
  <si>
    <t>Se realizó mesa de trabajo del 25 de febrero de 2020, pero no se ha actualizado el procedimiento de Asesoría y acompañamientos a los entes territoriales y cuerpos de Bomberos acorde a la realidad del Proceso, ni su aprobación ni remisión   al Proceso de Mejora Continua para codificación y publicación en la carpeta del SIGEC de la DNBC.</t>
  </si>
  <si>
    <t>En la revisión de la documentación del Proceso FANO, se evidenció que el procedimiento 7.1 absolver consultas jurídicas y técnicas por comisión de servicios está direccionado a la legalización de los viáticos más no al objetivo del Proceso. Asimismo, el procedimiento de Asesoría y acompañamientos a los entes territoriales y cuerpos de Bomberos, se encuentra desactualizado y no se está aplicando en la vigencia 2019.
De igual forma, en el Proceso de Gestión Jurídica cuenta con una actividad denominada “elaborar y revisar los actos administrativos, proyectos de ley y proyectos de decretos”, generando confusión en la competencia de los proceso Gestión y FANO, frente a la responsabilidad en la reglamentación de la normatividad bomberil, causando inobservancia a la Segunda   Dimensión Direccionamiento Estratégico y Planeación y Dimensión Gestión Con Valores par Resultados “Fortalecimiento Organizacional y Simplificación de Procesos”</t>
  </si>
  <si>
    <t>Debilidad en la elaboración de los procedimientos del proceso "Formulación, Actualización y Acompañamiento Normativo y Operativo" y Gestión Jurídica.
Debilidad en la Asesoría técnica realizada para la formualción de los procedimientos de los procesos.
Debilidad en la identificación y definición del alcance de los procedimientos por parte de los líderes y gestores del proceso.
Desarticulación entre los Procesos FANO y Gestión Jurídica.</t>
  </si>
  <si>
    <t>Desarticulación entre los Procesos FANO y Gestión Jurídica.</t>
  </si>
  <si>
    <t>Falta de Claridad en los procedimeintos de los Procesos Formulación, Actualización y Acompañamiento normativo y Operativo" y "Gestión Jurídica".
Debilidad en el alcance de los procedimientos de los Procesos Formulación, Actualización y Acompañamiento Normativo y Operativo" y "Gestión Jurídica".</t>
  </si>
  <si>
    <t xml:space="preserve">1. Realizar mesas de trabajo con el Proceso "Gestión Juridica" para la definición del alcance del Procedimiento .
2. Actualizar el Procedimiento del Proceso FANO "Modificación de reglamentos generales de orden técnico y administrativo" con el fin de que se encuentre articulado con el Proceso y Procedimiento de "Gestión Jurídica"
3. Aprobación de los Procedimiento por parte del Subdirector Estratégico y de Coordinación Bomberil.
4. Remisión de los documentos al Proceso de Mejora Continua para codificación y publicación en la carpeta del SIGEC de la DNBC. 
5. Socialización de los Procedimiento a todos los gestores e involucrados de los procesos misionales de la DNBC. </t>
  </si>
  <si>
    <t xml:space="preserve">Se realizó un primer acercamiento con Gestión Jurídica para establecer los lineamientos en los cuales se llevará a cabo la actualización del procedimiento en lo relacionado con la modificación de los reglamentos en articulación con Gestión Jurídica. </t>
  </si>
  <si>
    <t xml:space="preserve">Con el proceso de Gestión Jurídica se vienen realizando acercamientos con el fin de identificar la actualización de los procedimientos </t>
  </si>
  <si>
    <t>Se evidencia tres mesas de trabajo el 25 de feb, 12 de mayo y 17 de Junio de 2020, con fin de actualizar los procedimientos de FANO, sin embargo no hay avance en la acción de mejora</t>
  </si>
  <si>
    <t xml:space="preserve">Seguimiento a la atención de Peticiones, Quejas, Reclamos, Solicitudes y Denuncias II semestre de 2019 </t>
  </si>
  <si>
    <t xml:space="preserve">Mediante los radicados 20193320023862 y 20193320016822 se evidenció el traslado extemporáneo de aquellas peticiones que no son competencia de la entidad, es decir posterior a los 5 días siguientes a la recepción incumpliendo lo contemplado en el artículo 21 de la Ley 1755 de 2015 “Si la autoridad a quien se dirige la petición no es la competente, se informará de inmediato al interesado si este actúa verbalmente, o dentro de los cinco (5) días siguientes al de la recepción”   así como lo establecido en el artículo 21 de la Resolución 2018 de 2019 “Cuando se trate de una petición que no es competencia de la Dirección de acuerdo con las funciones establecidas en la ley, el funcionario deberá informar de inmediato al interesado si éste actúa verbalmente O dentro de los cinco (5) días siguientes a la recepción si obró por escrito”. </t>
  </si>
  <si>
    <r>
      <rPr>
        <b/>
        <sz val="11"/>
        <color theme="1"/>
        <rFont val="Arial "/>
      </rPr>
      <t>1º Por que:</t>
    </r>
    <r>
      <rPr>
        <sz val="11"/>
        <color theme="1"/>
        <rFont val="Arial "/>
      </rPr>
      <t xml:space="preserve"> no se contó con personal asignado para el Proceso de Gestión de Atención al Usuario, por tal razón no se generaron alertas y asignación de peticiones a tiempo.
</t>
    </r>
    <r>
      <rPr>
        <b/>
        <sz val="11"/>
        <color theme="1"/>
        <rFont val="Arial "/>
      </rPr>
      <t>2º Por que:</t>
    </r>
    <r>
      <rPr>
        <sz val="11"/>
        <color theme="1"/>
        <rFont val="Arial "/>
      </rPr>
      <t xml:space="preserve"> Inexistencia de Alertas tecnológicas que permitan evidenciar el vencimiento de los términos establecidos para dar respuesta oportuna
</t>
    </r>
    <r>
      <rPr>
        <b/>
        <sz val="11"/>
        <color theme="1"/>
        <rFont val="Arial "/>
      </rPr>
      <t xml:space="preserve">3º Por que: </t>
    </r>
    <r>
      <rPr>
        <sz val="11"/>
        <color theme="1"/>
        <rFont val="Arial "/>
      </rPr>
      <t>La DNBC no cuenta con un sistema que permita la generación de alertas automáticas de vencimiento de términos."</t>
    </r>
  </si>
  <si>
    <t xml:space="preserve">Falta de personal para realización la asignacion  a tiempo en el sistema ORFEO para darle su debido tramite </t>
  </si>
  <si>
    <t>Incumplimiento de las actividades propuestas en los diferentes planes y posibles sanciones por incumplimiento de la normatividad.</t>
  </si>
  <si>
    <t xml:space="preserve">Asignar personal FANO a la verificación diaria de ORFEO para darle tramites a los traslados en los cinco días hábiles. </t>
  </si>
  <si>
    <t xml:space="preserve">N° de traslados generados  / N° de traslados realizados dentro de los tiempos * 100  </t>
  </si>
  <si>
    <t>Ronny Estiven Romero</t>
  </si>
  <si>
    <t xml:space="preserve">El líder del proceso es el encargado de asignar y generar alerta a los abogados, con el fin de dar respuesta dentro de los cinco días hábiles </t>
  </si>
  <si>
    <t>Aunque cargo en el Drive una matriz en Excel donde  se relacionan los números de Orfeo y los nombres de las personas a las que le asignaron ese No de entrada, no se evidencia en ese archivo el seguimiento efectuado para la respuesta ni la verificación de los 5 días hábiles</t>
  </si>
  <si>
    <t>Auditoría Gestión Contractual</t>
  </si>
  <si>
    <t xml:space="preserve">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t>
  </si>
  <si>
    <t>Desarticulación entre los Procesos de Gestión Administrativa (Almacén), Gestión Contractual y Fortalecimiento Bomberil para la Respuesta.
Informalidad en la comunicación entre los Procesos de Gestión Administrativa (Almacén) y Gestión Contractual.
Informalidad en la comunicación por parte del Proceso Fortalecimiento Bomberil para la Respuesta (Proyectos) en la asignación de los equipos y vehículos acorde a los lineamientos de la alta Dirección.
Debilidad en los formatos establecidos para la cadena en la entrega de bienes.
Falta de personal en el Almacén para la entrega masiva de bienes y revisión de la documentación. 
Debilidad en el diligenciamiento de documentos de seguimiento por parte del supervisor.</t>
  </si>
  <si>
    <t>Desarticulación entre los Procesos de Gestión Administrativa (Almacén), Gestión Contractual y Fortalecimiento Bomberil para la Respuesta.</t>
  </si>
  <si>
    <t xml:space="preserve">Inconsistencias en la documentación generada por los procesos de Gestión Administrativa, Gestión Contractual y fortalecimiento bomberil para la Respuesta.  </t>
  </si>
  <si>
    <t>Remitir mediante correo electrónico a los Procesos de Gestión Contractual,  y Gestión Administrativa (Almacén) las Actas de Junta Nacional de Bomberos y Comité Técnico de la vigencia a fin de dar a concer la respectiva regionalización, previo a la entrega de bienes.</t>
  </si>
  <si>
    <t>N° de Remisiones de Actas de Junta Nacional de Bomberos  y Comité Técnico.</t>
  </si>
  <si>
    <t>Fortalecimiento Bomberil para la Respuesta</t>
  </si>
  <si>
    <t>Andres Muñoz</t>
  </si>
  <si>
    <t>Se adjunta en la carpeta con el nombre "15” el Correo electrónico enviado a Álvaro Pérez del área de contratación, donde se envía documento con relación por proveedor, Cuerpos de Bomberos y Número de Placas de los vehículos cisternas adquiridos por la Entidad, además, tambien se adjunta el acta de la JNB.
Se cuenta con documento de regionalización con la que se complementa la actividad, teniendo en cuenta que el acta de JNB (marzo 3 de 2020), en esta ocasión, presentó lo montos globales por actividades y no de forma regionalizada. La regionalización se construyo con base en información solicitada por la alta Dirección a los coordinadores y delegados departamentales.
Por tanto,se da cumplimiento al indicador al entregar dos documentos Acta de Junta y Correo a contratación con regionalización.</t>
  </si>
  <si>
    <t>Se evidenció correo electrónico de la subdirección Estratégica y de Coordinación Bomberil a Gestión Contractual, remitido el 6 de julio con información sobre los cuerpos de bomberos para adjudicación.
Sin embargo, no se evidencia la remisión de las Actas de Junta Nacional de Bomberos y Comité Técnico a Gestión Contractual y al Almacén, como se estableció en la acción formulada.</t>
  </si>
  <si>
    <t>Carlos Vargas</t>
  </si>
  <si>
    <t>Auditoría externa</t>
  </si>
  <si>
    <t>Auditoria Financiera DNBC 2018</t>
  </si>
  <si>
    <t>Hallazgo No. 1. Supervisión contratós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</si>
  <si>
    <t>Deficiencias en la identificación, supervisión y control de los bienes asignados a los comodatarios de acuerdo  las obligaciones ordenadas en la ley, el manual interno de la entidad y lo pactado contractualmente.</t>
  </si>
  <si>
    <t>Reiterar a los Comandantes de los CB, las obligaciones que tienen a cargo como supervisores de los bienes entregados en Comodato.</t>
  </si>
  <si>
    <t>Correos Electrónicos</t>
  </si>
  <si>
    <t>Luis Alberto Valencia Pulido</t>
  </si>
  <si>
    <t>Se adjunta en la carpeta con el nombre "16”  los correos electrónicos enviados a los comandantes de los Cuerpos de Bomberos que tienen bienes entregados por la Entidad, donde se reiteran las obigaciones que tienen con los vehículos, herramientas o equipos entregados en comodato.
Se da cumplimiento al indicador con los correos electrónicos enviados a los Cuerpos e Bomberos.</t>
  </si>
  <si>
    <t xml:space="preserve">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t>
  </si>
  <si>
    <t>Se adjunta en la carpeta con el nombre "17” los correos electrónicos enviados a los Cuerpos de Bomberos donde se solicita informe de seguimiento que contenga: Registro fotográfico de los bienes en comodato, así como las emergencias atendidas con los bienes asignados y soportes de mantenimientos .
Adicionalmente se adjunta la carpeta "Formato para Seguimiento", donde se encuentran los formatos editables que diseñó la Subdirección Estratégica y de Coordinación Bomberil, para que los cuerpos de bomberos tengan una plantilla de seguimiento para hacer sus informes.
Se da cumplimiento al indicador con los correos electrónicos enviados a los Cuerpos e Bomberos.</t>
  </si>
  <si>
    <t>Llamadas telefónicas informando el envió del correo electrónico</t>
  </si>
  <si>
    <t>Planilla de registro telefónica</t>
  </si>
  <si>
    <t>Se adjunta en la carpeta con el nombre "18” el documento Matriz de segumiento, donde se evidencia el registro de las llamadas realizadas  a los cuerpos de bomberos que tienen vehículos, herramientas o equipos entregados en comodato.
Se da cumplimiento al indicador con la Matriz de seguimiento donde se encuentra la casilla “Llamada telefónica”.</t>
  </si>
  <si>
    <t>Diligenciar y actualizar trimestralmente  Matriz de seguimiento de supervisiones de los bienes de comodato.</t>
  </si>
  <si>
    <t>Matriz de seguimiento</t>
  </si>
  <si>
    <t>Se adjunta en la carpeta con el nombre "19” el documento Matriz de segumiento, donde se evidencia el control  a los cuerpos de bomberos que tienen vehículos, herramientas o equipos entregados en comodato.
Se da cumplimiento al indicador con la Matriz de seguimiento que se anexa.</t>
  </si>
  <si>
    <t>Correo trimestral por parte del Supervisor informando a la Subdirección administrativa y Gestión Contractual, los vencimientos de la Póliza de Responsabilidad Civil y de la Póliza Todo riesgo de los bienes entregados en Comodato</t>
  </si>
  <si>
    <t>Correos</t>
  </si>
  <si>
    <t>Se adjunta en la carpeta con el nombre "20” los correos enviados a la Subdirección Estratégica con el encabezado “Plan de Mejoramiento resultante de la Auditoria Financiera practicada por la CGR a la DNBC 2020” donde se comunica la información de la PÓLIZA DE SEGURO DE MAQUINARIA Y EQUIPO DE CONTRATISTAS Y/O MAQUINARIA AGRÍCOLA, así como también 
El estado de los SOAT de los vehículos.
Se da cumplimiento al indicador con los correos electrónicos enviados a la Subdirección Administrativa.</t>
  </si>
  <si>
    <t>I Seguimiento al Plan Anticorrupción y de Atención al Ciudadano vigencia 2020 en cumplimiento Artículo 73 de la Ley 1474 de 2012</t>
  </si>
  <si>
    <t>Se evidenció que durante el primer cuatrimestre de la vigencia no se avanzó en la construcción y ejecución de la estrategia de racionalización de trámites/OPAS. incumpliendo lo establecido en 1.4 paso 4. formulación de acciones y rediseño del trámite de la Guía metodológica para la racionalización de trámites. Documento Estrategias para la construcción del plan anticorrupción y de atención al ciudadano componente racionalización de trámites -3. racionalización de trámites, así como el PAAC DNBC 2020.</t>
  </si>
  <si>
    <t>La entidad se encontraba en un periodo de transición por cambios administrativos, que influyo en la toma de desiciones para la formulación de la estrategia de racionalización de trámites.</t>
  </si>
  <si>
    <t>Usuarios sin información pertinente y disponible para sus respectivos tramites.
Demoras en atención a los usuarios sobre los procesos administrativos.
Incumplimiento en los componentes del PAAC de la entidad</t>
  </si>
  <si>
    <t>Elaboracion, divulgación e implementación de la estrategia de racionalización de trámites y/ u OPAS de la entidad</t>
  </si>
  <si>
    <t>Estrategia de racionalización de tramites diseñada y divulgada para su implementación.</t>
  </si>
  <si>
    <t>Alexander Maya</t>
  </si>
  <si>
    <t>Se adjunta en la carpeta con el nombre "21”  archivo de excel con la racionalización de trámites presentada al Ct Soto (Subdirector de Estrategia y Coordinación Bomberil) por parte de Alexander Maya con el soprte de reunión firmada.
Se da cumplimiento al indicador con la presentación de la racionalización de trámites.</t>
  </si>
  <si>
    <t>Se evidencio la estrategia de racionalización  de trámites para la vigencia 2020, revisada por el Subdirector Estratégico y de Coordinación Bomberil, sin emabrgo no se presentó evidencia de la socialización e implementación de la estrategia.</t>
  </si>
  <si>
    <t>Gestión Financiera</t>
  </si>
  <si>
    <t>GESTIÓN CONTABLE Y DE TESORERÍA: 
No se está dando aplicabilidad a la ley 31 de 1992, que hace referencia a la “Eliminación de los centavos”, y a la resolución 354 de 2007 emanada por, la Contaduría General de la Nación, por cuanto se continua con el manejo de los decimales, conforme se indica en los pagos  relacionados.</t>
  </si>
  <si>
    <t>Emisión de documentos con cifras con decimales por falta de socialización de la norma.</t>
  </si>
  <si>
    <t>Incumplimiento de la ley 31 de 1992, que hace referencia a la “Eliminación de los centavos”, y a la resolución 354 de 2007</t>
  </si>
  <si>
    <t xml:space="preserve">Informar a la totalidad de los procesos y supervisores de la DNBC,  la eliminación de los centavos. </t>
  </si>
  <si>
    <t># de procesos y supervisores informados / Total de Procesos y supervisores de la DNBC</t>
  </si>
  <si>
    <t>Gestión   Financiera</t>
  </si>
  <si>
    <t>Miguel Ángel Franco / Marisol Mora/ Freddy Andrés Farfán</t>
  </si>
  <si>
    <t>No existe evidencia</t>
  </si>
  <si>
    <t>Se informó a la totalidad de los gestores de los procesos y supervisores de contrató  la eliminación de los centavos. En lo corrido de la vigencia 2019, se han expedido los R.P. a los contratós de Prestación de Servicios sin centavos. A pesar de tener la dispocision de dar cumplimiento a la Ley 31 de 1992 “Eliminación de los centavos”, y a la resolución 354 de 2007 se está gestionando con los prestadores de Servicios Publicos que facturen sin centavos.</t>
  </si>
  <si>
    <t>Se realizó correo sobre la eliminación de los centavos.</t>
  </si>
  <si>
    <t>Cerrado</t>
  </si>
  <si>
    <t>Se informó a todos los procesos la eliminación de los centavos</t>
  </si>
  <si>
    <t>Socialización de las directrices a tener en cuenta para el trámite de los pagos de la DNBC.</t>
  </si>
  <si>
    <t># de socializaciones realizadas</t>
  </si>
  <si>
    <t>El Proceso de Gestión Fiananciera ha venido adelantando la actualización de sus procedimeintos y formatos con el acompañamiento del Procesos Gestión de Análisis y Mejora Continua. Una vez se cuente con la totalidad de los procedimientos y formatos formalizados, se hará la respectiva solializacion.</t>
  </si>
  <si>
    <t>No se ha informado de manera escrita o por correo electrónico de las directrices a seguir para el pago de las cuentas</t>
  </si>
  <si>
    <t>el dia 4 de diciembre del 2019 se envio por correo electronico sensibilizacion del manejo de centavos, de acuerdo a la Ley 31 del 1992 y Resolucion 354 del 2007 emitida por CGN</t>
  </si>
  <si>
    <t>Se generó capacitación el 17 de febrero de 2020, informando  las directrices a seguir para el pago de las cuentas. De igual forma, de manera se remite correos mensuales informando las directrices a tener en cuenta en la cancelación de las cuentas</t>
  </si>
  <si>
    <t xml:space="preserve">GESTIÓN CONTABLE Y DE TESORERÍA: 
Realización de Pagos, sin cumplir el lleno de los requisitos, los cuales son indispensables para soportar las erogaciones realizadas por la DNBC, tal y como se evidencia en el Anexo 1, del presente informe. </t>
  </si>
  <si>
    <t>Los supervisores al momento de diligenciar el formato de solicitud de pago de los contratós, omitieron espacios o se diligenció de manera errada.</t>
  </si>
  <si>
    <t>Desgaste administrativo en la revisión de los soportes de pago</t>
  </si>
  <si>
    <t xml:space="preserve">Capacitación a los supervisores. </t>
  </si>
  <si>
    <t>Plazo</t>
  </si>
  <si>
    <t>No se realizaron acciones</t>
  </si>
  <si>
    <t xml:space="preserve">No se realizó la capacitación a los supervisores, </t>
  </si>
  <si>
    <t>el dia 17 de febrero del 2020, se realizo la socializacion y capacitacion con los supervisores del diligenciamiento del formato de supervisores.</t>
  </si>
  <si>
    <t>Aunque se realizó la capacitación la misma fue efectuada el 17 de febrero de 2020, cuando el plazo máximo era el 27 de enero de 2020,</t>
  </si>
  <si>
    <t>Se realizó la capacitación a los supervisores sobre los formatos de diligenciamiento para el trámite e la cuenta para pago.</t>
  </si>
  <si>
    <t>Seguimiento trimestral de los pagos realizados</t>
  </si>
  <si>
    <t>En la vigencia 2019 se han realizado 4 seguimientos trimestrales con corte a 31 de diciembre de 2018, Marzo, Junio, y Septiembre de 2019.</t>
  </si>
  <si>
    <t>No se ha realizado seguimiento a los soportes de Pago para verificar, que se cumple con el  lleno de los requisitos, para efectuar el mismo</t>
  </si>
  <si>
    <t>el area financiera esta llevando un control de pagos de los contratistas  de la DNBC de cada uno de los giros que se han venido realizando</t>
  </si>
  <si>
    <t>El Área Financiera está diligenciando de manera trimestral un cuadro en Excel donde realiza verificación de los pagos de los contratistas. De igual forma, se está manejando la aplicación SECOP II, por medio de la cual también se controlan los pagos.</t>
  </si>
  <si>
    <t>El proceso está controlando por medio de un informe trimestral los pagos a los contratistas. De igual forma se está manejando el plan de pagos por medio del SECOP II</t>
  </si>
  <si>
    <t xml:space="preserve">GESTIÓN CONTABLE Y DE TESORERÍA: 
Cancelación de intereses moratorios por valor de $4.276.445.80, en el Pago de la Cuota de Auditaje a la Contraloría General de la República de las vigencias 2015 y 2016,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De igual forma, se evidenció ausencia de medidas administrativas ante el pago de intereses dichos intereses moratorios. </t>
  </si>
  <si>
    <t>Falta de apropiación presupuestal y de PAC por parte del Ministerio de Hacienda, para el pago de pago de cuota de fiscalización.</t>
  </si>
  <si>
    <t>Cancelación de intereses moratorios</t>
  </si>
  <si>
    <t>Corrección</t>
  </si>
  <si>
    <t>Adelantar gestiones con la CGR, con el fin de solicitar plazo ampliación del plazo y el no cobro de los intereses de mora, justificando de manera escrita los antecedentes que han dado a lugar el pago extemporaneo de la Cuota de Auditaje.</t>
  </si>
  <si>
    <t>Oficio solicitud ampliación pago cuota de auditaje</t>
  </si>
  <si>
    <t>Miguel Ángel Franco/ Adriana Moreno/ Rainer Naranjo</t>
  </si>
  <si>
    <t>El Area Financiera de la DNBC, se comunico telefonicamente con Planeacion de la CGR para solicitar ampliación a las fechas establecidas por la CGR en los pagos de las tarifas fiscales</t>
  </si>
  <si>
    <t>Aun cuando El Area Financiera de la DNBC, se comunico telefonicamente con Planeacion de la CGR para solicitar ampliación a las fechas establecidas por la CGR no existe evidencia escrita</t>
  </si>
  <si>
    <r>
      <t xml:space="preserve">Conforme al Art. 137 de la Ley 1955 del 25 de mayo de 2019 - “Por el cual se expide el Plan Nacional de Desarrollo 2018-2022…" </t>
    </r>
    <r>
      <rPr>
        <b/>
        <u/>
        <sz val="11"/>
        <color theme="1"/>
        <rFont val="Arial"/>
        <family val="2"/>
      </rPr>
      <t>La liquidación y recaudo de la Tarifa de Control Fiscal</t>
    </r>
    <r>
      <rPr>
        <sz val="11"/>
        <color theme="1"/>
        <rFont val="Arial"/>
        <family val="2"/>
      </rPr>
      <t xml:space="preserve"> a la que se refiere el artículo 4o de la Ley 106 de 1993, será de competencia del Ministerio de Hacienda y Crédito Público (MHCP) a partir de la presente vigencia fiscal. Una se vez se cuente con la Resolución del cálculo de cuota de auditaje para la DNBC, el MHCP  establecerá los lineamientos para tal fin, raz´´on por la cual no es procedente generar un oficio de ampliación de plazo de la cuota de auditaje, cuando a la fecha la entidad no ha sido notificada al respecto.</t>
    </r>
  </si>
  <si>
    <t>Conforme al Art. 137 de la Ley 1955 del 25 de mayo de 2019 - “Por el cual se expide el Plan Nacional de Desarrollo 2018-2022…" La liquidación y recaudo de la Tarifa de Control Fiscal a la que se refiere el artículo 4o de la Ley 106 de 1993, será de competencia del Ministerio de Hacienda y Crédito Público (MHCP) a partir de la presente vigencia fiscal.</t>
  </si>
  <si>
    <t>APLICACIÓN DEL IVA, DE DESCUENTOS Y GENERACIÓN DE DECLARACIONES TRIBUTARIAS (INFORMACIÓN EXÓGENA)
Cancelación de intereses moratorios por valor de $274.000, en el Pago de la Declaración de IVA y Rete fuente del mes de diciembre de 2017,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De igual forma, se evidenció ausencia de medidas administrativas ante el pago de intereses dichos intereses moratorios.</t>
  </si>
  <si>
    <t>Con la disponibilidad de PAC aprobada por el Tesoro Nacional, no se cubrió la totalidad del pago de impuestos lo que ocasionó el pago de inereses.</t>
  </si>
  <si>
    <t>Pago extemporáneo de impuestos y cobro de intereses</t>
  </si>
  <si>
    <t>Realizar la liquidación y pago de las declaraciones de IVA y Retefuente dentro de los plazos establecidos.</t>
  </si>
  <si>
    <t xml:space="preserve">Trámite y pago de los Impuestos dentro de los plazos establecidos por la DIAN y la Secretaria de Hacienda Distrital. </t>
  </si>
  <si>
    <t>Miguel Ángel Franco / Marisol Mora Bustos</t>
  </si>
  <si>
    <t>El Area Financiera ha tramitado y pagado los Impuestos dentro de las fechas establecidas por la DIAN y la Secretaria de Hacienda Distrital</t>
  </si>
  <si>
    <t>El Area Financiera ha tramitado y pagado el Impuesto de Rete ICA ante la Secretaria de Hacienda Distrital. El pago de Rete Fte se hace por COMPENSACION entre la DIAN Y MHCP</t>
  </si>
  <si>
    <t>Se presentaron las 18 declaraciones, Correspondientes 12 a retefuente y 6 a rete ica. La de Nov a dic de 2019 de ica, se presenta en la vigencia 2020</t>
  </si>
  <si>
    <t xml:space="preserve">Se evidenció que el Proceso de Gestión Financiera, no cuenta con políticas de operación ni procedimientos actualizados que definan una línea clara de la aplicación del “Formato paz y salvo contratistas DNBC”, incumpliendo lo dispuesto en el MIPG - Dimensión - Gestión con valor para resultados. Ventanilla hacia dentro - “Desde esta primera perspectiva se revisarán las políticas y sus elementos que ha de tener en cuenta la entidad, para operar internamente tales como: la política de Fortalecimiento Organizacional y simplificación de procesos -   Procesos y procedimientos: “Comprende los requerimientos que deben cumplir las entidades, en términos de documentación, mejora y racionalización de trámites, procesos y procedimientos. En este sentido, las entidades deben disponer de reglamentos, formatos, instructivos y otra documentación, que permita precisar y estandarizar la actuación de la entidad, en su interacción con el ciudadano.” </t>
  </si>
  <si>
    <t>El Proceso de Gestión Financiera se encuentra en proceso de elaboración de procedimientos y formatos acorde a las políticas contables bajo el nuevo marco normativo NIIF.
En la vigencia 2018 se creó un formato de paz y salvo con el fin de garantizarle al supervisor del respectivo contrató el último desembolso del contrató.
El formato de paz y salvo creado no hace parte de ninguno de los procedimientos contemplados para el proceso "Gestión Financiera"</t>
  </si>
  <si>
    <t>El Proceso de Gestión Financiera se encuentra en proceso de elaboración de procedimientos y formatos acorde a las políticas contables bajo el nuevo marco normativo NIIF.</t>
  </si>
  <si>
    <t>Debilidad en la implementación de la documentación del Proceso.</t>
  </si>
  <si>
    <t xml:space="preserve">1. Actualizar los Procedimientos del Proceso Gestión Financiera. 13/12/2019
2. Actualizar los formatos del Proceso Gestión Financiera. 13/12/2019
3. Elaborar el control de paz y salvo de entrega de bienes,en el formato que se establezca para tal fin.  
4. Aprobación de los Procedimientos por parte del Subdirector Administrativo y Financiero. 16/12/2019
5. Remisión de los respectivos procedimientos y formatos al Proceso de Mejora Continua para revisión metodologica,  codificación y publicación en la carpeta del SIGEC de la DNBC. 16/12/2019
6. Socialización de los Procedimiento y formatos a todo el personal de la DNBC requerido. 27/03/2020
</t>
  </si>
  <si>
    <t>N° de actividades realizadas.</t>
  </si>
  <si>
    <t>Miguel Angel Franco</t>
  </si>
  <si>
    <t>1.El area financiera actualizo los procedimientos  y formatos de  finaciera (obligaciones y orden de pago)  a partir del  01/01/2020
2. con el acompañamiento de gestion contractual se trabajo el formato de paz y salvo y el area financiera lo implementara con el procedimiento de central de cuentas.</t>
  </si>
  <si>
    <t>Aunque el Proceso de Gestión Financiera, realizó la actualización de los procedimientos a la fecha hace falta incluir un nuevo procedimiento denominado Central de Cuentas donde van a incorporar el Paz y Salvo para la cancelación del último pago en lo referente a los contratistas</t>
  </si>
  <si>
    <t>Se evidenció que los contratós de compraventa modalidad contratación Directa No. 70, 79, 83 y 84 de 2018, no fueron cargadas todas las actuaciones contractuales a la Plataforma del SECOP II, incumpliendo el Decreto 1081 de 2015 Artículo 2.1.1.2.1.8. Publicación de la ejecución de contratós. Para efectos del cumplimiento de la obligación contenida en el literal g) del artículo 11 de la Ley 1712 de 2014, relativa a la información sobre la ejecución de contratós, el sujeto obligado debe publicar las aprobaciones, autorizaciones, requerimientos o informes del supervisor o del interventor, que prueben la ejecución del contrató.</t>
  </si>
  <si>
    <t>Debilidad en los controles por parte del supervisor del contrató frente al cargue de los soportes para autorización de pago en el Secop II.
Falta de personal de apoyo en el Proceso de Gestión Financiera para la verificación de los registros de soporte y descargue de pagos en el SECOP II.</t>
  </si>
  <si>
    <t>Debilidad en los controles por parte del supervisor del contrató frente al cargue de los soportes para autorización de pago en el Secop II.</t>
  </si>
  <si>
    <t>Incumplimiento de la normatividad vigente</t>
  </si>
  <si>
    <t>1. Actualizar el Procedimiento de Obligación Financiera. 13/12/2019
2. Actualizar el formato "Informe Mensual y/o Periódico De Supervisión De contratós -Convenios Y Certificación De Pago" del Procedimiento de Obligación Financiera. 13/12/2019
3. Aprobación del procedimiento y formato por parte del Subdirector Administrativo y Financiero. 16/12/2019
4. Remisión del respectivo procedimiento y formatos al Proceso de Mejora Continua para revisión metodologica,  codificación y publicación en la carpeta del SIGEC de la DNBC. 16/12/2019
5. Socialización del Procedimiento y formatos a todo el personal de la DNBC. 27/03/2020</t>
  </si>
  <si>
    <t>Aunque el Proceso de Gestión Financiera, realizó la actualización de los procedimientos a la fecha hace falta incluir un nuevo procedimiento denominado Central de Cuentas donde van a incluir el Paz y Salvo para la cancelación de las cuentas a los contratistas</t>
  </si>
  <si>
    <t xml:space="preserve">Verificar el registro de los documentos soporte de las cuentas en el SECOP II para generar la respectiva obligación. </t>
  </si>
  <si>
    <t xml:space="preserve">N° de obligaciones de contratós generadas / N° de cuentas mensuales verificadas en el SECOP II </t>
  </si>
  <si>
    <t>El area financiera ha llevado un control de la documentacion cargada en el SECOP  por parte de los contratistas.</t>
  </si>
  <si>
    <t>Aunque de manera mensual se remite correo informando que las directrices a tener en cuenta en el trámite de las cuentas de los contratistas, se evidenció en el seguimiento del decreto 491 de 2020, que de la muestra tomada de 16 contratistas 9 contratistas no cargaron las cuentas en el SECOP para el Pago. Por lo tanto, el  hallazgo nuevamente se presenta</t>
  </si>
  <si>
    <t>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t>
  </si>
  <si>
    <t>Realizar la revisión mensual del recaudo de la cuenta  corriente DTN-RECAUDO FONDO NAL DE BOMBEROS LEY 1575-2012 (Banco Agrario), con el fin de verificar los terceros</t>
  </si>
  <si>
    <t>Seguimiento</t>
  </si>
  <si>
    <t>Fredy Andrés Farfán</t>
  </si>
  <si>
    <t>El area financiera mesnualmente ingresa a la pagina web del banco agrario, donde exporta un archivo que muestra los terceros que han consignado a la cuenta del Fondo Nacional de Bomberos.</t>
  </si>
  <si>
    <t>Solicitar a la Superintendencia Financiera de Colombia, el nombre del terceros de los registros no identificados</t>
  </si>
  <si>
    <t>la DNBC ha enviado los correos electronicos a la SUPERFINANCIERA para los aportes no identificados dureante la vigencia 2020.</t>
  </si>
  <si>
    <t>Realizar el cruce de los aportes consignados por las aseguradoras (Banco Agrario) vrs los registros de los ingresos por Imputar en el SIIF NACIÓN</t>
  </si>
  <si>
    <t>Cruces</t>
  </si>
  <si>
    <t>el area financiera para poder imputar los ingresos al SIIF, realiza un crece mensual de lo consignado en el banco Vs lo registrado en el SIIF.</t>
  </si>
  <si>
    <t>Debilidades en los mecanismos de control interno contable que impiden el entendimiento y comprensión plena de la información reportada en los estados contables, afectando la utilidad que debe ofrecer a los diferentes usuarios</t>
  </si>
  <si>
    <t>Solicitar a Talento Humano, Almacén, Supervisores, Jurídica, la información detallada para ser incorporada a las notas contables.</t>
  </si>
  <si>
    <t>Correos de Solicitud</t>
  </si>
  <si>
    <t>Marisol Mora Bustos</t>
  </si>
  <si>
    <t>Al cierre de la vigencia 2019 e inicio de la vigencia 2020 elArea Financiera envo el Memorando de cierre todas las Depndencias sobre los Aspectos a tener en cuenta para elcierre contable,amparado en las Circulares recibidas por Contaduria General  y la Administracion SIIF.</t>
  </si>
  <si>
    <t>Realizar las notas contables incluyendo la información detallada en los rubros: Cuentas por Cobrar, Cuentas de orden, Propiedad planta y equipo, e Ingresos entre otros</t>
  </si>
  <si>
    <t>Notas contables</t>
  </si>
  <si>
    <t>Elaborando las Revelaciones a los Estados Financieros, el Área Financiera replanteo la presentación de las Notas al Balance General, haciéndolas más claras y con mayor información, cumpliendo con lo sugerido por la Contaduría General de la Nación.
En el mes Marzo de 2020 se envió a través del CHIP de la Contaduría la información Financiera correspondiente al Cierre Fiscal 2019.</t>
  </si>
  <si>
    <t>Debilidades en los mecanismos de control interno contable ligados al seguimiento y control al recaudo de los ingresos provenientes de las aseguradoras, incumpliendo lo ordenado en el numeral 3 del artículo 7 y el articulo 10 del Decreto 527 de 2013</t>
  </si>
  <si>
    <t>Realizar el cruce de los aportes consignados por las aseguradoras (Banco Agrario) y el 2% calculado con base en las primas netas emitidas.</t>
  </si>
  <si>
    <t>el Area financiera mensualmente esta enviando correos electronicos a las difrentes aseguradoras donde se solicita el soporte de consignacion y una relacion de excel donde se conste las primas emitidas para poder constatar el aporte consignado.(se comprte en el drive los soprtes de esta accion)</t>
  </si>
  <si>
    <t>Solicitar a Fasecolda de manera mensual  la relación de las aseguradoras aportantes</t>
  </si>
  <si>
    <t>Al 31 de Julio de 2020 el Área Financiera envía correo a Fasecolda solicitando información de las primas reportadas por las Aseguradoras, con el fin de verificar el aporte del 2%.</t>
  </si>
  <si>
    <t>Gestión Administrativa</t>
  </si>
  <si>
    <t xml:space="preserve">A pesar de establecer un sistema de control en la información de los inventarios a través del Excel, se encontró que no se cuenta con mecanismos de control necesario como es (Software de inventarios) que garanticen la contabilización y confiabilidad de la información recibida y generada, para el ingreso, entrega y actualización de inventario.
Se evidencia que se estableció la Compra de Software de inventario, el en el Plan Anual de Adquisiciones de este año, por valor de $ 80.000.000, el cual a la fecha no se ha comprado por falta de recursos en la DNBC.
Teniendo en cuenta lo anterior, el proceso de gestión administrativa, afirma que personal encargado del almacén diseñó una base de datos que permite la contabilización de la información recibida y generada, para el ingreso, entrega y actualización de inventario, así mismo informan que el día 14 de octubre de 2016 se actualizó el Plan Anual de Adquisiciones y se retiró del mismo la adquisición del Software de inventarios ya que no se cuenta con presupuesto disponible para su compra.
No se posee un Programa Sistemático de Inventarios, que lleve un adecuado control,  tanto de entradas como salidas de elementos. Asimismo, que permita de manera inmediata reflejar cantidades, valores unitarios, totales y el centro de costo (ubicación) del bien. </t>
  </si>
  <si>
    <t>1er Por qué: Por el tiempo que lleva de creada la institución no se requería de un software para este tipo de control.
2do Por qué: No se tenía una gran cantidad de inventarios para administrar.
3er Por qué: No se habían asignado recursos para la adquisición de este software, porque debido a las medidas de sostenibilidad fiscal, se recortaron recursos a las entidades del Estado.</t>
  </si>
  <si>
    <t>La institución era pequeña y no se había evidenciado la necesidad de esta adquisición.</t>
  </si>
  <si>
    <t>Se pueden materializar acciones indebidas en el proceso que pueden desencadenar procesos  disciplinarios.</t>
  </si>
  <si>
    <t xml:space="preserve">Adquisición y puesta en marcha del Software de inventarios </t>
  </si>
  <si>
    <t>Software de inventarios adquirido y puesta en funcionamiento.</t>
  </si>
  <si>
    <t xml:space="preserve">Gestión Administrativa </t>
  </si>
  <si>
    <t>Rainer Naranjo</t>
  </si>
  <si>
    <t xml:space="preserve">Se están generando informes mensuales de ingreso y salida de  almacen con sus respectivos soportes y se concilia la base de almacen con la base del área financiera y se levanta acta entre estas áreas (Acta de conciliación).    
</t>
  </si>
  <si>
    <t xml:space="preserve">Se evidenció que la entidad con los recursos entregados aun continua gestionando el almacen bajo herramientas de excel .    
Se están generando informes mensuales de ingreso y salida de  almacen con sus respectivos soportes y se concilia la base de almacen con la base del área financiera y se levanta acta entre estas áreas (Acta de conciliación)
</t>
  </si>
  <si>
    <t>A la fecha no se ha adquirido el software de inventarios.</t>
  </si>
  <si>
    <t>Se encuentra en proceso de compra, se han venido realizando cotizaciones y el 23 de julio se trabajo mesa de trabajo con un proveedor que garantiza la interfaz con los procesos de Gestión financiera, almacén Y Gestión del recurso humano.</t>
  </si>
  <si>
    <t>No se evidencia soporte de los avances para la adquisición del software de inventario</t>
  </si>
  <si>
    <t>Efectuar seguimiento al Plan Anual de Adquisiciones  en cuanto a los procesos relacionados con Gestión Administrativa.</t>
  </si>
  <si>
    <t># de reportes de seguimientos realizados y enviados al Subdirector Administrativo y Financiero</t>
  </si>
  <si>
    <t>Wilson Sanchez</t>
  </si>
  <si>
    <t xml:space="preserve">Se realizan los seguimientos mensuales al PAC, con corte a final de de cada mes, de acuerdo a los procesos contractuales que el área genere. </t>
  </si>
  <si>
    <t xml:space="preserve">Se evidenció  que a través del oficio de fecha 2/07/2019, se relacionó los bienes y servicios  objeto de adquisición de acuerdo al PAA de Administrativa.  </t>
  </si>
  <si>
    <t>Acción cumplida en trimestre anterior</t>
  </si>
  <si>
    <t>Aunque la acción se dio por cumplida en el trimestre anterior, el proceso continua realizando seguimiento al PAC</t>
  </si>
  <si>
    <t>Se evidenció que no se han establecido los requisitos ambientales para la compra de productos y servicios.
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t>
  </si>
  <si>
    <t xml:space="preserve">1er Por qué: Porque los programas ambientales están en fase de actualización y perfeccionamiento
2do Por qué: Se tenia presente que era un asunto netamente contractual.
3er Por qué: Falta de asesoría en el tema. </t>
  </si>
  <si>
    <t>Falta de asesoría en el tema</t>
  </si>
  <si>
    <t>Permitir la participación de proveedores no certificados que incumplan normas establecidas ocasionando malos manejos administrativos</t>
  </si>
  <si>
    <t>Contratar una persona que tuviera conocimientos amplios en gestión ambiental</t>
  </si>
  <si>
    <t>Persona contratadas</t>
  </si>
  <si>
    <t>Se continua con la aplicación de los requisitos ambientales a los contratós en los cuales es necesario. De igual forma desde Gestión Contractual se continua socializando dichos temas .</t>
  </si>
  <si>
    <t>Se contrató al ingeniero ambiental para apoyar las actividades  relacionadas con su competencia.</t>
  </si>
  <si>
    <t>Acción cumplida con anterioridad, el ingeniero ambiental, realiza capacitaciones en el tema ambienta.</t>
  </si>
  <si>
    <t>Aunque estaba cumplida en el seguimiento anterior a la fecha no se han desarrollado actividades que hagan referencia a la gestión ambiental</t>
  </si>
  <si>
    <t>Se cuenta con dos ingenieros ambientales que apoyan con esta temática en la entidad</t>
  </si>
  <si>
    <t>Establecer los requisitos ambientales para la compra de productos y servicios para entregarlos al proceso de gestión de contractual.</t>
  </si>
  <si>
    <t>Documento con los requisitos ambientales para la compra de productos y servicios entregado al proceso de gestión de contractual enviado a gestión de contratación con el fin de que modificación el manual de contratación.</t>
  </si>
  <si>
    <t xml:space="preserve">Se estableció los requisitos ambientales para la  incluisión de los contratós. </t>
  </si>
  <si>
    <t>Se envío a contratación la inclusión de las compras verdes o requisitos ambientales a tener en cuenta en el proceso de contratación</t>
  </si>
  <si>
    <t>Manual de Contratación actualizado con la inclusión de requisitos ambientales para los procesos para compras verdes</t>
  </si>
  <si>
    <t>Manual de contratación actualizado</t>
  </si>
  <si>
    <t xml:space="preserve">Se envío al proceso de gestión contractual  los requisitos de compras verdes para incluirlos en el Manual de Contratación.  </t>
  </si>
  <si>
    <t>Se evidenció que la actualización del  Manual de Contratación de la DNBC, para registrar los lineamientos  de compras verdes como politica ambiental, no depende de este proceso sino del proceso de gestión contractual, pero no se cierra debido a que no está incluida en el Manual de Contratación.</t>
  </si>
  <si>
    <t>Aunque se envío a contratación la inclusión de las compras verdes a la fecha no se ha incluido en el Manual de Contratación de la Entidad.</t>
  </si>
  <si>
    <t>Aunque se envío a contratación las directrices de las compras verdes a la fecha no se ha incluido en el Manual de Contratación de la Entidad.</t>
  </si>
  <si>
    <t>El almacén no cuenta con un Inventario actualizado a 31 de  Diciembre de 2017. Al realizar la verificación física de algunos elementos se logró determinar:
Que existen elementos cuyo costo individual es inferior o igual a (0.5) SMMLV y que están reflejados dentro de los inventarios.
Se realizaron  55 actas de entrega a los funcionarios y contratistas, de la entidad  con respecto a los inventarios que tienen a su cargo, de las cuales las siguientes actas están sin  firmar: Osiris Marina Garcia, Daniel Enrique Pinto, Lizeth Masiel Méndez, CT. Edgar Hernán  Molina, Edwin González Malangón, Haiver Leonardo Serrano Rodriguez, Rainer Narval Naranjo, Paula Andrea Cortes Mojica.
Asimismo, los elementos no están plaqueteados.</t>
  </si>
  <si>
    <t>1er Por qué: Insuficiencia de personal para la carga laboral existente en los procesos de Gestión Administrativa y Gestión Financiera
2do Por qué: No se contaba con recursos suficientes por parte de la DNBC 
3er Por qué: Porque hay mucho requerimientos de la administración pública que la entidad debe cumplir y no fue posible asignarle recursos al proceso.</t>
  </si>
  <si>
    <t>Porque hay mucho requerimientos de la administración pública que la entidad debe cumplir y no fue posible asignarle recursos al proceso.</t>
  </si>
  <si>
    <t>El no contar un inventario físico actualizado, genera un alto riesgo para la entidad, ya que por medio de éste conteo se determina correctamente el costo, se verifican que los elementos existan físicamente, se constata que los valores registrados coinciden con las cifras contables  y que su resguardo y conservación es el adecuado.</t>
  </si>
  <si>
    <t>Inventario físico actualizado de los bienes de la DNBC</t>
  </si>
  <si>
    <t>Inventario físico elaborado</t>
  </si>
  <si>
    <t>Se realizan los inventarios físicos de la entidad, acorde a las fechas programadas por almacén</t>
  </si>
  <si>
    <t xml:space="preserve">La actividad no se ejecutó </t>
  </si>
  <si>
    <t>Acción cumplida de manera semestral. Se realiza los inventarios</t>
  </si>
  <si>
    <t>Obtener las firmas de todas las actas de entrega</t>
  </si>
  <si>
    <t>Actas firmadas</t>
  </si>
  <si>
    <t>Leonardo Solorzano / Jeison López</t>
  </si>
  <si>
    <t>Se continuan generando actas de entrega a responsables de inventarios.</t>
  </si>
  <si>
    <t>Recomendación reanudar  la actividad tenienod en cuenta que el proceso contractual  de servidores se reactivo.</t>
  </si>
  <si>
    <t>Se entrega a cada uno de los funcionarios y contratistas acta de entrega de los equipos</t>
  </si>
  <si>
    <t>Depuración de los elementos inferiores a 0,5 SMMLV</t>
  </si>
  <si>
    <t># elementos inferiores a 0,5 SMMLV depurados/ # elementos inferiores a 0,5 SMMLV detectados</t>
  </si>
  <si>
    <t xml:space="preserve">Para 2019 se genero el listado de bienes con valor inferior a 0,5 SMMLV y se presentó en Comité de Bienes. ( clasificandose como bienes en el gasto y no en el inventario permanente).  </t>
  </si>
  <si>
    <t>Se realizó elo listado pero no se ha depurado.</t>
  </si>
  <si>
    <t xml:space="preserve">Aun cuando, se realizó depuración del inventario, a la fecha no se ha llevado a cabo la reunión con el comité de baja de bienes. </t>
  </si>
  <si>
    <t xml:space="preserve">Se realizo la depuración de todos los elementos inferiores a 0,5 del SMMLV, lo cual se tienen como evidencia la Resolución 119 del 2019 que se realizo el 14 de agosto del 2019 </t>
  </si>
  <si>
    <t>Mediante la resolución 119 de 2019, se realizó la depuración de los elementos inferiores a 0,5 SMMLV. De igual forma en el inventario se evidencia que no se están manejando estos bienes</t>
  </si>
  <si>
    <t>Realizar seguimiento trimestral frente a la actualización del inventario de la DNBC</t>
  </si>
  <si>
    <t>Seguimientos  realizados</t>
  </si>
  <si>
    <t>Se realizan mensualmente las conciliaciones de los inventarios entre almacen y el área financiera.</t>
  </si>
  <si>
    <t xml:space="preserve">Se evidenció los informes mensuales de conciliacion del inventario de la DNBC entre el almacen y contabilidad. </t>
  </si>
  <si>
    <t xml:space="preserve">Se realiza el inventario físico de manera semestral </t>
  </si>
  <si>
    <t>De manera semestral se realiza inventario físico de bienes</t>
  </si>
  <si>
    <t>Realizar plaqueteo de bienes de la DNBC</t>
  </si>
  <si>
    <t># Bienes plaqueteados / # Bienes de la DNBC</t>
  </si>
  <si>
    <t xml:space="preserve">Se adelanta acción de generar etiquetas con codigo de barras para inventario en tanto se define compra de software de inventarios ( Se inicará  realizando  Diagnostico- plan de trabajo- plaquetado de bienes ) julio y agosto.   </t>
  </si>
  <si>
    <t>Todos los bienes al interior de las instalaciones de la DNBC, están rotulados</t>
  </si>
  <si>
    <t>Se rotularon los bienes al interior de la DNBC.</t>
  </si>
  <si>
    <t>Seguimiento Austeridad en el Gasto</t>
  </si>
  <si>
    <t>La DNBC cuenta con tres vehículos, de los cuales no fue posible evidenciar los mecanismos de control  implementados para su uso.</t>
  </si>
  <si>
    <t>1er. Porque: Los conductores no acatan las recomendaciones del manual de manejo de vehículos
2do. Porque: No se realizan llamados de atención para los responsables frente a la omisión de los controles establecidos en el manual para el manejo de vehículos.
3er. Porque: Omisión de responsabilidad y buen uso de los vehículos por parte de los conductores.</t>
  </si>
  <si>
    <t>Omisión de responsabilidad y buen uso de los vehículos por parte de los conductores.</t>
  </si>
  <si>
    <t>Uso inadecuado de los vehículos por parte de los conductores sin que se identifiquen los responsables de los mismos.</t>
  </si>
  <si>
    <t>Acta informando lineamientos a los conductores</t>
  </si>
  <si>
    <t>Acta de reunión</t>
  </si>
  <si>
    <t>Con la Resolución 196 del 05 de Julio de 2018 se modificó el Manual de Manejo de Vehiculos de la DNBC y desde Enero de 2019 se aplican los controles a que da lugar dicho manual.</t>
  </si>
  <si>
    <t>Se realizó la resolución pero en la vigencia 2019, no se generó el memorando indicando las directrices</t>
  </si>
  <si>
    <t>Se evidencia Acta informando lineamientos a los conductores</t>
  </si>
  <si>
    <t xml:space="preserve">Dar aplicabilidad a la  lista de chequeo implementada </t>
  </si>
  <si>
    <t>Lista de chequeo implementada y aplicada</t>
  </si>
  <si>
    <t>Con el diligenciamiento del Formato de Inspeccion Preoperacional y Desplazamiento, se aplica el Chequeo a los Vehiculos de la DNBC.</t>
  </si>
  <si>
    <t>No se están diligenciando los formnatos de inspección preoperaciónal y desplazamiento</t>
  </si>
  <si>
    <t>Aun cuando se dio aplicabilidad a la  lista de chequeo aun falta un vehículo que la implemente.</t>
  </si>
  <si>
    <t xml:space="preserve">Se está dando aplicabilidad a la lista de chequeo </t>
  </si>
  <si>
    <t>Seguimiento y control del cumplimiento de la lista de chequeo implementada</t>
  </si>
  <si>
    <t>Informes de Segumiento trimestrales</t>
  </si>
  <si>
    <t>Se evidencia Acta informando lineamientos a los conductores.</t>
  </si>
  <si>
    <t>Se evidencia Acta informando lineamientos a los conductores. Donde se evidencia el seguimiento y control</t>
  </si>
  <si>
    <t>No se establecieron directrices internas con respecto al cumplimiento de los  numerales 2.3 y 2.4 de la Directiva Presidencial  No. 9 de 2018, que hagan referencia a las comisiones:
• 2.3 Delegaciones oficiales:  Cuando se requiera el desplazamiento de un número plural de funcionarios en comisión de servicios, las entidades verificarán que sólo se desplacen los funcionarios estrictamente necesarios, y cuyas funciones propias del empleo que desempeñan estén directamente relacionadas con el objeto de la comisión de servicios.
• 2.4. Autorización Previa por parte del Departamento Administrativo de la Presidencia de la República, cuando se trate de comisiones al Exterior.</t>
  </si>
  <si>
    <t>1.  Elaborar formato de comisiones de delegaciones oficiales y comisiones al exterior acorde a lo establecido en la Directiva Presidencial  No. 9 de 2018.
2. Actualizar los directrices internas correspondientes al Plan de Austeridad de la DNBC incluyendo las numerales 2.3 y 2.4 de la Directiva Presidencial  No. 9 de 2018.
3. Socializar a los supervisores de contrató y al proceso de Talento Humano las directrices y formatos establecidos en el marco del Plan de Austeridad del Gasto de la DNBC.</t>
  </si>
  <si>
    <t>A la fecha no se actualizado el formato, ni se ha dado lineamientos con respecto a las comisiones al exterior.</t>
  </si>
  <si>
    <t>El proceso no reportó acciones</t>
  </si>
  <si>
    <t>Se realizó el procedimiento PC-TH-01 V2 Denominado Tramites de viáticos Gastos de Viaje y Desplazamiento, donde se contempla las Comisiones de delegaciones oficiales y comisiones al exterior</t>
  </si>
  <si>
    <t>No se está dando cumplimiento a lo estipulado en la Circular 09 de 2018, con respecto al párrafo 3 del numeral 4 que establece “4. ESQUEMAS DE SEGURIDAD Y VEHICULOS OFICIALES: (…) Los vehículos solo podrán ser utilizados de lunes a viernes, y su uso en fines de semana y festivos deberá ser justificado en necesidades del servicio o en razones de seguridad.”, ya que los vehículos están siendo utilizados los fines de semana sin la justificación por necesidades del servicio ni por razones de seguridad. 
De igual se está incumplimiento lo establecido en Manual para el Manejo de vehículos de la Dirección Nacional de Bomberos numeral 14 HORARIOS DE SERVICIO (…) el vehículo permanecerá a su disposición a todo momento, siempre y cuando se encuentre justificado en la respectiva planilla (…)</t>
  </si>
  <si>
    <t xml:space="preserve">Acorde a la misionalidad de la DNBC se requiere la utilización de los vehículos durante los fines de semana para la coordinación de emergencias en el marco del Sistema Nacional de Gestión del riesgo y Desastres.
La planilla de pre inspección y desplazamiento para los vehículos de funcionamiento de la DNBC no cuenta con el campo que permitan evidenciar la justificación de las necesidades del servicio.
No se evidencian las justificaciones clara, concreta, origen, destino, etc del uso de los vehículos de la DNBC los fines de semana y festivos por necesidades del servicio ni por razones de seguridad. 
</t>
  </si>
  <si>
    <t xml:space="preserve">
No se evidencian las justificaciones clara, concreta, origen, destino, etc del uso de los vehículos de la DNBC los fines de semana y festivos por necesidades del servicio ni por razones de seguridad. 
</t>
  </si>
  <si>
    <t xml:space="preserve">Debilidades en el seguimiento y controles al uso de los vehículos de funcionamiento de la DNBC.
</t>
  </si>
  <si>
    <t>1. Actualizar los lineamientos correspondientes a la regulación del uso de vehículos de la DNBC, acorde al párrafo 3 del numeral 4 de la Circular 09 de 2018.
2. Actualizar el manual de manejo de vehículos de la DNBC y armonizarlo con el cumplimiento del párrafo 3 del numeral 4 de la Circular 09 de 2018.
3. Actualizar las planillas de pre inspección y desplazamiento, con el fin de mejorar continuamente los controles establecidos.
4. Incluir las acciones disciplinarias a que haya lugar por el incumpliento de la  Circular 09 de 2018,en los lineamientos correspondientes a la regulación del uso de vehículos de la DNBC y en las planillas de pre inspección y desplazamiento. 
5. Socializar a los usuarios y responsables de vehículos de la DNBC los lineamientos y formatos establecidos para tal fin.</t>
  </si>
  <si>
    <t>No se han dado lineamientos con respecto a la regulación de los vehículos</t>
  </si>
  <si>
    <t>No se reportaron acciones que evidencie avance en las acciones</t>
  </si>
  <si>
    <t>Incumplimiento de ley 1474 de 2011, “Por la cual se dictan normas orientadas a fortalecer los mecanismos de prevención, investigación y sanción de actos de corrupción y la efectividad del control de la gestión pública” en su artículo 118 que indica en el literal (d) Cuando se haya incumplido la obligación de asegurar los bienes de la entidad (…)</t>
  </si>
  <si>
    <t xml:space="preserve">No existió en el primer semestre aprobación de ejecución de recursos por parte de la Junta Nacional de Bomberos para amparar todos los bienes de propiedad de la DNBC con recurso de inversión y funcionamiento según corresponda dentro del programa de seguros. </t>
  </si>
  <si>
    <t xml:space="preserve">Incumplimiento de la normatividad vigente.
Exposición a las faltas establecidas en el artículo 118 de la Ley 1474 de 2011.  </t>
  </si>
  <si>
    <t xml:space="preserve">Revisar y actualizar la información de las vigencias de los SOAT de los vehículos adquiridos con recursos de funcionamiento para programar la adquisición o renovación de las pólizas dentro del programa de seguros de la DNBC que ampara los bienes con recursos de inversión igualmente. </t>
  </si>
  <si>
    <t>N° de Informes de aseguramiento de los bienes de la DNBC.</t>
  </si>
  <si>
    <t>Los vehículos de funcionamiento ya poseen los SOAT. Sin embargo los vehículos de inversión no cuenta con seguro.</t>
  </si>
  <si>
    <t>Cumplida en el seguimiento anterior, sin embargo se evidencia que se realizó el proceso contractual adquiriendo las pólizas de la DNBC</t>
  </si>
  <si>
    <t>En la vigencia 2019 se realizó el proceso contractual de adquisición de los SOAT</t>
  </si>
  <si>
    <t>Generar alertas oportunas frente al  vencimiento de los seguros obligatorios de accidente de tránsito SOAT de los vehículos de funcionamiento de la DNBC para que la DNBC cuente con la disponibilidad de recursos previo a su vencimiento.</t>
  </si>
  <si>
    <t>N° de alertas generadas y remitidas al proceso de Gestión Contractual.</t>
  </si>
  <si>
    <t>De manera mensual se realiza seguimiento de los soat que están vigentes y por vencer y se informa al subdirector administrativo</t>
  </si>
  <si>
    <t>De manera mensual se realiza seguimiento de los soat que están vigentes y por vencer y se informa al subdirector administrativo y a los supervisores</t>
  </si>
  <si>
    <t>No se está dando cumplimiento a la circular 09 de 2018, parágrafo final que establece (…) Cada entidad de la rama ejecutiva del orden nacional debe hacer seguimiento al cabal cumplimiento de esta Directiva e implementará las medidas adicionales que considere pertinentes para hacer prevalecer la austeridad en el gasto público y los principios de economía y eficiencia de la Administración Pública.</t>
  </si>
  <si>
    <t>La DNBC no cuenta con estándares de telefonía que permitan a la entidad ser propietaria de sus propias líneas y equipos telefónicos, para ajustar planes y tecnología a modelos vigentes.</t>
  </si>
  <si>
    <t>Debilidades en las acciones de austeridad en el gasto frente al servicio de telefonía fija.
Desactualización de tecnología telefónica.</t>
  </si>
  <si>
    <t>1. Gestiónar los recursos para la adquisición e implementación del servicio de telefonía IP de la DNBC.
2. Adquirir servicio de telefonía con tecnología IP y plan cerrado a nombre de la DNBC.
3. Adquirir los equipos requeridos compatibles con tecnología IP.</t>
  </si>
  <si>
    <t>Se realizó cotizaciones, valoración de planta, pero los fabricantes no están certificando si la planta cumple con el protocolo IPV6, QUE ENTRA EN VIGENCIA 2020</t>
  </si>
  <si>
    <t>No se evidencia soportes que evidencien la acción descrita</t>
  </si>
  <si>
    <t>Auditoría al sistema de Gestión en Seguridad y Salud en el Trabajo</t>
  </si>
  <si>
    <t xml:space="preserve">En recorrido por las instalaciones junto con el personal de Gestión ambiental se evidenció que no se está realizando una adecuada clasificación de los residuos sólidos generados por la Servidores Públicos.
incumpliendo lo establecido en el ítem Agua potable, servicios sanitarios y disposición de basuras, del Artículo 16, Resolución 312 de 2019.
</t>
  </si>
  <si>
    <t>Falta de capacitación a los funcionarios y contratistas de la DNBC frente a la adecuada clasificación de los residuos sólidos generados por la Servidores Públicos.
Alta Rotación de Personal en la DNBC.
Desconocimiento frente a la disposición de  la correcta los residuos solidos ordinarios.
Uso inadecuado de los puntos ecológicos.
Alto flujo de personal externo a la DNBC.
Falta de campañas de sensibilización sobre la clasificación de residuos sólidos.</t>
  </si>
  <si>
    <t>Falta de capacitación a los funcionarios y contratistas de la DNBC frente a la adecuada clasificación de los residuos sólidos generados por la Servidores Públicos.</t>
  </si>
  <si>
    <t>Contaminación ambiental. Incumpliemiento de la normatividad ambiental.</t>
  </si>
  <si>
    <t>Realizar una capacitación en Residuos Sólidos ordinários y peligrosos.</t>
  </si>
  <si>
    <t>Capacitación Realizada.</t>
  </si>
  <si>
    <t>Sucel Cueto Hernandez</t>
  </si>
  <si>
    <t>Se realizó una capacitación en residuos</t>
  </si>
  <si>
    <t>Se realizaron capacitaciones  en residuos durante lo transcurrido en la vigencia 2019. Cumplida en el seguimiento anterior</t>
  </si>
  <si>
    <t>Realizar una actividad Lúdica de sensibilización para la adecuada utilización de los puntos ecologicos de la DNBC.</t>
  </si>
  <si>
    <t>Actividad Lúdica de sensibilización realizada.</t>
  </si>
  <si>
    <t>Realizar una actividad Lúdica de sensibilización para la adecuada utilización de los puntos ecológicos de la DNBC.</t>
  </si>
  <si>
    <t>Se generó la actividad Lúdica de sensibilización para la adecuada utilización de los puntos ecológicos de la DNBC. Cumplida en el seguimiento anterior</t>
  </si>
  <si>
    <t>Aunque se han diseñado programas de mantenimiento preventivo para instalaciones, equipos y vehículos, éstos no se han ejecutado a la fecha, incumpliendo lo establecido en el ítem Mantenimiento periódico de instalaciones, equipos, máquinas, herramientas, del Artículo 16, Resolución 312 de 2019, además corriendo el riesgo de daño de los vehículos, entre otros y conllevando a mantenimientos correctivos, lo cual podría generar un incremento en los costos para la DNBC.</t>
  </si>
  <si>
    <t>Dificultades en el establecimiento oportuno de contratación de los programas de mantenimiento y personal para ejecución de los mismos. Pues estos dependen de la aprobación de recursos y programas en JNB, para su posterior ejecución presupuestal y contratación.</t>
  </si>
  <si>
    <t>Posibilidad de generación de riesgos que conllevan a accidentes laborales y enfermedad laboral.
Daños en la propiedad, planta y equipos, derivados de la no ejecución de programas de mantenimiento.
Sobrecostos de mantenimiento, reperación y renovación de los mismos. 
Reducción de vida útil de los bienes.
Incumplimiento de la Normatividad Vigente</t>
  </si>
  <si>
    <t>Elaboración y Ejecución oportuna del programa de mantenimiento exigidos por la norma.</t>
  </si>
  <si>
    <t>% de avance en la implementación del Programa de Mantenimiento de la DNBC.</t>
  </si>
  <si>
    <t>Wilson Sanchez / Subdirector Administrativo y Financiero - Rainer Narval Naranjo</t>
  </si>
  <si>
    <t>A la fecha del seguimiento la acción no había empezado</t>
  </si>
  <si>
    <t>No se ha realizado un programa de mantenimiento para la vigencia 2020</t>
  </si>
  <si>
    <t>Seguimiento Austeridad en el Gasto Trimestre III</t>
  </si>
  <si>
    <t>Se evidenció que a la fecha no se han generado lineamientos ni se han establecido controles frente a los numerales 2.3 y 2.4 de la directiva presidencial 09 de 2018, que hacen referencia a las Delegaciones Oficiales y Autorizaciones previa por parte del DAFP en lo que respecta a las comisiones en el exterior, ya que, en el seguimiento a las medidas de austeridad en el gasto del segundo trimestre de 2019, la Oficina de Control Interno de la DNBC, lo había evidenciado, incumpliendo lo establecido en la Directiva presidencial 09 de 2018.</t>
  </si>
  <si>
    <t xml:space="preserve">La DNBC mediante memorando del 06 de febrero de 2019 con radicado 20193300000851, adoptó y socializó los lineamientos establecidos por la Directiva Presidencial 09 de 2018, sin emabrgo la misma no cuenta tazxativamente con la información relacionada en los numerales 2.3 y 2.4 de la respectiva directiva presidencial.
Se cuenta con el Procedimiento PC-TH-02 Procedimiento "Trámite de viáticos, gastos de viajes y desplazamiento" de fecha 18 de septiembre de 2019.
</t>
  </si>
  <si>
    <t>La DNBC mediante memorando del 06 de febrero de 2019 con radicado 20193300000851, adoptó y socializó los lineamientos establecidos por la Directiva Presidencial 09 de 2018, sin emabrgo la misma no cuenta tazxativamente con la información relacionada en los numerales 2.3 y 2.4 de la respectiva directiva presidencial.</t>
  </si>
  <si>
    <t xml:space="preserve">Debilidades en el seguimiento y control a lo estipulado en los numerales 2.3 y 2.4 de la Directiva presidencial 009 de 2018. </t>
  </si>
  <si>
    <t>1. Actualizar los directrices internas correspondientes al Plan de Austeridad de la DNBC incluyendo las numerales 2.3 y 2.4 de la Directiva Presidencial  No. 9 de 2018.
2. Socializar a los supervisores de contrató y al proceso de Talento Humano las directrices y formatos establecidos en el marco del Plan de Austeridad del Gasto de la DNBC.</t>
  </si>
  <si>
    <t>Se realizó procedimiento PC-TH-01 V2 Denominado Tramites de viáticos Gastos de Viaje y Desplazamiento, donde se contempla las Comisiones de delegaciones oficiales y comisiones al exterior</t>
  </si>
  <si>
    <t xml:space="preserve">Al ir a verificar las directrices internas con respecto a la utilización de los vehículos, la DNBC, continúa sin establecer controles ni ha dado directrices claras frente al párrafo 3 del numeral 4 de la directiva presidencial 09 de 2018, que trata de los esquemas de seguridad y vehículos oficiales, por cuanto no se está garantizando el adecuado cumplimiento por parte de servidores y contratistas de la DNBC en la utilización de los Vehículos los fines de semana y festivos. Lo anterior se había evidenciado en el seguimiento realizado a las directrices de austeridad en el Gasto correspondiente al segundo trimestre de 2019.
Asimismo, no se logró realizar seguimiento a las planillas de desplazamiento del vehículo de placas OCK 008, incumpliendo lo establecido en Manual para el Manejo de vehículos de la Dirección Nacional de Bomberos numeral 14 HORARIOS DE SERVICIO (…) el vehículo permanecerá a su disposición a todo momento, siempre y cuando se encuentre justificado en la respectiva planilla (…)
</t>
  </si>
  <si>
    <t xml:space="preserve">La DNBC requiere en algunos casos la utilización de uno o más de sus vehículos durante los fines de semana para atentender reuniones propias de la entidad o la coordinación de emergencias en el marco del Sistema Nacional de Gestión del riesgo y Desastres.  
La planilla de pre inspección y desplazamiento para los vehículos de funcionamiento de la DNBC no cuenta con el campo que permitan evidenciar la justificación de las necesidades del servicio.
No se evidencian las justificaciones clara, concreta, origen, destino, etc del uso de los vehículos de la DNBC los fines de semana y festivos por necesidades del servicio ni por razones de seguridad. </t>
  </si>
  <si>
    <t xml:space="preserve">No se evidencian las justificaciones clara, concreta, origen, destino, etc del uso de los vehículos de la DNBC los fines de semana y festivos por necesidades del servicio ni por razones de seguridad. 
</t>
  </si>
  <si>
    <t>No se han  actualizado los lineamientos correspondientes a la regulación del párrafo 3 del numeral 4 de la Circular 09 de 2018, ni se ha  actualizado el manual de manejo de vehículos, no se actualizado el párrafo 3 del numeral 4 de la Circular 09 de 2018, ni actualizado  las planillas de pre inspección y desplazamiento. No se han adelantado las acciones disciplinarias por el incumplimiento de la circular 09 de 2018</t>
  </si>
  <si>
    <t xml:space="preserve">Al verificar la variación de la Telefonía Fija (Funcionamiento), se incrementó el consumo durante el semestre en $906.234 por cuanto las lineas no poseen planes cerrados y se está cancelando un cobro adicional. De igual la planta presenta problemas de programación, requiere de actualización o cambio.
De igual forma no se realizó la  cancelación de las seis (6) lineas de telefonía  celular las cuales se debían cancelar en el tercer trimestre de 2019.
Lo anterior incumple las directrices establecidas en la Circular 09 de 2018, numeral 6.2 6.3 y parragrafo final,  que establece (…) Cada entidad de la rama ejecutiva del orden nacional debe hacer seguimiento al cabal cumplimiento de esta Directiva e implementará las medidas adicionales que considere pertinentes para hacer prevalecer la austeridad en el gasto público y los principios de economía y eficiencia de la Administración Pública.
</t>
  </si>
  <si>
    <t>No se han gestionado los recursos para la adquisición e implementación del servicio de telefonía IP de la DNBC, ni se ha adquirido  el servicio de telefonía con tecnología IP, plan cerrado a nombre de la DNBC, ni los equipos requeridos compatibles con tecnología IP.</t>
  </si>
  <si>
    <t xml:space="preserve">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t>
  </si>
  <si>
    <t xml:space="preserve">1. Actualizar el Procedimiento de Ingreso, entrega de bienes y actualización de inventarios.
2. Actualizar formatos asociados al Procedimiento de Ingreso, entrega de bienes y actualización de inventarios.
3. Aprobación del Procedimiento y formatos por parte del Gestor del Proceso Gestión Administrativa.
4. Aprobación del Procedimiento y formatos por parte del Subdirector Administrativo y Financiero.
5. Remisión de los documentos al Proceso de Mejora Continua para revisión metodologica, codificación y publicación en la carpeta del SIGEC de la DNBC  
6. Socialización de los Procedimiento a todos los gestores e involucrados de los respectivos procesos de la DNBC. </t>
  </si>
  <si>
    <t>Jeison López Ruiz
Leonardo solorzano Posada</t>
  </si>
  <si>
    <t>El procedimiento se encuentra en estado de borrador para revisión</t>
  </si>
  <si>
    <r>
      <t>De las seis (6) acciones de mejora establecidas únicamente se realizó una (1) que es la de</t>
    </r>
    <r>
      <rPr>
        <i/>
        <sz val="11"/>
        <color theme="1"/>
        <rFont val="Arial"/>
        <family val="2"/>
      </rPr>
      <t xml:space="preserve"> "Actualizar el Procedimiento de Ingreso, entrega de bienes y actualización de inventarios". </t>
    </r>
    <r>
      <rPr>
        <sz val="11"/>
        <color theme="1"/>
        <rFont val="Arial"/>
        <family val="2"/>
      </rPr>
      <t xml:space="preserve">De igual forma la fecha de cumplimiento de la totalidad de las acciones era el 30 de marzo de 2020, por lo tanto se encuentra vencida. Es de anotar que el procedimiento que se encuentra en revisión se denomina </t>
    </r>
    <r>
      <rPr>
        <i/>
        <sz val="11"/>
        <color theme="1"/>
        <rFont val="Arial"/>
        <family val="2"/>
      </rPr>
      <t>"Gestión de Bienes"</t>
    </r>
  </si>
  <si>
    <t>Elaborar el documento de salida de Almácen con la verificación de la información de la Entrada, la Ficha Técnica, los Cuerpos de Bomberos y/o Municipios aprobados, el respectivo bien y el respectivo comodato.</t>
  </si>
  <si>
    <t>N° de salidas de almacén verificadas/ N° de bienes entregados a los Cuerpos de Bomberos</t>
  </si>
  <si>
    <t xml:space="preserve">El documento se encuentra debidamente codificado, incluyendo los detalles específicos de los elementos adquiridos y/o entregados </t>
  </si>
  <si>
    <t>Se elaboró el formato de salida de Almacén en el cual se identifica el ítem, la descripción del bien, la referencia, Placa de DNBC, Cantidad, Valor Unitario, Valor Total, Consecutivo, fecha, nombre y cargo de quien entrega, nombre y entrega de quien recibe entre otros, el cual se está aplicando a finales del 2019</t>
  </si>
  <si>
    <t>Realizar la revisión de la información en el respectivo comodato frente a la información de la Entrada, la Ficha Técnica, los Cuerpos de Bomberos y/o Municipios aprobados, y el respectivo bien, para generar la salida de almacén y entrega oficial del bien.</t>
  </si>
  <si>
    <t>N° de comodatos verificados / N° de bienes a entregar a los Cuerpos de Bomberos</t>
  </si>
  <si>
    <t>El supervisor es el encargado de recibir a satisfacción los elementos, una vez sea verifica se realiza el envió por medio de un acta la aprobación de recibido por parte de supervisor, a continuacion el almacén es quien realiza la verificación por medio de remisión y orden de compra 
por otro lado se realiza un formato de control de salida que permite la verificación de todos los comodatos y elementos de la DNBC, con su debida asignación por comodato</t>
  </si>
  <si>
    <t>Los elementos son recibidos a satisfacción por el supervisor y se realiza el Ingreso del Almacén con base en la Ficha Técnica del Bien. De igual forma con la actualización realizada en el Formato de Salida, se lleva un control estricto del Bien a entregar con las especificaciones del mismo. Adicionalmente se está controlando por medio del un archivo Excel donde se relaciona la totalidad de los ingresos, el número del comodato, destinatario, cantidad, serial, placa DNBC, entre otros</t>
  </si>
  <si>
    <t>Inexisistencia de herramientas tecnológicas para la gestión de inventarios de la DNBC.</t>
  </si>
  <si>
    <t xml:space="preserve">Inconsistencias en la documentación generada en la gestión de inventarios. </t>
  </si>
  <si>
    <t>Realizar 4 muestras de al menos 5 salidas de almacén (en cada una), en las que se identifique la consistencia entre el contrató de comodato y los bienes entregados registrados en cada salida de almacén.</t>
  </si>
  <si>
    <t>N° de muestras realizadas / N° de muestras programadas.</t>
  </si>
  <si>
    <t>Wilson Sanchez Laguado</t>
  </si>
  <si>
    <t xml:space="preserve">Por medio del formato de control de salidas, se tiene la relación de todos los comodatos y/o bienes de la DNBC, lo cual es comparado con el cuadro de Excel del área de contratación. 
Adicionalmente se encuentra en el Drive de la dirección una carpeta donde se tienen digitalizados todos los comodatos </t>
  </si>
  <si>
    <t>100%%</t>
  </si>
  <si>
    <t>Se está especificando en cada uno de los comodatos las especificaciones técnicas de los bienes a entregar así como el número de la salida de almacén. De igual forma en la salida del almacén se relaciona el número de placa o código de barras como identificación interno del bien en la DNBC, así como el Número del Comodato. Asimismo se está diligenciando una planilla en Excel  donde se verifica nuevamente los datos.</t>
  </si>
  <si>
    <t>Se evidenció a través de los informes de  supervisión realizados en los contratós de comodato No. 026, 102, 112 y 123 y los contratós de compraventa 79, 83 y 84 de 2018, que  los elementos entregados a los Cuerpos de Bomberos Voluntarios y recibidos por la DNBC no están debidamente identificados y/o plaqueteados para establecer con exactitud la individualización de los bienes que se encuentran  a cargo de la DNBC, incumpliendo lo establecido en el Procedimiento para la Evaluación del Control Interno Contable No. 3.2.11. Individualización de bienes, derechos y obligaciones. “Los bienes, derechos y obligaciones de las entidades deberán identificarse de manera individual, bien sea por las áreas contables, o bien por otras dependencias que administren las bases de datos que contengan esta información”, en concordancia con lo dispuesto en el “Procedimiento para la evaluación del control interno contable, numeral 3.3 “Establecimiento de acciones de control”</t>
  </si>
  <si>
    <t>No se cuenta con herramientas tecnológicas apropiadas para la realización de un debido plaqueteo de los bienes adquiridos por la DNBC y con las carácteristicas de seguridad requeridas que garanticen el seguimiento al bien en el transcurso del tiempo.
Falta de asignación de recursos para la adquisición de herramientas tecnológicas apropiadas para la automitazición del plaqueteo de los bienes adquiridos por la DNBC.
En vigenicas anteriores se realizaba manualmente plaqueteo solo a los muebles y enseres ubicados dentro de las instalaciones de la DNBC, los cuales podían ser manipulados por los respectivos funcionarios y contratistas de la DNBC.
En la vigencia 2019 se creo una metodología de plaquetización con códigos de barra de acorde a las capacidades de la DNBC.
No se cuenta con un mecanismo de plaquetización con las especificaciones de seguridad requeridas para los bienes entregados a los cuerpos de bomberos, teniendo en cuenta que los mismos se encuentran distribuidos en todo el territorio nacional.</t>
  </si>
  <si>
    <t>No se cuenta con herramientas tecnológicas apropiadas para la realización de un debido plaqueteo de los bienes adquiridos por la DNBC y con las carácteristicas de seguridad requeridas que garanticen el seguimiento al bien en el transcurso del tiempo.</t>
  </si>
  <si>
    <t>Debilidades en el control de los bienes adquiridos por la DNBC a nivel nacional.
Riesgo de pérdida de los bienes adquiridos por la DNBC.</t>
  </si>
  <si>
    <t xml:space="preserve">Los Bienes de la entidad cuenta con la Placa de identificación teniendo como relación el serial y código de barras, esto se encuentra relacionado en el formato de control de salida en donde cada elemento tiene su especificado el serial. </t>
  </si>
  <si>
    <t>N° de bienes plaqueteados / N° de bienes a ser entregados en comodato</t>
  </si>
  <si>
    <t xml:space="preserve">Todos los Bienes de la entidad cuenta con la Placa de identificacion lo cual relacional el serial y el codigo de barras, esto se encuentra relacionado en el formato de control de salida en donde cada elemento tiene su especificado el serial </t>
  </si>
  <si>
    <t>Se implementó el código de barras con un serial donde se identifica los bienes de la DNBC, tanto los bienes que se entrega en comodato</t>
  </si>
  <si>
    <t>1. Actualizar el formato salida de almacén incluyendo el Número de referencia de la plaqueta, el respectivo consecutivo, el número del contrató, la fecha de la entrega  y la descripción de todos los bienes entregados a los Cuerpos de Bomberos.
2. Remitir el formato al Gestor del Proceso Gestión Administrativa para aprobación.
3. Remitir el formato al Proceso de Análisis y Mejora Continua para codificación y publicación en la carpeta del SIGEC.</t>
  </si>
  <si>
    <t>El formato de salida del almacén se encuentra en proceso de codificación por el área de planeación</t>
  </si>
  <si>
    <t>Se actualizó el formato de salida incluyendo el Número de referencia de la plaqueta, el  consecutivo, el número del contrato, la fecha de la entrega  y la descripción de todos los bienes entregados a los Cuerpos de Bomberos, se remitió al Gestor del Proceso de Gestión Administrativa aprobación y actualmente se encuentra en el  Proceso de Análisis y Mejora continua para codificación y publicación en la carpeta del SIGEC.</t>
  </si>
  <si>
    <t>Realizar la salida de almacén  de entrega de los Bienes en comodato, identificando todas las características del mismo.</t>
  </si>
  <si>
    <t>Salidas de Almacén</t>
  </si>
  <si>
    <t xml:space="preserve">El formato de control de  salida de inventario se encuentra especificado con la descripción, fecha, serial del bien, codificación interna, persona responsable entre otros </t>
  </si>
  <si>
    <t>Identificación con código de barras de los elementos entregados en comodato</t>
  </si>
  <si>
    <t>Identificación de bienes</t>
  </si>
  <si>
    <t>Todos los Bienes de la entidad  se encuentra identificados por medio de una placa lo cual tiene relacionado el seria y el código de barras</t>
  </si>
  <si>
    <t>Correo mensual informando, los vencimientos de los SOAT, a la Subdirección Administrativa y Financiera y Gestión Contractual con base en la información registrada en el RUNT.</t>
  </si>
  <si>
    <t xml:space="preserve">Correos </t>
  </si>
  <si>
    <t>Mensualmente se esta realizando el envió de la información de los vencimientos por parte del almacenista de la DNBC.</t>
  </si>
  <si>
    <t>Correo semestral  por parte de Gestión Administrativa  a Gestión Financiera informando, el vencimiento del Pago de los Impuestos de los Vehículos.</t>
  </si>
  <si>
    <t xml:space="preserve">No se esta realizando por medio de correo electrónico, pero actualmente se desarrolla por medio del CDP y RP a área financiera (por medio del formato estipulado de la DNBC) </t>
  </si>
  <si>
    <r>
      <rPr>
        <b/>
        <sz val="11"/>
        <color theme="1"/>
        <rFont val="Arial "/>
      </rPr>
      <t xml:space="preserve">1º Por que: </t>
    </r>
    <r>
      <rPr>
        <sz val="11"/>
        <color theme="1"/>
        <rFont val="Arial "/>
      </rPr>
      <t xml:space="preserve">no se contó con personal asignado para el Proceso de Gestión de Atención al Usuario, por tal razón no se generaron alertas y asignación de peticiones a tiempo.
</t>
    </r>
    <r>
      <rPr>
        <b/>
        <sz val="11"/>
        <color theme="1"/>
        <rFont val="Arial "/>
      </rPr>
      <t xml:space="preserve">2º Por que: </t>
    </r>
    <r>
      <rPr>
        <sz val="11"/>
        <color theme="1"/>
        <rFont val="Arial "/>
      </rPr>
      <t>La DNBC no cuenta con un sistema que permita la generación de alertas automáticas de vencimiento de términos."</t>
    </r>
  </si>
  <si>
    <t>La DNBC no cuenta con un sistema que permita la generación de alertas automáticas de vencimiento de términos</t>
  </si>
  <si>
    <t xml:space="preserve">
Personal de planta asignado al proceso
</t>
  </si>
  <si>
    <t xml:space="preserve">Jorge Amarillo </t>
  </si>
  <si>
    <t>Se designo a Angélica Rosado  como funcionario de planta responsable de generar y cumplir con las actividades correspondientes al área.</t>
  </si>
  <si>
    <t>No se evidencia soporte de la designación. Se tomó contacto con el proceso de Gestión del Talento Humano, donde se estipula que la designación fue por memorando sin actualización del manual de funcionarios.</t>
  </si>
  <si>
    <t>Segumiento a la Gestión de
Tecnología e
Informática</t>
  </si>
  <si>
    <t>El proceso de Gestión de Tecnología e Informática tiene un mapa de riesgos construido en 2018, el cual cuenta con actividades de control que se aplican parcialmente o no se aplican, lo que puede ocasionar la materialización del riesgo.</t>
  </si>
  <si>
    <r>
      <rPr>
        <b/>
        <sz val="11"/>
        <color theme="1"/>
        <rFont val="Arial"/>
        <family val="2"/>
      </rPr>
      <t xml:space="preserve">1. Por qué; </t>
    </r>
    <r>
      <rPr>
        <sz val="11"/>
        <color theme="1"/>
        <rFont val="Arial"/>
        <family val="2"/>
      </rPr>
      <t xml:space="preserve">El grupo de gestión tecnológica no cuenta con el personal suficiente que le permita cumplir con los roles definidos en el mapa de riesgos y en el procedimiento PC-TI-01 Gestión y Atención de Soporte Técnico, para atender y solucionar todas las incidencias de tecnología.
</t>
    </r>
    <r>
      <rPr>
        <b/>
        <sz val="11"/>
        <color theme="1"/>
        <rFont val="Arial"/>
        <family val="2"/>
      </rPr>
      <t>2. Por qué;</t>
    </r>
    <r>
      <rPr>
        <sz val="11"/>
        <color theme="1"/>
        <rFont val="Arial"/>
        <family val="2"/>
      </rPr>
      <t xml:space="preserve"> La obsolescencia en la plataforma tecnológica de la entidad ocasiona el aumento del numero de incidencias tecnológicas.
</t>
    </r>
    <r>
      <rPr>
        <b/>
        <sz val="11"/>
        <color theme="1"/>
        <rFont val="Arial"/>
        <family val="2"/>
      </rPr>
      <t>3. Por qué;</t>
    </r>
    <r>
      <rPr>
        <sz val="11"/>
        <color theme="1"/>
        <rFont val="Arial"/>
        <family val="2"/>
      </rPr>
      <t xml:space="preserve"> La entidad no dispone de los recursos tecnológicos y de soporte en el centro de datos requeridos para implementar y mantener las herramientas de administración centralizada que permita monitorizar los usuarios, equipos, aplicaciones y servicios de TI.
</t>
    </r>
    <r>
      <rPr>
        <b/>
        <sz val="11"/>
        <color theme="1"/>
        <rFont val="Arial"/>
        <family val="2"/>
      </rPr>
      <t>4. Por qué:</t>
    </r>
    <r>
      <rPr>
        <sz val="11"/>
        <color theme="1"/>
        <rFont val="Arial"/>
        <family val="2"/>
      </rPr>
      <t xml:space="preserve"> Falta de personal  para realizar soporte técnico a los sistemas de información de la DNBC. </t>
    </r>
  </si>
  <si>
    <t xml:space="preserve">Falta de personal  para realizar el soporte técnico a los sistemas de información de la DNBC. </t>
  </si>
  <si>
    <t xml:space="preserve">Suspensión de los procesos misionales de la DNBC, también perdidas en los activos de la información, gastos adicionales, multas y sanciones </t>
  </si>
  <si>
    <t xml:space="preserve">Garantizar que el proceso de gestión de TI cuente con un equipo multidisciplinario que le permita la ejecución de soporte técnico en los tres niveles y mantenimientos correctivos de la DNBC. </t>
  </si>
  <si>
    <t xml:space="preserve">N.º de personas vinculadas al proceso de TI / N.º de personas requeridas en el proceso de TI * 100 </t>
  </si>
  <si>
    <t xml:space="preserve">Dr Jorge Amarillo </t>
  </si>
  <si>
    <t xml:space="preserve">En el mes de Mayo y junio se realizarón la contratación para el apoyo de las actividades de el área de Gestión de TI </t>
  </si>
  <si>
    <t>Aunque la entidad no realizó el cargue de ningún soporte. Se evidenció en el SECOP II la contratación por prestación de servicios 148 de 2020  Germán Méndez, 206 de 2020 Alex Fernando González, cuyo objeto  posee  actividades de tecnologías de la información y comunicaciones</t>
  </si>
  <si>
    <r>
      <rPr>
        <b/>
        <sz val="11"/>
        <color theme="1"/>
        <rFont val="Arial"/>
        <family val="2"/>
      </rPr>
      <t>1. Por qué</t>
    </r>
    <r>
      <rPr>
        <sz val="11"/>
        <color theme="1"/>
        <rFont val="Arial"/>
        <family val="2"/>
      </rPr>
      <t xml:space="preserve">; El grupo de gestión tecnológica no cuenta con el personal suficiente que permita cumplir con los roles definidos en el mapa de riesgos y en el procedimiento PC-TI-01 Gestión y Atención de StécnicoTécnico, para atender y solucionar todas las incidencias de tecnología.
</t>
    </r>
    <r>
      <rPr>
        <b/>
        <sz val="11"/>
        <color theme="1"/>
        <rFont val="Arial"/>
        <family val="2"/>
      </rPr>
      <t xml:space="preserve">
2. Por qué;</t>
    </r>
    <r>
      <rPr>
        <sz val="11"/>
        <color theme="1"/>
        <rFont val="Arial"/>
        <family val="2"/>
      </rPr>
      <t xml:space="preserve"> La entidad no dispone de los recursos tecnológicos y de stécnicoen el centro de datos requeridos para implementar y mantener las herramientas de administración centralizada que permita monitorizar los usuarios, equipos, aplicaciones y servicios de TI.
</t>
    </r>
    <r>
      <rPr>
        <b/>
        <sz val="11"/>
        <color theme="1"/>
        <rFont val="Arial"/>
        <family val="2"/>
      </rPr>
      <t xml:space="preserve">3.Por qué; </t>
    </r>
    <r>
      <rPr>
        <sz val="11"/>
        <color theme="1"/>
        <rFont val="Arial"/>
        <family val="2"/>
      </rPr>
      <t xml:space="preserve">La infraestructura tecnológica y los sistemas de información no cuentan con las capacidades suficientes para garantizar su disponibilidad
</t>
    </r>
    <r>
      <rPr>
        <b/>
        <sz val="11"/>
        <color theme="1"/>
        <rFont val="Arial"/>
        <family val="2"/>
      </rPr>
      <t xml:space="preserve">4. Por qué: </t>
    </r>
    <r>
      <rPr>
        <sz val="11"/>
        <color theme="1"/>
        <rFont val="Arial"/>
        <family val="2"/>
      </rPr>
      <t>La obsolescencia en la plataforma tecnológica de la entidad ocasiona el aumento del numero de incidencias tecnológicas.</t>
    </r>
  </si>
  <si>
    <t xml:space="preserve">La obsolescencia en la plataforma tecnológica de la entidad ocasiona el aumento del número de incidencias tecnológicas.
</t>
  </si>
  <si>
    <t>Adquisición de treinta equipos de computo para las diferentes áreas de las DNBC.</t>
  </si>
  <si>
    <t>N.º de equipos de computo adquirido / N.º de equipos de cómputos solicitados por el área de Gestión TI * 100</t>
  </si>
  <si>
    <t xml:space="preserve">Se realizo la adquisición de 30 equipos de computo para el mes de Junio, lo cual ya fueron asignados en las diferentes áreas </t>
  </si>
  <si>
    <t xml:space="preserve">Aunque la entidad no realizó el cargue de ningún soporte. Se evidenció la adquisición de equipos de computo por Orden de Compra a nombre de Discompucol SAS de </t>
  </si>
  <si>
    <r>
      <rPr>
        <b/>
        <sz val="11"/>
        <color theme="1"/>
        <rFont val="Arial"/>
        <family val="2"/>
      </rPr>
      <t xml:space="preserve">1. Por qué; </t>
    </r>
    <r>
      <rPr>
        <sz val="11"/>
        <color theme="1"/>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1"/>
        <color theme="1"/>
        <rFont val="Arial"/>
        <family val="2"/>
      </rPr>
      <t xml:space="preserve">
2. Por qué; </t>
    </r>
    <r>
      <rPr>
        <sz val="11"/>
        <color theme="1"/>
        <rFont val="Arial"/>
        <family val="2"/>
      </rPr>
      <t xml:space="preserve">La entidad no dispone de los recursos tecnológicos y de soporte en el centro de datos requeridos para implementar y mantener las herramientas de administración centralizada que permita monitorizar los usuarios, equipos, aplicaciones y servicios de TI.
</t>
    </r>
    <r>
      <rPr>
        <b/>
        <sz val="11"/>
        <color theme="1"/>
        <rFont val="Arial"/>
        <family val="2"/>
      </rPr>
      <t xml:space="preserve">3.Por qué; </t>
    </r>
    <r>
      <rPr>
        <sz val="11"/>
        <color theme="1"/>
        <rFont val="Arial"/>
        <family val="2"/>
      </rPr>
      <t>La infraestructura tecnológica y los sistemas de información no cuentan con las capacidades suficientes para garantizar su disponibilidad</t>
    </r>
    <r>
      <rPr>
        <b/>
        <sz val="11"/>
        <color theme="1"/>
        <rFont val="Arial"/>
        <family val="2"/>
      </rPr>
      <t xml:space="preserve">
4. Por qué: </t>
    </r>
    <r>
      <rPr>
        <sz val="11"/>
        <color theme="1"/>
        <rFont val="Arial"/>
        <family val="2"/>
      </rPr>
      <t>La obsolescencia en la plataforma tecnológica de la entidad ocasiona el aumento del numero de incidencias tecnológicas.</t>
    </r>
  </si>
  <si>
    <t xml:space="preserve">Adquirir el licenciamiento de las aplicaciones antivirus y firewall, contando con la configuración y soporte del dispositivo. </t>
  </si>
  <si>
    <t xml:space="preserve">Compra del Licenciamiento de antivirus y Firewall </t>
  </si>
  <si>
    <t>Dr. Jorge Amarillo </t>
  </si>
  <si>
    <t xml:space="preserve">Actualmete se encuentra en proceso de estudio tecnico y financiero. Se esta adelantando el proceso de cotización para la adquisición de los mismos. </t>
  </si>
  <si>
    <t>No se evidencia soporte del estudio técnico y financiero del licenciamiento de las aplicaciones antivirus y firewall.</t>
  </si>
  <si>
    <t xml:space="preserve">La obsolescencia en la plataforma tecnológica de la entidad ocasiona el aumento del numero de incidencias tecnológicas.
</t>
  </si>
  <si>
    <t>Adquisición de la herramienta centralizada de seguridad Software que permite administrar, supervisar, controlar la infraestructura de seguridad de los equipos y sistemas que conforman la red de la DNBC.</t>
  </si>
  <si>
    <t xml:space="preserve">Herramienta de seguridad centralizada en funcionamiento </t>
  </si>
  <si>
    <t xml:space="preserve">Actualmete se encuentra en proceso de estudio tecnico y financiero. 
Se esta adelantando el proceso de cotización para la adquisición de los mismos. </t>
  </si>
  <si>
    <t>No se evidencia soporte del estudio técnico y financiero para la adquisición de una herramienta centralizada de seguridad Software.</t>
  </si>
  <si>
    <r>
      <rPr>
        <b/>
        <sz val="11"/>
        <color theme="1"/>
        <rFont val="Arial"/>
        <family val="2"/>
      </rPr>
      <t xml:space="preserve">1. Por qué; </t>
    </r>
    <r>
      <rPr>
        <sz val="11"/>
        <color theme="1"/>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1"/>
        <color theme="1"/>
        <rFont val="Arial"/>
        <family val="2"/>
      </rPr>
      <t xml:space="preserve">
2. Por qué; </t>
    </r>
    <r>
      <rPr>
        <sz val="11"/>
        <color theme="1"/>
        <rFont val="Arial"/>
        <family val="2"/>
      </rPr>
      <t>La entidad no dispone de los recursos tecnológicos y de soporte en el centro de datos requeridos para implementar y mantener las herramientas de administración centralizada que permita monitorizar los usuarios, equipos, aplicaciones y servicios de TI.</t>
    </r>
    <r>
      <rPr>
        <b/>
        <sz val="11"/>
        <color theme="1"/>
        <rFont val="Arial"/>
        <family val="2"/>
      </rPr>
      <t xml:space="preserve">
3. Por qué: </t>
    </r>
    <r>
      <rPr>
        <sz val="11"/>
        <color theme="1"/>
        <rFont val="Arial"/>
        <family val="2"/>
      </rPr>
      <t>Debilidad en la identificación 
de los controles pertinentes que permitan prevenir la amenaza definida por el área de Gestión de TI, debido a la falta de personal y recursos económicos.</t>
    </r>
  </si>
  <si>
    <t>Debilidad en la identificación 
de los controles pertinentes que permitan prevenir la amenaza definida por el área de Gestión de TI, debido a la falta de personal y recursos económicos</t>
  </si>
  <si>
    <t>Fallas en la infraestructura tecnológica de los sistemas de información para soportar los procesos de la DNBC</t>
  </si>
  <si>
    <t>Acción de mejora</t>
  </si>
  <si>
    <t xml:space="preserve">Dar continuidad al ejercicio de identificación de riesgos y diseño de controles. </t>
  </si>
  <si>
    <t xml:space="preserve">Mapa de riesgo Actualizado </t>
  </si>
  <si>
    <t xml:space="preserve">Se realizo el avance del mapa de riesgos el cual debe ser enviado a planeacion el dia 06/08/2020. </t>
  </si>
  <si>
    <t>No se evidencia soportes del avance en el Mapa de riesgos.</t>
  </si>
  <si>
    <t xml:space="preserve">No se realizó un adecuado diseño de los indicadores de gestión del proceso Gestión de Tecnología e Informática, por cuanto no se está midiendo el cumplimiento del objetivo del proceso. </t>
  </si>
  <si>
    <r>
      <rPr>
        <b/>
        <sz val="11"/>
        <color theme="1"/>
        <rFont val="Arial"/>
        <family val="2"/>
      </rPr>
      <t xml:space="preserve">1. Por qué; </t>
    </r>
    <r>
      <rPr>
        <sz val="11"/>
        <color theme="1"/>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1"/>
        <color theme="1"/>
        <rFont val="Arial"/>
        <family val="2"/>
      </rPr>
      <t xml:space="preserve">
2. Por qué; </t>
    </r>
    <r>
      <rPr>
        <sz val="11"/>
        <color theme="1"/>
        <rFont val="Arial"/>
        <family val="2"/>
      </rPr>
      <t xml:space="preserve">La obsolescencia en la plataforma tecnológica de la entidad ocasiona el aumento del numero de incidencias tecnológicas.
</t>
    </r>
    <r>
      <rPr>
        <b/>
        <sz val="11"/>
        <color theme="1"/>
        <rFont val="Arial"/>
        <family val="2"/>
      </rPr>
      <t xml:space="preserve">
3. Por qué; </t>
    </r>
    <r>
      <rPr>
        <sz val="11"/>
        <color theme="1"/>
        <rFont val="Arial"/>
        <family val="2"/>
      </rPr>
      <t>La entidad no dispone de los recursos tecnológicos y de soporte en el centro de datos requeridos para implementar y mantener las herramientas de administración centralizada que permita monitorizar los usuarios, equipos, aplicaciones y servicios de TI.</t>
    </r>
    <r>
      <rPr>
        <b/>
        <sz val="11"/>
        <color theme="1"/>
        <rFont val="Arial"/>
        <family val="2"/>
      </rPr>
      <t xml:space="preserve">
4. Por qué: </t>
    </r>
    <r>
      <rPr>
        <sz val="11"/>
        <color theme="1"/>
        <rFont val="Arial"/>
        <family val="2"/>
      </rPr>
      <t>Necesidad de recurso humano, técnico y tecnológico para fortalecer el área de gestión TI</t>
    </r>
  </si>
  <si>
    <t>Necesidad de recurso humano, técnico y tecnológico para fortalecer el área de gestión de tecnología</t>
  </si>
  <si>
    <t>Incumplimiento de los planes y resultados esperados por parte de la Entidad</t>
  </si>
  <si>
    <t xml:space="preserve">Garantizar un equipo multidisciplinario en el campo de TI para desarrollar y ejecutar el Plan Estratégico de Tecnologías de la Información y las Comunicaciones y soporte técnico </t>
  </si>
  <si>
    <t>metodológico de Planeación y Control Interno.</t>
  </si>
  <si>
    <t xml:space="preserve">N.º de personal requerido en Gestión de TI / N.º de personal aprobado en el proceso de Gestión TI * 100 </t>
  </si>
  <si>
    <t>Se evidencia un bajo nivel de avance en la
implementación de los lineamientos en el marco del Plan Estratégico de Tecnologías de la Información y las Comunicaciones - PETIC de acuerdo con los componentes: TIC para Servicios, TIC para Gobierno Abierto y TIC para la Gestión y con los plazos establecidos en el Decreto 1078 de 2015 en su Artículo 2.2.9.1.4.3 subrogado por el Decreto No 1008 de 2018 en el capítulo 1 del título 9 de la parte 2 del libro 2.</t>
  </si>
  <si>
    <t xml:space="preserve">Ausencia de recurso humano dedicado a la planeación y ejecución del plan. </t>
  </si>
  <si>
    <t>Desarticulación del área de Gestión de Tecnología con los objetivos estratégicos de la entidad.</t>
  </si>
  <si>
    <t xml:space="preserve">Garantizar que el proceso de gestión de TI cuente con un equipo multidisciplinario que le permita la Actualizacion y verificacion del PETI </t>
  </si>
  <si>
    <t>Aunque la entidad no realizó el cargue de ningún soporte. Se evidenció en el SECOP II la contracción por prestación de servicios 148 de 2020  Germán Méndez, 206 de 2020 Alex Fernando González, cuyo objeto  posee  actividades de tecnologías de la información y comunicaciones</t>
  </si>
  <si>
    <t>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t>
  </si>
  <si>
    <t>1. Por qué; El área de Gestión Tecnologica no dispone de una herramienta corporativa que automatice el respaldo, almacenamiento y recuperacion de la información.
2. Por qué; El grupo de gestión tecnologica no cuenta con el personal que cumpla con los roles definidos en el mapa de riesgos y en el procedimiento PC-TI-01 Gestión y Atención de Soporte Técnico, para atender y solucionar todas las incidencias de tecnología.</t>
  </si>
  <si>
    <t>Suspensión de los procesos misionales y perdida de los activos de información.</t>
  </si>
  <si>
    <t>Garantizar que el proceso de gestión de TI cuente con un equipo multidisciplinario que le permita la ejecución de soporte técnico en los tres niveles y mantenimientos</t>
  </si>
  <si>
    <t xml:space="preserve">No se ha desarrollado la capacitacion, debido que se espera la actualizacion del mapa de riesgo </t>
  </si>
  <si>
    <t>I Seguimiento al Plan Anticorrupción y de Atención al Ciudadano vigencia 2020 en cumplimiento Artículo 73 de la Ley 1474 de 2011</t>
  </si>
  <si>
    <t xml:space="preserve">Se encontró que no se realizó la socialización del Plan Anticorrupción y de Atención al Ciudadano a los Servidores Públicos, Contratistas, Ciudadanía y a los interesados externos después de su publicación el 31 de Enero de 2020, incumpliendo lo establecido en el numeral   7. Socialización del documento Estrategias para la construcción
del plan anticorrupción y de atención al ciudadano. versión 2
</t>
  </si>
  <si>
    <t>No se generaron estrategias internas por parte de la Oficina de Planeación para socializar el PAAC al  personal de la DNBC.</t>
  </si>
  <si>
    <t>Incumplimiento de las Directrices establecidas en el Manual  Estrategias Para la construcción del Plan Anticorrupción.
Rezago de las acciones formuladas en el PAAC de la DNBC</t>
  </si>
  <si>
    <t>Realizar socialización del  PAAC, con los gestores de Procesos</t>
  </si>
  <si>
    <t xml:space="preserve">Mesa de trabajo con los gestores </t>
  </si>
  <si>
    <t>Gestión Análisis y mejora continua</t>
  </si>
  <si>
    <t>Adriana Moreno</t>
  </si>
  <si>
    <t>Ala fecha no se ha adelantado por parte del proceso la socialización , esta se realizará antes de la medición del segundoperiodo acorde con la actualización del mismo.</t>
  </si>
  <si>
    <t>No se realizó la actividad programada</t>
  </si>
  <si>
    <t xml:space="preserve">Se evidenció que no se identificó la totalidad de los riesgos de corrupción inherentes a la misionalidad de la entidad, así mismo se encontró debilidad en identificación y valoración de los riesgos por cuanto no están alineados con el objetivo de los procesos, no se identificó la totalidad de las causas y consecuencias de los riesgos. Las acciones de control no apuntan a eliminar las causas generadoras de los riesgos identificados. 
De igual manera, no se identificaron los riesgos de corrupción generados con ocasión de la Pandemia Covid-19
Lo anterior generado incumplimiento de lo establecido en la Dimensión Direccionamiento estratégico - Política de Planeación institucional - Manual de Gestión de Riesgo MN-MC-02, Versión: 1
</t>
  </si>
  <si>
    <t>Por que no se siguieron los lineamientos establecidos en las DIrectrices del DAFP</t>
  </si>
  <si>
    <t>Posible materializacion de los riesgos de corrupcion por no tenerlos identificados conforme a las indicaciones del DAFP.</t>
  </si>
  <si>
    <t>Realizar mesas de trabajo con los gestores de los 18 procesos para formulación de mapas de riesgos asociados a la contingencia COVID-19</t>
  </si>
  <si>
    <t>Mapa de Riesgos de Corrupción   actualizados</t>
  </si>
  <si>
    <t xml:space="preserve">Se programaron mesa de trabajo con los procesos vigentes dentro de la entidad, con el propósito de evaluar y medir si se presentan riesgos de corrupción y transitorios dentro de cada una de las Gestiones de la DNBC, esta actividad se comunico y se realizo citacion  a todas las áreas de la entidad.
Cumpliendo con el desarrollo de las mesas de trabajo del PAAC con los 18 procesos que fueron citados, (el proceso de Evaluación y seguimiento no fue citado dado que no tienen identificados riesgos de corrupción al finalizar la vigencia inmediatamente anterior y no se tiene conocimiento que requieran ser ajustados).
Por otro lado el 84% de los procesos de la entidad lo cual corresponde a (16) Dieciséis gestiones participaron y asistieron a las mesas de trabajo dispuestos por el proceso de análisis y mejora continua, los procesos de gestión  de atención al usuario y documental al corte presentado no habían participado de las mesas de trabajo pero fueron citados para ser parte de ellas.En el desarrollo de la identificación de los riesgos de corrupción de la DNBC, se logro evidenciar 16 riesgos de corrupción correspondientes a 14 procesos dentro de la entidad y 2 riesgos tranistorios por COVID- 19
Actualmente se espera poder presentar el mapa de riesgo de corrupción actualizado al comited SIGEC para su respectiva aprobación. Posterior a ello se espera socializar posterior a ello </t>
  </si>
  <si>
    <t>Se evidenció la realización de las mesas de trabajo con los procesos Educación, Gestión financiera, Inspección, Vigilancia y Control, Cooperación Internacional, Gestión, Análisis y Mejora Continua, Coordinación Operativa, Gestión Contractual, FANO, Planeación Estratégica, para la actualización del mapa de riesgos de corrupción, así como los riesgos por covid-19.</t>
  </si>
  <si>
    <t xml:space="preserve">Por que no se siguieron los lineamientos establecidos en el Manual de Gestión de Riesgos por la DNBC </t>
  </si>
  <si>
    <t>Realizar mesas de trabajo con los gestores de los 18 procesos para formulación de mapas de riesgos de corrupción, bajo el manual de riesgos institucional</t>
  </si>
  <si>
    <t>Se programaron mesa de trabajo con los procesos vigentes dentro de la entidad, con el propósito de evaluar y medir si se presentan riesgos de corrupción dentro de cada una de las Gestiones de la DNBC, esta actividad se comunico y se realizo citacion  a todas las áreas de la entidad.
Cumpliendo con el desarrollo de las mesas de trabajo del PAAC con los 18 procesos que fueron citados, (el proceso de Evaluación y seguimiento no fue citado dado que no tienen identificados riesgos de corrupción al finalizar la vigencia inmediatamente anterior y no se tiene conocimiento que requieran ser ajustados).
Por otro lado el 84% de los procesos de la entidad lo cual corresponde a (16) Dieciséis gestiones participaron y asistieron a las mesas de trabajo dispuestos por el proceso de análisis y mejora continua, los procesos de gestión  de atención al usuario y documental al corte presentado no habían participado de las mesas de trabajo pero fueron citados para ser parte de ellas.En el desarrollo de la identificación de los riesgos de corrupción de la DNBC, se logro evidenciar 16 riesgos de corrupción correspondientes a 14 procesos dentro de la entidad</t>
  </si>
  <si>
    <t>Se evidenció la realización de las mesas de trabajo con los procesos Educación, Gestión financiera, Inspección , Vigilancia y Control, Cooperación Internacional, Gestión, Análisis y Mejora Continua, Coordinación Operativa, Gestión Contractual, FANO, Planeación Estratégica, para la actualización del mapa de riesgos de corrupción, así como los riesgos por covid-19.</t>
  </si>
  <si>
    <t>Por que no se siguieron los lineamientos establecidos en el Manual de Gestión de Riesgos por la DNBC  y las DIrectrices del DAFP</t>
  </si>
  <si>
    <t xml:space="preserve">Reformulación  del Mapa de Riesgos de Corrupción conforme a los lineamientos establecidos en el Manual de Gestión de Riesgo de la DNBC y el DAFP, incluyendo los del COVID </t>
  </si>
  <si>
    <t>Se cumplió con la reformulacion de los mapas de riesgo teniendo en cuenta los lineamientos definidos Manual de Gestión de Riesgo de la DNBC y el DAFPFP. Se presentó demora en la ejecución dela actividad dado que la contratación de apoyo para la ejecución de mesas de trabajo acompañamiento enla formulaci´y revisión solo se llevoa a cabo hasta elmes de julio, retrzando la actividad.</t>
  </si>
  <si>
    <t>Socializar dentro de la DNBC, el Mapa de Riesgos de Corrupción.</t>
  </si>
  <si>
    <t xml:space="preserve">Socialización del Mapa de Riesgo </t>
  </si>
  <si>
    <t>Antes del 30 de agosto se realizará la socialización del mapa de riesgos de corrupción el cual será pesentado primero a Comité Directivo en la tercera semana del mes de agosto. Se presentó demora en la ejecución dela actividad dado que la contratación de apoyo para la ejecución de mesas de trabajo acompañamiento enla formulaci´y revisión solo se llevoa a cabo hasta elmes de julio, retrzando la actividad.</t>
  </si>
  <si>
    <t>No se ha realizado la actividad programada, aunque se han realizado mesas de trabajo para la actualización del mapa de riesgos de corrupción y covid-19</t>
  </si>
  <si>
    <t>Se evidenció debilidad en la formulación de controles por cuanto el 63.64% de los controles (7 de 11) no fueron efectivos. Incumpliendo lo establecido en la Dimensión Direccionamiento estratégico - Política de Planeación institucional - Manual de Gestión de Riesgo MN-MC-02, Versión: 1</t>
  </si>
  <si>
    <t>Reformulación  del Mapa de Riesgos de Corrupción conforme a los lineamientos establecidos en el Manual de Gestión de Riesgo de la DNBC y el DAFP.</t>
  </si>
  <si>
    <t>Actualmente se tienen un adelanto del 80% en el mapa de riesgo de la entidad de las diferentes áreas, para el 15 de agosto se realizara la entrega final . Se presentó demora en la ejecución dela actividad dado que la contratación de apoyo para la ejecución de mesas de trabajo acompañamiento enla formulaci´y revisión solo se llevoa a cabo hasta elmes de julio, retrzando la actividad.</t>
  </si>
  <si>
    <t>I Seguimiento al Plan Anticorrupción y de Atención al Ciudadano vigencia 2020 en cumplimiento Artículo 73 de la Ley 1474 de 2013</t>
  </si>
  <si>
    <t xml:space="preserve">Se encontró incumplimiento en la ejecución de las actividades asociadas al componente de rendición de cuentas:
- Diseñar esquema de seguimiento al cumplimiento de los compromisos adquiridos, socializarlo e implementarlo 
- Elaborar y divulgar informe de avance de los compromisos adquiridos en los espacios de diálogo realizados por la entidad.
Incumpliendo lo establecido en el documento Estrategias para la construcción del plan anticorrupción y de atención al ciudadano – componente rendición de cuentas Paso 3. Implementación de las acciones programadas.
</t>
  </si>
  <si>
    <t xml:space="preserve">
Por falta de pesonal de apoyo en el Proceso de Planeación Estratégica</t>
  </si>
  <si>
    <t>Incumplimiento de las Directrices establecidas en el Manual  Estrategias Para la construcción del Plan Anticorrupción con respecto al componente de Rendición de Cuentas.</t>
  </si>
  <si>
    <t>Diseñar y socializar  el esquema de seguimiento a compromisos adquiridos en espacios de diálogo, al igual que el informe de avance de dichos compromisos.</t>
  </si>
  <si>
    <t>Esquema e informe diseñados y socializados.</t>
  </si>
  <si>
    <t>Se cuenta con el cronograma de las acciones de diálogo y el borrador del esquema de seguimiento esta pendiente de aprobación y revisión con la Subdirección estratégica para su implmentación</t>
  </si>
  <si>
    <t>Se cuenta con cronograma acciones de dialogo, así como también se cuenta con el formato " matriz de seguimiento a compromisos adquiridos en acciones de dialogo", no se aporto evidencia de la socialización del esquema de seguimiento a los compromisos adquiridos en los espacios de dialogo.</t>
  </si>
  <si>
    <t>I Seguimiento al Plan Anticorrupción y de Atención al Ciudadano vigencia 2020 en cumplimiento Artículo 73 de la Ley 1474 de 2014</t>
  </si>
  <si>
    <t xml:space="preserve">Se evidenció que el monitoreo del PAAC no se realizó tal como lo establece el numeral 8 de los Aspectos Generales del Plan Anticorrupción “A partir de la fecha de publicación del Plan cada responsable dará inicio a la ejecución de las acciones contempladas en cada uno de sus componentes.  Cada responsable con su equipo y el jefe de Planeación deben monitorear y evaluar permanentemente las actividades establecidas en el Plan Anticorrupción y de Atención al Ciudadano.
Incumpliendo lo establecido en el Documento Estrategias para la construcción del plan anticorrupción y de atención al ciudadano - aspectos generales del plan anticorrupción y de atención al ciudadano.
</t>
  </si>
  <si>
    <t xml:space="preserve">Realizar mesas  de trabajo bimestral  con los responsables de acciones del PAAC para monitorear su ejecución </t>
  </si>
  <si>
    <t>Mesas de trabajo de monitoreo  realizadas</t>
  </si>
  <si>
    <t>La primera mesa de monitoreo se realiza en el mes de agosto,la segunda en el mes de octubre y la ultima enla primera semana del mes de diciembre.</t>
  </si>
  <si>
    <t>De acuerdo con lo informado por el proceso las mesas de monitoreo en los meses de agosto, octubre y diciembre.</t>
  </si>
  <si>
    <t>Gestión Contractual</t>
  </si>
  <si>
    <r>
      <rPr>
        <b/>
        <sz val="11"/>
        <color theme="1"/>
        <rFont val="Arial"/>
        <family val="2"/>
      </rPr>
      <t xml:space="preserve">Manual de Contratación y Supervisión. </t>
    </r>
    <r>
      <rPr>
        <sz val="11"/>
        <color theme="1"/>
        <rFont val="Arial"/>
        <family val="2"/>
      </rPr>
      <t xml:space="preserve">El procedimiento del PAA se encuentra en etapa de revisión por parte del líder del Proceso por lo cual  es necesario que se tomen las acciones correspondientes para que  se continúe  con la revisión y aprobación de este procedimiento y pueda ser oficializado a la Entidad con la finalidad que las Dependencias tengan clara la forma de gestionar el PAA frente a su elaboración, actualización y modificación. </t>
    </r>
  </si>
  <si>
    <t>Oportunidad de Mejora</t>
  </si>
  <si>
    <t>Falta de claridad en los lineamientos para la definición de las adquisiciones de la entidad</t>
  </si>
  <si>
    <t>Revisar y aprobar el procedimiento del PAA</t>
  </si>
  <si>
    <t>Procedimiento PAA aprobado de acuerdo a lo señalado en el Procedimiento de Control de Documentos y Registros</t>
  </si>
  <si>
    <t xml:space="preserve">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t>
  </si>
  <si>
    <t xml:space="preserve">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t>
  </si>
  <si>
    <t>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t>
  </si>
  <si>
    <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1"/>
        <color theme="1"/>
        <rFont val="Arial"/>
        <family val="2"/>
      </rPr>
      <t xml:space="preserve">Nota: </t>
    </r>
    <r>
      <rPr>
        <sz val="11"/>
        <color theme="1"/>
        <rFont val="Arial"/>
        <family val="2"/>
      </rPr>
      <t xml:space="preserve">Se recomienda realizar en el menor tiempo posible mesas de trabajo conjuntas para revisar y construir los documentos respectivos que viabilizan la operatividad del proceso,  integrando todas las observaciones presentadas en los seguimientos. </t>
    </r>
  </si>
  <si>
    <t xml:space="preserve">Eliana López </t>
  </si>
  <si>
    <t xml:space="preserve">Actualmente se encuentra en borrador el procedimiento, por otro lado se desarrollaron mesas de trabajo con; Planeacion, Contratación y Financiera, para la modificación del PAA </t>
  </si>
  <si>
    <t>Se observa un documento en borrador del proyecto del Procedimiento para la Elaboración del Plan Anual de Adquisiciones para la Contratación de Bienes y Servicios de la DNBC.  No se anexan soportes de las reuniones de las mesas de trabajo</t>
  </si>
  <si>
    <t>Nallivy Consuelo Noy</t>
  </si>
  <si>
    <r>
      <rPr>
        <b/>
        <sz val="11"/>
        <color theme="1"/>
        <rFont val="Arial"/>
        <family val="2"/>
      </rPr>
      <t>Manual de Contratación y Supervisión.</t>
    </r>
    <r>
      <rPr>
        <sz val="11"/>
        <color theme="1"/>
        <rFont val="Arial"/>
        <family val="2"/>
      </rPr>
      <t xml:space="preserve">  Frente a la estructuración de los estudios previos,  se evidenció que el Manual señala los puntos que debe contener, no obstante cuando se discriminan los procedimientos de cada una de las modalidades de selección se verificó que no precisión respecto a los responsables ya que solo se indica “Profesional de la Subdirección Administrativa” , teniendo en cuenta que la Subdirección la componen 7 dependencias, por lo cual es necesario frente a las actividades señalar concretamente la dependencia y encargado de efectuarla. </t>
    </r>
  </si>
  <si>
    <t>Falta de claridad y desalineación entre el Manual de Contratación, la Guía del Supervisor y el procedimiento de Gestión Contractual en cuanto a los responsables de cada proceso, supervisión de los contratós, comunicaciones entre la entidad y los oferentes, liquidaciones y normatividad vigente.</t>
  </si>
  <si>
    <t>Modificar y actualizar el Manual de Contratación y Guía del Supervisor, articulándolos con el procedimiento de Gestión Contractual</t>
  </si>
  <si>
    <t>Manual de Contratación y Guía del Supervisor actualizados y alineados con el procedimiento de Gestión Contractual</t>
  </si>
  <si>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Nota: Se recomienda realizar en el menor tiempo posible mesas de trabajo conjuntas para revisar y construir los documentos respectivos que viabilizan la operatividad del proceso,  integrando todas las observaciones presentadas en los seguimientos. </t>
  </si>
  <si>
    <t>Se contrato a la Doctora Lina Maria Chacón quien se encuentra en desarrollo del proceso contractual teniendo en cuenta las especificaciones necesarias.</t>
  </si>
  <si>
    <t>Dentro de los soportes, se evidencio que se encuentra en desarrollo el Manual de Contratación, para lo cual se contrató a una Profesional, quien envió al Proceso de Gestión Contractual un avance hasta el capítulo 2 para revisión.</t>
  </si>
  <si>
    <t xml:space="preserve">Manual de Contratación y Supervisión.  En relación a la supervisión de los contratós se observó que la Entidad cuenta con un Manual de Supervisión el cual señala como se debe realizar el seguimiento a la contratación, sin embargo este Manual debe estar mencionado en el de Contratación con la finalidad de evitar que se corra el riesgo que la Entidad desconozca la existencia de la forma de llevar a cabo la supervisión cuya consecuencia pueda ser un mal desempeño de la misma. </t>
  </si>
  <si>
    <r>
      <rPr>
        <b/>
        <sz val="11"/>
        <color theme="1"/>
        <rFont val="Arial"/>
        <family val="2"/>
      </rPr>
      <t>Nota:</t>
    </r>
    <r>
      <rPr>
        <sz val="11"/>
        <color theme="1"/>
        <rFont val="Arial"/>
        <family val="2"/>
      </rPr>
      <t xml:space="preserve"> Se recomienda realizar en el menor tiempo posible mesas de trabajo conjuntas para revisar y construir los documentos respectivos que viabilizan la operatividad del proceso,  integrando todas las observaciones presentadas en los seguimientos. </t>
    </r>
  </si>
  <si>
    <r>
      <rPr>
        <b/>
        <sz val="11"/>
        <color theme="1"/>
        <rFont val="Arial"/>
        <family val="2"/>
      </rPr>
      <t>Manual de Contratación y Supervisión.</t>
    </r>
    <r>
      <rPr>
        <sz val="11"/>
        <color theme="1"/>
        <rFont val="Arial"/>
        <family val="2"/>
      </rPr>
      <t xml:space="preserve">  En lo referente al desarrollo de la comunicación con los oferentes y contratistas, si bien el manual de contratación describe las etapas de cada una de las modalidades de selección que lleva a cabo la entidad, en donde menciona de manera implícita las comunicaciones que se realizan entre la entidad y los oferentes, se deben ajustar estos criterios claramente en el manual de contratación y  supervisión; ya que se puede generar el riesgo que los servidores públicos no tengan claro cuáles son los medios utilizados frente a los oferentes y contratistas para comunicarse con ellos cuya consecuencia puede ser la falta o debilidades en la ejecución de algunas de las etapas  en los procesos contractuales y deficiencias en el seguimiento al cumplimiento de las obligaciones por parte del supervisor al contratista.</t>
    </r>
  </si>
  <si>
    <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1"/>
        <color theme="1"/>
        <rFont val="Arial"/>
        <family val="2"/>
      </rPr>
      <t xml:space="preserve">Nota: </t>
    </r>
    <r>
      <rPr>
        <sz val="11"/>
        <color theme="1"/>
        <rFont val="Arial"/>
        <family val="2"/>
      </rPr>
      <t xml:space="preserve">Se recomienda realizar en el menor tiempo posible mesas de trabajo conjuntas para revisar y construir los documentos respectivos que viabilizan la operatividad del proceso, en aras de blindar la gestión contractual de la entidad integrando todas observaciones presentadas en los seguimientos. </t>
    </r>
  </si>
  <si>
    <t>Manual de Contratación y Supervisión.  Respecto al seguimiento de las actividades posteriores a la liquidación, se debe referir en el manual de contratación lo dispuesto en el manual de supervisión respecto a las liquidaciones y así mismo ampliar los criterios establecidos indicando los términos para la liquidación, la clase de contratós que se deben liquidar, formatos a utilizar y los documentos a adjuntar con el acta de liquidación, dado a que se puede materializar el riesgo de no liquidar el contrató conforme a los términos legales, lo que puede generar faltas disciplinarias a los supervisores de los contratós.</t>
  </si>
  <si>
    <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1"/>
        <color theme="1"/>
        <rFont val="Arial"/>
        <family val="2"/>
      </rPr>
      <t xml:space="preserve">Nota: </t>
    </r>
    <r>
      <rPr>
        <sz val="11"/>
        <color theme="1"/>
        <rFont val="Arial"/>
        <family val="2"/>
      </rPr>
      <t xml:space="preserve">Se recomienda realizar en el menor tiempo posible mesas de trabajo conjuntas para revisar y construir los documentos respectivos que viabilizan la operatividad del proceso, en aras de blindar la gestión contractual de la entidad integrando todas las observaciones presentadas en los seguimientos. </t>
    </r>
  </si>
  <si>
    <r>
      <rPr>
        <b/>
        <sz val="11"/>
        <color theme="1"/>
        <rFont val="Arial"/>
        <family val="2"/>
      </rPr>
      <t>Manual de Contratación y Supervisión.</t>
    </r>
    <r>
      <rPr>
        <sz val="11"/>
        <color theme="1"/>
        <rFont val="Arial"/>
        <family val="2"/>
      </rPr>
      <t xml:space="preserve">  Se evidenció que en el Manual de Contratación todavía se mencionan normas como el Decreto 1510 de 2015, el cual fue derogado y compilado por el Decreto 1082 de 2015 por lo que es necesario actualizar el manual de contratación respecto a la normativa vigente.  </t>
    </r>
  </si>
  <si>
    <t>Adelantar el proceso de selección acorde con el análisis jurídico de la modalidad de selección que aplica para adquirir "EL PROGRAMA DE SEGUROS DE LA DNBC" que incluye el seguro obligatorio de accidente de tránsito SOAT de los vehículos de propiedad de la DNBC con recursos de inversión y funcionamiento.</t>
  </si>
  <si>
    <t>Proceso de selección "Programa de Seguros de la DNBC" adelantado.</t>
  </si>
  <si>
    <t>Luz Helena Giraldo</t>
  </si>
  <si>
    <r>
      <t xml:space="preserve">Se evidenció a través de la Plataforma del Secop II, el cargue de los documentos que dan cuenta del proceso de licitación pública LP- 002-2019,  que tiene como objeto contratar  </t>
    </r>
    <r>
      <rPr>
        <i/>
        <sz val="11"/>
        <color theme="1"/>
        <rFont val="Arial"/>
        <family val="2"/>
      </rPr>
      <t xml:space="preserve">"El programa de seguros que ampare los bienes e intereses patrimoniales de la dirección nacional de bomberos de Colombia y aquellos por los cuales sea o llegare a ser responsable, de acuerdo con las condiciones exigidas por la entidad", , por un valor de $1.925.866.152 , </t>
    </r>
    <r>
      <rPr>
        <sz val="11"/>
        <color theme="1"/>
        <rFont val="Arial"/>
        <family val="2"/>
      </rPr>
      <t xml:space="preserve">se está adelantando la etapa de selección del proveedor;  de acuerdo al cronograma del proceso  el día 23 de diciembre de 2019 será adjudicado y se hará entrega de las garantías de la ejecución
</t>
    </r>
  </si>
  <si>
    <t xml:space="preserve">Actualmente se cuenta con una licitacion vigente hasta el año 2021 </t>
  </si>
  <si>
    <t>Se evidencio que la DNBC suscribió el Contrato No. 084 del 30 de diciembre de 2019 con la Aseguradora MAPFRE SEGUROS, el cual tiene una vigencia hasta el mes de julio de 2021,el cual se encuentra publicado en SECOP II.</t>
  </si>
  <si>
    <t>Se tomó como muestra la contratación de los servicios de aseo y cafetería para verificar la aplicación de los requisitos de Seguridad y Salud en el trabajo para la selección y evaluación de proveedores y contratistas, aunque el Supervisor de dichos contratós realiza la verificación de algunos requisitos y se cuenta con un borrador de anexo para el manual de contratación, a la fecha, dicho manual no se ha formalizado, ni se está aplicando. Incumpliendo lo establecido en el  ítem Identificación y evaluación para la adquisición de bienes y servicios, del Artículo 16, Resolución 312 de 2019.</t>
  </si>
  <si>
    <t>Debilidad en la articulación de los procesos de la DNBC.</t>
  </si>
  <si>
    <t>No seguimiento y control a riesgos que se pueden generar en la contratación de la DNBC.
Incumplimiento del Decreto 1072 de 2015 Art. 2.2.4.6.28</t>
  </si>
  <si>
    <t>1. Actualización del Manual de Contratación de la DNBC con los requisitos de Seguridad y Salud en el Trabajo para selección y evaluación de contratistas. 
2. Aprobación del Manual de Contratación por parte de los Gestores de los Proceso de Contratación y Talento Humano.
3. Aprobación del Manual de Contratación por parte del Subdirector Administrativo y Financiero. 
4. Remisión del Manual de Contratación al Proceso de Mejora Continua para revisión, codificación y publicación en la carpeta del SIGEC de la DNBC.</t>
  </si>
  <si>
    <t xml:space="preserve">N° de Actividades realizadas </t>
  </si>
  <si>
    <t xml:space="preserve">Como evidencia de la acción se presentó el documento  " Manual de Seguridad y Salud en el Trabajo para contratistas y Subcontratistas, construido por la   Subdirección Administrativa y Financiera
Gestión de Talento Humano - 2019, sin embargo la acción esta enfocada en introducir en el Manual de contratación lineamientos específicos relacionados con la aplicación de los requisitos de Seguridad y Salud en el trabajo para la selección y evaluación de proveedores y contratistas, por lo que se recomienda  que estos requisitos sean referenciados en el Manual de contratación para su articulación. </t>
  </si>
  <si>
    <r>
      <t>Se evidenció modificaciones del Plan Anual de Adquisiciones no controladas (ver comparativo cuantitativo Anexo 2) lo cual va en contravía de lo establecido en la Ley 152 de 1994 en el artículo 26 “…</t>
    </r>
    <r>
      <rPr>
        <i/>
        <sz val="11"/>
        <color theme="1"/>
        <rFont val="Arial"/>
        <family val="2"/>
      </rPr>
      <t xml:space="preserve">En la elaboración del plan de acción y en la programación del gasto se tendrán en cuenta los principios a que se refiere el artículo 3 de la presente Ley, así como las disposiciones constitucionales y legales pertinentes.” </t>
    </r>
    <r>
      <rPr>
        <sz val="11"/>
        <color theme="1"/>
        <rFont val="Arial"/>
        <family val="2"/>
      </rPr>
      <t xml:space="preserve">principio del proceso de planeación  </t>
    </r>
    <r>
      <rPr>
        <i/>
        <sz val="11"/>
        <color theme="1"/>
        <rFont val="Arial"/>
        <family val="2"/>
      </rPr>
      <t>“El plan de desarrollo establecerá los elementos básicos que comprendan la planificación como una actividad continua, teniendo en cuenta la formulación, aprobación, ejecución, seguimiento y evaluación”.</t>
    </r>
  </si>
  <si>
    <t xml:space="preserve">El Plan Anual de Adquisiciones  se modifica de conformidad con las directrices establecidas por Colombia Compra Eficiente y las dispuestas en la Ley.  
El proceso de Planeación de las necesidades de la DNBC es dinámico y se encuentra sujeto a las disposiciones de la Junta Nacional de Bomberos, de la Alta Dirección, del Ministerio de Hacienda y Crédito Público, etc.
Las modificaciones al Plan Anual de Aquisiciones se realizan conforme a los diferentes escenarios internos y/o externos que impactan la ejecución de bienes y servicios de la entidad.
La DNBC no cuenta actualmente con procedimintos y formatos estandarizados para la formulación y modificación del Plan Anual de adquisiciones
</t>
  </si>
  <si>
    <t>La DNBC no cuenta actualmente con procedimientos y formatos estandarizados para la formulación y modificación del Plan Anual de adquisiciones.</t>
  </si>
  <si>
    <t>Desarticulación en la ejcución de los recursos.
Debilidad Institucional en la implementación del principio de planeación.</t>
  </si>
  <si>
    <t>1. Elaborar el procedimiento de Plan Anual de Adquisiciones. 15/01/2020.
2. Realizar mesas de trabajo con los procesos de Gestión Financiera y Planeación Estratégica para la revisión y aprobación del Procedimiento. 07/02/2020
3. Elaborar formato de solicitud y control de modificaciones al Plan anual de Adquisiciones. 07/02/2020
4. Remisión de la documentación al líder del Proceso para revisión y aprobación. 11/02/2020
5. Remisión de la documentación al Proceso de Gestión de Análsis y Mejora Contínua para revisión metodologica, codificación y publicación en la carpeta del SIGEC. 12/02/2020
6. Socialización del Procedimiento y Formato a los gestores de los procesos involucrados. 27/03/2020</t>
  </si>
  <si>
    <t>Luz Helena Giraldo Correal</t>
  </si>
  <si>
    <t xml:space="preserve">El proceso de Gestión Contractual presenta incumplimiento en los tiempos y debilidades en los controles establecidos actualmente, lo cual va en contravía a lo establecido en el actual Manual de Contratación institucional el cual determina que: “5. PLANEACIÓN DE LA GESTIÓN CONTRACTUAL
La planeación será el pilar de los todos los procesos contractuales que adelante la Dirección Nacional de Bomberos. La aplicación de este principio implicara contar con un plan que consolide y priorice las adquisiciones de la dirección, teniendo en cuenta las necesidades diagnosticadas, la realización de estudios y análisis antes de iniciar un procedimiento de selección...” dicha priorización no se evidencia en los instrumentos actuales de la gestión contractual, por lo cual se estructura la presente No Conformidad.
</t>
  </si>
  <si>
    <t xml:space="preserve">Incumplimiento de los procesos de la entidad en la presentación oportuna de los estudios previos, análisis del sector, estudios de mercado y demás soportes requeridos para la contratación que se solicite.
Falta de atención por parte de las áreas usuarias en la presentación integral y oportuna de la información soporte del proceso contractual.
</t>
  </si>
  <si>
    <t>Falta de atención por parte de las áreas usuarias en la presentación integral y oportuna de la información soporte del proceso contractual.</t>
  </si>
  <si>
    <t>Retrazos en la contratación de los bienes y servicios planeados para la vigencia.</t>
  </si>
  <si>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</si>
  <si>
    <t xml:space="preserve">N° de Alertas generadas en el período / N° de alertas programadas en el período basadas en el PAA de la vigencia  </t>
  </si>
  <si>
    <t>El día 13 de mayo del 2020 se desarrollo un memorando emitido por el director, determinando los lineamientos en materia de contratación en donde se evidencia lo relacionado con los procesos precontractuales y contractuales de la entidad, por otro lado se desarrolla resolución describiendo los reglamentos del comité de contratación de la DNBC.</t>
  </si>
  <si>
    <r>
      <t>El Proceso de Gestión Contractual, anexa como evidencia, el memorando de fecha  13 de mayo de 2020, mediante el cual el Director General de la DNBC, a través de correo electrónico da a conocer a todos los funcionarios y contratistas de la Entidad, los "</t>
    </r>
    <r>
      <rPr>
        <i/>
        <sz val="11"/>
        <color theme="1"/>
        <rFont val="Arial"/>
        <family val="2"/>
      </rPr>
      <t>Lineamientos en materia de Contratación, para la suscripción, perfeccionamiento, supervisión y legalización de los contratos y convenios"</t>
    </r>
    <r>
      <rPr>
        <sz val="11"/>
        <color theme="1"/>
        <rFont val="Arial"/>
        <family val="2"/>
      </rPr>
      <t xml:space="preserve">. 
Igualmente se aportó el borrador del proyecto de la Resolución, </t>
    </r>
    <r>
      <rPr>
        <i/>
        <sz val="11"/>
        <color theme="1"/>
        <rFont val="Arial"/>
        <family val="2"/>
      </rPr>
      <t>“POR LA CUAL SE CONFORMA Y REGLAMENTA EL COMITÉ DE CONTRATACIÓN DE LA DIRECCIÓN NACIONAL DE BOMBEROS”</t>
    </r>
  </si>
  <si>
    <t xml:space="preserve">Se evidenció que el Proceso de Gestión Contractual, cuenta con el “Procedimiento para desarrollar las modalidades de selección de la contratación de bienes y servicios contenidos en el PAA acorde con el régimen de contratación pública 2016 V.00”, el cual no está actualizado y no cuenta con las suficientes políticas de operación que definan una línea clara de funcionamiento del proceso de gestión contractual, incumpliendo lo dispuesto en el MIPG - Dimensión - Gestión con valor para resultados. Ventanilla hacia dentro - “Desde esta primera perspectiva se revisarán las políticas y sus elementos que ha de tener en cuenta la entidad, para operar internamente tales como: la política de Fortalecimiento Organizacional y simplificación de procesos -   Procesos y procedimientos: “Comprende los requerimientos que deben cumplir las entidades, en términos de documentación, mejora y racionalización de trámites, procesos y procedimientos. En este sentido, las entidades deben disponer de reglamentos, formatos, instructivos y otra documentación, que permita precisar y estandarizar la actuación de la entidad, en su interacción con el ciudadano.” 
</t>
  </si>
  <si>
    <t>Debilidades en el Proceso de Gestión de Análisis y Mejora Continua en la revisión metodológica de los documentos en el SIGEC.
Falta de articulación entre los Procesos de Gestión contractual y Gestión de Análisis y Mejora Continua para la aprobación definitiva del Procedimiento de PAA</t>
  </si>
  <si>
    <t>Falta de articulación entre los Procesos de Gestión contractual y Gestión de Análisis y Mejora Continua para la aprobación definitiva del Procedimiento de PAA</t>
  </si>
  <si>
    <t>Falta de políticas de operación que definen la línea de funcionamiento del proceso de Gestión Contractual.</t>
  </si>
  <si>
    <t>1. Elaborar el procedimiento de Plan Anual de Adquisiciones. 15/01/2020
2. Realizar mesas de trabajo con los procesos de Gestión Financiera y Planeación Estratégica para la revisión y aprobación del Procedimiento. 07/02/2020
3. Elaborar formato de solicitud y control de modificaciones al Plan anual de Adquisiciones. 07/02/2020
4. Remisión de la documentación al líder del Proceso para revisión y aprobación. 11/02/2020
5. Remisión de la documentación al Proceso de Gestión de Análsis y Mejora Contínua para revisión metodologica, codificación y publicación en la carpeta del SIGEC. 12/02/2020
6. Socialización del Procedimiento y Formato a los gestores de los procesos involucrados. 27/03/2020</t>
  </si>
  <si>
    <t xml:space="preserve">3, El equpipo de Gestion contractual no encuentra procedente generar un formato de solicitud modificacion del PAA toda vez que se realiza esa accion cuando existe un necesidad inminente de la entidad estatal aprobada por la alta direccion 4. el grupo de Gestion contractual no encuentra procedente remitir documentos a los procesos para  su aprobacion y verificacion toda vez que quienes aprueban la modificacion de PAA son los lideres del DNBC:
</t>
  </si>
  <si>
    <t xml:space="preserve">Actualmente se encuentra en borrador el procedimiento y se  desarrollados mesas de trabajo con; Planeacion, Contratacion y Financiera, para la modificacion del PAA 
Se ejecutaron mesass de trabajo  para el desarrollo del PAA </t>
  </si>
  <si>
    <t>Se evidenció que en los  contratós de prestación de servicios de apoyo a la gestión 06, 014, 081, 087, 088 y 089 de 2018, en  el formato de hoja de vida de persona natural del DAFP, presentó  inconsistencias en la información  registrada en el campo de “Experiencia laboral” frente a las certificaciones allegadas, observando que el control de refrendación “Observaciones del jefe de recursos humanos y/o contratós”, por parte de la entidad no fue debidamente implementado, incumpliendo  lo dispuesto en la Ley 190 de 1995 artículo 4 y los lineamientos establecidos por el DAFP para el diligenciamiento del formato de hoja de vida de persona natural.</t>
  </si>
  <si>
    <t>Debilidad en la ejecución de los controles para la verificación de las hojas de vida de la función pública y las respectivas certificaciones laborales.</t>
  </si>
  <si>
    <t>Expedientes contractuales con falencias.</t>
  </si>
  <si>
    <t xml:space="preserve">Realizar sensibilización al grupo  del proceso de Gestión Contractual para que se realice una verificación rigurosa al formato de Hoja de Vida de la Función Pública y a las certificaciones de experiencia que presente el futuro contratista de la DNBC. </t>
  </si>
  <si>
    <t>Acta de sensibilización realizada</t>
  </si>
  <si>
    <t>Se desarrollaron capacitaciones en el mes de junio y julio en lo corrido del año 2020 con el personal.</t>
  </si>
  <si>
    <t>Se evidencia que el Proceso de Gestión Contractual, realizó dos (2) reuniones en los meses de junio y julio de 2020, con el equipo de trabajo con el fin de  socializar la importancia de realizar una rigurosa la verificación de los documentos que se aportan como soporte en los procesos de contratación.</t>
  </si>
  <si>
    <t>Firma de todas las hojas de vida de persona natural DAFP  por parte del Subdirector Administrativo y Financiero, una vez sean verificadas por el profesional encargado del proceso Gestión Contractual.</t>
  </si>
  <si>
    <t xml:space="preserve">Cuadro de viabilidad </t>
  </si>
  <si>
    <t>N° de Hojas de Vida verificadas y firmadas / N° de hojas de vida del personal contratado en la DNBC</t>
  </si>
  <si>
    <t xml:space="preserve">Rainer Narval Naranjo Charrasquiel/
Luz Helena Giraldo Correal
</t>
  </si>
  <si>
    <t xml:space="preserve">Se solicitara cambio de accion debdio que no es pertinente para que el area lo desarrollo porque no esta dentro de su competencia </t>
  </si>
  <si>
    <t>No se presentaron soportes de avance de la acción</t>
  </si>
  <si>
    <t>Se evidenció que la “Constancia de idoneidad y experiencia” en los contratós de Prestación de servicios profesionales No.  014, 022, 087 y 089 del 2018, y en  el documento “Verificación de los documentos de la propuesta” de los contratós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t>
  </si>
  <si>
    <t>Debilidad en la ejecución de los controles para la elaboración de los documentos propios del Proceso Gestión contractual.</t>
  </si>
  <si>
    <t>Inconsistencias en los documentos expedidos por el proceso de Gestión Contractual.</t>
  </si>
  <si>
    <t xml:space="preserve">Realizar la revisión de los documentos "Constancia de idoneidad y experiencia" y "verificación de los documentos de la propuesta" por parte de un profesional diferente al profesional que proyectó el respectivo documento a fin de verificar la consistencia de la información. </t>
  </si>
  <si>
    <t>N° de documentos con revisión / N° de documentos expedidos (Constancia de idoneidad y experiencia y verificación de los documentos de la propuesta)</t>
  </si>
  <si>
    <t xml:space="preserve">Se realiza la verificación de los documentos mencionados en esta acción por parte de los profesionales del grupo de Gestión contractual, con el fin de revisar la consistencia de la información emitida por el área que general la necesidad. Se anexa como evidencia de los pantallazos del SECOP II </t>
  </si>
  <si>
    <t>Al verificar la información de los soportes aportados, se observa que estos no guardan relación con la acción establecida, dado que en los pantallazos del SECOP, no se puede establecer la idoneidad del contratista</t>
  </si>
  <si>
    <t>Incluir en el Procedimiento Gestión Contractual el control para la revisión de los documentos "Hoja de vida DAFP", "Constancia de idoneidad y experiencia" y "verificación de los documentos de la propuesta".</t>
  </si>
  <si>
    <t>Procedimiento Gestión Contractual actualizado con controles para la revisión de los documentos "Hoja de Vida DAFP", "Constancia de idoneidad y experiencia" y "verificación de los documentos de la propuesta", publicados en la carpeta del SIGEC</t>
  </si>
  <si>
    <t>El profesional que trabaja en la actualización en el manual de contratación de la entidad tendrá en cuenta este lineamiento que se adaptara dentro del proceso de Gestión contractual. Sin embargo, como una buena acción el GGC en la actualidad se verifican los documentos que aparecen en contratación y como soporte de esto se encuentra en el Nº 4 del SECOP II.</t>
  </si>
  <si>
    <t xml:space="preserve">Al verificar la información de los soportes aportados, se observa que estos no guardan relación con la acción establecida, dado que en los pantallazos del SECOP, no se puede establecer la idoneidad del contratista.  Específicamente no se aporta el Manual del Procedimiento en el cual se contemple un numeral para la  revisión de los documentos "Hoja de Vida DAFP", "Constancia de idoneidad y experiencia" y "verificación de los documentos de la propuesta", </t>
  </si>
  <si>
    <t xml:space="preserve">Se evidenció a través de las órdenes de compra No. 26112, 30171 de 2018 y el contrató 066-2018 tomados del selectivo, que la entidad encargó en un contratista el seguimiento técnico, administrativo, financiero, contable y jurídico que sobre el cumplimiento del objeto de estos contratós se deriva, incumpliendo lo dispuesto en la Ley 80 de 1993, artículo 83 inciso 2, que dispone: “...  La supervisión consistirá en el seguimiento técnico, administrativo, financiero, contable, y jurídico que, sobre el cumplimiento del objeto del contrató, es ejercida por la misma entidad estatal cuando no requieren conocimientos especializados. Para la supervisión, la Entidad estatal podrá contratar personal de apoyo, a través de los contratós de prestación de servicios que sean requeridos. </t>
  </si>
  <si>
    <t>Designación a contratistas de la DNBC como supervisores de contratós teniendo en cuenta lo dispuesto en el artículo 44 de la Ley 1474 de 2011 y la Circular 21 de 2016 de la PGN.
Falta de personal especializado en temas específicos en la DNBC.</t>
  </si>
  <si>
    <t>Falta de personal especializado en temas específicos en la DNBC.</t>
  </si>
  <si>
    <t>Designar la supervisión de contratós de la DNBC solo a personal de planta.</t>
  </si>
  <si>
    <t>N° de designación de supervisores de empleados de planta / N° de contratós suscritos en el período.</t>
  </si>
  <si>
    <t>Capitán Germán Andrés Miranda Montenegro / Rainer Narval Naranjo Charrasquiel / Luz Helena Giraldo Correal</t>
  </si>
  <si>
    <t>De acuerdo a la ley 14 del 2011 en el marco jurídico, se da evidencia que la supervisión de los contratos la entidad estatal podrá ser realizada por personal de apoyo a travez de los contratos de prestación de servicios</t>
  </si>
  <si>
    <t xml:space="preserve">La Oficina de Control Interno evidenció, que no se ha dado cumplimiento a la acción establecida, toda vez que no se ha designado para la supervisión de los contratos a funcionarios de planta que son los que representan la Entidad. Los contratistas podrán ser contratados como personal de apoyo, pero no para ejercer la supervisión.
</t>
  </si>
  <si>
    <t>Remitir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t>
  </si>
  <si>
    <t xml:space="preserve">N° de Remisiones de la ficha técnica y costo unitario definitivo de los respectivos bienes de acuerdo al contrató de adquisición/ </t>
  </si>
  <si>
    <t>Debilidad en el diligenciamiento de documentos de seguimiento por parte del supervisor.</t>
  </si>
  <si>
    <t>Inconsistencias en la información de los documentos expedidos.</t>
  </si>
  <si>
    <t xml:space="preserve">Realizar sensibilización a los supervisores de contratós respecto a las obligaciones frente a la supervisión. </t>
  </si>
  <si>
    <t>Sensibilizaciones realizadas</t>
  </si>
  <si>
    <t>Se desarrollo dos capacitaciones de sencibilizacion con el area de Gestion contractual en los meses de Junio y julio</t>
  </si>
  <si>
    <t>Al verificar los soportes, se evidencia que el día 03 de agosto de 2020, se realizó reunión virtual con los supervisores de contratos de  prestación de servicios entidad.  Sin embargo no se tiene información sobre el asunto tratado en dicha reunión y si en esta se dio capacitación a los asistentes, relacionada con la supervisión de los contratos.</t>
  </si>
  <si>
    <t>Remitir fisicamente al Proceso de Gestión administrativa (Almacén) el respectivo comodato para revisión frente a la información de la Entrada, la Ficha Técnica, los Cuerpos de Bomberos y/o Municipios aprobados, y el respectivo bien, para generar la salida de almacén y entrega oficial del bien.</t>
  </si>
  <si>
    <t>N° de comodatos remitidos al Proceso de Gestión Administrativa / N° de bienes a entregar a los Cuerpos de Bomberos</t>
  </si>
  <si>
    <t xml:space="preserve">Se remitió al área de almacén el total de los comodatos realizados en el año 2020, con el fin de verificar la información de los formatos de entrada y salida </t>
  </si>
  <si>
    <t xml:space="preserve">Se evidencio que se aporta como soportes las salidas de almacén de los contratos de comodato 169/170/171/172/173/174/175 y 202 de 2019.  Así mismo se aportaron las salidas de almacén en forma consecutiva de los contratos 005 hasta el 0094 de 2020, y el contrato 233 de 2020.
Sin embargo no se aportó las salidas de almacén del contrato 112 de 2018 y  de la orden compra 26112 de 2018. </t>
  </si>
  <si>
    <t xml:space="preserve">Se evidenció que los contratós de prestación de servicios de apoyo a la gestión No. 06, 14, 22, 44, 50, 74, 80, 87 y 88 de 2018, pese a que se presentaron informes de  supervisión debidamente firmados, estos no reflejaron el cumplimiento de las obligaciones estipuladas en el desarrollo contractual al describirse   actividades con ejecución “En forma permanente” o  actividades copiadas con el mismo texto en todos los informes, sin hacer descripción del porcentaje de ejecución, avance o cantidad, incumpliendo  lo dispuesto en la Ley 1474 de 2011,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t>
  </si>
  <si>
    <t>Generalización de los informes de supervisión sin que se demuestren las actividades o acciones realizadas por parte de los contratistas de prestación de servicios profesionales y de apoyo a la gestión.
Adopción de formatos de supervisión, referenciando únicamente las obligaciones contractuales detalladas en los contratós de prestación de servicios profesionales y de apoyo a la gestión.</t>
  </si>
  <si>
    <t>Adopción de formatos de supervisión, referenciando únicamente las obligaciones contractuales detalladas en los contratós de prestación de servicios profesionales y de apoyo a la gestión.</t>
  </si>
  <si>
    <t>Informes de Supervisión generalizadas en los cuales no se detallan productos específicos por parte de los contratistas.</t>
  </si>
  <si>
    <t>Realizar mesa de trabajo con los supervisores de contratós, para que todas las actividades y/o acciones que desarrollen en la DNBC sean soportadas, orientadas y dispuestas de conformidad con los objetos contractuales para los cuales fueron seleccionados, guardando consonancia con lo reseñado en la Ley 1474 de 2011, el Manual de Contratación y la Guía del Supervisor de la DNBC.</t>
  </si>
  <si>
    <t>Acta de Reunión Mesa de Trabajo realizada.</t>
  </si>
  <si>
    <t xml:space="preserve">Se realizo mesa de trabajo el dia  3 de agosto del 2020. </t>
  </si>
  <si>
    <t>Designar la supervisión de los contratós de Comodato en los funcionarios de planta que posean Formación Bomberil, mientras surte la Contratación por Prestación de Servicios, como apoyo a la supervisión.</t>
  </si>
  <si>
    <t>Delegación de Supervisión</t>
  </si>
  <si>
    <t xml:space="preserve">La delegación de la supervisión esta a cargo del Doctor Carlos Lopez Asesor del despacho quien cuenta con formación bomberil </t>
  </si>
  <si>
    <t>Elaborar los Comodatos identificando las características y referencias especificas del bien a entregar</t>
  </si>
  <si>
    <t>Comodatos con Identificación</t>
  </si>
  <si>
    <t xml:space="preserve">Todos los comodatos suscritos en el año 2020 cuentan con las características y referencias especificas del bien a entregar </t>
  </si>
  <si>
    <t>Realizar el Proceso contractual de las Pólizas de Responsabilidad Civil, Todo Riesgo y Soat, antes de su vencimiento.</t>
  </si>
  <si>
    <t>Adquisición de Pólizas</t>
  </si>
  <si>
    <t xml:space="preserve">De acuerdo con la Resolución 268 de diciembre 2019, todos los bienes muebles de la DNBC se encuentran asegurados, adicionalmente se cuenta con una alerta temprana que permite identificar su vencimiento y adelantar el proceso contractual correspondiente. </t>
  </si>
  <si>
    <t>Adelantar las acciones disciplinarias a que haya lugar por el pago de intereses de mora.</t>
  </si>
  <si>
    <t>(# Procesos disciplinarios iniciados a los funcionarios de planta de la DNBC/# Procesos disciplinarios identificados relacionados con cancelación intereses moratorios cuota auditaje, aplicables a los funcionarios de planta de la DNBC)*100</t>
  </si>
  <si>
    <t>Gestión de asuntos disciplinarios</t>
  </si>
  <si>
    <t>No se han iniciado acciones legales</t>
  </si>
  <si>
    <t>A la fecha no se ha notificado al Proceso de Gestión de Asuntos Disciplinarios inicio de  proceso disciplinario relacionado con la cancelación intereses moratorios cuota auditaje</t>
  </si>
  <si>
    <t>A la fecha no se han adelantado las acciones disciplinarias a que haya lugar</t>
  </si>
  <si>
    <t>A la fecha no se evidencia avance de la acción establecida, toda vez que no se han iniciado los procedimientos disciplinarios a que haya lugar</t>
  </si>
  <si>
    <t>(# Procesos disciplinarios iniciados a los funcionarios de planta de la DNBC/# Procesos disciplinarios identificados relacionados con el pago extemporáneo de los aportes de la ARL, aplicables a los funcionarios de planta de la DNBC)*100</t>
  </si>
  <si>
    <t>No se han iniciado las acciones legales</t>
  </si>
  <si>
    <t>Se realiza auto inhibitorio de la accion con fecha 18 de noviembre de 2019, relacionado con relacionados con el pago extemporáneo de los aportes de la ARL.  La evidencia del proceso se puede verifiar en el archivo del Proceso Gestión de Asuntos Discilinarios.</t>
  </si>
  <si>
    <t>Se requiere incluir las disposiciones establecidas en el Decreto 1166/2016 procedimientos del proceso de gestión de atención al usuario, como requisito para actualizar la Resolución Nº021/2016</t>
  </si>
  <si>
    <t>Incumplimientos de la normatividad aplicable para la recepción de las PQRSD y afectación a los usuarios</t>
  </si>
  <si>
    <t>Revisar, ajustar y complementar la documentación del proceso, así como la Resolución Nº21 de 2016, con el fin incluir la reglamentación interna para la tramitación de las peticiones verbales exigencia incluida en el Decreto 1166 de 2016.</t>
  </si>
  <si>
    <t>(Documentación actualizada, ajustada y complementada/Documentación total del proceso)*100</t>
  </si>
  <si>
    <t>Gestión de atención al usuario</t>
  </si>
  <si>
    <t>Vanessa Álvarez</t>
  </si>
  <si>
    <t xml:space="preserve">Teniendo en cuenta que la segunda semana del mes de julio, se contrató personal, la socialización a los servidores de la entidad de la expedición de la resolución en mención se efectuará en la ultima semana del mes de julio de 2019,  mediante correo electrónico para su aplicación y observancia.    
</t>
  </si>
  <si>
    <t xml:space="preserve">Se estableció que la actividad propuesta fue eficaz, teniendo en cuenta el cumplimiento de lo programado.
La efectividad-  la socialización de los lienamientos establecidos con respecto a los derechos de petición verbales,  se verificará en el seguimiento al estado de las PQRS del corte de la primera vigencia de 2019   </t>
  </si>
  <si>
    <t>Se evidenció que el proceso cuenta con su caracterización, política de protección de datos , procedimiento de recepción, distribución, seguimiento y salida  de peticiones, quejas, reclamos, sugerencias y denuncias. Formalizados en el SIGEC.
Además se cuenta con protocolo de atención al usuario, carta de trato digno, informes de evaluación del servicio semestrales.</t>
  </si>
  <si>
    <t>Se evidencia que esta acción se encuentra cumplida desde el segundo seguimiento de la vigencia 2019</t>
  </si>
  <si>
    <t>Se evidenció que el proceso cuenta con su caracterización, política de protección de datos , procedimiento de recepción, distribución, seguimiento y salida  de peticiones, quejas, reclamos, sugerencias denuncias. Formalizados en el SIGEC.
Además se cuenta con protocolo de atención al usuario, carta de trato digno, informes de evaluación del servicio semestrales.</t>
  </si>
  <si>
    <t xml:space="preserve">Nallivy Consuelo Noy </t>
  </si>
  <si>
    <t>Teniendo en cuenta los seguimientos anteriores, se evidencia que la acción se encuentra cumplida en su totalidad</t>
  </si>
  <si>
    <t>Capacitar a los funcionarios de la DNBC sobre el trámite que debe hacerse a las peticiones verbales.</t>
  </si>
  <si>
    <t xml:space="preserve">Capacitación realizada </t>
  </si>
  <si>
    <t xml:space="preserve">Marisol Hortúa Reyes </t>
  </si>
  <si>
    <t xml:space="preserve">La sensibilización  acerca de la resolución 384 del 30 de octubre  de 2018,  se realizó, se registró control de asistencia </t>
  </si>
  <si>
    <t xml:space="preserve">Se realizó la capacitación programada </t>
  </si>
  <si>
    <t>Se evidenció que en el procedimiento de recepción, distribución, seguimiento y salida  de peticiones, quejas, reclamos, sugerencias y denuncias se tienen establecido el manejo de las peticiones verbales.</t>
  </si>
  <si>
    <t>Las Peticiones verbales fueron reglamentadas mediante Resolución 218 de 2019. “Por la cual se modifica la resolución 384 de2018 que reglamenta el trámite interno de peticiones, quejas, sugerencias, reclamos y denuncias ante la Dirección Nacional de Bomberos de Colombia</t>
  </si>
  <si>
    <t>Instalar un buzón de voz que reciba los derechos de petición presentados fuera del horario de atención.</t>
  </si>
  <si>
    <t>Buzón de voz instalado</t>
  </si>
  <si>
    <t>Rainer Narval Naranjo</t>
  </si>
  <si>
    <t>Se realizó cotización por parte del proceso de atención al usuario el día 8  de mayo de  2018  a Alkosto, sin embargo no existe el presupuesto para adquirir dicho equipo.  El día 16/07/19, se realizó una reunión con el Supervisor del Area Administrativa y Financiera donde se pretendia conocer el presupuesto estipulado para este año para la adquisicion del buzon de voz.</t>
  </si>
  <si>
    <t>Como la actividad no se evidenció cumplida se recomienda incluir en el estudio de necesidades del área el servicio que se debe implementar en coordinación con  las áreas de Planeación,   financiera y contratación toda vez que es una exigencia legal.</t>
  </si>
  <si>
    <t>Se cuenta con equipo y linea que permiten la recepción de mensajes de voz y texto las 24 horas del día. El equipo y la línea se pueden verificar en la oficina de atención al usuario.</t>
  </si>
  <si>
    <t>Se cuenta con una línea de celular, para la recepción de mensajes de voz y de texto, el número de la línea 310 241 4387, se encuentra referenciado en la página web de la Entidad.</t>
  </si>
  <si>
    <t>La Entidad cuenta con una línea de celular, para la recepción de mensajes de voz y de texto, el número de la línea 310 241 4387, se encuentra referenciado en la página web de la Entidad.</t>
  </si>
  <si>
    <t>Se instaló una línea de celular, para la recepción de mensajes de voz y de texto, el número de la línea 310 241 4387, con lo cual se cumple con la acción establecida</t>
  </si>
  <si>
    <t xml:space="preserve">A pesar de que se han venido implementando los diferentes canales de atención al Ciudadano, aun no se cuenta con el formulario web para presentar PQRSD, así como el mecanismo digital para seguimiento a PQRSD por parte de los Ciudadanos o registro público. 
Sin embargo, se observa que no se cuenta con recursos para la creación de la página web de propiedad de la DNBC.
 Aún no se cuenta con el formato electrónico en la página web de la Entidad para que los ciudadanos puedan presentar las PQRSD, de acuerdo con lo establecido en el artículo 76 de la Ley 1474 de 2011; </t>
  </si>
  <si>
    <r>
      <rPr>
        <b/>
        <sz val="11"/>
        <color theme="1"/>
        <rFont val="Arial"/>
        <family val="2"/>
      </rPr>
      <t xml:space="preserve">1er Por qué: </t>
    </r>
    <r>
      <rPr>
        <sz val="11"/>
        <color theme="1"/>
        <rFont val="Arial"/>
        <family val="2"/>
      </rPr>
      <t xml:space="preserve">Porque no se cuenta con sitio Web propio y tampoco con una solución tecnológica que permita enlazar los formularios digitales con el sistema de gestión documental ORFEO para radicar y hacer seguimiento de las PQRSD.
</t>
    </r>
    <r>
      <rPr>
        <b/>
        <sz val="11"/>
        <color theme="1"/>
        <rFont val="Arial"/>
        <family val="2"/>
      </rPr>
      <t>2º Por qué:</t>
    </r>
    <r>
      <rPr>
        <sz val="11"/>
        <color theme="1"/>
        <rFont val="Arial"/>
        <family val="2"/>
      </rPr>
      <t xml:space="preserve"> Porque el sitio Web que actualmente tiene la DNBC es un subdominio del portal Web de MinInterior, el cual no cuenta con las funcionalidades para la recepción y seguimiento de las PQRSD. En consecuencia, a pesar de la gestión adelantada por el proceso de Planeación Estratégica, el proceso de Gestión de atención al usuario y el proceso de Gestión de tecnología informática, no ha sido posible la consecución de recursos suficientes para esta actividad.
</t>
    </r>
    <r>
      <rPr>
        <b/>
        <sz val="11"/>
        <color theme="1"/>
        <rFont val="Arial"/>
        <family val="2"/>
      </rPr>
      <t>3er Por qué:</t>
    </r>
    <r>
      <rPr>
        <sz val="11"/>
        <color theme="1"/>
        <rFont val="Arial"/>
        <family val="2"/>
      </rPr>
      <t xml:space="preserve"> Porque el ejercicio de priorización de recursos determinó que hay otras necesidades urgentes que atender por parte de la DNBC.</t>
    </r>
  </si>
  <si>
    <t>El ejercicio de priorización de recursos determinó que hay otras necesidades urgentes que atender por parte de la DNBC.</t>
  </si>
  <si>
    <t>Apertura de investigaciones por el incumplimiento del criterio Sistema Web de Contacto, Peticiones, Quejas, Reclamos, Solicitudes, Denuncias de la Estrategia GEL</t>
  </si>
  <si>
    <t>Establecer y asignar el presupuesto requerido para implementar la página web de la DNBC de acuerdo a las exigencias del componente TIC Servicios de GEL incluyendo el formulario para la recepción de  PQRSD en la página web enlazando con ORFEO.</t>
  </si>
  <si>
    <t>% recursos asignados= (recursos asignados para la página web / recursos solicitados)*100</t>
  </si>
  <si>
    <t xml:space="preserve">No se ejecutó la actividad por falta de recursos </t>
  </si>
  <si>
    <t xml:space="preserve">Se asignaron los recursos para la implementación de la página web de la DNBC, en donde a través de contrató No. 078 del 08 de octubre de 2019, cuyo objeto es el “Contratar el desarrollo de las fases de diagnóstico, planeación, estructuración e implementación de los Sistemas de gestión de seguridad y seguridad de la información (SGSI), transición de IPV4  a IPV6, portal web institucional, arquitectura empresarial institucional y el diagnóstico, actualización y mantenimiento al Sistema de Gestión Documental ORFEO de la Dirección Nacional de Bomberos (DNBC)”, se estableció un presupuesto de $230.000.000ºº para el desarrollo del portal web institucional. La fecha de ejecución es hasta el 31 de diciembre de 2019.
Por lo anterior se solicitó a la Jefe de la Oficina de Control Interno cambio de fecha  a 31 de diciembre de 2019 para la ejecución de esta actividad por parte de los Ingenieros.
</t>
  </si>
  <si>
    <t>Se evidencia diseño versión preliminar de la página web de la entidad a través del contrató 078 de 2019</t>
  </si>
  <si>
    <t>A la fecha se tiene una nueva página web de la entidad, sin embargo no se evidencia que los formularios de las PQRSD; se enlacen con el ORFEO</t>
  </si>
  <si>
    <t xml:space="preserve">La Página web no ha entrado en funcionamiento del 100% </t>
  </si>
  <si>
    <t xml:space="preserve">El software instalado en la DNBC para el control de la documentación “Orfeo” no tiene programadas algunas opciones tales como alertas automáticas a través del correo electrónico como control en la oportunidad de las respuestas, entre otras.
Se evidenció que el sistema de gestión documental ORFEO no genera alertas sobre los términos de vencimiento de las solicitudes, de igual manera, la clasificación documental no está completa, falta por ejemplo el TRD de Tutelas y la opción de respuesta en cuanto a la clasificación de los PQRSD. </t>
  </si>
  <si>
    <t>No aplica</t>
  </si>
  <si>
    <t>Parametrizar el ORFEO con el fin de que emita alertas automáticas al correo electrónico, brindando asesoría y acompañamiento a los servidores de la DNBC en el uso adecuado de esta herramienta.</t>
  </si>
  <si>
    <t>Desarrollo realizado</t>
  </si>
  <si>
    <t>Se están generando alertas de vencimiento  de los plazos de respuesta de las PQRSD.
A la fecha se esta adelantando la actualización del Orfeo, en la cual se incluirá la parametrización para la emisión automática de respuesta de vencimiento de plazos.</t>
  </si>
  <si>
    <t>Actualmente se generan las alertas pero por parte de los profesionales de Atención al Ciudadano.  La aplicación ORFEO, se encuentra parametrizada, sin embargo no genera las alertas correspondientes</t>
  </si>
  <si>
    <t>La Aplicación ORFEO, se encuentra parametrizada, pero no genera la alertas automáticas de vencimiento</t>
  </si>
  <si>
    <t>Capacitar a todos los servidores públicos de la DNBC y contratistas en ORFEO.</t>
  </si>
  <si>
    <t>Marisol Hortúa Reyes</t>
  </si>
  <si>
    <t>Acción con anterioridad</t>
  </si>
  <si>
    <t>Se evidencia que esta acción se encuentra cumplida desde el primer seguimiento de la vigencia 2019</t>
  </si>
  <si>
    <t>Se evidenció que se han venido realizando capacitaciones y asignado Usuarios y contraseñas a los colaboradores de la entidad de la aplicación ORFEO</t>
  </si>
  <si>
    <t>Se evidencia que se dio cumplimento a la acción propuesta, toda vez que la capacitación contribuye a que los colaboradores, puedan realizar una mejor asignación y traslado de las PQRSD</t>
  </si>
  <si>
    <t>Diferencia de conceptos de PQRSD, lo que generan respuestas tardías, desorganización en la clasificación de las TRD, Incumplimiento de los términos establecidos por Ley, posibles sanciones y afectación al usuario.</t>
  </si>
  <si>
    <t xml:space="preserve">Realizar sensibilización por puestos de trabajo, acerca de los procedimientos establecidos para el trámite y respuesta de las PQRSD, el buen uso del aplicativo Orfeo y que tanto funcionarios como contratistas tengan conocimiento sobre la forma como deben proceder en caso de efectuar una respuesta a una PQRSD por correo electrónico o por teléfono. </t>
  </si>
  <si>
    <t>(# de sensibilizaciones realizadas/# de áreas de la DNBC)*100</t>
  </si>
  <si>
    <t>Andrés García</t>
  </si>
  <si>
    <t xml:space="preserve"> El instructivo de la herramienta ORFEO y el Formato de Procedimientos de PQRSD, se encuentran realizado por parte de la Oficina de Atención al Ciudadano.
 Para la vigencia 2019 se reitera mediante correo electrónico enviado al área de Planeación el 16/07/2019,  la aprobación del Instructivo de ORFEO y Formato de Procedimientos de PQRSD para posterior socialización.  </t>
  </si>
  <si>
    <t xml:space="preserve">Se evidenció que los documentos han sido objeto de ajustes teniendo en cuenta las  necesidades presentadas.
Se evidenció el correo electrónico solicitando a la Oficina de Planeación la aprobación de los documentos del proceso de atención al ciudadano.        </t>
  </si>
  <si>
    <t>Teniendo en cuenta que a través del contrató 078 de 2019 se está realizando el diagnóstico, actualización y mantenimiento al Sistema de Gestión Documental ORFEO de la Dirección Nacional de Bomberos (DNBC), y el plazo de ejecución para esta actividad es hasta el 31 de diciembre de 2019. Sobre esta actividad se aprobó  el cambio de fecha para el 31 de diciembre de 2019,  ya que una vez se ejecute esta actividad, se procederá a actualizar y socializar el Instructivo de la herramienta ORFEO.</t>
  </si>
  <si>
    <t>Se realizarán las sensibilizaciones sobre el buen uso de Orfeo una vez se culmine su actualización el cual esta en proceso de actualización.</t>
  </si>
  <si>
    <t>Ejecuto campaña de sensibilización sobre el buen uso de ORFEO al personal de la DNBC, adicionalmente se coloco el material en las áreas de la entidad.</t>
  </si>
  <si>
    <t>Se evidenció, que desde el 11 de junio mediante memorando No 20203800000203  la Subdirección Financiera y Administrativa, solicitó a Atención al Ciudadano capacitación básica de ORFEO a todos los funcionarios y contratistas de la DNBC. El 6 de agosto de 2020 el área de Gestión al Ciudadano, informa a todos los funcionarios y contratistas  sobre el inicio de capacitación básica en manejo del sistema ORFEO.
En concordancia con la acción establecida, la Oficina de Control Interno considera que el avance reportado es inferior.</t>
  </si>
  <si>
    <t xml:space="preserve"> Dar respuesta a las peticiones dentro de los términos establecidos en la normativa aplicable y la Resolución No. 021 de 2016, con el objeto de evitar sanciones de carácter disciplinario conforme a lo establecido en la Ley 1755 de 2015 artículo 31
 Dar respuesta a las peticiones dentro de los términos establecidos en la normativa aplicable, con el objeto de evitar sanciones de carácter disciplinario conforme a lo establecido en la Ley 1755 de 2015 artículo 31. </t>
  </si>
  <si>
    <t xml:space="preserve">Sanciones de carácter disciplinario conforme a lo establecido en la Ley 1755 de 2015 artículo 31. </t>
  </si>
  <si>
    <t>Dar respuesta a las peticiones dentro de los términos establecidos en la normativa aplicable y la Resolución No. 021 de 2016</t>
  </si>
  <si>
    <t># de Respuestas respondidas en los términos establecidos en la normativa aplicable y Resolución 384 de 2018 / # de respuestas en el período</t>
  </si>
  <si>
    <t>Cristhian Urrego/ Ronny Romero/Andrés García</t>
  </si>
  <si>
    <t xml:space="preserve">Se está consolidando la información del primer semestre para generar el estado de las PQRS y establecer  la oportunidad de su trámite </t>
  </si>
  <si>
    <t>La efectividad de la acción se verificará en el seguimiento al estado de las PQRS del corte de la primera vigencia de 2019.</t>
  </si>
  <si>
    <t>Actividad cumplida por el proceso de Atención al Usuario a traves de la Resolución 218 de 2019  "Por la cual se modifica la resolución 384 de 2018 que reglamenta el trámite interno de peticiones, quejas, sugerencias, reclamos y denuncias ante la Dirección Nacional de Bomberos de Colombia."</t>
  </si>
  <si>
    <t xml:space="preserve">Se evidenció el establecimiento de la  Resolución 218 de 2019  "Por la cual se modifica la resolución 384 de 2018 que reglamenta el trámite interno de peticiones, quejas, sugerencias, reclamos y denuncias ante la Dirección Nacional de Bomberos de Colombia."
Se verificó los informes de PQRSD, encontrando no se esta dando respuesta oportuna al 100% de las PQRSD de la entidad.
</t>
  </si>
  <si>
    <t xml:space="preserve">Se subsano la información pendiente y se realizaron los reportes correspondientes en la pagina de la DNBC. 
Es importante resaltar que  los informes de PQRSD se encuentran realizados y publicados hasta el mes de Julio 2020 </t>
  </si>
  <si>
    <t>La Oficina de Control Interno, considera que esta observación no se ha corregido,  toda vez que para el seguimiento del I semestre 2020, el porcentaje de inoportunidad continua siendo alto, lo que indica que la acción establecida para esta observación no ha sido efectiva. No se aportan evidencias.</t>
  </si>
  <si>
    <t>Se evidenció que la entidad no cuenta en la página web de la DNBC, con el formulario electrónico de radicación y consulta de peticiones, quejas, reclamos, denuncias y solicitudes de información pública, incumpliendo lo establecido en la Resolución 3564 de 2015, numeral 1.1 que señala. “…Los sujetos obligados deben disponer canales para la atención al ciudadano y recibir peticiones, quejas, reclamos, denuncias y solicitudes de información pública. Literal e. “Link al formulario electrónico de solicitudes, peticiones, quejas, reclamos, denuncias.”</t>
  </si>
  <si>
    <t xml:space="preserve">La DNBC no cuenta con sitio Web propio ni con una solución tecnológica que permita enlazar los formularios digitales con el sistema de gestión documental ORFEO para radicar y hacer seguimiento de las PQRSD. El sitio Web que actualmente tiene la DNBC es un subdominio del portal Web de MinInterior, el cual no cuenta con las funcionalidades para la recepción y seguimiento de las PQRSD. 
En las vigencias 2017 y 2018 se han priorizado los recursos para la implementación de la solución tecnológica de la página web, sin embargo los recursos no se han ejecutado en la respectiva vigencia, por lo que se presenta una debilidad en la ejecución de los recursos asignados para el desarrollo de la solución tecnológica de la página web de la DNBC y el sistema ORFEO.. </t>
  </si>
  <si>
    <t>Debilidad en la ejecución de los recursos asignados para el desarrollo de la solución tecnológica de la página web de la DNBC y el sistema ORFEO.</t>
  </si>
  <si>
    <t>Incumplimiento de la normatividad vigente.
Apertura de investigaciones por el incumplimiento del criterio Sistema Web de Contacto, Peticiones, Quejas, Reclamos, Solicitudes.
Denuncias de la Estrategia GEL</t>
  </si>
  <si>
    <t>Formulario electrónico temporal de  solicitudes, peticiones, quejas, reclamos y denuncias implementado en la página web de la DNBC</t>
  </si>
  <si>
    <t>Vanessa Alvarez</t>
  </si>
  <si>
    <t>El formulario temporal de PQRDS se encuentra diseñado y publicado en la página web de la DNBC en el link https://bomberos.mininterior.gov.co/node/26906. El día 08 de octubre de 2019 se celebró el contrató No. 078 de 2019, cuyo objeto es el “Contratar el desarrollo de las fases de diagnóstico, planeación, estructuración e implementación de los Sistemas de gestión de seguridad y seguridad de la información (SGSI), transición de IPV4 a IPV6, portal web institucional, arquitectura empresarial institucional y el diagnóstico, actualización y mantenimiento al Sistema de Gestión Documental ORFEO de la Dirección Nacional de Bomberos (DNBC)”, dentro del cual se estableció un presupuesto de $230.000.000oo para el portal web institucional, el cual incluirá el formulario PQRSD, y cuya fecha de ejecución será hasta el 31 de diciembre de 2019, sin embargo se cuenta con un formulario electrónico TEMPORAL en el cual el ciudadano puede tramitar PQRSD, hasta tanto se ejecuten las obligaciones del contrató anteriormente descrito, link: https://bomberos.mininterior.gov.co/node/26906.  Por lo anterior se solicitó a la Jefe de la Oficina de Control Interno cambio de fecha, la cual fue aprobada, quedando pendiente su ejecución por parte de los Ingenieron hasta el 31 de diciembre de 2019.</t>
  </si>
  <si>
    <t>Se evidencio el formulario electrónico de PQRSD en la p{agina web de la entidad.</t>
  </si>
  <si>
    <t>Se evidencio que se encuentra publicado en la página web de la entidad el formulario electrónico de PQRSD.</t>
  </si>
  <si>
    <t>Se evdencia que se dio cumplimeinto a la acción establecida</t>
  </si>
  <si>
    <t>Se evidenció que la información relacionada con los mecanismos de atención con que cuenta el grupo de valor que interactúa con la entidad, descritos en la  Resolución N° 384 de 2018, en el Protocolo de atención al usuario Código PT-AU-01 versión 1, en el Sistema de Gestión Documental - ORFEO y la Página Web de la entidad, no son consonantes ni comprensibles con las fuentes que generan la información, incumpliendo lo dispuesto en la Ley 1712 de 2014 artículo 3, en concordancia con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gestionar sus trámites”.</t>
  </si>
  <si>
    <t>Debilidad en la definición de lineamientos y en el liderazgo del Proceso Estratégico "Gestión de Atención al Usuario", asíc omo en la articulación con los diferentes procesos de la DNBC:
Falta de seguimiento y autocontrol del proceso de gestión de atención al usuario en la documentación del proceso.
Debilidad en el nivel de conocimiento específico en temas de atención al usuario y la normatividad vigente correspondiente.
Desarticulación entre los Procesos de Gestión de Atención al Usuario, Gestión Documental y Gestión de Tecnología Informática para la correcta clasificación de los canales de atención en los diferentes medios bajo los cuales son relacionados.
Inexisitencia de soporte, mantemiento y actualización del Sistema de Gestión Documental ORFEO.
Inexistencia de desarrollo de los requerimientos funcionales del Sistema Gestión Documental ORFEO.
Debilidad en la definición de las Tablas de Retención Documental de la DNBC
Debilidad en la parametrización de las Tablas de Retención Documental en el Sistema Gestión Documental ORFEO.</t>
  </si>
  <si>
    <t>Debilidad en la definición de lineamientos y en el liderazgo del Proceso Estratégico "Gestión de Atención al Usuario", asíc omo en la articulación con los diferentes procesos de la DNBC:</t>
  </si>
  <si>
    <t>Información inexacta frente a las estadísticas de las PQRDS de la DNBC.
Información confusa y compleja para el entendimiento de los ciudadanos.
Incumplimiento de la normatividad vigente.</t>
  </si>
  <si>
    <t>1. Revisión de la normatividad correspondiente acorde a lo establecido en la Ley 1712 de 2014 y Ley 1755 de 2015. (01/11/19)
2. Actualización del Protocolo de atención al usuario Código PT-AU-01 versión 1 (22/11/19)
3. Actualización del Procedimiento Rececpión, distribución y Seguimiento de Peticiones, Quejas, Reclamos, Sugerencias y Denuncias. (22/11/19)
4. Actualización de la Resolución N° 384 de 2018. (30/11/19)
5. Revisión de los Canales de Atención establecidos en la Página Web de la DNBC y solicitud de actualización de la información al área de Comunicaciones. (22/11/19)
6. Presentar ante el Comité del SIGEC los documentos requeridos para aprobación. (30/11/19)
7. Socialización del Procedimiento Recepción, distribución y Seguimiento de Peticiones, Quejas, Reclamos, Sugerencias y Denuncias a los funcionarios y contratsitas de la DNBC. (06/12/19)</t>
  </si>
  <si>
    <t>No reportan avance</t>
  </si>
  <si>
    <t xml:space="preserve">No se aportan evidencias, por lo cual no se observa avance en esta No conformidad </t>
  </si>
  <si>
    <t>Actualizar los indicadores de gestión del proceso "Gestión de Atención al Usuario" correspondientes al tema de PQRDS.</t>
  </si>
  <si>
    <t xml:space="preserve">Los indicadores se actualizaron y se enviaron al correo del subdirector administrativo y financiero y a la oficina de planeación el día 31 de Octubre de 2019 </t>
  </si>
  <si>
    <t>Se evidenció tablero de indicadores con ocho (8) indicadores formulados para el proceso con una periodicidad de medición mensual y semestral.
Aún no se cuenta con medición de los indicadores.</t>
  </si>
  <si>
    <t>Se evidenció tablero de indicadores con ocho (8) indicadores formulados para el proceso con una periodicidad de medición mensual y semestral.  Aún no se cuenta con medición de los indicadores.</t>
  </si>
  <si>
    <t>Aún no se cuenta con medición de los indicadores.</t>
  </si>
  <si>
    <t>Inefectividad de los controles diseñados en los mapas de riesgos de los procesos "Gestión de Atención al Ausario" y "Formulación, Actualización y Acompañamiento Normativo y Operativo".</t>
  </si>
  <si>
    <t>Actualizar el mapa de riesgos de gestión del Proceso Gestión de Atención al Usuario, correspondientes al tema de PQRDS.</t>
  </si>
  <si>
    <t>Mapa de Riesgos del Procesos Gestión de Atención al Asuario  actualizado</t>
  </si>
  <si>
    <t xml:space="preserve">El mapa de riesgos se actualizó con la Dra. Ingrid y el responsable de control interno  el día 31 de Octubre de 2019. </t>
  </si>
  <si>
    <t>Se evidenció la actualización del mapa de riesgos de gestión, se realizaron 4 mesas de trabajo con Planeación y Control Interno en los meses de octubre y noviembre.</t>
  </si>
  <si>
    <t>A la fecha no se ha actualizado el mapa de riesgos.</t>
  </si>
  <si>
    <t>Se evidencio que a la fecha del seguimiento no se ha publicado el informe mensual correspondiente al mes de diciembre de 2019, así como tampoco se ha publicado en informe semestral de las PQRSD correspondiente al segundo semestre de la vigencia 2019. Incumpliendo lo establecido en el artículo 48 de la resolución 218 de 2019, así como la Circular Externa No. 001 del 20 de octubre de 2011, No. 3 que señala: “… Este registro deberá ser publicado en la página Web u otro medio que permita a la ciudadanía su consulta y seguimiento</t>
  </si>
  <si>
    <r>
      <rPr>
        <b/>
        <sz val="11"/>
        <color theme="1"/>
        <rFont val="Arial "/>
      </rPr>
      <t>1º  Por que: l</t>
    </r>
    <r>
      <rPr>
        <sz val="11"/>
        <color theme="1"/>
        <rFont val="Arial "/>
      </rPr>
      <t xml:space="preserve">os contratos del personal competente terminaron el 31 de diciembre de 2019. 
</t>
    </r>
    <r>
      <rPr>
        <b/>
        <sz val="11"/>
        <color theme="1"/>
        <rFont val="Arial "/>
      </rPr>
      <t xml:space="preserve">
2º por que:</t>
    </r>
    <r>
      <rPr>
        <sz val="11"/>
        <color theme="1"/>
        <rFont val="Arial "/>
      </rPr>
      <t xml:space="preserve"> sin la validación de la información por parte del equipo de atención al ciudadano no fue posible crear los informe de PQRSD. 
</t>
    </r>
    <r>
      <rPr>
        <b/>
        <sz val="11"/>
        <color theme="1"/>
        <rFont val="Arial "/>
      </rPr>
      <t>3º por que;</t>
    </r>
    <r>
      <rPr>
        <sz val="11"/>
        <color theme="1"/>
        <rFont val="Arial "/>
      </rPr>
      <t xml:space="preserve"> se contrató el personal desde el día 27 de febrero 2020, por esa razón, no se realizó el reporte a tiempo debido que  las fechas ya estaban vencidas para la creación y publicación del informe PQRSD del año 2019. 
</t>
    </r>
    <r>
      <rPr>
        <b/>
        <sz val="11"/>
        <color theme="1"/>
        <rFont val="Arial "/>
      </rPr>
      <t>4. Por que:</t>
    </r>
    <r>
      <rPr>
        <sz val="11"/>
        <color theme="1"/>
        <rFont val="Arial "/>
      </rPr>
      <t xml:space="preserve"> Falta de personal para  realizar la actualización de los procedimientos de PQRSD </t>
    </r>
  </si>
  <si>
    <t xml:space="preserve">Falta de personal para realizar la actualización de los informes de PQRSD
</t>
  </si>
  <si>
    <t xml:space="preserve">Incumplimiento de la normatividad en la gestión de reportes mensual y semestrales de PQRSD 
</t>
  </si>
  <si>
    <t>Subsanar información pendiente a trazada, con el fin de colocar al día las PQRSD y generar reportes en la fecha estipulada</t>
  </si>
  <si>
    <t xml:space="preserve">
Nº de informes formulados / Nº de informes pendiente por requeridos*100</t>
  </si>
  <si>
    <t xml:space="preserve">Andres Garcia </t>
  </si>
  <si>
    <t>Al verificar la página web de la entidad, se evidenció que los informes mensuales de PQRSD, se encuentra debidamente publicaos mes a mes hasta junio de 2020.
Sin embargo al verificar la información no se observa la publicación del Informe Semestral consolidado correspondiente al segundo semestre del año 2019.</t>
  </si>
  <si>
    <t>Se encontró que el Sistema de Gestión Documental ORFEO durante el segundo semestre de 2019 no estuvo parametrizado para generar alertas de vencimiento de términos para responder oportunamente las PQRSD, así como tampoco para su acceso de forma remota, lo cual podría generar respuestas fuera de los términos establecidos en el artículo 14 de la Ley 1755 de 2015, MIGP-Dimensión Gestión con valores para resultados 3.2.1.3 Política Gobierno Digita Lograr procesos internos, seguros y eficientes a través del fortalecimiento de las capacidades de gestión de tecnologías de información</t>
  </si>
  <si>
    <r>
      <rPr>
        <b/>
        <sz val="11"/>
        <color theme="1"/>
        <rFont val="Arial "/>
      </rPr>
      <t xml:space="preserve">1. Por que: </t>
    </r>
    <r>
      <rPr>
        <sz val="11"/>
        <color theme="1"/>
        <rFont val="Arial "/>
      </rPr>
      <t xml:space="preserve">A la fecha se sigue manejando una versión no parametrizada del sistema.     
</t>
    </r>
    <r>
      <rPr>
        <b/>
        <sz val="11"/>
        <color theme="1"/>
        <rFont val="Arial "/>
      </rPr>
      <t xml:space="preserve">2. Por que: </t>
    </r>
    <r>
      <rPr>
        <sz val="11"/>
        <color theme="1"/>
        <rFont val="Arial "/>
      </rPr>
      <t xml:space="preserve">El sistema ORFEO no tiene las herramientas necesarias para generar alertas de los documentos ingresados a la dirección. </t>
    </r>
  </si>
  <si>
    <t xml:space="preserve">El sistema ORFEO no tiene las herramientas necesarias para generar alertas de los documentos ingresados a la dirección. </t>
  </si>
  <si>
    <t xml:space="preserve">Demora en el tiempo de respuesta establecidos por la ley 1755 del 2015. </t>
  </si>
  <si>
    <t>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t>
  </si>
  <si>
    <t xml:space="preserve">
Nº Requeriemintos ejecutados/ Nª de requerimientos requeridos * 100</t>
  </si>
  <si>
    <t xml:space="preserve">El mes de julio se envió al área de TI el requerimiento por parte del la Gestión de atención al Usuario </t>
  </si>
  <si>
    <t>Se observó que a través del correo atencionciudadano@dbnc.gov.co, se remitió correo electrónico a proceso de Gestión de Tecnología Informática, informe con las necesidades técnicas del aplicativo ORFEO, que deben ser contempladas, para optimizar la herramienta.</t>
  </si>
  <si>
    <t>Se evidenció 210 PQRDS con respuesta extemporánea y vencidas equivalentes al 21.34% del total de las 984 PQRSD, incumpliendo lo dispuesto en la Ley 1755 de 2015 que establece en el Artículo 14 y 21 los términos para resolver y trasladar  las  peticiones presentadas por los usuarios, así como lo establecido en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t>
  </si>
  <si>
    <t xml:space="preserve">1º por que; Retrasó  en la contratación de la personal contratista para el apoyo de las actividades del área gestión de atención al ciudadano. 
2º por que: No se generaron las alertas de PQRSD por parte de la oficina de atención al ciudadano, debido que no se contaba con el personal después del 31 de Diciembre del 2019. 
3º Por que: Se identificó un bajo nivel de compromiso en la realización de la gestión oportuna de respuesta a las solicitudes de PQRSD  por parte de las diferentes áreas de la DNBC
</t>
  </si>
  <si>
    <t>Se identifica bajo nivel de compromiso en la gestión oportuna para dar respuesta a la solicitud de PQRSD</t>
  </si>
  <si>
    <t>Vencimiento de Términos en respuestas a PQRDS,</t>
  </si>
  <si>
    <t>Socializar con el personal de la DNBC las responsabilidades acerca de la atención oportuna de las PQRSD allegadas a la entidad.</t>
  </si>
  <si>
    <t>Nº de servidores públicos capacitados /Nº total de servidores  de la DNBC * 100</t>
  </si>
  <si>
    <t>Se realizo una capacitación por medio de una campaña de sencibilizacion el día 01 junio 2020, especificando el tiempo de respuesta en las PQRSD,  con el personal de la DNBC, adicionalmente se  publico en las diferentes áreas la pieza gráfica</t>
  </si>
  <si>
    <t>Al verificar las evidencias aportadas, frente a la acción establecida, la Oficina de Control Interno, observa que lo realizado no es suficiente para dar a conocer a los funcionarios y contratistas las responsabilidades sobre la oportunidad en las respuestas a las PQRSD allegadas a la Entidad. No se evidencia soporte de alguna capacitación que se haya dado a los colaboradores de la Entidad, frente a la importancia y obligación de dar respuesta en los términos establecidos a las PQRSD que se radican en la entidad.</t>
  </si>
  <si>
    <t xml:space="preserve">1º por que; retrasó  en la contratación del personal contratista de apoyo a la gestión de atención al ciudadano. 
2º por que: No se generaron las alertas de PQRSD por parte de la oficina de atención al ciudadano, debido que no se contaba con el personal después del 31 de Diciembre del 2019. 
3º Por que:Se identifica bajo nivel de compromiso en la gestión oportuna para dar respuesta a la solicitud de PQRSD
</t>
  </si>
  <si>
    <t>Informe mensual a la alta Dirección sobre PQRSD con respuesta extemporánea y vencidas para la toma de decisiones.</t>
  </si>
  <si>
    <t xml:space="preserve">Nº de informes Realizados  / Nº de informes programados * 100 </t>
  </si>
  <si>
    <t>Se realizo informe para los meses de mayo y junio sobre las PQRSD.</t>
  </si>
  <si>
    <t>Al verificar la información suministrada por el Proceso de Gestión de Atención al Usuario, se evidencia que se aportan los informes consolidados de PQRSD de los meses de mayo y junio de 2020.  Sin embargo lo contemplado en la acción corresponde a que se debe enviar  un Informe mensual a la alta Dirección sobre PQRSD con respuesta extemporánea y vencidas para la toma de decisiones.  Informe que no remitió como evidencia de cumplimiento.</t>
  </si>
  <si>
    <t>En revisión de la muestra aleatoria seleccionada de 984 PQRSD tramitadas en el segundo semestre de  2019, se encontró una inadecuada clasificación de las PQRSD por tanto se tienen 18 Peticiones de interés particular, las cuales corresponden a OPAS (otros procedimientos administrativos), tales como Aval y Reconocimiento de Instructores de Bomberos, Presentación de Proyectos de los Cuerpos de Bomberos y Registro de Capacitación Bomberil, además se encontró 2 más que corresponden a una simple correspondencia, además se tienen  58 registros clasificados “Informe con respuesta” para un total de 78 registros identificados incorrectamente como PQRSD, incumpliendo lo establecido en artículo 16 de la Ley 1755 de 2015.</t>
  </si>
  <si>
    <t>1º Por que; al momento de clasificarlas ORFEO no permite diferenciar entre una PQRSD y OPAS.
2º Por que; se realizó de manera manual la clasificación existiendo errores humanos. 
3º Porque; retrasó  en la contratación del personal.</t>
  </si>
  <si>
    <t>Demora en la contratación del personal
Parametrizacion del sistema ORFEO en la clasificación de las OPAS Y PQRSD</t>
  </si>
  <si>
    <t xml:space="preserve">Se agrega información que no es parte de los informes PQRSD </t>
  </si>
  <si>
    <t>Capacitación al personal del proceso de GAU sobre clasificación de PQRSD y OPAS</t>
  </si>
  <si>
    <t xml:space="preserve">No. De servidores públicos capacitados / No, de servidores públicos del proceso de GAU * 100 </t>
  </si>
  <si>
    <t xml:space="preserve">Se realizo capacitacion el dia 27-06-2020 al personal de Gestion y atencion al usuario, Adicionalmente se socializo en compañía del area de FANO, con el fin de socializarles la clasificacion de PQRSD y OPAS </t>
  </si>
  <si>
    <t>Dentro de los soportes remitidos, se anexa un acta de asistencia a una reunión del grupo GAU el día 27 de junio de 2020, cuyo tema fue capacitación OPAS, sin embargo no obra soporte que se haya dictado capacitación frente al tema del tratamiento de las PQRSD.</t>
  </si>
  <si>
    <t>Se encontró que las peticiones con radicado 20193320017962, 20193320029752 y 20193320032672 tuvieron un registro tardío en la base de datos de la Oficina de Atención al Ciudadano de hasta 2 días, que, aunque no afectaron el estado de las peticiones, se podría generar respuestas fuera de los términos establecidos en el artículo 14 de la Ley 1755 de 2015.</t>
  </si>
  <si>
    <r>
      <rPr>
        <b/>
        <sz val="11"/>
        <color theme="1"/>
        <rFont val="Arial "/>
      </rPr>
      <t xml:space="preserve">1º Por que: </t>
    </r>
    <r>
      <rPr>
        <sz val="11"/>
        <color theme="1"/>
        <rFont val="Arial "/>
      </rPr>
      <t xml:space="preserve">La persona suplente de atención al usuario no realizaba las funciones asignadas de verificación para radicar, por falta de conocimiento del proceso,  generando de uno a dos días de retazo, hasta que el encargado del proceso lo realizaba.
</t>
    </r>
  </si>
  <si>
    <t xml:space="preserve">No se contó con el personal idóneo en el área para el funcionamiento total de la oficina </t>
  </si>
  <si>
    <t>Capacitar a todo el personal del proceso en los diferentes roles a fin de que se cuente con el conocimiento necesario para desempeñarse adecuadamente.</t>
  </si>
  <si>
    <t>No. De servidores públicos capacitados / No, de servidores públicos del proceso de GAU* 100</t>
  </si>
  <si>
    <t xml:space="preserve">Se realizo capacitacion el dia 27-06-2020 al personal de Gestion atencion al usuario, Adicionalmente se socializo en compañía del area de FANO, con el fin de socializarles la clasificacion de PQRSD y OPAS </t>
  </si>
  <si>
    <t xml:space="preserve">Al verificar los documentos de respuesta registrados con los números de radicado 2019100000133 -3, 2019100000137-3 y 2019100000102-3, se encontró lo siguiente:
 Los radicados terminados en “3” corresponden a circulares o memorandos internos de acuerdo con la estructura documental del ORFEO, por lo tanto no corresponde a la respuesta de las PQRSD.  
 Estos radicados corresponden a OPA´s (registro de capacitación Bomberil) y en el aplicativo se encuentra el formato en blanco, aunque la respuesta a los Cuerpos de Bomberos se dio vía correo electrónico, se requiere dar el cierre adecuado a los documentos en ORFEO y dejar la trazabilidad de las respuestas emitidas por la entidad.
Lo anterior genera incumplimiento a lo establecido en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
</t>
  </si>
  <si>
    <r>
      <rPr>
        <b/>
        <sz val="11"/>
        <color theme="1"/>
        <rFont val="Arial "/>
      </rPr>
      <t xml:space="preserve">1º por que: </t>
    </r>
    <r>
      <rPr>
        <sz val="11"/>
        <color theme="1"/>
        <rFont val="Arial "/>
      </rPr>
      <t xml:space="preserve">los funcionarios y/o contratistas generaban respuestas sin verificación del número de salida
</t>
    </r>
    <r>
      <rPr>
        <b/>
        <sz val="11"/>
        <color theme="1"/>
        <rFont val="Arial "/>
      </rPr>
      <t xml:space="preserve">2º por que: </t>
    </r>
    <r>
      <rPr>
        <sz val="11"/>
        <color theme="1"/>
        <rFont val="Arial "/>
      </rPr>
      <t xml:space="preserve">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t>
    </r>
    <r>
      <rPr>
        <b/>
        <sz val="11"/>
        <color theme="1"/>
        <rFont val="Arial "/>
      </rPr>
      <t>3º Por que:</t>
    </r>
    <r>
      <rPr>
        <sz val="11"/>
        <color theme="1"/>
        <rFont val="Arial "/>
      </rPr>
      <t xml:space="preserve"> desconocimiento de la norma y del funcionamiento del ORFEO. 
</t>
    </r>
    <r>
      <rPr>
        <b/>
        <sz val="11"/>
        <color theme="1"/>
        <rFont val="Arial "/>
      </rPr>
      <t xml:space="preserve">4º Por que: </t>
    </r>
    <r>
      <rPr>
        <sz val="11"/>
        <color theme="1"/>
        <rFont val="Arial "/>
      </rPr>
      <t xml:space="preserve">Falta de conocimiento de los funcionarios y/o contratistas para la  generación de respuesta  según la clasificación de ORFEO </t>
    </r>
  </si>
  <si>
    <t xml:space="preserve">Falta de conocimiento de los funcionarios y/o contratistas para la  generacion de respuesta  según la clasificación de ORFEO </t>
  </si>
  <si>
    <t>Desgaste administrativo por la mala clasificación según ORFEO</t>
  </si>
  <si>
    <t>Capacitación obligatoria a todo el personal de la DNBC usuarios de ORFEO en el uso y manejo de la herramienta.</t>
  </si>
  <si>
    <t>Nº de servidores públicos capacitados / Nº total de servidores públicos con usuario de Orfeo asignado * 100</t>
  </si>
  <si>
    <t>Se  realizado capacitacion individual con los procesos de Contratacion,  Subdireccion Administrativa, Archivo y Fano, adicionalmente se envio capacitcion para el dia 06 de agosto 2020 a todo el personal  DNBC, con isntructivo del manejo de ORFEO</t>
  </si>
  <si>
    <t>Se evidenció que se iniciaron las capacitaciones básicas en el manejo de ORFEO a la Subdirección Administrativa, Contratación, Archivo y FANO.  Así mismo, Atención al Ciudadano emitió el memorando 20203800000203 de fecha 11 de junio de 2020 informando que cada área deberá programar la fecha para la capacitación del aplicativo OKRFEO, el cual fue socializado a toda la entidad, el día 06 de agosto de 2020.</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</si>
  <si>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4.Por que: Falta de conocimiento de los funcionarios y/o contratistas para la  generación de respuesta  según la clasificación de ORFEO </t>
  </si>
  <si>
    <t xml:space="preserve">Notificar mediante comunicación escrita las responsabilidades sobre el buen uso de la herramienta de ORFEO </t>
  </si>
  <si>
    <t>Nºde servidores públicos notificados/ Nº total de servidores públicos con asignación de usuario de Orfeo Asignado *100</t>
  </si>
  <si>
    <t>Se realizo envió a todos los funcionarios responsables de dar respuestas a los diferentes requerimientos de la DNBC, adicionalmente trabaja en un documento para realizar el envió a todos los funcionarios de la DNBC que cuenten con correo institucional.</t>
  </si>
  <si>
    <t>80%%</t>
  </si>
  <si>
    <t>Se observó que mediante correo electrónico de fecha 07 de junio de 2020, a través del correo de atención al ciudadano, se socializó con algunos colaboradores los términos para dar respuesta a los PQRSD, así mismo se les notificó los documentos quien tienen pendiente de trámite en el aplicativo ORFEO.  Sin embargo se encuentra pendiente la capacitación en ORFEO.</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</si>
  <si>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No se tiene una herramienta para el seguimiento a los usuarios de ORFEO en el cierre periódicode PQRSD
</t>
  </si>
  <si>
    <t>No se tiene una herramienta para el seguimiento a los usuarios de ORFEO en el cierre periódicode PQRSD</t>
  </si>
  <si>
    <t>Realizar informes mensuales sobre el estado de ORFEOS sin cierre</t>
  </si>
  <si>
    <t xml:space="preserve">Nº de informes Realizados / Nº de informes solicitados*100 </t>
  </si>
  <si>
    <t xml:space="preserve">
Se realizo solicitud formal al area de GTI sobre los estados de ORFEO, aun no se tienen respuesta pero se evidencia el seguimiento por parte de GAU  a cada uno de los correos donde se evidencia y se relacionalos ORFEOS vencidos </t>
  </si>
  <si>
    <t>Se observó que a través del correo atencionciudadano@dbnc.gov.co, se remitió correo electrónico a proceso de Gestión de Tecnología Informática, informe con las necesidades técnicas del aplicativo ORFEO, que deben ser contempladas, para optimizar la herramienta.  
Así mismo se evidencia que se remito correo a los usuarios que registran documentos en ORFEO en estado vencidos, para que den respuesta a los mismos.</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</si>
  <si>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 Por que: No se tiene una herramienta para el seguimiento a los usuarios de ORFEO en el cierre periódicode PQRSD
</t>
  </si>
  <si>
    <t xml:space="preserve">Establecer formato de paz y salvo al personal contratista con usuario de ORFEO para su último pago. 
</t>
  </si>
  <si>
    <t># de Contratistas con paz y salvo/ # total de Contratistas con usuarios de ORFEO*100</t>
  </si>
  <si>
    <t>El area de contratación y gestión financiera estan realizando la revisión de procedimienti formato de paz y salvo donde quedará incluido el intem de ORFEO para la presentación  de la ultima cuenta de cobro de los contratsitas, se espera la formalización para su implementación y reportar sobre este el indicador de avance.</t>
  </si>
  <si>
    <t>No se aportaron evidencias de avance frente a la acción establecida</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</si>
  <si>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4º Por que: Falta de conocimiento de los funcionarios y/o contratistas para la  generación de respuesta  según la clasificación de ORFEO </t>
  </si>
  <si>
    <t xml:space="preserve">Capacitar al personal encargado de generar respuestas sobre el manejo de del sistema ORFEO </t>
  </si>
  <si>
    <t xml:space="preserve">
Nº de funcionarios capacitados/ N° Total de Funcionarios *100</t>
  </si>
  <si>
    <t>01/06/202</t>
  </si>
  <si>
    <t xml:space="preserve">Se realizo capitación el día 06 de agosto 2020 a todo el personal DNBC, sobre el instructivo de manejo de ORFEO </t>
  </si>
  <si>
    <t>Se evidenció que se iniciaron las capacitaciones básicas en el manejo de ORFEO a la Subdirección Administrativa, Contratación, Archivo y FANO.  Así mismo, Atención al Ciudadano emitió el memorando 20203800000203 de fecha 11 de junio de 2020 informando que cada área deberá programar la fecha para la capacitación del aplicativo ORFEO, el cual fue socializado a toda la entidad, el día 06 de agosto de 2020.</t>
  </si>
  <si>
    <t>Se encontró que el radicado 20193320031512 se encuentra duplicado en las filas 883  y 897 de la base de datos de PQRSD, lo cual podría generar variación en la estadística de PQRSDS gestiónadas por la entidad de acuerdo con lo establecido en el Modelo Integrado de Planeación y Gestión MIPG, dimensión Información y Comunicaciones, que hace referencia a la “Información necesaria para el análisis y gestión de los procesos de la entidad y la toma de decisiones basada en la evidencia”.</t>
  </si>
  <si>
    <r>
      <rPr>
        <b/>
        <sz val="11"/>
        <color theme="1"/>
        <rFont val="Arial "/>
      </rPr>
      <t>1º por que:</t>
    </r>
    <r>
      <rPr>
        <sz val="11"/>
        <color theme="1"/>
        <rFont val="Arial "/>
      </rPr>
      <t xml:space="preserve"> Existe retazo en la  contratación de personal. 
</t>
    </r>
    <r>
      <rPr>
        <b/>
        <sz val="11"/>
        <color theme="1"/>
        <rFont val="Arial "/>
      </rPr>
      <t xml:space="preserve">
2º por que: </t>
    </r>
    <r>
      <rPr>
        <sz val="11"/>
        <color theme="1"/>
        <rFont val="Arial "/>
      </rPr>
      <t>el funcionario y/o contratista encuentran el área de trabajo con actividades pendientes de meses atrás, por lo que el reporte se realizó de manera rápido ocasionando errores humanos por el límite tiempo estipuladas para entrega de los PQRSD.
3º Por que: Falta de control para los reportes de PQRSD por la gestión</t>
    </r>
  </si>
  <si>
    <t>Falta de control por el personal para la elaboracion de  los reportes de PQRSD por la gestión</t>
  </si>
  <si>
    <t xml:space="preserve">Duplicidad de la información, generando baja credibilidad de la misma </t>
  </si>
  <si>
    <t xml:space="preserve">Realizar e implementar un cuadro de control de los radicados de PQRSD  que permita la doble verificacion de la informacion por parte del personal asignado </t>
  </si>
  <si>
    <t xml:space="preserve">Cuadro de control implementado </t>
  </si>
  <si>
    <t>Se implemento un cuadro de Seguimiento y alerta de vencimiento  el día 30 de junio del 2020,  identificando lo siguiente; Nombre, tipo de petición, tiempo de vencimiento,Numero de radicado y estado, llevando un control y verificación por parte del Gestor de atención al usuario
Este archivo se encuentra en DRIVE donde los funcionarios y contratistas de atención a ciudadano alimentan el contenido del documentó de igualmente con permiso de lectura de control interno para su debida revisión</t>
  </si>
  <si>
    <t>Se evidencio que se implemento un cuadro en Excel, mediante el cual se registra Seguimiento y Alerta de vencimientos de PQRS, en el cual se establecieron los siguientes campos: Responsable, tipo de petición, tiempo de respuesta, número de radicación, fecha de radicación, estado y fecha de envío radicado, el cual se encuentra alimentado de forma manual desde el 01 de junio de 2020.</t>
  </si>
  <si>
    <t>Se implementó un cuadro en Excel donde se registra el ingreso de las peticiones, el cual se viene alimentando manualmente desde el 01 de junio de 2020..</t>
  </si>
  <si>
    <t>Se recomienda seguir llevando el cuadro en excel, hasta tanto no se parametrice el sistema de alarmas en ORFEO, para evitar que se generen debilidades en los procesos y procedimientos.</t>
  </si>
  <si>
    <r>
      <rPr>
        <b/>
        <sz val="11"/>
        <color theme="1"/>
        <rFont val="Arial "/>
      </rPr>
      <t xml:space="preserve">1º por que: </t>
    </r>
    <r>
      <rPr>
        <sz val="11"/>
        <color theme="1"/>
        <rFont val="Arial "/>
      </rPr>
      <t xml:space="preserve">Existe retazo en la  contratación de personal. 
</t>
    </r>
    <r>
      <rPr>
        <b/>
        <sz val="11"/>
        <color theme="1"/>
        <rFont val="Arial "/>
      </rPr>
      <t xml:space="preserve">
2º por que</t>
    </r>
    <r>
      <rPr>
        <sz val="11"/>
        <color theme="1"/>
        <rFont val="Arial "/>
      </rPr>
      <t>: el funcionario y/o contratista encuentran el área de trabajo con actividades pendientes de meses atrás, por lo que el reporte se realizó de manera rápido ocasionando errores humanos por el límite tiempo estipuladas para entrega de los PQRSD.</t>
    </r>
  </si>
  <si>
    <t>Falta de personal capacitado para realización de reportes de los informes de PQRSD</t>
  </si>
  <si>
    <t>Dentro de los soportes remitidos, se anexa un acta de asistencia a una reunión del grupo GAU el día 27 de junio de 2020, cuyo tema fue capacitación OPAS.</t>
  </si>
  <si>
    <t>Se encontró que producto del incumplimiento en la respuesta oportuna de las PQRSD, en el segundo semestre de 2019 la entidad recibió cuatro (4) tutelas, por cuanto los Ciudadanos consideraron que se les vulneró sus derechos constitucionales fundamentales. Incumpliendo lo establecido en el artículo 14 de la Ley 1755 de 2015, en el cual se establecen los “Términos para resolver las distintas modalidades de peticiones”</t>
  </si>
  <si>
    <t>1º Por que: Retraso en la contratación del personal contratista para el  apoyo del proceso de formulación normativa 
2º Por que: Debilidad en la aplicación de controles para disminuir los riesgos de vencimiento de términos</t>
  </si>
  <si>
    <t>Debilidad en la aplicación de controles para disminuir los riesgos de vencimiento de terminos</t>
  </si>
  <si>
    <t xml:space="preserve">Generar una socialización (termino de las peticiones de los traslados)  periódica del procedimiento y sus controles al personal asignado al proceso de FANO y GAU.
</t>
  </si>
  <si>
    <t xml:space="preserve">No. De servidores públicos capacitados / No, de servidores públicos del proceso de FANO y GAU * 100 </t>
  </si>
  <si>
    <t xml:space="preserve">Se generaron alertar según vencimientos encontrados y fueron socializados con la persona a la cual se le encontró los vencimientos </t>
  </si>
  <si>
    <t>Se aporta un acta de capacitación en OPAS, realizada el día 27 de junio de 2020 a los colaboradores de GAU y FANO, sin embargo no se evidencia que se estén realizando las capacitaciones o socializaciones en forma periódica, tal y como lo establecieron en las acciones.</t>
  </si>
  <si>
    <t>Generar semanalmente un reporte de alertas de vencimiento de términos de las PQRSD allegadas al proceso</t>
  </si>
  <si>
    <t>N° de Alertas generadas en el período / N° de alertas programadas en el período * 100</t>
  </si>
  <si>
    <t xml:space="preserve">Las alertas de vencimiento se evidencia en el cuadro de seguimiento </t>
  </si>
  <si>
    <t xml:space="preserve">Se evidenció que el día 26 de junio de 2020 a través de correo electrónico, se informó que ORFEOS se encuentran vencidos al igual que el responsable de darle trámite.  Sin embargo la acción establece que se generara informe semanal como alerta frente a los vencidos. </t>
  </si>
  <si>
    <t>Se evidencio que a la fecha del seguimiento no se han publicado los informes mensuales correspondientes a los meses de enero a abril de 2020. Incumpliendo lo establecido en el artículo 48 de la resolución 218 de 2019, así como la la Circular Externa No. 001 del 20 de octubre de 2011, No. 3 que señala: “… Este registro deberá ser publicado en la página Web u otro medio que permita a la ciudadanía su consulta y seguimiento</t>
  </si>
  <si>
    <t>Porque no existe personal de planta responsable del Proceso de Gestión de Atención al Usuario
Estas actividades son desarrolladas por Contratistas.</t>
  </si>
  <si>
    <t>Incumplimiento a la ley de acceso y transparencia a la informacion publica retrasos en los tiempos de respuesta a los usuarios, faltas disciplinarias</t>
  </si>
  <si>
    <t xml:space="preserve">Generar informes pendientes correspondientes a los meses desde enero hasta abril.
</t>
  </si>
  <si>
    <t>No. De informes elaborados</t>
  </si>
  <si>
    <t>Jorge Amarillo</t>
  </si>
  <si>
    <t>Se generaron los informes de Enero hasta Abril y se ecuentran publicados en la Pagina de la DNBC</t>
  </si>
  <si>
    <t xml:space="preserve">Al verificar la página web de la entidad, se evidenció que los informes mensuales de PQRSD, se encuentra debidamente publicaos mes a mes hasta junio de 2020.
</t>
  </si>
  <si>
    <t>Se encuentran publicados en la página web todos los informes mensuales de las PQRSD</t>
  </si>
  <si>
    <t>Los informes de PQRSD</t>
  </si>
  <si>
    <t>Se encontró que, aunque se ha venido adelantando la aplicación de encuestas de percepción del Ciudadano respecto a la calidad y accesibilidad de la oferta institucional, a la fecha no se cuenta con informes de percepción del Ciudadano para la toma de decisiones. Incumpliendo lo establecido en el documento Estrategias para la construcción del plan anticorrupción y de atención al ciudadano – componente mecanismos para mejorar la atención al ciudadano, e) Relacionamiento con el ciudadano, así como el PAAC DNBC 2020.</t>
  </si>
  <si>
    <t>Debido al represamiento de información en PQRS, no se adelantaron actividades para el desarrollo de las encuestas de percepción del  Ciudadano en el mes de Abril de 2020</t>
  </si>
  <si>
    <t>Realizar las encuestas de percepción al ciudadano, generando avances de las actividades realizadas y presentarlo ante el comité directivo</t>
  </si>
  <si>
    <t>Informes de percepcion ciudadana elaborado, publicado y presentado ante comité directivo</t>
  </si>
  <si>
    <t>Se realizo informe de percecion ciudadana que actalmente se encuentra en la Pagina de la DNBC, no ha sido posible presentar ante comité Directivo.</t>
  </si>
  <si>
    <t>Se evidencio que en la página web de la entidad se encuentra publicado el informe de percepción ciudadana, sin embargo no se aporta prueba de haber sido socializado y presentando ante el Comité Directivo.</t>
  </si>
  <si>
    <t>Se deben generar los documentos en el SIGEC, necesarios para la puesta en marcha del Sistema de Gestión Documental ORFEO actualizado, en desarrollo del contrato 078 de 2019, de igual forma realizar las respectivas jornadas de capacitación al personal de la entidad.</t>
  </si>
  <si>
    <t xml:space="preserve">Los servidores públicos que recibieron a satisfacción el resultado esperado de la ejecución del contrato 078 de 2019 no continúan en la entidad, lo que genero que no se lograra garantizar. La seguridad de la información para la puesta en marcha del sistema de Gestión documental ORFEO </t>
  </si>
  <si>
    <t xml:space="preserve">Retraso en la implementación de la versión actualizada del sistema de Gestión Documental ORFEO </t>
  </si>
  <si>
    <t>Acompañar en la Generacion de la documentación requerida en el SIGEC necesaria para la puesta en marcha del sistema ORFEO (tablas de retencion documental)</t>
  </si>
  <si>
    <t>1</t>
  </si>
  <si>
    <t>Realizacion de tablas de retención Documental</t>
  </si>
  <si>
    <t>Jhon</t>
  </si>
  <si>
    <t>Se solicita cambio de oficina responsable por creacion de tablas de retencion documental es competencia de gestion doccumental.</t>
  </si>
  <si>
    <t>No se presentaron soportes del avance de la acción</t>
  </si>
  <si>
    <t>Capacitar y Designar a  un funcionario de planta al proceso de GAU, para el desarrollo de las actividades relacionadas con la gestión del proceso.</t>
  </si>
  <si>
    <t>Funcionario  de planta asignado y capacitado</t>
  </si>
  <si>
    <t>Se designo a Angelica Rosado  como funcionario de planta responsable de generar y cumplir con las actividades correspondientes al área.</t>
  </si>
  <si>
    <t>Se aporta como medio probatorio, memorando de fecha 4 de mayo de 2020, a través del cual se traslada al Proceso de Gestión al Ciudadano a una funcionaria de planta como responsable de generar y cumplir con las actividades correspondientes al área.</t>
  </si>
  <si>
    <t>El Proceso de Gestión de Atención al Usuario, fue reforzado con una funcionaria de planta, quien es responsable del registro y seguimiento de las PQRSD</t>
  </si>
  <si>
    <t>Se dio cumplimiento a la accion propuesta, ya que se reforzo el quipo de trabajo</t>
  </si>
  <si>
    <t>MECI</t>
  </si>
  <si>
    <t>Publicación y divulgación  de la información mínima de conformidad a la Ley 1712  de 2014 Publicación y divulgación  de la información mínima de conformidad a la Ley 1712  de 2014</t>
  </si>
  <si>
    <r>
      <rPr>
        <b/>
        <sz val="11"/>
        <color theme="1"/>
        <rFont val="Arial"/>
        <family val="2"/>
      </rPr>
      <t>1er Por qué:</t>
    </r>
    <r>
      <rPr>
        <sz val="11"/>
        <color theme="1"/>
        <rFont val="Arial"/>
        <family val="2"/>
      </rPr>
      <t xml:space="preserve"> No se tiene claro los responsables del envío de la información.
</t>
    </r>
    <r>
      <rPr>
        <b/>
        <sz val="11"/>
        <color theme="1"/>
        <rFont val="Arial"/>
        <family val="2"/>
      </rPr>
      <t xml:space="preserve">2do Por qué: </t>
    </r>
    <r>
      <rPr>
        <sz val="11"/>
        <color theme="1"/>
        <rFont val="Arial"/>
        <family val="2"/>
      </rPr>
      <t xml:space="preserve">Porque los funcionarios desconocen la Ley 1712 y sus publicaciones mínimas exigidas evitando que se identifique la responsabilidad sobre la misma.
</t>
    </r>
    <r>
      <rPr>
        <b/>
        <sz val="11"/>
        <color theme="1"/>
        <rFont val="Arial"/>
        <family val="2"/>
      </rPr>
      <t>3er Por qué:</t>
    </r>
    <r>
      <rPr>
        <sz val="11"/>
        <color theme="1"/>
        <rFont val="Arial"/>
        <family val="2"/>
      </rPr>
      <t xml:space="preserve"> Porque se ha socializado únicamente en el comité de transparencia.</t>
    </r>
  </si>
  <si>
    <t>Porque se ha socializado únicamente en el comité de transparencia.</t>
  </si>
  <si>
    <t>Sanciones por incumplimiento de la Ley 1712</t>
  </si>
  <si>
    <t>Realizar una socialización con todas las dependencias de la entidad con el fin de dar a conocer la Ley 1712 e identificar adecuadamente los responsables</t>
  </si>
  <si>
    <t>Jornada de socialización</t>
  </si>
  <si>
    <t>Gestión de Comunicaciones</t>
  </si>
  <si>
    <t>Édgar Molina</t>
  </si>
  <si>
    <t xml:space="preserve">Se realizó capacitación el 18 de julio a los funcionarios y contratistas de la DNBC,  respecto de la Ley de Transparencia y acceso a la información, Ley 1712 de 2014, como aspecto fundamental para la modernización del Estado. Así como,  la existencia de la Secretaría de Transparencia.  </t>
  </si>
  <si>
    <t>Acción reportada cumplida en seguimientos anteriores</t>
  </si>
  <si>
    <t>En el mes de  agosto de 2019 se realizó capacitación sobre ley de transparencia</t>
  </si>
  <si>
    <t>El proceso Gestión de Comunicaciones en 2020 continuó con la socialización de la Ley de transparencia al personal de la DNBC</t>
  </si>
  <si>
    <t>Aunque se ha avanzado en el cumplimiento de la información mínima de conformidad con la Ley 1712 de 2014, aun no se logro el 100% de la información publicada y hace falta establecer controles para la actualización de la información allí publicada.</t>
  </si>
  <si>
    <t>Publicación y divulgación  de la información mínima de conformidad a la Ley 1712  de 2014Publicación y divulgación  de la D154:U154nformación mínima de conformidad a la Ley 1712  de 2014</t>
  </si>
  <si>
    <t>Cumplir con la publicación de la información mínima</t>
  </si>
  <si>
    <t>(Nº de publicaciones realizadas/Nº de publicaciones mínimas)*100</t>
  </si>
  <si>
    <t>se evidenció  Reporte de Cumplimiento ITA para el Periodo 2018 Semestre 2, Procuraduria General de la Nacion de fecha 3 de diciembre de 2018, con uncumplimiento de 90/100 puntos</t>
  </si>
  <si>
    <t>De acuerdo al seguimiento que realizó la Procuraduría General de  Nación en referencia al ITA (Índice de Transparencia y Acceso a la Información) la DNBC ha cumplido con el 90% de requerimientos solicitados para la transparencia, así mismo se trabaja en completar el 100% con actividades programadas para el año próximo.</t>
  </si>
  <si>
    <t>Se evidencia publicación de la información requerida en a pagina web, de acuerdo con la medición realizada de acuerdo con el instrumento de la Procuraduría General de la Nación, el avance en cumplimiento de la norma es del 90%.</t>
  </si>
  <si>
    <t>se realiza seguimiento con las diferentes áreas a fin de dar cumplimiento a lo establecido en la Ley 1712.</t>
  </si>
  <si>
    <t>Se realizó la verificación del cumplimiento de la publicación mínima, encontrando incumplimiento en los siguientes requisitos:
3.5 Solo se publico el directorio de Funcionarios, pero no de los Contratistas.
4.1. h No se publico información relacionada con resoluciones,  circulares u otro tipo de actos administrativos de carácter general.
6.1.d No se publicó el plan de rendición de cuentas.
6.1.f No se publicó el plan de racionalización de trámites.
7.3 a. No se ha publicado el plan de mejoramiento producto de la auditoría realizada por la CGR en el 2019.</t>
  </si>
  <si>
    <t>La DNBC no cuenta con  Sitio Web de acuerdo a los criterios GEL</t>
  </si>
  <si>
    <t xml:space="preserve">1er Por qué: Porque la DNBC desde sus inicios aceptó un sitio web sencillo proporcionado por el Ministerio del Interior.
2do Por qué: No se asignaron recursos de acuerdo a  una revisión del estado del sitio web con respecto al cumplimiento de los criterios asociados a GEL de acuerdo al estudio de factibilidad expuesto por gestión T.I.
3er Por qué: La DNBC no asignó  recursos de para ejecutar esta actividad debido a los escasos recursos asignados por el Estado. </t>
  </si>
  <si>
    <t xml:space="preserve">La DNBC no asignó  recursos de para ejecutar esta actividad debido a los escasos recursos asignados por el Estado. </t>
  </si>
  <si>
    <t>Incumplimiento de el decreto GEL lo cual puede traer consecuencias disciplinarias. Daño a la imagen institucional</t>
  </si>
  <si>
    <t>Asignar recursos para construir el sitio web de la DNBC de acuerdo a los criterios GEL</t>
  </si>
  <si>
    <t>Acta con asignación de recursos</t>
  </si>
  <si>
    <t>Se presentó a Gestión Contractual, la ficha técnica y los estudios de mercado para la adquisición del portal WEB.</t>
  </si>
  <si>
    <t xml:space="preserve">El proceso de T.I ha liderado la solicitud del presupuesto para la construcción de la página web  con el fin de cumplir con el 10% faltante de algunos aspectos que nos solicita el ITA. </t>
  </si>
  <si>
    <t>Se cuenta con la pagina web de la entidad con dominio propio https://www.dnbc.gov.co/</t>
  </si>
  <si>
    <t>Nuevo portal web adquirido</t>
  </si>
  <si>
    <t>Adquirir el sitio web de acuerdo a los criterios GEL</t>
  </si>
  <si>
    <t>Sitio web adquirido</t>
  </si>
  <si>
    <t>Actividad incluida en el PETI apobado el 21 de diciembre de 2018, se solicitaron los recursos y se esta a la espera de la asignación de los mismos</t>
  </si>
  <si>
    <t>La solicitud fue realizada, en este último trimestre se ha avanzado en reuniones y desarrollos web que corresponden a la página. Al momento se encuentra en etapa de desarrollo para ser entregadar antes del cierre de año.</t>
  </si>
  <si>
    <t>Auditoría Interna al proceso Gestión de Cominicaciones</t>
  </si>
  <si>
    <t>El proceso Gestión de Comunicaciones no ha elaborado y formalizado el documento plan de comunicaciones de acuerdo con los lineamientos del Sistema Integrado de Gestión y Control, por consiguiente, tampoco se ha socializado como se estableció en la caracterización del proceso. incumpliendo los establecido en la caracterización del proceso Gestión de Comunicaciones   CT-GC, versión 2 del 19 de noviembre de 2019.</t>
  </si>
  <si>
    <t xml:space="preserve">1º Porque; No se generaron las actualizaciones necesarias por parte de la oficina de gestión de comunicación, debido que no se contaba con personal en el primer semestre del año. 
2º Porque; Durante el segundo semestre del año, se realizaron actividades correspondientes a planes de acción y PAAC atrasadas en ausencia del personal en el primer semestre.
3º Por que; No se realizó contratación del personal en el primer semestre del año, para el desarrollo de las actividades exigidas por el área. </t>
  </si>
  <si>
    <t xml:space="preserve"> No se realizó contratación del personal en el primer semestre del año, para el desarrollo de las actividades exigidas por el área. </t>
  </si>
  <si>
    <t xml:space="preserve">Retraso en el cumplimiento de actividades que rigen el proceso de Comunicaciones. </t>
  </si>
  <si>
    <t xml:space="preserve">Garantizar que el proceso de Gestión de Comunicaciones cuente con personal de planta responsable de la elaboración de actividades desde el principio del año. 
</t>
  </si>
  <si>
    <t xml:space="preserve"> Funcionario de planta responsable de la elaboración de actividades desde el principio del año</t>
  </si>
  <si>
    <t>Gestor de Comunicaciones</t>
  </si>
  <si>
    <t xml:space="preserve">El área de Gestión de Comunicaciones cuenta con 3 personas de planta, las cuales se encuentran dividas en las siguientes especialidades: dos Profesionales Especializados en Comunicaciones con Grado 12 y un Profesional Especializado con grado 23. Además de ello, se cuenta actualmente con tres contratistas relacionados a Comunicaciones. Primero: Comunicadora Social y Periodista, Especializada en Comunicación Estratégica para las Organizaciones. Segundo: Comunicador Social - Periodista, Especializado en Opinión Pública y Mercadeo Político. Tercero: Periodista, estudiante de la Especialización de Periodismo Económico y Político. Los cuales han permitido ejecutar las diversas tareas que genera el proceso y que demandan las demás áreas de la entidad, desde su contratación.
</t>
  </si>
  <si>
    <t>Se evidenció que el proceso cuenta con tres (3) profesionales asignados al Proceso Gestión Contractual.</t>
  </si>
  <si>
    <t xml:space="preserve">1º Por que; No se generaron las actualizaciones necesarias por parte de la oficina de gestión de comunicación, debido que no se contaba con personal en el primer semestre del año. 
2º Por que; Durante el segundo semestre del año, se realizaron actividades correspondientes a planes de acción y PAAC atrasadas en ausencia del personal en el primer semestre.
3º Por que; No se realizó contratación del personal en el primer semestre del año, para el desarrollo de las actividades exigidas por el área. </t>
  </si>
  <si>
    <t xml:space="preserve">Formalizar y socializar el plan de comunicacionesde la entidad </t>
  </si>
  <si>
    <t xml:space="preserve">Plan de comunicación probado y ejecutado </t>
  </si>
  <si>
    <t>El proceso de Comunicaciones, se envió el pasado 28 de mayo al área de planeación el formato del plan de comunicaciones para que este sea aprobado por parte de los Directivos. Una vez se tenga su aprobación,  será socializados con Dirección General para ejecutar las actividades programadas.</t>
  </si>
  <si>
    <t>Se evidenció la elaboración del formato plan de comunicaciones, pendiente su aprobación,  formalización y ejecución.</t>
  </si>
  <si>
    <t>Se evidenció que durante el primer semestre de 2019 no se realizó el monitoreo de medios, por cuanto solo se cuenta con registro de monitoreo de medios a partir del 15 de julio de 2019. Incumpliendo lo establecido en el Instructivo monitoreo de medios IN-GC-01 Versión 1 del 27 de junio de 2018.</t>
  </si>
  <si>
    <t xml:space="preserve"> No se realizó contratación del personal en el primer semestre del año</t>
  </si>
  <si>
    <t xml:space="preserve">Perdida en el seguimiento de información vital en la participación de la DNBC y los Cuerpos de Bomberos en los medios de comunicación. </t>
  </si>
  <si>
    <t>Modificación del  Instructivo de  Monitoreo de Medios, delegándolo a un funcionario de planta perteneciente a GECO, para  realizar constantemente  la actividad de monitoreo.</t>
  </si>
  <si>
    <t>Instructivo de monitoreo de medios actualizado.</t>
  </si>
  <si>
    <t>Funcionario de Planta Designado</t>
  </si>
  <si>
    <t xml:space="preserve">De acuerdo a las sugerencias realizadas por el área de Planeación y Control Interno, se realizó la actualización del formato de Monitoreo de Medios, estableciendo la responsabilidad de ejecución del mismo, por parte de un funcionario de planta del área. Esta solicitud fue enviada al área de Planeación el pasado 15 de julio y se presentara a el comite el dia 10de agosto de 2020 </t>
  </si>
  <si>
    <t>Se actualizó el instructivo monitoreo de medios, pendiente su formalización.
Se asigna el monitoreo de medios a un funcionario de planta.</t>
  </si>
  <si>
    <t>No se realizó contratación del personal en el primer semestre del año</t>
  </si>
  <si>
    <t>Asegurar el personal competente para la ejecución de las actividades propias del proceso.</t>
  </si>
  <si>
    <t>Se designo al capitán Edgar Molina, como funcionario de planta responsable de generar y cumplir con las actividades correspondiantes al area.</t>
  </si>
  <si>
    <t xml:space="preserve">Se actualizó el instructivo monitoreo de medios, pendiente su formalización.
Se asigna el monitoreo de medios al Funcionario Ruben Dario Rincón para realizar el monitoreo de medios. </t>
  </si>
  <si>
    <t xml:space="preserve">En revisión de la información publicada en el marco de la transparencia y acceso a la información se evidenció deficiencia en la publicación de la información por cuanto en la página web de la entidad, en el botón de transparencia se tienen enlaces con información desactualizada e información en proceso de actualización. Incumpliendo lo establecido en la Ley 1712 de 2014.
5.2.3 Política de Transparencia, acceso a la información pública y lucha contra la corrupción - Dimensión: Información y Comunicación del MIPG
</t>
  </si>
  <si>
    <t>No se cuenta con controles para asegurar la actualización de la publicación mínima obligatoria</t>
  </si>
  <si>
    <t>Incumplimiento de la Ley 1712 de 2014.
5.2.3 Política de Transparencia, acceso a la información pública y lucha contra la corrupción - Dimensión: Información y Comunicación del MIPG</t>
  </si>
  <si>
    <t xml:space="preserve">Realizar seguimiento trimestral por parte de GECO  con el fin de garantizar al cumplimiento de la publicación mínima obligatoria por parte de los responsables de dicha información </t>
  </si>
  <si>
    <t xml:space="preserve">
100%</t>
  </si>
  <si>
    <t xml:space="preserve">
N.ºde monitoresos realizados/ N.º de monitoreos programados *100</t>
  </si>
  <si>
    <t>Actualmente no se ha cumplido el trimestre, Pero se ha venido realizado seguimiento con las diferentes áreas a fin de dar cumplimiento a lo establecido en la Ley 1712</t>
  </si>
  <si>
    <t>Se evidenció seguimiento a la publicación de información mínima en el mes de abril y junio por parte del funcionario encargado de la administración de la página web</t>
  </si>
  <si>
    <t xml:space="preserve">Realizar capacitación de concientizacion a los Gestores de Procesos de reportar la informacion a GECO. </t>
  </si>
  <si>
    <t xml:space="preserve">
No. de gestores capacitados / No, de de gestiores de la DNBC* 100 "</t>
  </si>
  <si>
    <t>Se trabaja en la elaboración de una capacitación a través de la plataforma de meet, donde socializaremos la importancia de la actualización de información por parte de las áreas de la entidad a través de los Gestores del proceso. Ello haciendo énfasis en la Ley 1712 del 2014 y la Información Mínima que debemos tener publicada como entidad.</t>
  </si>
  <si>
    <t>No se ha realizado la capacitación a los gestores frente al reporte de información mínima, se encuentran en la elaboración de la presentación.</t>
  </si>
  <si>
    <r>
      <rPr>
        <b/>
        <sz val="11"/>
        <color theme="1"/>
        <rFont val="Arial"/>
        <family val="2"/>
      </rPr>
      <t>1º. Por que;</t>
    </r>
    <r>
      <rPr>
        <sz val="11"/>
        <color theme="1"/>
        <rFont val="Arial"/>
        <family val="2"/>
      </rPr>
      <t xml:space="preserve">  se cuenta con la totalidad de información en la página web.
</t>
    </r>
    <r>
      <rPr>
        <b/>
        <sz val="11"/>
        <color theme="1"/>
        <rFont val="Arial"/>
        <family val="2"/>
      </rPr>
      <t xml:space="preserve">2º. Por que; </t>
    </r>
    <r>
      <rPr>
        <sz val="11"/>
        <color theme="1"/>
        <rFont val="Arial"/>
        <family val="2"/>
      </rPr>
      <t>se estaba adelantado la transferencia de información a la página web.</t>
    </r>
  </si>
  <si>
    <t>Se estaba adelantado la transferencia de información a la página web.</t>
  </si>
  <si>
    <t>Realizar la transferencia del 100% de la información  a la nueva página web</t>
  </si>
  <si>
    <t>Información transferida a la nueva página web/ Información contenida en la página web antigua *100</t>
  </si>
  <si>
    <t xml:space="preserve">Se realizó la pertinente transferencia de información que no había migrado correctamente de la anterior página web. Se identificó la siguiente información en la página web antigua que no se encontraba publicada en el sitio nuevo y se publicó en su totalidad 100%,
- Informativo vigía del fuego (Años 2019,2018,2017,2016,2015,2014)
- Alertas Tempranas (Años 2019,2018,2017,2016,2015,2014)
- Eventos atendidos (Años 2019,2018,2017,2016,2015)
- Informe de evaluación por dependencias 2019
- Informes PQRS Diciembre 2019
- Informes de Gestión 2019
- Rendición de cuenta fiscal a la contraloría 2019
-  Información de estados financieros 2019
- Política de protección de datos
- Política general de seguridad
- Informe de ejecución presupuestal Nov y Dic de 2019
</t>
  </si>
  <si>
    <t>Se realizó la transferencia de la información de la página web vinculada al ministerio del interior a la pagina con dominio propio https://www.dnbc.gov.co/</t>
  </si>
  <si>
    <t xml:space="preserve">Se evidenció que, aunque se cuenta con indicadores de gestión, no se ha realizado medición de los indicadores durante la vigencia 2019 y primer trimestre de 2020, información base para la toma de decisiones. Incumpliendo lo establecido en 2.2.1 Política de Planeación institucional - Dimensión Direccionamiento Estratégico.
4.2.1. Seguimiento y evaluación del desempeño institucional -Dimensión Evaluación de Resultados de MIPG
</t>
  </si>
  <si>
    <t xml:space="preserve">1º. Por que; Los indicadores con los que contaba GECO no apuntaban a medir las variables críticas de éxito del proceso.
2º Por que; Los indicadores de gestión fueron formulados en el último trimestre del año 2019 sin ser formalizados ni ejecutados. </t>
  </si>
  <si>
    <t xml:space="preserve">Los indicadores de gestión fueron formulados en el último trimestre del año 2019 sin ser formalizados ni ejecutados. </t>
  </si>
  <si>
    <t>Incumplimiento en la Política de Planeación institucional - Dimensión Direccionamiento Estratégico.
El Seguimiento y evaluación del desempeño institucional -Dimensión Evaluación de Resultados de MIPG y la autoevaluación del proceso GECO</t>
  </si>
  <si>
    <t>Realizar la medición de los indicadores del proceso de acuerdo con los lineamientos de Planeación.</t>
  </si>
  <si>
    <t xml:space="preserve">
100%
</t>
  </si>
  <si>
    <t>Indicadores medidos</t>
  </si>
  <si>
    <t xml:space="preserve">Dichos indicadores de gestión fueron trabajados de la mano con el área de Control Interno y estos fueron aprobados por parte del área una vez fueron revisados los últimos ajustes. </t>
  </si>
  <si>
    <t>Se realizó la formulación de los indicadores del proceso GECO, sin embargo, no se ha realizado la medición de dichos indicadores.</t>
  </si>
  <si>
    <t>Las acciones correctivas establecidas por el proceso para subsanar las no conformidades identificadas, no han sido eficaces, puesto que no se está dando cabal cumplimiento a la publicación mínima Ley 1712 de 2014 y aunque se suscribió el contrató 078 de 2019 en donde se incluyó la página web y el contrató finalizó el 31 de diciembre de 2019, a la fecha no se está en funcionamiento la página. Incumpliendo lo establecido en la  Dimensión Evaluación de Resultados.</t>
  </si>
  <si>
    <r>
      <rPr>
        <b/>
        <sz val="11"/>
        <color theme="1"/>
        <rFont val="Arial"/>
        <family val="2"/>
      </rPr>
      <t>1º. Por que;</t>
    </r>
    <r>
      <rPr>
        <sz val="11"/>
        <color theme="1"/>
        <rFont val="Arial"/>
        <family val="2"/>
      </rPr>
      <t xml:space="preserve"> Los Procesos de la Entidad no suelen cumplir con los tiempos de actualización y entrega de información a GECO para la publicación web. 
</t>
    </r>
    <r>
      <rPr>
        <b/>
        <sz val="11"/>
        <color theme="1"/>
        <rFont val="Arial"/>
        <family val="2"/>
      </rPr>
      <t>2º. Por que;</t>
    </r>
    <r>
      <rPr>
        <sz val="11"/>
        <color theme="1"/>
        <rFont val="Arial"/>
        <family val="2"/>
      </rPr>
      <t xml:space="preserve"> .La migración de la información a la nueva página web tuvo falencias técnicas que no permitieron dar cumplimiento a la publicación total de la información. 
</t>
    </r>
    <r>
      <rPr>
        <b/>
        <sz val="11"/>
        <color theme="1"/>
        <rFont val="Arial"/>
        <family val="2"/>
      </rPr>
      <t>3º. Porque;</t>
    </r>
    <r>
      <rPr>
        <sz val="11"/>
        <color theme="1"/>
        <rFont val="Arial"/>
        <family val="2"/>
      </rPr>
      <t xml:space="preserve">  no se contaba con los recursos para adquirir la página web propia y los Procesos de la Entidad no suelen cumplir con los tiempos de actualización y entrega de información a GECO para la publicación web.
</t>
    </r>
    <r>
      <rPr>
        <b/>
        <sz val="11"/>
        <color theme="1"/>
        <rFont val="Arial"/>
        <family val="2"/>
      </rPr>
      <t xml:space="preserve">4º porque; </t>
    </r>
    <r>
      <rPr>
        <sz val="11"/>
        <color theme="1"/>
        <rFont val="Arial"/>
        <family val="2"/>
      </rPr>
      <t xml:space="preserve"> No se cuenta con controles para asegurar la actualización de la publicación mínima obligatoria
</t>
    </r>
  </si>
  <si>
    <t xml:space="preserve">No se cuenta con controles para asegurar la actualización de la publicación mínima obligatoria
</t>
  </si>
  <si>
    <t xml:space="preserve">Incumplimiento de la Ley 1712 de 2014.
</t>
  </si>
  <si>
    <t xml:space="preserve">Realizar monitoreo trimestral por parte de GECO  al cumplimiento de la publicación mínima obligatoria por parte de los responsables de dicha información 
</t>
  </si>
  <si>
    <t xml:space="preserve">
100%</t>
  </si>
  <si>
    <t xml:space="preserve">
N.º de monitoresos realizados/ N.ºde monitoreos programados *100</t>
  </si>
  <si>
    <t>Actualmente no se ha cumplido el trimestre, Pero se ha venido realizado seguimiento con las diferentes areas a fin de dar cumplimiento a lo establecido en la Ley 1712.</t>
  </si>
  <si>
    <r>
      <rPr>
        <b/>
        <sz val="11"/>
        <color theme="1"/>
        <rFont val="Arial"/>
        <family val="2"/>
      </rPr>
      <t xml:space="preserve">1º. Porque; </t>
    </r>
    <r>
      <rPr>
        <sz val="11"/>
        <color theme="1"/>
        <rFont val="Arial"/>
        <family val="2"/>
      </rPr>
      <t xml:space="preserve"> no se contaba con los recursos para adquirir la página web propia y los Procesos de la Entidad no suelen cumplir con los tiempos de actualización y entrega de información a GECO para la publicación web.
</t>
    </r>
    <r>
      <rPr>
        <b/>
        <sz val="11"/>
        <color theme="1"/>
        <rFont val="Arial"/>
        <family val="2"/>
      </rPr>
      <t xml:space="preserve">
2º porque;</t>
    </r>
    <r>
      <rPr>
        <sz val="11"/>
        <color theme="1"/>
        <rFont val="Arial"/>
        <family val="2"/>
      </rPr>
      <t xml:space="preserve">  No se cuenta con controles para asegurar la actualización de la publicación mínima obligatoria</t>
    </r>
  </si>
  <si>
    <t xml:space="preserve"> No se cuenta con controles para asegurar la actualización de la publicación mínima obligatoria</t>
  </si>
  <si>
    <t>Reformular las acciones de mejora que no fueron eficaces y efectivas</t>
  </si>
  <si>
    <r>
      <rPr>
        <strike/>
        <sz val="11"/>
        <color theme="1"/>
        <rFont val="Arial"/>
        <family val="2"/>
      </rPr>
      <t xml:space="preserve">
</t>
    </r>
    <r>
      <rPr>
        <sz val="11"/>
        <color theme="1"/>
        <rFont val="Arial"/>
        <family val="2"/>
      </rPr>
      <t>100%</t>
    </r>
  </si>
  <si>
    <t xml:space="preserve">
# de Acciones reformuladas/# de Acciones que requieren reformulación *100</t>
  </si>
  <si>
    <t>Funcionario de Planta Designado en la Gestión y Manejo de la Página Web DNBC</t>
  </si>
  <si>
    <t>Realizaremos un recordatorio a los gestores del tiempo de actualización de información que recae bajo su responsabildiad, nuestro documento guía será el Esquema de Publicación de Información.</t>
  </si>
  <si>
    <t>Se realizó el cumplimento de la acción relacionada con la página de la pagina web, pendiente la modificación en lo relacionado con la publicación mínima.</t>
  </si>
  <si>
    <t>Verificando el personal con el que cuenta el proceso para la vigencia 2020, se encontró que no cuenta con personal con la competencia para el diseño de piezas gráficas, así como para diseño de piezas audiovisuales. Lo cual podría llevar a que no se ejecute el hacer del proceso con las características de calidad requeridas, en línea con lo establecido en la Dimensión Direccionamiento Estratégico y Planeación, Política de Planeación institucional</t>
  </si>
  <si>
    <r>
      <rPr>
        <b/>
        <sz val="11"/>
        <color theme="1"/>
        <rFont val="Arial"/>
        <family val="2"/>
      </rPr>
      <t xml:space="preserve">1º Por que; </t>
    </r>
    <r>
      <rPr>
        <sz val="11"/>
        <color theme="1"/>
        <rFont val="Arial"/>
        <family val="2"/>
      </rPr>
      <t xml:space="preserve">cambio de administración donde no se tuvieron en cuenta las necesidades planeadas para el 2020 en cuanto al requrimiento del personal </t>
    </r>
  </si>
  <si>
    <t xml:space="preserve">El cambio de administración donde no se tuvieron en cuenta las necesidades planeadas para el 2020 en cuanto al requrimiento del personal </t>
  </si>
  <si>
    <t xml:space="preserve">Incumplimientos en la entrega de diseño de piezas gráficas y audiovisuales de acuerdo al lineamiento establecido por el  Direccionamiento estrategico y planeacion institucional. </t>
  </si>
  <si>
    <t>Realizar la contratación de profesionales en Diseño gráfico y Productor Audiovisual para el proceso Gestión de Comunicaciones.</t>
  </si>
  <si>
    <t>Profesionales contratados</t>
  </si>
  <si>
    <t xml:space="preserve">Capitan charles </t>
  </si>
  <si>
    <t>a la fecha no se ha logrado realizar ampliación de la planta de personal contratista del proceso</t>
  </si>
  <si>
    <t>No se ha realizado la contratación contratación de profesionales en Diseño gráfico y Productor Audiovisual para el proceso Gestión de Comunicaciones</t>
  </si>
  <si>
    <t>No se cuenta con las medidas de seguridad de la información relacionadas con las siguientes situaciones: a. No se evidencio la ejecución de mantenimiento preventivo a los equipos de cómputo del proceso. b. La información contenida en la matriz de emergencias no se encuentra dentro del servidor, por lo cual el área de tecnología no le realiza back up, (se realiza back up por parte del equipo del proceso). c. No se cuenta con barreras adecuadas para restringir el acceso al CITEL en aras de proteger la información allí generada.</t>
  </si>
  <si>
    <t>Implementar un servicio de correo, brinda la posibilidad, mediante la aplicación de Google Drive, para que los responsables de cada proceso puedan almacenar la información que se genera en su dependencia</t>
  </si>
  <si>
    <t>Servicio de almacenamiento en la nube implementado</t>
  </si>
  <si>
    <t>Gestión de tecnología informática</t>
  </si>
  <si>
    <t>Edgardo Mandón</t>
  </si>
  <si>
    <t>Se adquirio la suite de google en la cual se cuenta con la aplicación de drive para almacenamiento de informacioón institucional  con capacidad ilimitada y se realizron capacitaciones en el manejo de las aplicaciones.
A la fecha no se cuenta con contrató de mantenimiento preventivo de equipos de computo, se presento a la Subdireción la necesidad y ficha técnica con dos capacitaciones
El área de Citel fue reubicada y se mantiene la oficina con puerta cerrada.</t>
  </si>
  <si>
    <t>Se evidencio la capacitación G-siute al personal de la entidad.
Frente al mantenimiento preventivo a los equipos de cómputo, se presentó el estudio de mercado, la ficha técnica y la necesidad para adelantar el proceso contractual.  
El área de Citel fue reubicada y se mantiene la oficina con puerta cerrada.</t>
  </si>
  <si>
    <t>Desde el día 2018-03-02, mediante orden de compra No 26112 de 2018, la Entidad cuenta con G Suite que es una suite poderosa de herramientas online - 100% web - para mensajería y colaboración que satisface las necesidades fundamentales de la DNBC, para el respaldo de información de los procesos, mediante Google Drive.
En el año 2018, se realizaron capacitaciones en el uso y aprovechamiento de las aplicaciones y se estableció que para el respaldo de la información de los funcionarios y contratista se debe hacer uso de Google Drive.
Por tanto se solicita cerrar el caso de respaldo de información de la matriz de citel.
En 2019, se hicieron capacitacones y se envío mensaje de correo electronico, dando las instrucciones para la realización del respaldo de la información.</t>
  </si>
  <si>
    <t>A la fecha no se cuenta con contrató de mantenimiento preventivo de equipos de computo,</t>
  </si>
  <si>
    <t xml:space="preserve">Actualmente la entidad cuenta la gsuite Google con el aplicativo Drive el cul se ha venido utilizando desde el año 2018 y en la actualidad se tiene 68 cuentas activas en funcionamiento con renovacion del año 200 </t>
  </si>
  <si>
    <t>La entidad cuenta la gsuite Google con el aplicativo Drive el cual se ha venido utilizando desde el año 2018 y en la actualidad se tiene 60 cuentas activas en funcionamiento.</t>
  </si>
  <si>
    <t>No se evidencia avances en las actividades : a. No se evidencio la ejecución de mantenimiento preventivo a los equipos de cómputo del proceso. b. La información contenida en la matriz de emergencias no se encuentra dentro del servidor, por lo cual el área de tecnología no le realiza back up, (se realiza back up por parte del equipo del proceso). c. No se cuenta con barreras adecuadas para restringir el acceso al CITEL en aras de proteger la información allí generada.</t>
  </si>
  <si>
    <t>Pese a que se han adelantado las actividades de estructuración de las necesidades de contratación. El profesional del área manifiesta que se presentaron observaciones por parte de los oferentes, las cuales no fueron atendidas en oportunidad por parte de la persona queantaba el proceso, por tal razón se presentaron modificaciones en la ficha técnica por consiguiente impacto los tiempos y generó retrasos para iniciar el tema contractual.</t>
  </si>
  <si>
    <t>Talento Humano</t>
  </si>
  <si>
    <r>
      <rPr>
        <b/>
        <sz val="11"/>
        <color theme="1"/>
        <rFont val="Arial"/>
        <family val="2"/>
      </rPr>
      <t xml:space="preserve">OBS   </t>
    </r>
    <r>
      <rPr>
        <sz val="11"/>
        <color theme="1"/>
        <rFont val="Arial"/>
        <family val="2"/>
      </rPr>
      <t xml:space="preserve"> Se evidencia debilidad en el software HAS SQL (Sistema administrativo del Talento Humano), con el cual se realiza la liquidación de la nómina de la DNBC, ya que se observó que dicho sistema no realiza una liquidación total de nómina con todas las novedades, sino que realiza liquidaciones por separado, tales como vacaciones, bonificación de servicios, reconocimiento de coordinación y nómina, así mismo se realizan deducciones y descuentos en cada una de estas liquidaciones, corriendo con el riesgo de equivocaciones y posibles errores en la liquidación.                                               Dado lo anterior la persona encargada de nómina realiza controles en archivo de Excel, con el fin de evitar errores y equivocaciones en los pagos y liquidaciones salariales.  Al revisar y comparar la liquidación de la nómina manual con liquidación del software HAS SQL se observa que existen diferencias como es el caso de la liquidación del mes de junio del 2016, donde se liquidó el auxilio de alimentación para el funcionario Jeison Andrés López Ruiz en el archivo Excel, siendo que este no cumple para este beneficio, sin embargo al revisar el archivo de nómina del sistema SQLS se observa que no fue liquidado en el sistema, ocasionan confusión en la información y datos inciertos para la nómina de la Dirección. </t>
    </r>
  </si>
  <si>
    <t>Se necesita recursos para llevar a cabo la actualización del sofware de nomina</t>
  </si>
  <si>
    <t>Moras, atrasos en la liquidación, posibles errores, mayor carga laboral, impacto negativo para la entidad</t>
  </si>
  <si>
    <t>Realizar la gestión con el proveedor del software (Sistema administrativo del Talento Humano), con el fin de realizar las actualizaciones correspondientes, y establecer la posibilidad de consolidar la información en un solo archivo.</t>
  </si>
  <si>
    <t>Actualización del Sofware HAS SQL</t>
  </si>
  <si>
    <t>Subdirector Administrativo y Financiero y Responsable Proceso de Planeación</t>
  </si>
  <si>
    <t>No se adquirio el sofware de la nomina</t>
  </si>
  <si>
    <t xml:space="preserve">Se ha estado solicitando en las necesidades del proceso la actualización del software de nómina, y este requerimiento quedó a cargo del proceso de Gestión de TI. Desde el Procesos de TI se realizó mesa de trabajo el 18 de septiembre para la revisión de las incocnsistencias y necesidades presentadas en el software de nómina. Se realizó la elaboración de la ficha técnica, la necesidad y la solicitud de cotizaciones, los cuales fueron remitidos al Proceso de GEstión Contractual para su contratación, sin emabrgo a la fecha del presente reporte el contrató no ha sido suscrito. </t>
  </si>
  <si>
    <t xml:space="preserve">A la fecha del presente reporte el contrató de del software de nómina NO ha sido suscrito. </t>
  </si>
  <si>
    <t>Se esta realizando cotizacion y levantamiento de la informacion de ficha tecnica para la adquisicion del Sofware centalizado ERP</t>
  </si>
  <si>
    <t>A la fecha no se ha realizado la actualización del software de nómina</t>
  </si>
  <si>
    <t>No se evidencia la realización del contrató del Software de Talento Humano</t>
  </si>
  <si>
    <t>• En la base de datos del Biométrico, se evidenció que VIVIANA GONZALEZ, no tiene aprobación en el Biométrico para registrar su ingreso o salida de la entidad, por medio Clave y no huella, ya que se indica por parte de Gestión de Talento Humano, que ésta funcionaria adolece de Dermatitis Aguda en los dedos de las manos.</t>
  </si>
  <si>
    <t>Porque no existe una directriz del manejo del Biométrico y responsabilidad de cada funcionario frente a su cumplimiento.</t>
  </si>
  <si>
    <t>Posible suplantación por parte de los funcionarios al facilitar su clave de ingreso; causando mala imagen a la Institución, incurriendo en posibles faltas graves, generando sanciones disciplinarias.
Baja productividad, demora en los procesos, detrimento patrimonial al no compensar el tiempo no laborado.</t>
  </si>
  <si>
    <t>Se solicitá el mantenimiento preventivo del Biométrco cada 6 meses.
Realizar el mantenimiento de la plataforma</t>
  </si>
  <si>
    <t>Mantenimiento dela Plataforma</t>
  </si>
  <si>
    <t>Maryoly Díaz / Subdirector Administrativo y Financiero - Rainer Narval Naranjo. Edgardo Mandon, Luz Elena Giraldo</t>
  </si>
  <si>
    <t>No se ha adelantado proceso  para el mantenimiento de la plataforma</t>
  </si>
  <si>
    <t>Solo hasta la vigencia 2019 se le informó al proceso de TI la necesidad de mantenimiento del biométrico de la DNBC. El mentenimiento del biométrico se tiene previsto para la vigenica 2020 siempre y cuando se asignene los recursos para tal fin.</t>
  </si>
  <si>
    <t>No se ha adelantado proceso  para el mantenimiento de la plataforma.
El mantenimiento del biométrico se tiene previsto para la vigencia 2020 siempre y cuando se asignen los recursos para tal fin.</t>
  </si>
  <si>
    <t xml:space="preserve">El biométrico se encuentra suspendido debido al estado de emergencia declarado actualmente 8 (COVID-19), se tiene contemplado la actualización del dispositivo </t>
  </si>
  <si>
    <t>No se ha realizado el mantenimiento de la plataforma.
No se ha realizado el mantenimiento del biométrico.</t>
  </si>
  <si>
    <t>El mantenimiento del biométrico se tiene previsto para la vigencia 2020 siempre y cuando se asignen los recursos para tal fin.</t>
  </si>
  <si>
    <t>Se observa que a pesar que se implementen las actividades de mantenimiento no se atacara la causa presentada en el presente hallazgo</t>
  </si>
  <si>
    <t>Implementar la página web de la DNBC de acuerdo a las exigencias del componente TIC Servicios de GEL.</t>
  </si>
  <si>
    <t>Formulario para recepción de  PQRSD en la página web.</t>
  </si>
  <si>
    <t>Antonio Camacho/Christian forero/Edgardo Mandón/ William Albarracín</t>
  </si>
  <si>
    <t xml:space="preserve">Tanto el desarrollo y puesta en funcionamiento del portal web propio para la DNBC, se encuentra contratado mediante contrató interadministrativo No 078 de 2019 
El desarrollo del formulario electrónico de radicación y consulta de peticiones, quejas, reclamos, denuncias y solicitudes de información pública, se encuentra contratado mediante contrató interadministrativo No 078 de 2019.
La ficha técnica y necesidad se presentó oportunamente por Gestión TI.
Las cotizaciones fueron conseguidas por el Asesor de TI Ingeniero William Alonso Tellez Flechas.
La recepción de lo entregables y el recibido a satisfacción dependen de la supervisión del contrató 078 de 2019. </t>
  </si>
  <si>
    <t>Se está adelantando la ejecución del contrató 078 de 2019 el cual incluye la creación del portal web</t>
  </si>
  <si>
    <t>La pagina web ya se encuentra implementada en el siguiente link http://dnbc.gov.co/</t>
  </si>
  <si>
    <t>La entidad cuenta con la página web con dominio propio https://www.dnbc.gov.co/</t>
  </si>
  <si>
    <t>1. Solicitud de los requerimientos funcionales del formulario acorde a la normatividad vigente. (23/09/2019)
2. Elaboración de la ficha técnica del requerimiento tecnológico (23/09/2019)
3. Solicitud de Cotización o Propuesta (23/09/2019)
4. Presentación de la Necesidad, Ficha Técnica y cotizaciones ante la Subdireción Administrativa y Financiera para remisión a Contratación. (23/09/2019)
5. Desarrollo del formulario electrónico de radicación y consulta de peticiones, quejas, reclamos, denuncias y solicitudes de información pública acorde a los requisitos estbalecidos en la normatividad vigente. (30/12/2019)
6. Aprobación y recibido a satisfacción del formulario electrónico de radicación y consulta de peticiones, quejas, reclamos, denuncias y solicitudes de información pública, por parte del Proceso de Gestión de Atención al Usuario. (30/12/2019)
7. Vinculación del formulario al portal web de la DNBC. (30/12/2019)</t>
  </si>
  <si>
    <t xml:space="preserve">El desarrollo del formulario electrónico de radicación y consulta de peticiones, quejas, reclamos, denuncias y solicitudes de información pública, se encuentra contratado mediante contrató interadministrativo No 078 de 2019.
La ficha técnica y necesidad se presentó oportunamente por Gestión TI.
Las cotizaciones fueron conseguidas por el Asesor de TI Ingeniero William Alonso Tellez Flechas.
Las actividades 5, 6 y 7, dependen de la supervisión del contrató 078 de 2019. </t>
  </si>
  <si>
    <t xml:space="preserve">En la actualidad se tienen entrelazados los formularios, se espera la socialización y ajuste del nuevo ORFEO </t>
  </si>
  <si>
    <t>Se cuenta con el "Manual del formulario PQRSD", sin embargo a la fecha el formulario PQRSD no esta en funcionamiento, a pesar de que éste es un producto del contrato 078 de 2019, el cual se recibió a satisfacción.</t>
  </si>
  <si>
    <t>En el momento de la verificación se encuentra en avance la ejecución del contrató 078 de 2019 cuya fecha de terminación es el 31 de diciembre</t>
  </si>
  <si>
    <t>Debilidad en la definición de lineamientos y en el liderazgo del Proceso Estratégico "Gestión de Atención al Usuario", así como en la articulación con los diferentes procesos de la DNBC.
Falta de seguimiento y autocontrol del proceso de gestión de atención al usuario en la documentación del proceso.
Debilidad en el nivel de conocimiento específico en temas de atención al usuario y la normatividad vigente correspondiente.
Desarticulación entre los Procesos de Gestión de Atención al Usuario, Gestión Documental y Gestión de Tecnología Informática para la correcta clasificación de los canales de atención en los diferentes medios bajo los cuales son relacionados.
Inexisitencia de soporte, mantemiento y actualización del Sistema de Gestión Documental ORFEO.
Inexistencia de desarrollo de los requerimientos funcionales del Sistema Gestión Documental ORFEO.
Debilidad en la definición de las Tablas de Retención Documental de la DNBC
Debilidad en la parametrización de las Tablas de Retención Documental en el Sistema Gestión Documental ORFEO.</t>
  </si>
  <si>
    <t>1. Elaboración de la ficha técnica para el Soporte, mantemiento y actualización del Sistema de Gestión Documental ORFEO. (23/09/2019)
2. Solicitud de Cotización o Propuesta. (23/09/2019)
3. Presentación de la Necesidad, Ficha Técnica y cotizaciones ante la Subdireción Administrativa y Financiera para remisión a Contratación. (23/09/2019)
4. Realizar la capacitación al administrador del Sistema de Gestión Documental ORFEO de la DNBC en la parametrización de las Tablas de Retención Documental. (30/12/2019)</t>
  </si>
  <si>
    <t xml:space="preserve">La capacitación al administrador, se encuentra contratada mediante contrató interadministrativo No 078 de 2019.
La ficha técnica y necesidad se presentó oportunamente por Gestión TI.
Las cotizaciones fueron conseguidas por el Asesor de TI Ingeniero William Alonso Tellez Flechas.
Las actividades 4, dependen de la supervisión del contrató 078 de 2019. </t>
  </si>
  <si>
    <t>Se está adelantando la ejecución del contrató 078 de 2019 el cual incluye el diagnóstico y actualización del Sistema de Gestión Documental ORFEO</t>
  </si>
  <si>
    <t>Se evidencia actas de mesas de trabajo en donde se expone que las tablas de retención documental no están ajustadas a la estructura formal de la entidad.
Se presenta acta en donde se definen los perfiles para el Orfeo.
Informe diagnostico Orfeo
Informe de implementación de Orfeo.
Manual PQRSD.
Sin embargo, el sistema de gestión documental, en la actualizada no esta funcionando de acuerdo con lo establecido en el contrato 078 de 2019, el cual fue recibido a satisfacción en diciembre de 2019.</t>
  </si>
  <si>
    <r>
      <t xml:space="preserve">Se evidenció 251 peticiones con respuesta extemporánea y vencidas equivalentes al 35.91% del total de las 699 PQRS, de las cuales 7 de 20 denuncias y quejas de competencia de los Tribunales Disciplinarios Permanentes del Cuerpo de Bomberos del país, fueron trasladadas al y comunicadas al peticionario entre 6 y 127 días, incumpliendo lo dispuesto en la Ley 1755 de 2015 que establece en el Artículo 14 y 21 los términos para resolver y trasladar  las  peticiones presentadas por los usuarios, así como lo establecido en el Modelo Integrado de Planeación y Gestión MIPG, dimensión Información y Comunicaciones, que hace referencia a la </t>
    </r>
    <r>
      <rPr>
        <i/>
        <sz val="11"/>
        <color theme="1"/>
        <rFont val="Arial"/>
        <family val="2"/>
      </rPr>
      <t>“Información disponible en lenguaje claro y sencillo para ofrecer a los ciudadanos con claras condiciones de tiempo, modo y lugar en las que podrán solucionar sus inquietudes y gestionar sus trámites”.</t>
    </r>
  </si>
  <si>
    <t>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Los recursos asignados al rubro de personal de gastos de funcionamiento de la DNBC no son suficientes para la contratación del personal de apoyo de la entidad, en función de la entrega de productos y servicios a los cuerpos de bomberos del país.</t>
  </si>
  <si>
    <t xml:space="preserve">1. Elaboración de la ficha técnica del requerimiento tecnológico. (23/09/2019)
2. Solicitud de Cotización o Propuesta. (23/09/2019)
3. Presentación de la Necesidad, Ficha Técnica y cotizaciones ante la Subdireción Administrativa y Financiera para remisión a Contratación. (23/09/2019)
4. Desarrollo y configuración de alertas respecto a la asignación de radicados y vencimiento de los términos de las PQRDS en el Sistema de Gestión Documental ORFEO a través del correo institucional.(30/12/2019)
 </t>
  </si>
  <si>
    <t xml:space="preserve">El Desarrollo y configuración de alertas respecto a la asignación de radicados y vencimiento de los términos de las PQRDS en el Sistema de Gestión Documental, se encuentra contratada mediante contrató interadministrativo No 078 de 2019.
La ficha técnica y necesidad se presentó oportunamente por Gestión TI.
Las cotizaciones fueron conseguidas por el Asesor de TI Ingeniero William Alonso Tellez Flechas.
Las actividad 4, dependen de la supervisión del contrató 078 de 2019. </t>
  </si>
  <si>
    <t xml:space="preserve">El nuevo sistema ya tienen las alertas pertinentes, se espera la socialización de esta plataforma </t>
  </si>
  <si>
    <t>A la fecha no están funcionando las alertas de vencimiento de PQRSD desde el ORFEO, Sin embargo, el sistema de gestión documental, en la actualizada no esta funcionando de acuerdo con lo establecido en el contrato 078 de 2019, el cual fue recibido a satisfacción en diciembre de 2019.</t>
  </si>
  <si>
    <t>1. Solicitud de Recursos para el Soporte, mantemiento y actualización del Sistema de Gestión Documental ORFEO. (20/12/2019)
2. Elaboración de la ficha técnica para el Soporte, mantemiento y actualización del Sistema de Gestión Documental ORFEO. (20/12/2019)
3. Solicitud de Cotización o Propuesta. (20/12/2019)
4. Presentación de la Necesidad, Ficha Técnica y cotizaciones ante la Subdireción Administrativa y Financiera para remisión a Contratación. (31/01/2020)
5. Desarrollo de los requerimientos funcionales del Sistema de Gestión Documental ORFEO respecto a Expedientes Electrónicos. (31/12/2020)
6. Realizar capacitación al administrador del Sistema de Gestión Documental ORFEO de la DNBC en la parametrización de Expedientes Electrónicos. (31/12/2020)
7. Realizar capacitación al 100% de los usuarios de la DNBC del Sistema de Gestión Documental ORFEO en la utilización de Expedientes Electrónicos. (31/12/2020)</t>
  </si>
  <si>
    <t>El día 19 de Diciembre de 2019, se solicitud de recursos para el soporte, mantemiento y actualización del Sistema de Gestión Documental ORFEO, para ser contratado para la vigencia 2020.</t>
  </si>
  <si>
    <t xml:space="preserve">Desarrollo y configuración de alertas respecto a la asignación de radicados y vencimiento de los términos de las PQRDS en el Sistema de Gestión Documental ORFEO a través del correo institucional.
 </t>
  </si>
  <si>
    <t>Edgardo Mandón Arenas</t>
  </si>
  <si>
    <t>Se informa que esta actividad es la misma No 212, que se encuentra en un avance del 75%</t>
  </si>
  <si>
    <t xml:space="preserve">En la actualidad se tienen entrelazados llas alertas, se espera la socialización y ajuste del nuevo ORFEO </t>
  </si>
  <si>
    <t>EL proceso de Gestión Contractual presenta incumplimiento en los tiempos y debilidades en los controles establecidos actualmente, lo cual va en contravía a lo establecido en el actual Manual de Contratación institucional el cual determina que: “5. PLANEAC</t>
  </si>
  <si>
    <t>Desarticulación entre los Procesos de Gestión Administrativa (Almacén), Gestión Contractual y Fortalecimiento Bomberil para la Respuesta.
Informalidad en la comunicación entre los Procesos de Gestión Administrativa (Almacén) y Gestión Contractual.
Informalidad en la comunicación por parte del Proceso Fortalecimiento Bomberil para la Respuesta (Proyectos) en la asignación de los equipos y vehículos acorde a los lineamientos de la alta Dirección.
Debilidad en los formatos establecidos para la cadena en la entrega de bienes.
Falta de personal en el Almacén para la entrega masiva de bienes y revisión de la documentación. 
Debilidad en el diligenciamiento de documentos de seguimiento por parte del supervisor.
Inexisistencia de herramientas tecnológicas para la gestión de inventarios de la DNBC.</t>
  </si>
  <si>
    <t xml:space="preserve">1. Solicitud a Gestión Administrativa - Almacén de los requerimientos funcionales y la justificación de la necesidad del software para la gestión de Inventarios. 
2. Elaboración de la ficha técnica del requerimiento tecnológico.
3. Solicitud de Cotización o Propuesta.
4. Remisión de la Necesidad, Ficha Técnica y cotizaciones ante la Subdireción Administrativa y Financiera para envío a Contratación.
5. Adquisición y/o desarrollo del software de inventarios. 
6. Aprobación y recibido a satisfacción del software, por parte del Proceso de Gestión Administrativa - Almacén. 
7. Realizar la capacitación a los funcionarios y contratistas requeridos para el uso del  software de Inventarios. </t>
  </si>
  <si>
    <t xml:space="preserve">ERP </t>
  </si>
  <si>
    <t>A la fecha no se ha realizado la adquisición del software de inventarios</t>
  </si>
  <si>
    <t xml:space="preserve">1. Solicitud a Gestión Administrativa - Almacén de los requerimientos funcionales y la justificación de la necesidad del software para la gestión de Inventarios que incluya la generación e impresión de los códigos de las placas de identificación. 
2. Elaboración de la ficha técnica del requerimiento tecnológico.
3. Solicitud de Cotización o Propuesta.
4. Remisión de la Necesidad, Ficha Técnica y cotizaciones ante la Subdireción Administrativa y Financiera para envío a Contratación.
5. Adquisición y/o desarrollo del software de inventarios. 
6. Aprobación y recibido a satisfacción del software, por parte del Proceso de Gestión Administrativa - Almacén. 
7. Realizar la capacitación a los funcionarios y contratistas requeridos para el uso del  software de Inventarios. </t>
  </si>
  <si>
    <r>
      <rPr>
        <b/>
        <sz val="11"/>
        <color theme="1"/>
        <rFont val="Arial "/>
      </rPr>
      <t xml:space="preserve">1. Por que: </t>
    </r>
    <r>
      <rPr>
        <sz val="11"/>
        <color theme="1"/>
        <rFont val="Arial "/>
      </rPr>
      <t xml:space="preserve">A la fecha se sigue manejando una versión no parametrizada del sistema. 
</t>
    </r>
    <r>
      <rPr>
        <b/>
        <sz val="11"/>
        <color theme="1"/>
        <rFont val="Arial "/>
      </rPr>
      <t xml:space="preserve"> 2. Por que:</t>
    </r>
    <r>
      <rPr>
        <sz val="11"/>
        <color theme="1"/>
        <rFont val="Arial "/>
      </rPr>
      <t xml:space="preserve"> El sistema ORFEO no tiene las herramientas necesarias para generar alertas de los documentos ingresados a la dirección. </t>
    </r>
  </si>
  <si>
    <t>Liderar el proceso de parametrización del sistema acorde con las necesidades identificadas. (G.T .I)</t>
  </si>
  <si>
    <t>Correo de Almacen al area de TI identificando la parametrizacion necesarias</t>
  </si>
  <si>
    <t xml:space="preserve"> 
No. De actividades ejecutadas en la parametrización del sistemaOrfeo/Total de actividades a ejecutar en la parametrización del sistema Orfeo * 100 </t>
  </si>
  <si>
    <t xml:space="preserve">Edwin Zamora </t>
  </si>
  <si>
    <t>El área de Gestión documental realizo el envió de la propuesta de codificación para los procesos de la entidad, a fin de comenzar parametrizacion del mismo.</t>
  </si>
  <si>
    <t>Se evidenció que el  área de Gestión documental realizo el envió de la propuesta de codificación para los procesos de la entidad, para iniciar con su parametrización.</t>
  </si>
  <si>
    <t xml:space="preserve">1º por que; retrasó  en la contratación del personal contratista para el  apoyo de las actividades del área gestión de atención al ciudadano. 
2º por que: No se generaron las alertas de PQRSD por parte de la oficina de atención al ciudadano, debido que no se contaba con el personal después del 31 de Diciembre del 2019. 
3º Por que: Se identificó un bajo nivel de compromiso en la realización de la gestión oportuna de respuesta a las solicitudes de PQRSD  por parte de las diferentes áreas de la DNBC
</t>
  </si>
  <si>
    <t>Implementación de alertas en el sistema ORFEO</t>
  </si>
  <si>
    <t>Se tiene identificado desde el plan de compra el mantenimiento y parametrizacion de aplicatios</t>
  </si>
  <si>
    <t>Nº Requeriemintos ejecutados/ Nª de requerimientos requeridos * 100</t>
  </si>
  <si>
    <t>Se tiene identificado desde el plan de compra el mantenimiento y parametrización de los aplicativos</t>
  </si>
  <si>
    <t>1º Por que; al momento de clasificarlas ORFEO no permite diferenciar entre una PQRSD y OPAS.
2º Por que; se retrasó  de manera manual la clasificación existiendo errores humanos. 
3º Por que;  Retrasó en la contratación del personal.</t>
  </si>
  <si>
    <t xml:space="preserve">Implementación de alertas en el sistema ORFEO para la adecuada clasificación de PQRSD Y OPAS </t>
  </si>
  <si>
    <r>
      <rPr>
        <b/>
        <sz val="11"/>
        <color theme="1"/>
        <rFont val="Arial"/>
        <family val="2"/>
      </rPr>
      <t xml:space="preserve">1. Por qué; </t>
    </r>
    <r>
      <rPr>
        <sz val="11"/>
        <color theme="1"/>
        <rFont val="Arial"/>
        <family val="2"/>
      </rPr>
      <t>El grupo de gestión tecnológica no cuenta con el personal suficiente que permita cumplir con los roles definidos en el mapa de riesgos y en el procedimiento PC-TI-01 Gestión y Atención de Soporte Técnico, para atender y solucionar todas las incidencias de tecnología.
2. Por qué; La obsolescencia en la plataforma tecnológica de la entidad ocasiona el aumento del numero de incidencias tecnológicas.
3. Por qué; La entidad no dispone de los recursos tecnológicos y de soporte en el centro de datos requeridos para implementar y mantener las herramientas de administración centralizada que permita monitorizar los usuarios, equipos, aplicaciones y servicios de TI.
4. Por qué: Fallas técnicas de los servidores donde están instalados los sistemas de información.</t>
    </r>
  </si>
  <si>
    <t>Fallas técnicas de los servidores donde están instalados los sistemas de información.</t>
  </si>
  <si>
    <t>Elaborar programa de mantenimiento preventivo y correctivo a los sistemas de información anual de la DNBC.</t>
  </si>
  <si>
    <t xml:space="preserve">N.º de equipos de  mantenimiento correctivo y preventivos programadas/ N.º Total de mantenimientos correctivos y preventivos realizados  DNBC * 100  </t>
  </si>
  <si>
    <t xml:space="preserve">Mes de Septiembre se tiene planeado la elaboracion </t>
  </si>
  <si>
    <t>A la fecha no se cuenta con el programa de mantenimiento correctivo y preventivo</t>
  </si>
  <si>
    <t xml:space="preserve">No se aplican las políticas, procedimientos y seguimiento de atención de soporte Técnico. </t>
  </si>
  <si>
    <t xml:space="preserve">Implementar el procedimiento de Gestión de Tecnología Informática PC-TI-01 Gestión y Atención de Soporte Técnico.
</t>
  </si>
  <si>
    <t xml:space="preserve">Programa establecido de Gestión de Tecnología informática PC- TI Gestión atención de soporte Técnico </t>
  </si>
  <si>
    <t>Actualmente esta acción no tiene ningún avance.</t>
  </si>
  <si>
    <t>No se reportó avance en la ejecución de la acción.</t>
  </si>
  <si>
    <t xml:space="preserve">Realizar e implementar un formulario en linea que permita medir la oportunidad en tiempo real del soporte técnico, para la realización de los indicadores de gestión. </t>
  </si>
  <si>
    <t>Formato ejecutado de control de mantenimiento a los equipos de computo de la DNBC.</t>
  </si>
  <si>
    <t>El formulario ya se encuentra elaborado por el área de GTI, se espera enviar a planeacion en el mes de agosto para su aprobación y codificación. https://forms.gle/Hf7FEbHj2KKhGdgS7</t>
  </si>
  <si>
    <t>Se evidenció formulario google para medir la efectividad del mantenimiento/soporte realizado por TI, pendiente su ejecución.</t>
  </si>
  <si>
    <t>Falta de capacitación+K29 al personal en el uso apropiado de Google Drive, para el respaldo de información de la DNBC.</t>
  </si>
  <si>
    <t>Perdida de la información de la entidad.</t>
  </si>
  <si>
    <t>Promover por medio de campañas el uso de Google Drive, como herramienta de respaldo de la información.</t>
  </si>
  <si>
    <t>N.º Total de actividades programada / N.º de actividades Realizadas * 100</t>
  </si>
  <si>
    <t>Se realizo la capacitación (campaña) el día 10 de julio del 2020 a el personal de la DNBC.</t>
  </si>
  <si>
    <t>Se evidenció la capacitación (campaña) sobre el uso de drive el día 10 de julio del 2020 a el personal de la DNBC.</t>
  </si>
  <si>
    <t>Falta de personal y recursos economicos para el seguimiento y verificación del cumplimiento de los indicadores.</t>
  </si>
  <si>
    <t xml:space="preserve">Verificar la validez de los indicadores que permiten realizar seguimiento y evaluación periódica de los procesos de TI 
</t>
  </si>
  <si>
    <t xml:space="preserve">"N.º Total de indicadores / N.º total de indicadores Verificados * 100 
</t>
  </si>
  <si>
    <t>Se evidencia que la construcción del Plan Estratégico de Tecnologías de la información y las comunicaciones,  no se ajustan a las necesidades de la entidad en materia de TI, lo cual dificulta la realización de la planificación de mediano y largo plazo en materia de infraestructura de TIC lo cual incumple lo establecido en la estructura definida por el Ministerio de Tecnologías de la Información y las Comunicaciones a través del documento “G.ES.06 Guía para la construcción del PETI”</t>
  </si>
  <si>
    <t xml:space="preserve">Desconocimiento de la adecuada aplicación del PETI con base a los lineamientos de la entidad, teniendo en cuenta la guía y soporte emitido por el ministerio de las TICs </t>
  </si>
  <si>
    <t>Actualizar el Plan Estratégico de Tecnologías de la Información y Comunicaciones de la DNBC periodo 2019-2022 con el proyecto actual de estabilización de Servicios Tecnológicos y definición del marco de seguridad y privacidad de la información y de los sistemas de
información.</t>
  </si>
  <si>
    <t>Proceso de PETIC actualizado y verificado.</t>
  </si>
  <si>
    <t>Se encuentra en socialización con el área directiva y desarrollo del mismo. Se sube como evidencia las diapositivas presentadas a los directivos de los cambios y consideraxiones del PETI</t>
  </si>
  <si>
    <t>El Plan Estratégico de Tecnologías de la Información y Comunicaciones, se encuentra en proceso de actualización.</t>
  </si>
  <si>
    <t>Realizar indicadores de seguimiento y control con el fin de medir y evaluar el avance del PETI</t>
  </si>
  <si>
    <t xml:space="preserve">Indicadores del PETI </t>
  </si>
  <si>
    <t xml:space="preserve">Se tienen listo el formato de seguimiento de mantenimiento, se enviara a planeacion para su aprobación y codificación </t>
  </si>
  <si>
    <t>Se cuenta con los mecanismos para la captura de información para  la formulación y medición de los indicadores</t>
  </si>
  <si>
    <t>Se evidencia que la entidad no ha aplicado el instrumento de autodiagnóstico en materia de gobierno digital por tal razón no se puede determinar el nivel de madurez alcanzado y tampoco se puede determinar una priorización de las acciones contempladas por la estrategia en paralelo a la ejecución del PETIC, lo cual incumple lo dispuesto en el Manual de Gobierno Digital, Implementación de la Política de Gobierno Digital Decreto 1008 de 2018 (Compilado en el Decreto 1078 de 2015) en el título 4 MEDIR LA POLÍTICA.</t>
  </si>
  <si>
    <t>Desconocimiento de los lineamientos, estándares y acciones a ejecutar que conforman la política de Gobierno
Digital.</t>
  </si>
  <si>
    <t>Incumplimiento de los plazos de adopción de las acciones definidas en materia de gobierno en línea (ahora Gobierno Digital)</t>
  </si>
  <si>
    <t xml:space="preserve">Identificar los elementos de la politica de gobierno digital existentes en la entidad.
</t>
  </si>
  <si>
    <t xml:space="preserve">Realizacion de la politica de Gobierno  </t>
  </si>
  <si>
    <t xml:space="preserve">Se realizo presentación  al la subdirección administrativa y financiera  en donde se socializaba los elementos identificados de política del gobierno digital </t>
  </si>
  <si>
    <t xml:space="preserve">Se realizó la identificación de los  elementos de la política del gobierno digital </t>
  </si>
  <si>
    <t xml:space="preserve">Aplicar el instrumento de autodiagnóstico establecido en el Decreto 1008 de 2018 para establecer el estado de avance en la implementación de la política.
</t>
  </si>
  <si>
    <t>Intrumento de autodiagnosticó aplicado a la DNBC</t>
  </si>
  <si>
    <t>Se realizo presentación  al la subdireccion administrativa y financiera por medio de una presentación de Power Point en donde se socializaba la autoevaluación del gobierno digita</t>
  </si>
  <si>
    <t>Realizar informe de resultado arrojados por el autodiagnostico establecido con el fin de realizar mejorar de manera inmediata.</t>
  </si>
  <si>
    <t xml:space="preserve">Informe de resultados arrojados en el autodiagnostico </t>
  </si>
  <si>
    <t xml:space="preserve">Se realizo reunión con la subdireccion financiera en donde se socializo la autoevaluación realizada,y como resultado se optiene el plan de adquisiciones </t>
  </si>
  <si>
    <t>Se evidencio la aplicación del autodiagnóstico de MIPG.</t>
  </si>
  <si>
    <t>Se evidencia que a la fecha no se cuenta con el nivel de adopción de los lineamientos de planeación estratégica que permitan la implementación de la política de Gobierno Digital de acuerdo con lo establecido en MANUAL DE
GOBIERNO DIGITAL, Implementación de la Política de Gobierno Digital Decreto 1008 de 2018 (Compilado en el Decreto 1078 de 2015, capítulo 1, título 9, parte 2, libro 2).</t>
  </si>
  <si>
    <t xml:space="preserve">Implementar el proyecto de estabilizacion de Servicios Tecnológicos que pretende habilitar los elementos transversales de Seguridad de la Información y Servicios Ciudadanos Digitales.
</t>
  </si>
  <si>
    <t>N.º de actividades programadas / N.º de actividades realizadas</t>
  </si>
  <si>
    <t xml:space="preserve">Se definio el plan de adquisición necesaria para el cumplimiento de la seguriad de la informacion </t>
  </si>
  <si>
    <t>Se realizó la identificación de los elementos requeridos para la estabilización de Servicios Tecnológicos de la Entidad</t>
  </si>
  <si>
    <t>Implementación del protocolo de internet IPv6 de acuerdo a la Resolución 2710 de 2017.</t>
  </si>
  <si>
    <t>Implementacion del protocolo de internet IPV6</t>
  </si>
  <si>
    <t>se encuentra implementado por el área de Gestion de TI</t>
  </si>
  <si>
    <t>Se implementó el protocolo IPV6</t>
  </si>
  <si>
    <t xml:space="preserve">1. Por qué: Porque no se identificaron adecuadamente los  factores internos y externos que permitieran identificar las necesidades de la DNBC
2. Por qué: Desconocimiento de la adecuada aplicación del PETI con base a los lineamientos de la entidad, teniendo en cuenta la guía y soporte emitido por el ministerio de las TICs 
3. Por qué; El área de Gestión tecnológica no dispone de una herramienta corporativa que automatice el respaldo, almacenamiento y recuperacion de la información.
</t>
  </si>
  <si>
    <t>Desarticulación del área de Gestión de Tecnología con los objetivos estrategicos de la entidad.</t>
  </si>
  <si>
    <t xml:space="preserve">Implementar el procedimiento de Gestión de Tecnología Informática  PC-TI-01 Gestión y Atención de Soporte Técnico.
</t>
  </si>
  <si>
    <t xml:space="preserve">Implementación del proceso de Gestión de Tecnología informática y Atención de soporte técnico </t>
  </si>
  <si>
    <t>Actualmente esta accion no tiene ningun avance.</t>
  </si>
  <si>
    <t xml:space="preserve">Verificar y ajustar el flujo de la ejecucion del procedimiento PC-TI-01 Gestión y Atención de Soporte Técnico al estado actual de la entidad.
</t>
  </si>
  <si>
    <t>Actualización del flujo de la ejecución de Gestión de Tecnología informática y Gestión y atención de soporte Técnico.</t>
  </si>
  <si>
    <t>0%%</t>
  </si>
  <si>
    <t xml:space="preserve">Promover  por medio de campañas el uso de Google Drive, como herramienta de respaldo de la información.
</t>
  </si>
  <si>
    <t>Nº Total de actividades programada / N.º  de actividades Realizadas * 100</t>
  </si>
  <si>
    <t>Se realizo la capacitación el día 10 de julio del 2020 a el personal de la DNBC.</t>
  </si>
  <si>
    <t>Se evidencia debilidad en la documentación (Caracterización del proceso) y ejecución del proceso por cuanto no se han implementado los procedimientos requeridos para ejecutar de manera estandarizada y soportada las actividades propias de proceso, incumpliendo lo establecido en el MIPG, 3.2.1.1 Política de Fortalecimiento organizacional y simplificación de procesos.</t>
  </si>
  <si>
    <t>No se tienen claramente identificados los factores críticos o de éxito del proceso.</t>
  </si>
  <si>
    <t xml:space="preserve">Realizar la caracterización del proceso definiendo los factores críticos y de exitico del proceso. 
</t>
  </si>
  <si>
    <t xml:space="preserve">Metodologias definidas en el proceso de Gestión de Tecnología </t>
  </si>
  <si>
    <t>Se encuentra en socialización con el área de GTI.</t>
  </si>
  <si>
    <t>La caracterización del proceso Gestión TI, se encuentra en proceso de actualización, se evidencia correo electrónico del 12 de julio de 2020 en donde se remite al interior del grupo Ti.</t>
  </si>
  <si>
    <t xml:space="preserve">Realizar cronograma de mesas de trabajo y definir las actividades pendientes de ejecución.
</t>
  </si>
  <si>
    <t>N.º de mesas de trabajo programadas / Nº de mesas de trabajo realizadas *100</t>
  </si>
  <si>
    <t xml:space="preserve">Se estan definiendo los requerimientos del área con el fin de programar y realizar el cronograma </t>
  </si>
  <si>
    <t xml:space="preserve">Habilitar el ingreso al ORFEO por el Directorio Activo para garantizar la seguridad de la información.
</t>
  </si>
  <si>
    <t xml:space="preserve">Habilitacion del Directorio activo en el ingreso de ORFEO </t>
  </si>
  <si>
    <t>Actualmente se encuentra habilitado el directorio activo del ORFEO. (instructivo de la coneccion VPN con usuario de directorio)</t>
  </si>
  <si>
    <t>Se evidenció instructivo de la conexión VPN con usuario de directorio y la conexión del personal a través de la VPN</t>
  </si>
  <si>
    <t>Se evidencia falta de actualización de la información mínima obligatoria tal como el directorio de Servidores Públicos y Contrataciones adjudicadas, normograma, contratación, datos abiertos y activos de información, incumpliendo lo establecido en el artículo 7 de la Ley 1712 de 2014.</t>
  </si>
  <si>
    <t xml:space="preserve">No se Realizaba socialización de documentos para la recolección de información </t>
  </si>
  <si>
    <t>Desactualizacion de la documentacion de la información publicada en la pagina web, incumplimiento de la normatividad ley 1712</t>
  </si>
  <si>
    <t xml:space="preserve">Realzar monitoreo frecuente del esquema de publicacion, infromar a las áreas de manera oportuna sobre la información a publicar 
</t>
  </si>
  <si>
    <t>N.º  Total de publicaciones a realizar / N.º de publicaciones realizadas * 100</t>
  </si>
  <si>
    <t xml:space="preserve">El esquema de publicacion se encuentra actualizado </t>
  </si>
  <si>
    <t>GESTIÓN CONTABLE Y DE TESORERÍA: Falta de seguimiento y control por cuanto no se realizan cruces con respecto a los  Reintegros del 66.66% que deben efectuar las Entidades Promotoras de Salud a la DNBC, por el pago de las incapacidades de los funcionarios públicos,  contemplándose como un Posible Detrimento Patrimonial, debido a que los recursos públicos no están siendo reintegrados por las empresas promotoras de salud.</t>
  </si>
  <si>
    <t>Falta de seguimiento y control por parte de las dependencias. Por que no se realiza cruces de información entre las areas. Por que no se concilia con el Tesoro Naciona</t>
  </si>
  <si>
    <t>Porque el Ministerio de Hacienda y Crédito público, emitió un oficio a las Entidades del presupuesto Nacional, en donde indicaban la anulación de las cuentas por pagar de la vigencia 2017 y se constituyeran las reservas</t>
  </si>
  <si>
    <t>Detrimento patrominial por el no reintegro de los valores del 66,66%</t>
  </si>
  <si>
    <t>Enviar el listado mensual a talento humano de los reintegros objeto de identificación</t>
  </si>
  <si>
    <t>Total reintegros por licencias e incapacidades identificados / Total de reintegros por identificar</t>
  </si>
  <si>
    <t>Gestión del Talento Humano</t>
  </si>
  <si>
    <t>Maryoly Díaz</t>
  </si>
  <si>
    <t xml:space="preserve">Identificar los ingresos por imputar en el SIIF de los Reintegros por concepto de Licencias e Incapacidadesl. </t>
  </si>
  <si>
    <t>No se evidencio la identificación de enero a junio de 2019</t>
  </si>
  <si>
    <t>Se han estado enviando Cartas de Recobro a la diferntes EPS y se han recibido respuestas satisgactorias de algunas EPS.</t>
  </si>
  <si>
    <t xml:space="preserve">Se evidenció el listado de los recobros de incapacidades de la vigencia 2019 a partir del mes de agosto, sin embargo falta verificar la respuesta de los recobros de años anterior ( 2018 - 2019), para efectuar el cruce de información con financiera.  </t>
  </si>
  <si>
    <t>Se han estado enviando Cartas de Recobro a la diferntes EPS y se han recibido algunas respuestas satisfactorias de algunas EPS. Igualmente el subdirector administrativo y financiera designo a Viviana Gonzalez para apoyo y realizacion del cobro coactivo
Igualmente se envian correos a financiera con la informaciòn de los saldos de cuentas por cobrar incapacidades de  las diferentes eps, para dar cumplimiento a dicha acción por parte del proceso de gestión de talento humano</t>
  </si>
  <si>
    <t xml:space="preserve">Se evidenció oficios de solicitud de reintegro a: 
- Arl positiva, 06/08/2020.
- Compensar EPS 06/08/2020.
- Coomeva EPS 06/08/2020.
- Famisanar EPS 11/08/2020.
- EPS Sanitas 06/08/2020.
- Salud Total EPS 06/08/2020.
De otro lado, se encontró con: 
- Solicitud de activación rechazada en Sanitas , por presentar documentos incompletos.
- Envío de información correspondiente a incapacidades medicas a Gestión de Asuntos Disciplinarios vía correo electrónico, 10/06/2020 como apoyo para la gestión de cobro de las incapacidades por solicitud del Subdirector Administrativo y Financiero 2705/2020.
- Envío de reporte de saldos a Gestión Financiera con corte a 28/07/2020.
- Respuesta mediante correo electrónico a una tutela  interpuesta por la Entidad a Coomeva 21/07/2020 en donde se solicita inscribir una cuenta bancaria y la Entidad responde mediante correo electrónico 31/07/2020.
Sin embargo, no se presenta evidencia sobre la recepción de reintegros por cobro de incapacidades.
</t>
  </si>
  <si>
    <t>Con base en el listado mensual de reintegros emitido por Financiera, identificar el beneficiario e informarlo para afectar el Ingreso.</t>
  </si>
  <si>
    <t xml:space="preserve">Identificar los ingresos por imputar en el SIIF de los Reintegros por concepto de Licencias e Incapacidades. </t>
  </si>
  <si>
    <t xml:space="preserve">Se evidenció el envío de las cartas a las respectivas EPS solicitando el reintegro de las incapacidades radicadas  de los meses de agosto a noviembre de 2019, quedando sin tramitar las del primer semestre de la misma vigencia.   </t>
  </si>
  <si>
    <t>Seguridad y Salud en el Trabajo</t>
  </si>
  <si>
    <t>Así como también se encontró que la cobertura de las capacitaciones es muy baja con respecto al personal convocado.</t>
  </si>
  <si>
    <t>Porque se requiere un mayor respaldo por parte de la alta Dirección para que el personal asista a las capacitaciones.</t>
  </si>
  <si>
    <t>Desconocimiento de los aspectos de SST, aumento de la accidentabilidad y enfermedades laborales</t>
  </si>
  <si>
    <t>Establecer en el programa de capacitaciones, la programación  de los temas de SST por cargos asociados y divulgarlo a la alta dirección con el fin de conseguir respaldo y aumentar la participación del personal.</t>
  </si>
  <si>
    <t xml:space="preserve">% de participación del personal citado a las capacitaciones </t>
  </si>
  <si>
    <t>Encargado de SST</t>
  </si>
  <si>
    <t>Se va motivar las personas para que asistan, visitando los puestos de trabajo y horas estrategicas</t>
  </si>
  <si>
    <t>Se realizó el programa de 2018, sin embargo se debe reforzar en la cobertura de las capacitaciones para la vigencia 2019</t>
  </si>
  <si>
    <t xml:space="preserve">Se realizó el programa de 2018 y 2019 sin embargo se evidencia que la cobertura de las capacitaciones se mantiene baja.
Se envío memorando el 8 de noviembre de 2019, mediante el cual, el Director recuerda el deber del personal en la asistencia a las capacitaciones.
</t>
  </si>
  <si>
    <t>Se realizó las capacitaciones:
- Funciones del Comité Paritario de SST.
- Funciones y Responsabilidades del CCL.
- Bioseguridad.
- Inteligencia emocional y manejo de conflictos.
- Procedimiento para reporte de accidentes laborales.
- Síndrome de burnout-
- Ergonomía e higiene postural - manipulación de cargas.
- Plan de gestión del riesgo de emergencias y brigadas de emergencias.
- Seguridad vial.
- Liderazgo.
- Estilos de vida saludable y prevención del riesgo cardiovascular.
Las capacitaciones se han realizado a través de correo electrónico, debido a la situación de pandemia por covid-19.</t>
  </si>
  <si>
    <t>Se realizó las capacitaciones:
- Funciones del Comité Paritario de SST.
- Funciones y Responsabilidades del CCL.</t>
  </si>
  <si>
    <t>El último estudio de iluminación se realizó en febrero de 2014, en el informe entregado por la ARL no se anexo el certificado de calibración del luxómetro y el técnico profesional en seguridad e higiene industrial que realizó el estudio no tiene dentro del alcance de la licencia en salud ocupacional no esta la higiene ocupacional.
En el periodo comprendido entre 2015 y 2016 no se realizó estudio de iluminación  a pesar de que se tiene identificado en la matriz de peligros.</t>
  </si>
  <si>
    <t>La normativa exige que se debe realizar los respectivos estudios de higiene según riesgos identificados con la finalidad de establecer su respectiva intervención</t>
  </si>
  <si>
    <t xml:space="preserve">Sanciones, alteraciones al medio ambiente, afectaciones en la salud de los colaboradores </t>
  </si>
  <si>
    <t>Acta con asignación de recursos para la adquisición de luminarias led</t>
  </si>
  <si>
    <t>Se realizó mediciones ambientales</t>
  </si>
  <si>
    <t>Se evidencia informe de estudio de iluminación realizado a tráves de la ARL Positiva en el mes de agosto 2018, sin embargo no se reporta la intervención  de acuerdo con las recomendaciones definidas en el informe, maxime cuando los diez (10) puestos de trabajo objeto del estudio tienen un nivel deficiente de iluminación.</t>
  </si>
  <si>
    <t>Se elaboró el estudio de puestos de trabajo e iluminación en el mes de Agosto de 2018, pero aun no se cuenta con los recursos aprobados para iniciar con las intervenciones.</t>
  </si>
  <si>
    <t>Se evidencia informe de estudio de iluminación realizado a través de la ARL Positiva en el mes de agosto 2018, sin embargo, a la fecha no se ha realizado la intervención  requerida, de acuerdo con las recomendaciones definidas en el informe, máxime cuando los diez (10) puestos de trabajo objeto del estudio tienen un nivel deficiente de iluminación.</t>
  </si>
  <si>
    <t>Teniendo en cuenta informe de estudio de iluminación realizado a través de la ARL Positiva en el mes de agosto 2018, frente al cual se realiza inspeccion el 15 de julio 2020 por todas las areas de la DNBC, se encuentra que ademas de los diez (10) puestos de trabajo objeto del estudio que tienen un nivel deficiente de iluminación, existen otras areas que se suman por daños en las lampara. esto permite establecer el presupuesto 2020 para el cambio de la luminaria dañada de acuerdo al estudio y resultados de la inspeccion.</t>
  </si>
  <si>
    <t>Se encontró que de acuerdo con el documento Proyección inversión recursos, la compra de luminarias se tiene programada para el mes de octubre.</t>
  </si>
  <si>
    <t>Se evidenció que no se han incorporado los criterios de SST en el manual de contratación tanto de personal (Conductores) como compras de productos, tales como los productos químicos en los que no se está exigiendo el envío de la hoja de seguridad de los productos.</t>
  </si>
  <si>
    <t>Por desconocimiento del Decreto 1072.</t>
  </si>
  <si>
    <t xml:space="preserve">Incumplimiento en normativa legal vigente, desconocimiento en documentación requerida con respecto a contratistas y adquisiciones  </t>
  </si>
  <si>
    <t>Socializar con el área de contratación las exigencia del Decreto 1072 del 2015.</t>
  </si>
  <si>
    <t>Socialización realizada</t>
  </si>
  <si>
    <t>Se realizó borrador manual de contratacíon</t>
  </si>
  <si>
    <t>Acción cumplida en seguimientos anteriores</t>
  </si>
  <si>
    <t>Incluir en el manual de contratación los criterios de SST para las compras de la entidad.</t>
  </si>
  <si>
    <t>La persona encargada de SGSST realizó borrador manual para contratistas con aspectos SST</t>
  </si>
  <si>
    <t xml:space="preserve">Se encuentra el programa de mantenimiento para la vigencia 2018 implementado y ejecutado. Para la vigencia 2019 falta la aprobación </t>
  </si>
  <si>
    <t>Se encuentra en etapa de verificación, para que le área de Gestión Contractiual lo comience a aplicar</t>
  </si>
  <si>
    <t>Anqué se cuenta con un borrador de los requisitos en materia de SST, aun no se ha formalizado su inclusión en el  Manual de Contratación.</t>
  </si>
  <si>
    <t>Se realizo actualizacion del manual de proveedores y contratistas con todos los lineamientos acordes a la normatividad vigente en materia de SST, el cual se enviara el proximo 14 de agosto al area de gestion de contractual para que sea incluido en la proxima vigencia 2021.</t>
  </si>
  <si>
    <t>Se realizó la actualización del Manual de Seguridad y salud en el trabajo para Contratistas, Proveedores y Subcontratistas y se elaboraron listas de chequeo en SST para Contratistas. Sin embargo no se ha incluido en el manual de contratación de la entidad.</t>
  </si>
  <si>
    <t>Se encontró que no se esta realizando selección  y evaluación de contratistas desde lo concerniente  a SST.</t>
  </si>
  <si>
    <t>Desconocimiento de aspectos en SST por parte de contratistas</t>
  </si>
  <si>
    <t xml:space="preserve">Incluir en el manual de contratación aspectos selección y evaluación e contratistas en aspectos de SST  </t>
  </si>
  <si>
    <t>Se evidencia la elaboración de  un manual de seguridad y salud en el trabajo para contratistas y subcontratistas, sin embargo, este no se ha formalizado</t>
  </si>
  <si>
    <t xml:space="preserve">En la actualizacion del manual de proveedores y contratistas 2020 acorde a todos los lineamientos de la normatividad vigente en materia de SST, se incluyeron los aspectos de selección y evaluación de contratistas en aspectos de SST , el cual se enviara el proximo 14 de agosto al area de gestion de contractual para que sea incluido en la proxima vigencia 2021. </t>
  </si>
  <si>
    <t>SEGURIDAD Y SALUD EN EL TRABAJO
Se evidenció que en el periodo comprendido entre julio de 2017 a enero de 2018 el Comité Paritario de Seguridad y Salud en el trabajo no celebró la reunión mensual, incumpliendo lo establecido en la Resolución 2013 de 1986, artículo 7.</t>
  </si>
  <si>
    <t>Falta de compromiso frente a las responsabilidades establecidas según resolución 203 de 1986, artículo 7,</t>
  </si>
  <si>
    <t>Se corre el riesgo de que pueda presentarse eventos como accidentes laborales y enfermedades laborales.</t>
  </si>
  <si>
    <t>Sensibilizar y empoderar a los integrantes del COPASST, en cuanto a sus funciones y roles dentro de la DNBC</t>
  </si>
  <si>
    <t>Sensibilización al COPASST</t>
  </si>
  <si>
    <t>Especialista en SST</t>
  </si>
  <si>
    <t>Hasta el mes de julio se realizò la contrataciòn del Especialista en SST para ejecutar las actividades del plan detrabajo de seguridad y salud en el trabajo</t>
  </si>
  <si>
    <t>En la vigencia 2019, se realizaó capacitacion por patrte de la ARL sobre responsabilidades del COPASST, accidentges laborales, para los nuevos integrantes del del COPASST vigencia 2019-2021,</t>
  </si>
  <si>
    <t>Se evidencia en acta del 4 de octubre de 2019 capacitación al COPASST sobre sus roles y responsabilidades.</t>
  </si>
  <si>
    <t>Se realizó capacitación a los integrantes del COPASST frente a sus responsabilidades en los roles que desempeñan en el comité</t>
  </si>
  <si>
    <t>Se realizó capacitación a los integrantes del COPASST frente a sus responsabilidades en los roles que desempeñan en el comité y se evidenció las actas de reunión del COPASST de los meses de enero - mayo de 2020</t>
  </si>
  <si>
    <t>No</t>
  </si>
  <si>
    <t>Celebrar las reuniones mensuales del comité paritario de seguridad y salud en el trabajo</t>
  </si>
  <si>
    <t># reuniones realizadas / # reuniones programadas (12) * 100</t>
  </si>
  <si>
    <t xml:space="preserve">Se capacitó el COPASTT frente a las responsabilidades y fuinciones, adicional en la vigencia 2019, se realizó nuevas elecciones para la conformación del nuevo COPASST vigencias 2019-2021. Se realizaron las reuniones del Copasst en los meses de Octubre y Noviembre de 2019. </t>
  </si>
  <si>
    <t>Se evidencio que solo hasta el mes de agosto en la vigencia 2019 se realizó la conformación del COPASST. En lo meses enero a julio de 2019 no se celebró la reunión del comité.</t>
  </si>
  <si>
    <t>En la vigencia 2020 los 7 meses transcurridos se ha realizado la reunio del COPASST, adicionalmente el area de SST los ha acompañado y les ha realizado dos (3) capacitaciones frente a las responsabiolidades del comité, gestion del cambio - prevencion y protocolos  covid-19 y procedimiento de reporte e investigacion de de AT y EL.</t>
  </si>
  <si>
    <t>Se evidenció las actas de reunión del COPASST de los meses de enero - mayo de 2020</t>
  </si>
  <si>
    <t>SEGURIDAD Y SALUD EN EL TRABAJO
Se evidenció que en el periodo comprendido entre julio de 2017 a enero de 2018 el Comité de Convivencia Laboral no celebró la reunión trimestral, así como tampoco se generó el informe anual de los resultados de la gestión del Comité, incumpliendo lo establecido en la Resolución 652 de 2012, artículo 6, literales 8 y 10.</t>
  </si>
  <si>
    <t>Falta de compromiso frente a las responsabilidades establecidas según Resolución 652 de 2012, artículo 6, literales 8 y 10.</t>
  </si>
  <si>
    <t>Se corre el riesgo de que pueda el clima laboral dentro de la organización.</t>
  </si>
  <si>
    <t>Sensibilizar y empoderar a los integrantes del Comité de Convivencia Laboral, en cuanto a sus funciones y roles dentro de la DNBC</t>
  </si>
  <si>
    <t>Sensibilización al Comité de Convivencia Laboral</t>
  </si>
  <si>
    <t>En la vigencia 2019, se realizaó capacitacion sobre responsabilidades del COMITÉ DE CONVIVENCIA LABORAL y su rol, para los nuevos integrantes del del COMITÉ DE CONVIVENCIA LABORAL vigencia 2019-2021,</t>
  </si>
  <si>
    <t>Se evidenció la lista de asistencia a la capacitación  al Comité de Convivencia laboral el día 9/10/2019.</t>
  </si>
  <si>
    <t>Se realizó capacitación a los integrantes del Comité de Convivencia Laboral frente a sus responsabilidades en los roles que desempeñan en el comité</t>
  </si>
  <si>
    <t>Se realizó capacitación a los integrantes del Comité de Convivencia Laboral frente a sus responsabilidades en los roles que desempeñan en el comité y se evidenció la celebración del Comité de Convivencia Laboral a través de las actas de marzo y junio de 2020.</t>
  </si>
  <si>
    <t>Celebrar las reuniones mensuales del comité  de convivencia laboral</t>
  </si>
  <si>
    <t># reuniones realizadas / # reuniones programadas (4) * 100</t>
  </si>
  <si>
    <t>Se capactó el COMITÉ DE CONVIVENCIA frente a las responsabilidades y fuinciones, adicional en la vigencia 2019, se realizó nuevas elecciones para la conformación del nuevo COMITÉ DE CONVIVENCIA vigencias 2019-2021. Se realizaron las reuniones del Comité para los meses de ovtubre y noviembre.</t>
  </si>
  <si>
    <t>Se evidencio que solo hasta el mes de agosto en la vigencia 2019 se realizó la conformación del Comité de Convivencia Laboral. En lo meses enero a agosto de 2019 no se celebraron las reuniones trimestrales del comité.</t>
  </si>
  <si>
    <t>El area de SST capacito el COMITÉ DE CONVIVENCIA frente a las responsabilidades y fuinciones, adicional en la vigencia 2020 se  han realizado las reuniones del COMITÉ DE CONVIVENCIA, Se establecio un cronograma trimestral de reuniones del Comité.</t>
  </si>
  <si>
    <t>Se evidenció la celebración del Comité de Convivencia Laboral a través de las actas de marzo y junio de 2020.</t>
  </si>
  <si>
    <t>No se tiene ajustado el manual de contratación con los puntos de seguridad y salud en el trabajo para contratistas y subcontratistas.</t>
  </si>
  <si>
    <t>Al incumplir con lo establecido en la Resolución 1409 de 2012, Resolución 3368 de 2014, la entidad se puede ver involucrada en sanciones económicas.</t>
  </si>
  <si>
    <t>Incluir los criterios de SST en el Manual de Contratación</t>
  </si>
  <si>
    <t>manual establecido y ajustado según la norma vigente.</t>
  </si>
  <si>
    <t>Subdirector Administrativo y Financiero - Rainer Narval Naranjo</t>
  </si>
  <si>
    <t>A la fecha no se han formalizado los criterios de Seguridad y Salud en el Trabajo para la contratación</t>
  </si>
  <si>
    <t xml:space="preserve">En la actualizacion del manual de proveedores y contratistas 2020 acorde a todos los lineamientos de la normatividad vigente en materia de SST, se incluyeron los aspectos relacionados a la seguridad industrial de contratistas, el cual se enviara el proximo 14 de agosto al area de gestion de contractual para que sea incluido en la proxima vigencia 2021. </t>
  </si>
  <si>
    <r>
      <t xml:space="preserve"> Vacaciones: </t>
    </r>
    <r>
      <rPr>
        <sz val="11"/>
        <color theme="1"/>
        <rFont val="Arial"/>
        <family val="2"/>
      </rPr>
      <t xml:space="preserve">Al revisar las carpetas de las catorce (14) hojas de vida tomadas como muestra, se encontró lo siguiente en relación con las vacaciones:                       </t>
    </r>
    <r>
      <rPr>
        <b/>
        <sz val="11"/>
        <color theme="1"/>
        <rFont val="Arial"/>
        <family val="2"/>
      </rPr>
      <t xml:space="preserve">-     Hoja de vida Rainer Narval Naranjo: </t>
    </r>
    <r>
      <rPr>
        <sz val="11"/>
        <color theme="1"/>
        <rFont val="Arial"/>
        <family val="2"/>
      </rPr>
      <t>Se evidenció que el goce de las vacaciones otorgadas, en virtud del periodo comprendido entre el 25-09-2014 al 24-09-2015, no se efectuó dentro del año siguiente a la fecha en que se causó el derecho a disfrutarlo, tal como lo exige la ley, toda vez que se disfrutaron del 07-10-2016 al 28-10-2016.</t>
    </r>
  </si>
  <si>
    <t>El personal en la entidad es reducido y hay bastante carga laboral</t>
  </si>
  <si>
    <t>Estrés, enfermedades laborales, agotamiento</t>
  </si>
  <si>
    <t>Verificar que los servidores disfruten de sus vacaciones dentro del año siguiente a la fecha en que se cause el derecho a disfrutarlas, tal como lo exige la ley, a menos que se hayan acumulado por necesidad del servicio.</t>
  </si>
  <si>
    <t>Funcionarios que salen a vacaciones en el año</t>
  </si>
  <si>
    <t>Maryoly Diaz Muñoz</t>
  </si>
  <si>
    <t>No se logró realizar seguimiento debido a que la información no se encontraba disponible.</t>
  </si>
  <si>
    <t>Durante la Vigencia 2019, se logró disminuir la cantidad de pendientes de Vacaciones, se programaron y cancelaron 20 vacaciones.</t>
  </si>
  <si>
    <t xml:space="preserve">Se evidenció la base de datos de programación de vacaciones encontrando  siete (7) funcionarios de planta que no se encuentran al día en el disfrute de las vacaciones de acuerdo a los periodos cumplidos.   </t>
  </si>
  <si>
    <t>Se elabora y publican mediante correo electronico los lineamientos para algunas situaciones administrativas donde se incluye lo respectivo a vacaciones, se adjunta cronograma de vacaciones de la vigencia</t>
  </si>
  <si>
    <t>Se estableció el documento "lineamientos para algunas situaciones administrativas", en donde se incluyen los lineamientos para las vacaciones.
Así mismo se cuenta con un cronograma con la programación  de las vacaciones para los Funcionarios de la entidad.</t>
  </si>
  <si>
    <t>Programación de vacaciones para el año 2018</t>
  </si>
  <si>
    <t>Cronograma de vacaciones</t>
  </si>
  <si>
    <t xml:space="preserve">Funcionarios </t>
  </si>
  <si>
    <r>
      <rPr>
        <b/>
        <sz val="11"/>
        <color theme="1"/>
        <rFont val="Arial"/>
        <family val="2"/>
      </rPr>
      <t xml:space="preserve">COMPOSICIÓN PLANTA DE PERSONAL     </t>
    </r>
    <r>
      <rPr>
        <sz val="11"/>
        <color theme="1"/>
        <rFont val="Arial"/>
        <family val="2"/>
      </rPr>
      <t xml:space="preserve"> Se evidencia que no se han realizado proyecciones ni estudios tendientes a modificar la composición de la planta y su distribución, toda vez que la Entidad se está complejizando, de igual manera no se reflejan estudios de cargas laborales, lo cual se hace necesario para establecer la estructura adecuada y ampliación de la planta de personal, dadas las necesidades de la DNBC. </t>
    </r>
  </si>
  <si>
    <t>1er Por qué: Se identificó la necesidad
2do Por qué: Se solicito acompañamiento al DAFP para realizar este proceso
3er Por qué: El proceso de Planeación Estratégica de la entidad esta a cargo de esta actividad, la cual informo que no se podría realizar hasta que no se tuviera estructurado la parte misional</t>
  </si>
  <si>
    <t>El proceso de Planeación Estratégica de la entidad esta a cargo de esta actividad, la cual informo que no se podría realizar hasta que no se tuviera estructurado la parte misional</t>
  </si>
  <si>
    <t>Mas Carga Laboral para los funcionarios de planta, atraso en lo estipulado por la Ley</t>
  </si>
  <si>
    <t>Establecer estudios que soporten la modificación de la planta de empleos, teniendo en cuenta los procesos de la Dirección y la evaluación de las funciones, perfiles y carga laboral de los funcionarios de la Entidad.</t>
  </si>
  <si>
    <t>Ampliación de Planta de Personal</t>
  </si>
  <si>
    <t>No se logró realizar ampliación de la planta de personal.</t>
  </si>
  <si>
    <t>Según DIRECTIVA PRESIDENCIAL 009 09-11-2018, emitida por la Presidencia de la Republica, quedan congeladas las ampliaciones de peronal.</t>
  </si>
  <si>
    <t xml:space="preserve">Se evidenció que teniendo en cuenta los lineamientos de la Directiva presidencial y los recursos con que cuenta la Dirección el proceso de ampliación de planta no se ha podido materializar.  </t>
  </si>
  <si>
    <t>Según lineamientos de la Directiva presidencial y los recursos con que cuenta la Dirección, el proceso de ampliación de planta no se puede realizar</t>
  </si>
  <si>
    <t>Se evidenció que teniendo en cuenta los lineamientos de la Directiva presidencial y los recursos con que cuenta la Dirección el proceso de ampliación de planta no podrá ejecutarse</t>
  </si>
  <si>
    <t>La falta de un procedimiento actualizado, no permitió tener la claridad para la verificación de la información allegada por los candidatos que se postulas al cargo vacante</t>
  </si>
  <si>
    <t xml:space="preserve">Falta de trazabilidad en la información de las historias laborales, </t>
  </si>
  <si>
    <t>Actualizar y formalizar del procedimiento de ingresos y retiro de funcionarios de la DNBC</t>
  </si>
  <si>
    <t>Procedimiento actualizado, formalizado y socializado</t>
  </si>
  <si>
    <t>No se realizado en lo corrido de la vigencia 2019</t>
  </si>
  <si>
    <t>El procedimiento se encuentra en revisión para su actualización y divulgacion</t>
  </si>
  <si>
    <t xml:space="preserve">El procedimiento  está en construcción falta revisión del gestor del proceso </t>
  </si>
  <si>
    <t xml:space="preserve">se actulizo, formalizó y socializo el procedimiento </t>
  </si>
  <si>
    <t>Se evidenció el Procedimiento Ingreso y Retiro de funcionarios, PC-TH-04, Versión: 1.0, socializado a través de correo electrónico el 1108/2020</t>
  </si>
  <si>
    <t>Diligenciar y hacer el nuevo formato de verificación de la información al ingreso de cada funcionario y avalar el cumplimiento de los requisitos con la firma.</t>
  </si>
  <si>
    <t># formatos diligenciados/ # de funcionarios que sean vinculados a partir del 2019</t>
  </si>
  <si>
    <t>Se elabora el nuevo formato y se modifica el procedimiento de Ingreso y Retiro de funcionarios, pendiente por revisión y aprobación.</t>
  </si>
  <si>
    <t xml:space="preserve">Se evidenció la construcción del formato pero falta codificarlo. El procedimiento  está en construcción falta revisión del gestor del proceso </t>
  </si>
  <si>
    <t>Se elaboró el formato de análisis hoja de vida aspirante, sin embargo, no se observó el diligenciamiento del formato.</t>
  </si>
  <si>
    <t xml:space="preserve">Se verificó en las historias laborales de Ronny Romero, Miguel Ángel Franco, que en ellas los funcionarios suscribieron la política del uso adecuado del correo electrónico, sin embargo, en las historias de los funcionarios: Andrés Farfán, Kelly Yulieth Valdés Ávila y Viviana Andrade no se encontró esta política incorporada. </t>
  </si>
  <si>
    <t>La falta de un documento  formalizado de política de uso adecuado del correo electrónico por TI, para que dicho documento repose en el historial laboral de cada funcionario</t>
  </si>
  <si>
    <t>No estandarización de las historias laborales de los funcionarios de la Entidad</t>
  </si>
  <si>
    <t>Incluir el documento formalizado de política de uso adecuado del correo electrónico  por TI, en el expediente laboral de cada funcionario de la DNBC.</t>
  </si>
  <si>
    <t># de Historias Laborales con el documento de política de correo incluido / # de Historias Laborales  (29)</t>
  </si>
  <si>
    <t>Maryoly Díaz/ Edgardo Mandón</t>
  </si>
  <si>
    <t>Gestión TI, elaboró las Politicas Generales de uso  Aceptable del Correo Institucional, y el formato Aceptación Correo los cuales se encuentran pendientes por codificación por Planeación para su divulgación general.</t>
  </si>
  <si>
    <t>Se realiza por parte del Proceso de Gestión TI, las nuevas politicas para el uno del correo electrónio, y las mismas se encuentran en las historias laborales de cada funcionario.</t>
  </si>
  <si>
    <t xml:space="preserve">Se formalizó la aceptación de la política general de uso aceptable del correo institucional firmado por 28 funcionarios. </t>
  </si>
  <si>
    <t>Acción cumplida en seguimientos anteriores.</t>
  </si>
  <si>
    <t>Se evidenció el Procedimiento Ingreso y Retiro de funcionarios, PC-TH-04, Versión: 1.0, socializado a través de correo electrónico el 1108/2020.
se encontró que la política de uso adecuado del correo electrónico  por TI, en el expediente laboral de los funcionarios de la DNBC.</t>
  </si>
  <si>
    <t>Actualizar, formalizar y socializar el Procedimiento ingreso y retiro de funcionarios e incluirlo en las hijas de vida de cada funcionario.</t>
  </si>
  <si>
    <t>No se encuentran actualizados no formalizados</t>
  </si>
  <si>
    <t>No existe soporte físico de las incapacidades de los días 18, 19, 20 (enviadas por WhatsApp), 21, 24 y 25 (no fueron remitidas a la Entidad) de septiembre de 2018, según lo estipulado por Gestión del Talento Humano, ya que estos días no laboró dicha funcionaria, pero no allegó a la entidad las incapacidades para realizar la debida transcripción ante la EPS. Por lo tanto, se podría catalogar como un posible abandono de cargo, ya que dejó de ir a laborar por tres (3) días consecutivos.</t>
  </si>
  <si>
    <t>La falta de un procedimiento actualizado, no permitió tener la claridad para la aplicación de las disposiciones establecidas en el memorando No. 20183000001223 del 01 de agosto de 2018 de la Subdirección Administrativa y Financiera.</t>
  </si>
  <si>
    <t>Procedimiento de situaciones administrativas no actualizado</t>
  </si>
  <si>
    <t>Incluir en el procedimiento de situaciones administrativas las acciones lageales a que hay lugar por el incumplimiento de las directrices impartidas en la directriz general del 04 de enero de 2019</t>
  </si>
  <si>
    <t>Se actualizó el procedimiento de Situaciones Administrativas y se encuentra pendiente de Aprobación y firmas para su divulgacion</t>
  </si>
  <si>
    <t xml:space="preserve">• Aunque se menciona en los actos administrativos que procede el recurso de “reposición”, en el parágrafo no indica el artículo 76 del Código Contencioso, y no es aplicado, ya que los mismos actos administrativos se estipula es COMUNIQUESE Y CUMPLASE, más no NOTIFIQUESE Y CUMPLASE, ya que es este caso, rigen es a partir de la ejecutoria y de la comunicación.
• Se evidenció que no hay registro de las notificaciones personales de los actos administrativos de liquidación de vacaciones de los funcionarios de la DNBC.
</t>
  </si>
  <si>
    <t>No contar con  un formato  para las notificaciones personales o que en las resoluciones diga explícitamente notifíquese.</t>
  </si>
  <si>
    <t>Nulidad en los actos Administrativos por Incumplir con los artículo 67 y 76 del CPACA</t>
  </si>
  <si>
    <t>Ajustar la resolución de los Actos Administrativos</t>
  </si>
  <si>
    <t># de resoluciones con el texto de notifíquese, comuníquese y cúmplase/ #Resoluciones generadas</t>
  </si>
  <si>
    <t>Se ajusto la resolución de los actos administrativos</t>
  </si>
  <si>
    <t xml:space="preserve">Se evidenció que en  los actos administrativos expedidos  tanto por el Director como por el ordenador del gasto se ajustaron los criterios de competencia de acuerdo a quien lo expedía.  </t>
  </si>
  <si>
    <t>Elaboración y formalización de un formato para las notificaciones personales de las Resoluciones.</t>
  </si>
  <si>
    <t>formato elaborado y formalizado e implementado</t>
  </si>
  <si>
    <t>Se elaboró formato de Notificación personal, pero se ha dado aplicabilidad</t>
  </si>
  <si>
    <t>Los formatos se encuentra aplicados a las diferentes resoluciones y Actos Administrativos generados durante la vigencia</t>
  </si>
  <si>
    <t>Se evidenció la construcción del formato pero falta codificarlo.</t>
  </si>
  <si>
    <t>Se evidenció la aplicación del formato "Notificación personal de actos administrativos que definen situaciones particulares" para los funcionarios: Alexander Maya, Jeison López, Jhon Paz y Viviana González, sin embargo el formato no ha sido formalizado.</t>
  </si>
  <si>
    <t xml:space="preserve">CODIGO DE INTEGRIDAD 
• Se evidencio que la socialización y aplicación del código no está acorde a lo estipulado en el manual operativo de MIPG, ya que aún no se han aplicado los formatos de la caja de herramientas (documentos para la implementación, actividades y herramientas para la socialización e implementación y seguimiento).
• Las actividades realizadas por parte del proceso de talento humano para la socialización se realizaron el día del servidor público y en la reinducción, con una participación baja por parte de los funcionarios de la entidad.
• Se evidenció desconocimiento de los principios establecidos en el código de integridad (honestidad, respeto, compromiso diligencia, justicia), por parte de algunos funcionarios de la DNBC, lo que se puede ver reflejado en acciones que pueden originar situaciones administrativas negativas, como lo es un proceso disciplinario.
• El código de ética aún se encuentra colgado en la página de la DNBC, lo cual puede generar confusión en los funcionarios frente a cuál es el documento (versión) vigente, que se debe aplicar (código de ética o código de integridad).
</t>
  </si>
  <si>
    <t>No se contemplaron los siguientes aspectos:
 *Llevar a cabo permanentemente ejercicios participativos para la divulgación y apropiación de los valores y principios propuestos en el Código de Integridad.
*Establecer un sistema de seguimiento y evaluación de la implementación del Código para garantizar su cumplimiento por parte de los servidores en el ejercicio de las funciones.
*Promover que el contacto de los servidores con el Código sea experiencial de tal manera que surjan en ellas reflexiones acerca de su quehacer y rol como servidores públicos que eventualmente conduzcan a cambios en su comportamiento.</t>
  </si>
  <si>
    <t>Incumplimiento a las disposiciones en el Manual Operativo de MIPG</t>
  </si>
  <si>
    <t>Llevar a cabo bimestralmente  ejercicios participativos y experienciales para la divulgación y apropiación de los valores y principios propuestos en el Código de Integridad.</t>
  </si>
  <si>
    <t># de actividades realizadas</t>
  </si>
  <si>
    <t>Se realizó apropiación codigo de integridad y valores institucionales</t>
  </si>
  <si>
    <t>Se realizó apropiación codigo de integridad y valores institucionales en el mes de Junio de 2019 y en el mes de Octubre de 2019, con juegos y actividades ludicas</t>
  </si>
  <si>
    <t xml:space="preserve">Se evidenció la ejecución  de 2 actividades durante la vigencia, no se cumplió la meta estimada que era realizar 6 actividades.   </t>
  </si>
  <si>
    <t>se han realizado las diferentes capacitaciones y actividades programadas frente al codigo de integridad en el plan de accion</t>
  </si>
  <si>
    <t>Se evidenció la realización de una capacitación sobre el código de integridad  en el mes de marzo, se aplicó un test de la socialización del código de integridad en el mes de mayo y junio de 2020.</t>
  </si>
  <si>
    <t>Semestralmente aplicar una encuesta a los servidores públicos de conocimiento y apropiación  Código de integridad</t>
  </si>
  <si>
    <t># de encuestas realizadas</t>
  </si>
  <si>
    <t>No se eviencia acciones</t>
  </si>
  <si>
    <t>Durante la vigencia se realizaron dos actividades en cada semestre para empoderar a los funcionarios con el código de integridada, adicional se realizaron la misma cantidad de encuenstas de percepción del código de integridad.</t>
  </si>
  <si>
    <t>Se evidenció que de las actividades realizadas se efectuó encuestas de percepción del código de integridad en los meses de junio y noviembre de 2019</t>
  </si>
  <si>
    <t>Se elaborará una directriz en la que se incluyan los horarios y las jornadas de trabajo, la trazabilidad de las novedades, manejo del Biométrico, la responsabilidad de cada funcionario frente a su cumplimiento y las acciones disciplinarias a que diere lugar.
Se solicitá el mantenimiento preventivo del Biométrco cada 6 meses.
Realizar el mantenimiento de la plataforma</t>
  </si>
  <si>
    <t>Directriz elaborada y aprobada
Mantenimiento dela Plataforma</t>
  </si>
  <si>
    <t>Maryoly Díaz / Subdirector Administrativo y Financiero - Rainer Narval Naranjo</t>
  </si>
  <si>
    <t>Se elabora Directriz Genreal, y se da a conocer en reunión a los funcionarios de la Dirección General . Hace falta el mantenimiento de la plataforma</t>
  </si>
  <si>
    <t>Se elaborará una directriz en la que se incluyan los horarios y las jornadas de trabajo, la trazabilidad de las novedades, manejo del Biométrico, la responsabilidad de cada funcionario frente a su cumplimiento y las acciones disciplinarias a que diere lugar.</t>
  </si>
  <si>
    <t xml:space="preserve">Se evidenció que la Dirección expidió a través del memorando de fecha  4/01/2019, los lineamientos sobre las medidas de ingresos, salidas, permisos y vacaciones, sin embargo ésta no ha sido efectiva toda vez  que en el hallazgo No. 91  se encontró que 7 funcionarios  de planta no se encuentran al día en el disfrute de las vacaciones de acuerdo a los períodos cumplidos.    </t>
  </si>
  <si>
    <t>Se evidenció el control de acceso a través del biométrico, el cual fue suspendido desde el 29 de julio de 2020, por prevención por contagio covid-19, ademas se cuenta con el registro de ausentismo laboral</t>
  </si>
  <si>
    <t xml:space="preserve">• Talento Humano, no reporta la totalidad de Novedades en el informe que remite al subdirector Administrativo de manera semanal, y en otros casos la información que reporta es incongruente, ya que se debe informar de manera detallada por funcionario las diferentes situaciones que se presentan en el registro de su ingreso y salida con base en la información que se toma del registro Biométrico, tal es caso de:
Los días 22 de marzo, 18 de abril, 18 de mayo, 08 de junio de MARYORY DIAZ, no reportó las novedades, de permiso, biométrico, ni incapacidad.
El 18 de enero de 2018, se reportó al subdirector que FAUBRICIO SANCHEZ, no registró huella en el biométrico, pero verificando la base de datos este funcionario si ingresó y salió, en el respectivo día.
EL 01 de febrero de 2018, la totalidad de los funcionarios reportaron su huella de entrada y salida, pero en informe remitido al subdirector Administrativo Talento humano, solo se indicó la hora de ingreso más no la de salida. 
El día 24 de agosto de 2018, Talento Humano reportó que RONNY ROMERO, se encontraba en diplomado, pero en el biométrico registra entrada y salida.
• De otra parte, No se reporta por parte de la Subdirección Administrativa a Gestión de Talento Humano, los actos administrativos de las comisiones, información relevante ya que la misma se requiere para sustentar la ausencia de los funcionarios.
</t>
  </si>
  <si>
    <t>El área de TH no cuenta con la totalidad de las novedades al momento de generar el informe al subdirector, causando inconsistencias en la información presentada, toda vez que por falta de conocimiento de los funcionarios  sobre los mecanismos, para solicitar el permiso, cuando se requieren ausentar por comisión,  incapacidad, capacitaciones, diplomados etc.,</t>
  </si>
  <si>
    <t>Información incompleta en los reportes enviados.</t>
  </si>
  <si>
    <t>Directriz elaborada y aprobada</t>
  </si>
  <si>
    <t>Se elabora Directriz Genreal, y se da a conocer en reunión a los funcionarios de la Dirección Genral.</t>
  </si>
  <si>
    <t>Se evidenció que la Dirección expidió a través del memorando de fecha  4/01/2019, los lineamientos sobre las medidas de ingresos, salidas, permisos y vacaciones</t>
  </si>
  <si>
    <t>Reportar la totalidad de las novedades, justificando claramente los incumplimientos</t>
  </si>
  <si>
    <t>Novedades reportadas conforme a los registros extractados del biometrico</t>
  </si>
  <si>
    <t>Los Funcionarios reporta atraves de correo electrónico las novedades, las cuales quedan en las historias laborales y en la trazabilidad de ausentismo</t>
  </si>
  <si>
    <t xml:space="preserve">Se evidenció en el registro biométrico las novedades de los funcionarios hasta el mes de noviembre, falta el registro del mes de diciembre.    </t>
  </si>
  <si>
    <t>Las novedades del biometrico se manejan en la base de trazabilidad de ausentismo,  la cual es alimentada por el proceso TH, segùn situaciones administrativas reportadas por cada funcionarios. 
Se envìa reporte al subdirector administrativo y financiera hasta el mes de junio del presente.
Por instrucciones del subdirector administrativo y financiero se divulga lo siguiente: "Suspensión y retiro del sistema de ingreso de los funcionarios biométrico para atender la contingencia generada por el covid-19"</t>
  </si>
  <si>
    <t>Se evidenció el control de acceso a través del biométrico, el cual fue suspendido desde el 29 de julio de 2020, por prevención por contagio covid-19</t>
  </si>
  <si>
    <t>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t>
  </si>
  <si>
    <t>Baja productividad, demora en los procesos, detrimento patrimonial al no compensar el tiempo no laborado.</t>
  </si>
  <si>
    <t>Se elaborará una directriz en la que se incluyan los horarios y las jornadas de trabajo, la trazabilidad de las novedades, manejo del Biométrico, la responsabilidad de cada funcionario frente a su cumplimiento y las acciones disciplinarias a que haya lugar.</t>
  </si>
  <si>
    <t>Directriz frente al horario laboral, novedades y biométrico</t>
  </si>
  <si>
    <t xml:space="preserve">Maryoly Díaz </t>
  </si>
  <si>
    <t xml:space="preserve">Se evidenció que la Dirección expidió a través del memorando de fecha  4/01/2019, los lineamientos sobre las medidas de ingresos, salidas, permisos y vacaciones, </t>
  </si>
  <si>
    <t>Adelantar las acciones disciplinarias a que haya lugar por el incumplimiento de la directriz en cuanto a horario laboral.</t>
  </si>
  <si>
    <t>(# Procesos disciplinarios iniciados a los funcionarios de planta de la DNBC/# Procesos disciplinarios identificados relacionados por el incumplimiento de la directriz en cuanto a horario laboral</t>
  </si>
  <si>
    <t>No se han adelantado acciones disciplinarias</t>
  </si>
  <si>
    <t>A la fecha n o se han elaborado o abierto procesos disciplinarios por este incumplimiento.</t>
  </si>
  <si>
    <t xml:space="preserve">Se registra por correo las novedades del biométrico al Subdirector administrativo y financiero, a la fecha  no se han adelantado procesos disciplinarios frente a las novedades entregadas.  </t>
  </si>
  <si>
    <t>Se envìa reporte al subdirector administrativo y financiera hasta el mes de junio del presente.
Por instrucciones del subdirector administrativo y financiero se divulga lo siguiente: "Suspensión y retiro del sistema de ingreso de los funcionarios biométrico para atender la contingencia generada por el covid-19"</t>
  </si>
  <si>
    <t>Se evidenció el envió mensual de los informes del control biométrico al Subdirector Administrativo y Financiero, sin embargo, no se tomaron medidas con la información. No se encontró información o análisis sobre si es necesario tomar medidas disciplinarias por incumplimiento del horario laboral.
El registro en el control biométrico se suspendió el 29 de julio de 2020 como mecanismo temporal de prevención ante el contagio por covid-19.</t>
  </si>
  <si>
    <t xml:space="preserve">PRE PENSIONADOS
• Se evidencio que la funcionaria Consuelo Arias reporto la novedad del cambio de su fondo de pensión de Porvenir a Colpensiones el día 14 de septiembre 2017, sin embargo, a pesar de la novedad se siguió consignando a porvenir durante los meses siguientes (octubre noviembre diciembre), la cual fue realizada por el proceso de talento humano hasta el mes de enero.
Sin embargo, dicho inconveniente fue subsanado mediante solicitud de aclaración ante el defensor del cliente financiero de porvenir, lográndose respuesta positiva a la solicitud y en Colpensiones ya aparecen reportados los meses que estaban pendientes.
</t>
  </si>
  <si>
    <t>No se tuvo en cuenta la novedad del traslado del fondo de pensiones oportunamente</t>
  </si>
  <si>
    <t>Inconformismo de los funcionarios al verse vulnerado sus derechos fundamentales.</t>
  </si>
  <si>
    <t>Implementación de controles con el fin de verificar las novedades de personal</t>
  </si>
  <si>
    <t>Informe entregado</t>
  </si>
  <si>
    <t>No se han realizado acciones</t>
  </si>
  <si>
    <t>La respuesta a este requerimiento se presentó en el mes de Noviembre de 2018, a penas COLPENSIONES emitió un respuersta al caso</t>
  </si>
  <si>
    <t>La afiliación a Colpensiones se subsanó, en la actualidad se registran los aportes  a esa administradora. Pero no se ha establecido un control  con el fin de verificar las novedades de personal en caso de traslados .</t>
  </si>
  <si>
    <t>Se establecio un control interno con el fin de registrar las novedades de traslados requeridas por el funcionario.</t>
  </si>
  <si>
    <t>Se evidencio la aplicación de un formato denominando "CONTROL DE NOVEDADES TRASLADO EPS O FONDO DE PENSIONES", con los funcionarios Andrea González y Alexander Maya, en ambos casos por cambio de EPS.</t>
  </si>
  <si>
    <t>Se verificó la aplicación del formato de control de novedades por traslado de EPS, o AFP.</t>
  </si>
  <si>
    <t xml:space="preserve">CAPACITACIÓN
• A lo largo del año se han realizado 46 capacitaciones internamente en temas relacionados con talento humano y seguridad y salud en el trabajo, sin embargo, no se ha logrado una cobertura adecuada en ellas, se tomó una muestra aleatoria de la cobertura de las capacitaciones, encontrando una baja participación del personal así:
 Transferencia documental (24/78), 31%.
 Comisiones (9/78), 12%
 Hábitos saludables (11/78), 14%
 Planeación estratégica de gestión de proyectos (3/3), 100%
Para esta muestra tomada, la cobertura promedio es del 39%, con lo cual no es posible asegurar que el programa de capacitación genere impacto en el desempeño del personal en desarrollo de sus funciones y obligaciones contractuales.
Se cuenta con un presupuesto de $10.322.534 para capacitación, al inicio del año se aplicó una encuesta para identificar las necesidades de capacitación de los Funcionarios, de los cuales se priorizaron 3 temas (ofimática, inglés y manejo del Orfeo), sin embargo, a la fecha no se ha gestionado la contratación requerida para cubrir dichos temas.
Dado lo anterior no se cumple el propósito establecido MIPG, el cual es fortalecer aquellos aspectos débiles siempre con el objetivo de mejorar la GETH.
En julio 13 se realizó la jornada de reinducción corporativa, la cual contó con participación de treinta y siete (37) participantes de los setenta y ocho (78) convocados, para una cobertura del 47.4%, adicional a esto, la evaluación aplicada, solo fue diligenciada por 10 participantes. 
Teniendo en cuenta que la contratación de prestación de servicios fue ejecutada en el mes de enero debido a la entrada en vigencia de la ley de garantías y solo hasta febrero 19 se realizó la inducción  corporativa en la que se incluyen los temas de seguridad y salud en el trabajo, cuando esta debe ser impartida, antes del inicio de labores; se aplicó evaluación a los treinta y nueve (39) contratistas nuevos en la entidad a quienes, sin embargo, esta no fue calificada, por lo tanto, no se tiene claridad si los temas impartidos fueron asimilados. 
</t>
  </si>
  <si>
    <t>No se ha dado cumplimiento a la totalidad de las actividades del Plan de Acción del Proceso, porque se está sujeto a la programación del proceso de gestión contractual</t>
  </si>
  <si>
    <t xml:space="preserve">Incumpliendo lo establecido en la Ley 909 de 2004, artículo 36, así como los lineamientos de la primera dimensión del modelo integrado de planeación y gestión.
Decreto 1083, artículo 2.2.9.1; 2.2.9.2
</t>
  </si>
  <si>
    <t>Correo solicitud al área contractual  donde se adjuntan documentos contractuales y precontractuales de las capacitaciones requeridas
Procesos contractuales adelantando capacitaciones</t>
  </si>
  <si>
    <t>Correo enviado con documentos precontractuales.</t>
  </si>
  <si>
    <t>A petición del Área Contractual, se solicita a la Universidad nacional cotización para conevnio interadministrativo.</t>
  </si>
  <si>
    <t xml:space="preserve">Se registró que la capacitación programada no se ejecutaba por disponibilidad de tiempo de los funcionarios, lo que conllevó a la reasignación de recursos en otras actividades de la DNBC.   </t>
  </si>
  <si>
    <t>al momento se ha cumplido con el plan anual de capacitacion programado, se envio a la juridica del proceso para adelantar el contrato para el diplomado que estudiaran los funcionarios de la entidad</t>
  </si>
  <si>
    <t>Se evidenció cotización con la Universidad Nacional, para temas como manejo de Excel, nuevas tecnologías  en protección contra incendio, planeación estratégica, administración del riesgo, sin embargo, no se presentaron evidencias relacionadas con los documentos precontractuales y contractuales como se estableció en la acción formulada.</t>
  </si>
  <si>
    <t>Se evidenció que la actividad programada no se ejecutó debido al cambio de proveedor y luego de realizarse la gestión administrativa  se canceló por la disponibilidad de tiempo de funcionarios frente los tiempos estimados para la capacitación.</t>
  </si>
  <si>
    <t>Verificar el plan anual de adquisiciones con el fin de determinar el cronograma establecido para el área</t>
  </si>
  <si>
    <t>Cronograma de talento humano ajustado al plan anual de adquisición</t>
  </si>
  <si>
    <t>El Cronograma de talento humano se encuentra ajustado al plan anual de adquisición y pára la vigencia 2018 se cumplio las actividades en un 92% quedando pendientes 2 capacitaciones las cuales no fueron autorizadas para su contratación. Para la Vigencia 2019, las actividades han estado cumpliendose segun cronograma.</t>
  </si>
  <si>
    <t xml:space="preserve">El plan de acción de la vigencia 2018 se ejecutó en un 92%quedando pendientes 2 capacitaciones las cuales no fueron autorizadas para su contratación y vigencia 2019 se ejecutó en un  98% por cuanto señaló que no hubo colaboración interadministrativa   por parte de la DIAN para brindar la capacitación programada.   </t>
  </si>
  <si>
    <t xml:space="preserve">El plan de acción de la vigencia 2018 y 2019  se  ejecutaron al 100% teniendo en cuentas las novedades que dieron lugar a la cancelación de actividades. </t>
  </si>
  <si>
    <t xml:space="preserve">• Aun cuando la oficina de Talento Humano, elabora oficio escrito a las entidades prestadoras de Salud, solicitando los reintegros por concepto de incapacidades, a la fecha de la presente auditoría, el Proceso de Gestión de Talento Humano y el Proceso de Gestión Financiera, no saben a ciencia cierta que valores han sido reintegrados ya que los mismos son reintegrados a la DTN (Dirección del Tesoro Nacional)
• Con respecto al pago efectivo por parte del proceso de Gestión Financiera se evidencia que el aporte por concepto de ARL, de los contratistas (bomberos), correspondiente al mes de julio de 2018, Planilla No. 8482783960 fue cancelado el día 16 de Agosto de 2018, mediante aprobación 3651349157, cuando el plazo máximo de pago era el 09 de Agosto de 2018, acarreando intereses de mora contemplados en al artículo 92 del decreto 1295 del 22 de junio de 1994, por la suma de $11.700. 
Es de anotar que estos intereses fueron asumidos por los funcionarios del Proceso de Gestión Financiera de la DNBC, y consignados el 31 de agosto de 2018 en el Banco Occidente Cuenta Corriente No. 219046059.
</t>
  </si>
  <si>
    <t>No realizar cruce de información con el proceso de financiera para los reintegros efectuados por las EPS, para la novedad en el oficio de cobro por parte de la Entidad.</t>
  </si>
  <si>
    <t>Desgaste administrativo por no descargar el pago realizado a la EPS al Tesoro Nacional.</t>
  </si>
  <si>
    <t>Una vez recibidos los reintegros de la unidad ejecutora 370900 del código institucional 440, Gestión Financiera enviará copia a Gestión del Talento Humano para que finalice el cobro y asimismo informe a financiera el nombre del funcionario al cual le fue autorizada la licencia o incapacidad por parte de la EPS.</t>
  </si>
  <si>
    <t>Total de aplicación de reintegros por licencias e incapacidades/ Total de reintegros identificados por talento humano</t>
  </si>
  <si>
    <t>Miguel Ángel/ Maryoly Díaz</t>
  </si>
  <si>
    <t>En la vigencia 2019 no se han realizado</t>
  </si>
  <si>
    <t>Se han estado enviando las cartas de recobros a las diferentes EPS y las mismas han remitido sus respuestas.</t>
  </si>
  <si>
    <t xml:space="preserve">Se registro el envió de las cartas  de los recobros a las EPS, pero falta el cruce de información con financiera para   hacer el cruce contable.    </t>
  </si>
  <si>
    <t xml:space="preserve">EXPEDICIÓN DE CERTIFICACIONES PARA PENSIÓN Y/O BONO PENSIONAL
• No se da aplicabilidad a una metodología, para la emisión de certificaciones de tiempo de servicios e información laboral con destino a trámite pensional y/o bono pensional conforme los artículos 23 y 35 del Decreto 1748 de 1995 que a su vez fueron modificados y/o adicionados por los artículos 11 y 14 del Decreto 1513 de 1998, donde se establecieron los parámetros y datos necesarios para la expedición de certificaciones de información laboral con destino al cálculo de bonos pensionales A y B.
• Asimismo, no se han definido dentro de la DNBC, en caso de requerirse, los formatos de Certificación de información Laboral y de salario, para las entidades que certifiquen tiempos de servicio y/o salarios para bonos pensionales y/o pensiones, en cumplimiento de lo ordenado en el artículo 3° del Decreto 13 de 2001, el Ministerio de Hacienda y el Ministerio de la Protección Social (hoy Ministerio de Trabajo), mediante la Circular Conjunta No.13 de abril de 2007.
</t>
  </si>
  <si>
    <t>No se cuenta con el respectivo procedimiento para la expedición de bonos pensionales.</t>
  </si>
  <si>
    <t>Se incumple con lo estipulado en el  artículo 3° del Decreto 13 de 2001, el Ministerio de Hacienda y el Ministerio de la Protección Social (hoy Ministerio de Trabajo), mediante la Circular Conjunta No.13 de abril de 2007</t>
  </si>
  <si>
    <t>Se elaborará un procedimiento acorde con lo expuesto en los artículos 23 y 35 del Decreto 1748 de 1995 y dar cumplimiento al artículo 3° del Decreto 13 de 2001, el Ministerio de Hacienda y el Ministerio de la Protección Social (hoy Ministerio de Trabajo), mediante la Circular Conjunta No.13 de abril de 2007</t>
  </si>
  <si>
    <t>Procedimiento Expedición De Certificaciones Para Pensión y/o Bono Pensional</t>
  </si>
  <si>
    <t>Maryoly Díaz /Abogado asignado</t>
  </si>
  <si>
    <t>No existe avance</t>
  </si>
  <si>
    <t>Se elabora procedimiento y adjuntos para los Bonos Pensionales, pendiente por revisión y aprobación</t>
  </si>
  <si>
    <t>Se elabora procedimiento y adjuntos para los Bonos Pensionales, pendiente por revisión y acompañamiento por el proceso de mejora continua</t>
  </si>
  <si>
    <t>Se cuenta con un borrador del "procedimiento emisión de bonos pensionales", pendiente su formalización junto con los formatos requeridos.</t>
  </si>
  <si>
    <t>Se encontró que no se están asignando los recursos requeridos para el normal funcionamiento del Sistema de Gestión en Seguridad y Salud en el Trabajo, evidenciado en que no se realizó la recarga de extintores programada para octubre con recursos de la entidad, de igual forma no se evidenció la programación de sillas, bases, teclado auxiliar y para quienes trabajan con portátil, la canalización de cables de datos y corriente, elementos necesarios para prevenir la ocurrencia de accidentes de trabajo y/o enfermedades laborales. Incumpliendo lo establecido en el ítem Asignación de recursos para el Sistema de Gestión en SST, del Artículo 16, Resolución 312 de 2019.</t>
  </si>
  <si>
    <t>En la vigencia 2018 se solicitaron en el marco del anteproyecto de presupuesto 2019 recursos para seguridad y salud en el trabajo acorde a las necesidades mínimas de implementación, teniendo en cuenta las directrices de austeridad en el gasto.
Para la vigencia 2019 se solicitaron recursos por valor de $119.361.696, sin embargo solo fueron asignados $28.841.900 para el sistema de gestión de seguridad y salud el trabajo en la DNBC. 
La adquisición de elementos de segurida y salud en el trabajo se tenía prevista para el primer trimestre de la vigencia 2019, sin emabrgo no se realizó la contratación de personal de apoyo a la gestión en el Proceso de Talento Humano, ya que la Junta Nacional de Bomberos se realizó el 31 de mayo de 2019.
El Proceso de Gestión de talento humano solo tiene un profesional de planta, el cual no cuenta con la licencia en SST que permita liderar e implementar el SGSST, y el cual no es suficiente para la multiplicidad de actividades generadas en el proceso.</t>
  </si>
  <si>
    <t xml:space="preserve">Incumplimiento de la normatividad vigente.
Exposición de los funcionarios y contratistas a riesgos de emergencias. </t>
  </si>
  <si>
    <t>Realizar solicitud de la totalidad de necesidades de seguridad y salud en el trabajo para la vigencia 2020 acorde a la normatividad vigente.</t>
  </si>
  <si>
    <t>Solicitud de necesidades de Seguridad y Salud en el Trabajo 2020</t>
  </si>
  <si>
    <t>Maryoly  Diaz Muñoz</t>
  </si>
  <si>
    <t>Se realiza la solicitud de las necesidades del Proceso de SST para la vigencia 2020.</t>
  </si>
  <si>
    <t>Se realizó la solicitud de necesidades en SST para la vigencia 2020, los cuales fueron analizados en la jornada de planeación de la Entidad el día 10 de diciembre de 2019</t>
  </si>
  <si>
    <t>Se desarrollo la lista de necesidades 2020 ajustado al presupuesto de SST 2020</t>
  </si>
  <si>
    <t>De acuerdo con el presupuesto "Proyección inversión recursos", en el cual se asignan los recursos para la ejecución del SG SST.</t>
  </si>
  <si>
    <t>Se asignan los recursos para la ejecución del SG SST.
Se evidenció la compra de elementos requeridos para el protocolo de bioseguridad, tales como tapa bocas, guantes, alcohol, gel antibacterial, caneca para residuos biológicos, termómetros digitales.</t>
  </si>
  <si>
    <t xml:space="preserve">Incumplimineto de la normatividad vigente.
Exposición de los funcionarios y contratistas a riesgos de emergencias. </t>
  </si>
  <si>
    <t>Asignar los recursos solicitados para la implementación del sistema de Gestión de Seguridad y Salud en el Trabajo en la vigencia 2020.</t>
  </si>
  <si>
    <t>Total de recursos asignados 2020 total de recursos solicitados anteproyecto de presupuesto 2020</t>
  </si>
  <si>
    <t>Rainer Naranjo Charrasquiel</t>
  </si>
  <si>
    <t>Acción programada para iniciar ejecución posterior a la fecha de corte del seguimiento.</t>
  </si>
  <si>
    <t xml:space="preserve">de Acuerdo a la solicitado por el area de SST, fue asignado, lo cual se refleja en el presupuesto discriminado en el area </t>
  </si>
  <si>
    <t xml:space="preserve">1. Solicitud de Cotización o Propuesta de elementos requeridos para seguridad y salud en el trabajo 2020. 
2. Remisión de la Necesidad, y cotizaciones ante el Proceso de Gestión Contractual. </t>
  </si>
  <si>
    <t>Se relizo la compra de los lementos de proteccion personal e insumos requeridos por el area de SST</t>
  </si>
  <si>
    <t>Se evidenció la compra de elementos requeridos para el protocolo de bioseguridad, tales como tapa bocas, guantes, alcohol, gel antibacterial, caneca para residuos biológicos, termómetros digitales.</t>
  </si>
  <si>
    <t>Se evidencia que los documentos que componen el Sistema de Gestión en Seguridad y Salud en el Trabajo no se han formalizado en el SIGEC, incumpliendo los principios de identificación y acceso establecidos en el ítem Conservación de la documentación, del Artículo 16, Resolución 312 de 2019</t>
  </si>
  <si>
    <t>En el último trimestre de la vigencia 2018 se remitieron para revisión al Proceso de Mejora Continua los siguientes documentos de Seguridad y Salud en el Trabajo:
a. Procedimiento de Inspecciones
b. Procedimiento de Investigación de Accidentes.
c. Programa Examenes Médicos Ocupacionales - EMO
d. Procedimiento de Gestión del Cambio
Sin embargo, 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t>
  </si>
  <si>
    <t>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t>
  </si>
  <si>
    <t>Incumplimineto de la normatividad vigente.</t>
  </si>
  <si>
    <t>1. Actualización de Procedimientos de Seguridad y Salud en el Trabajo.
2. Aprobación de los Procedimientos por parte del Gestor del Proceso.
3. Aprobación de los Procedimientos por parte del Subdirector Administrativo y Financiero. 
4. Remisión de Procedimientos al Proceso de Mejora Continua para revisión, codificación y publicación en la carpeta del SIGEC de la DNBC.</t>
  </si>
  <si>
    <t>Maryoly  Diaz Muñoz /
Especialista Seguridad y Salud en el Trabajo</t>
  </si>
  <si>
    <t>Los documentos en la vigencia 2020 se han actualizado, falta enviarlos a planeacion para la codificacion</t>
  </si>
  <si>
    <t>Se evidenció que a la fecha no se han formalizado los documentos que componen el Sistema de Gestión en Seguridad y Salud en el Trabajo.</t>
  </si>
  <si>
    <t>Se evidenció que la Entidad no contó con la gestión del COPASST en los meses de enero a agosto de 2019, aunque  en marzo de 2019 se terminó el periodo del COPASST, solo se realizó la conformación del nuevo comité hasta el 20 de agosto de 2019, durante la presente vigencia solo se cuenta con las actas de reunión a partir del mes de agosto, incumpliendo lo establecido en la Resolución 2013 de 1986, articulo 1</t>
  </si>
  <si>
    <t>No se realizó seguimiento a las actividades del COPASST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COPASST.
Falta de motivación y empoderamiento para que las personas pertenencientes en el Copasst ayudaran a la convocatoria para la conformación de los nuevos integrantes del Copasst periodo 2019-2021.</t>
  </si>
  <si>
    <t>Falta de motivación y empoderamiento para que las personas que estaban en el Copasst ayudaran a la convocatoria para la conformación de los nuevos integrantes del Copasst periodo 2019-2021</t>
  </si>
  <si>
    <t>Incuplimiento en Decreto 1072 de 2015 y resolución 2013 de 1986 que trata de la conformación del Comité paritario de seguridad y salud en el trabajo.</t>
  </si>
  <si>
    <t>Realizar la convocatoria para la elección del Copasst para el período 2019-2021.</t>
  </si>
  <si>
    <t>Conformacion del COPASST</t>
  </si>
  <si>
    <t>Las elecciones a los nuevos miembros del COPASST, fue realizado el 20 de agosto de 2019.</t>
  </si>
  <si>
    <t>Se evidenció la conformación del COPASST en el mes de agosto de 2019</t>
  </si>
  <si>
    <t>No se realizó seguimiento a las actividades del COPASST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COPASST.
Falta de motivación y empoderamiento para que las personas pertenencientes en el Copasst ayudaran a la convocatoria para la conformación de los nuevos integrantes del Copasst periodo 2019-2021.</t>
  </si>
  <si>
    <t xml:space="preserve">Realizar 1 capacitación a todos los miembros del COPASST respecto a las funciones y responsabilidades del COPASST </t>
  </si>
  <si>
    <t>Capacitación realizada</t>
  </si>
  <si>
    <t>Se realiza capacitación a los nuervos integrantes del COPASST, sobre las responsabilidades y roles que conyeva el Comité de Seguridada y Salud en el Trabajo, capacitación realizada el 04 de octubre de 2019</t>
  </si>
  <si>
    <t>Se evidenció la realización de la  capacitación a los integrantes del COPASST, roles y responsabilidades.</t>
  </si>
  <si>
    <t>Realizar las reuniones mensuales del COPASST acorde a la normatividad legal vigente</t>
  </si>
  <si>
    <t xml:space="preserve"># de reuniones ejecutadas </t>
  </si>
  <si>
    <t xml:space="preserve">1. Elaborar Acto Administrativo con los lineamientos para el funcionamiento del COPASST.
2. Socializar Acto Administrativo del funcionamiento del COPASST. </t>
  </si>
  <si>
    <t>Se realizó capacitación a los integrantes del COPASST frente a sus responsabilidades en los roles que desempeñan en el comité y se evidenció las actas de reunión del COPASST de los meses de enero - mayo de 2020.
Se elaboró documento "Roles, responsabilidades, y rendición de cuentas  con relación al SGSST" con fecha 23/06/2020.</t>
  </si>
  <si>
    <t>Se evidenció que la Entidad no contó con la gestión del Comité de Convivencia Laboral en los meses de enero a agosto, aunque en marzo de 2019 se terminó el periodo del comité, solo hasta agosto se realizó la elección del nuevo comité, a la fecha no se ha realizado la primera reunión de dicho comité, incumpliendo lo establecido en la Resolución 1356 de 2012, articulo 2.</t>
  </si>
  <si>
    <t>No se realizó seguimiento a las actividades del Comité de  Convivencia laboral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Comité de Convivencia Laboral.
Falta de motivación y empoderamiento para que las personas pertenencientes en el Comité de Convivencia Laboral ayudaran a la convocatoria para la conformación de los nuevos integrantes del Comité de Convivencia Laboral periodo 2019-2021.</t>
  </si>
  <si>
    <t>Falta de motivación y empoderamiento para que las personas que estaban en el CCL ayudaran a la convocatoria para la conformación de los nuevos integrantes del Comité de Convivencia Laboral periodo 2019-2021</t>
  </si>
  <si>
    <t>Incumplimiento a la resolucion 652 de 2012 y resolucion 1356 de 2012 que trata de la conformación de los Comités de convivencia laboral para mantener un buen clima en la organización</t>
  </si>
  <si>
    <t xml:space="preserve">1. Realizar la convocatoria para la elección y conformación del Comité de Convivencia laboral para el período 2019-2021
2. Realizar capacitación a los miembros del Comité de Convivencia Laboral sobre las funciones y responsabilidades del respectivo Comité. </t>
  </si>
  <si>
    <t>N° de Actividades realizadas</t>
  </si>
  <si>
    <t>Las elecciones a los nuevos miembros del Comité de Convivencia Laboral, fue realizado el 20 de agosto de 2019.</t>
  </si>
  <si>
    <t>Se evidenció la lista de asistencia a la capacitación  al Comité de Convivencia laboral el día 9/10/2019. Capacitación roles del Comité de Comité de Convivencia el día 9 de octubre de 2019.</t>
  </si>
  <si>
    <t>1. Elaborar Acto Administrativo con los lineamientos para el funcionamiento del Comité de Convivencia Laboral.
2. Socializar Acto Administrativo del funcionamiento del Comité de Convivencia Laboral.</t>
  </si>
  <si>
    <t>Se estableció en Manual de Convivencia Laboral, Se realizó capacitación a los integrantes del Comité de Convivencia Laboral frente a sus responsabilidades en los roles que desempeñan en el comité y se evidenció la celebración del Comité de Convivencia Laboral a través de las actas de marzo y junio de 2020.</t>
  </si>
  <si>
    <t xml:space="preserve">1. Elaborar propuesta de requisitos de Seguridad y Salud en el Trabajo para selección y evaluación de contratistas para incluirlo en el  manual de contratación de la DNBC.
2. Remisión de la propuesta de requisitos de Seguridad y Salud en el Trabajo para selección y evaluación de contratistas al Subdirectior Administrativo y Financiero de la DNBC para revisión y remisión al Proceso de Contratación.  </t>
  </si>
  <si>
    <t xml:space="preserve">Se realizo la actualizacion del manual de proveedores y contratistas 2020 acorde a todos los lineamientos de la normatividad vigente en materia de SST, se incluyeron los aspectos relacionados a la seguridad industrial para contratistas, el cual se enviara el proximo 14 de agosto al area de gestion de contractual para que sea incluido en la proxima vigencia 2021. </t>
  </si>
  <si>
    <t>Aunque se han realizado capacitaciones de acuerdo con la identificación de peligros y control de riesgos, se evidencia que no se ha tenido la cobertura requerida, debido a una baja participación de parte de los Servidores Públicos con una cobertura de tan solo el 37% en la muestra tomada y solo el 20.7% del personal de planta. Incumpliendo lo establecido en el ítem Programa de capacitación anual, del Artículo 16, Resolución 312 de 2019, Resolución interna 081 del 3 de mayo de 2019.</t>
  </si>
  <si>
    <t xml:space="preserve">Se ha establecido un programa de capacitación en Seguridad y Salud en el Trabajo, se convocan a los funcionarios y contratistas pero no se presenta intererés en asistir.
Exceso de trabajo.
No se cuenta con directrices desde la Alta Dirección que recuerde a los servidores la importancia de la asistencia a las capacitaciones de Seguridad y Salud en el Trabajo.
La asistencia a las capacitaciones de la DNBC se encuentra sujeta a la voluntad del respectivo funcionario y/o contratista interesado en el tema.
</t>
  </si>
  <si>
    <t>No se cuenta con directrices desde la Alta Dirección que recuerde a los servidores la importancia de la asistencia a las capacitaciones de Seguridad y Salud en el Trabajo.</t>
  </si>
  <si>
    <t>Debilidades en ls sensibilización frente al autocuidado con el fin de evitar enfermedades laborales y accidentes laborales.</t>
  </si>
  <si>
    <t>Elaborar comunicado desde la Dirección Nacional de Bomberos en donde se les recuerde a funcionarios y contratistas el deber y la importancia de la asistencia a las capacitaciones que establece el programa de  de Seguridad y salud en el Trabajo.</t>
  </si>
  <si>
    <t>Documento elaborado y remitido mediante correo elctrónico a todos los funcionarios y contratistas de la DNBC:</t>
  </si>
  <si>
    <t>La alta Dirección, emitió un memorando dirigido a todos los funcionarios  recordandoles la importancia de asistir a las diferentes Capacitaciones dictadas por procesos de apoyo, en especial los de Seguridad y Salud en el Trabajo.</t>
  </si>
  <si>
    <t>La alta Dirección, emitió un memorando dirigido a todos los funcionarios  recordándoles la importancia de asistir a las diferentes Capacitaciones dictadas por procesos de apoyo, en especial los de Seguridad y Salud en el Trabajo.</t>
  </si>
  <si>
    <t>En la vigencia 2020 las capacitaciones se estan realizando de manera virtual, de acuerdo con las disposiciones de aislamiento fisico, debido a la pandeima del covid-19</t>
  </si>
  <si>
    <t xml:space="preserve">En recorrido por las instalaciones de la Entidad se evidencio que no se cuenta con los controles requeridos de acuerdo con la matriz de peligros para prevenir la ocurrencia de accidentes de trabajo y/o enfermedades laborales, incumpliendo lo establecido en el ítem Implementación de medidas de prevención y control de peligros/riesgos identificados, del Artículo 16, Resolución 312 de 2019.
</t>
  </si>
  <si>
    <t>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
El Proceso de Gestión de talento humano solo tiene un profesional de planta, el cual no cuenta con la licencia en SST que permita liderar e implementar el SGSST, y el cual no es suficiente para la multiplicidad de actividades generadas en el proceso.</t>
  </si>
  <si>
    <t>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t>
  </si>
  <si>
    <t>Al no existir control en los peligros encontrados, se puede generar una accidente laboral o enfermedad laboral.</t>
  </si>
  <si>
    <t xml:space="preserve">Ejecutar los controles establecidos en la matriz de peligros. </t>
  </si>
  <si>
    <t>(N° de controles ejecutados / N° de contrales establecidos en la matriz de peligros.)*100</t>
  </si>
  <si>
    <t>En la presente vigencia 2020 se esta actualizando la matriz de peligros de la entidad, a la fecha se han implementado los controles para los peligros por COVID-19</t>
  </si>
  <si>
    <t>Se presenta evidencia de la aplicación de los controles relacionados con covid-19, la matriz de peligros se encuentra en actualización.</t>
  </si>
  <si>
    <t xml:space="preserve">Se evidenció que no se abordó la totalidad de los elementos de entrada para la revisión por la dirección realizada el 27 de noviembre de 2018, así como tampoco se implementaron las acciones establecidas en el acta N°11 del Comité Directivo en el marco de la revisión por la dirección. Incumpliendo lo establecido en el Decreto 1072 de 2015 art. 2.2.4.6.31; así como en los ítems Gestión y resultados del SG-SS 6.1.3 y Acciones preventivas y correctivas con base en los resultados del SG-SS 7.1.2, del Artículo 16, Resolución 312 de 2019. </t>
  </si>
  <si>
    <t>Se abordó la totalidad de los elementos de entrada para la revisión por la dirección realizada el 27 de noviembre de 2018, sin emabrgo teniendo en cuenta que durante el primer semestre de la vigencia 2019 no se realizó la contratación de personal de apoyo a la gestión, en el moemnto de la Auditoría no se contaba con las evidencias de la REvisión por la Dirección.
En la vigenica 2018 se realizó el Comité Directivo N° 11 en el cual se establecieron las acciones de mejora de seguridad y salud en el trabajo para la vigenica 2019, sin embargo, durante el primer semestre de la vigencia 2019 no se realizó la contratación de personal de apoyo a la gestión, por loq ue no se contó con el especialista en Seguridad y Salud en el Trabajo para liderar dicchas mejoras.</t>
  </si>
  <si>
    <t>Durante el primer semestre de la vigencia 2019 no se realizó la contratación de personal de apoyo a la gestión, por lo que no se contó con el especialista en Seguridad y Salud en el Trabajo para liderar dicchas mejoras.</t>
  </si>
  <si>
    <t>Incumplimiento de la normatividad vigente.</t>
  </si>
  <si>
    <t>Implementar las acciones de mejora que se establecieron en la Revisión por la Alta Dirección de la vigencia 2018.</t>
  </si>
  <si>
    <t>N° de Acciones de mejora implementadas</t>
  </si>
  <si>
    <t>Maryoly  Diaz Muñoz /
Especialista Seguridad y Salud en el Trabajo.</t>
  </si>
  <si>
    <t xml:space="preserve">En la vigencia 2020 se han resuelto en un 70% de Acciones de mejora las cuales se vienen implementando acorde a nuestro plan de trabajo anual. </t>
  </si>
  <si>
    <t xml:space="preserve">Incluir en el Plan de Acción 2020 las acciones de mejora que se establecieron en la Revisión por la Alta Dirección </t>
  </si>
  <si>
    <t>N° de acciones de mejora que se establecieron en la Revisión por la Alta Dirección incluidas en el Plan de Acción Institucional de la vigencia 2020.</t>
  </si>
  <si>
    <t>Maryoly  Diaz Muñoz /
Rainer Naranjo Charrasquiel</t>
  </si>
  <si>
    <t>En la vigencia 2020 se han resuelto en un 70% de Acciones de mejora las cuales se vienen implementando acorde a nuestro plan de trabajo anual y el Plan de Acción Institucional de la vigencia 2020</t>
  </si>
  <si>
    <t>Realizar la contratación del personal especialista requerido de Seguridad y Salud en el Trabajo, que permita la implementación de las acciones de mejora identificadas</t>
  </si>
  <si>
    <t>N° de Profesionales especialistas de SST contratados en la vigencia / N° de Profesionales de SST requeridos.</t>
  </si>
  <si>
    <t>A la Fecha se cuenta con dos profesionales en Seguridad y Salud en el Trabajo con los siguientes perfiles: 
- Administrador en SST, Master en Gestión del Riesgo.
- Fisioterapeuta, Esp. En Gerencia en Salud y Master en Gerencia de Salud, candidata a Doctorado en Administración.</t>
  </si>
  <si>
    <t xml:space="preserve">En el informe generado de rendición de cuentas en SST no se relaciona de manera específica la rendición de cuentas por los en todos los niveles de la Entidad. </t>
  </si>
  <si>
    <t xml:space="preserve">En la vigenica 2018 se realizó la Rendición de cuentas acorde a los lineamientos establecidos por la Alta Dirección y el Proceso de Planeación Estrtégica.
</t>
  </si>
  <si>
    <t>Debilidad en la evaluación del compromiso en la organización de todos los niveles para ayudar a la implementación del Sistema de Gestión de Seguridad y Salud en el Trabajo.</t>
  </si>
  <si>
    <t>1. Realizar mesas de trabajo con el Proceso de Planeación Estratégica para corroborar con el SIGEC como se esta manejando la rendición de cuentas y realizarla de acuerdo a los prametros establecidos por la norma.
2. Realizar consulta con  la ARL respecto a la metodología para la realización de rendición de cuentas de seguridad y salud en el trabajo en todos los niveles de la Entidad.
3. Realizar Rendición de Cuentas vigencia 2019 de seguridad y salud en el trabajo en todos los niveles de la Entidad.</t>
  </si>
  <si>
    <t>Se actualiza el procedimiento para la rendicion de cuentas, la cual se desarrollara en el mes de diciembre 2020</t>
  </si>
  <si>
    <t>Se evidenció la realización de la rendición de cuentas, de parte de los Directivos y el Responsable del SG SST.</t>
  </si>
  <si>
    <r>
      <rPr>
        <b/>
        <sz val="11"/>
        <color theme="1"/>
        <rFont val="Arial "/>
      </rPr>
      <t xml:space="preserve">1º  Por que: </t>
    </r>
    <r>
      <rPr>
        <sz val="11"/>
        <color theme="1"/>
        <rFont val="Arial "/>
      </rPr>
      <t xml:space="preserve">los contratos del personal competente terminaron el 31 de diciembre de 2019. 
</t>
    </r>
    <r>
      <rPr>
        <b/>
        <sz val="11"/>
        <color theme="1"/>
        <rFont val="Arial "/>
      </rPr>
      <t xml:space="preserve">2º por que: </t>
    </r>
    <r>
      <rPr>
        <sz val="11"/>
        <color theme="1"/>
        <rFont val="Arial "/>
      </rPr>
      <t xml:space="preserve">sin la validación de la información por parte del equipo de atención al ciudadano no fue posible crear los informe de PQRSD. 
</t>
    </r>
    <r>
      <rPr>
        <b/>
        <sz val="11"/>
        <color theme="1"/>
        <rFont val="Arial "/>
      </rPr>
      <t xml:space="preserve">3º por que; </t>
    </r>
    <r>
      <rPr>
        <sz val="11"/>
        <color theme="1"/>
        <rFont val="Arial "/>
      </rPr>
      <t xml:space="preserve">se contrató el personal desde el día 27 de febrero 2020, por esa razón, no se realizó el reporte a tiempo debido que  las fechas ya estaban vencidas para la creación y publicación del informe PQRSD del año 2019. 
</t>
    </r>
    <r>
      <rPr>
        <b/>
        <sz val="11"/>
        <color theme="1"/>
        <rFont val="Arial "/>
      </rPr>
      <t>4º Por que:</t>
    </r>
    <r>
      <rPr>
        <sz val="11"/>
        <color theme="1"/>
        <rFont val="Arial "/>
      </rPr>
      <t xml:space="preserve"> Falta de personal para realizar  la actualización de los procedimientos de PQRSD </t>
    </r>
  </si>
  <si>
    <t xml:space="preserve">Falta de personal para realizar la actualización de los procedimientos de PQRSD
</t>
  </si>
  <si>
    <t>Garantizar que el proceso de gestión de atención al usuario cuente con personal de planta responsable de la elaboración de informes requeridos por norma.</t>
  </si>
  <si>
    <t>No se evidencia soporte de la designación. Se tomó contacto con el proceso de Gestión del Talento Humano, donde se estipula que la designación fue por memorando sin actualización del manual de funciones.</t>
  </si>
  <si>
    <r>
      <rPr>
        <b/>
        <sz val="11"/>
        <color theme="1"/>
        <rFont val="Arial "/>
      </rPr>
      <t xml:space="preserve">1º Por que: </t>
    </r>
    <r>
      <rPr>
        <sz val="11"/>
        <color theme="1"/>
        <rFont val="Arial "/>
      </rPr>
      <t xml:space="preserve">El personal contratista de apoyo al area de gestión de atención al usuario  no realizaba las funciones asignadas de verificación de los documentos radicados, por falta de conocimiento del proceso,  generando días de retazo, hasta que el encargado del proceso lo realizaba.
</t>
    </r>
  </si>
  <si>
    <t xml:space="preserve">
Personal de planta asignado al proceso</t>
  </si>
  <si>
    <t xml:space="preserve">El proceso cuenta con el Grupo multidisciplinario necesario, aunque es importante aclarar que no depende el área de Recurso humano la contratación </t>
  </si>
  <si>
    <t>Se evidenció la contratación de profesionales para el proceso Gestión TI.</t>
  </si>
  <si>
    <t>No cuenta con un mecanismo establecido para los riesgos de perdida de información en soporte físico</t>
  </si>
  <si>
    <r>
      <rPr>
        <b/>
        <sz val="11"/>
        <color theme="1"/>
        <rFont val="Arial"/>
        <family val="2"/>
      </rPr>
      <t>1er Por qué:</t>
    </r>
    <r>
      <rPr>
        <sz val="11"/>
        <color theme="1"/>
        <rFont val="Arial"/>
        <family val="2"/>
      </rPr>
      <t xml:space="preserve"> Los documentos no se encuentran digitalizados y no existe restricción para  evitar el ingreso de personal al archivo central.
</t>
    </r>
    <r>
      <rPr>
        <b/>
        <sz val="11"/>
        <color theme="1"/>
        <rFont val="Arial"/>
        <family val="2"/>
      </rPr>
      <t xml:space="preserve">2do Por qué: </t>
    </r>
    <r>
      <rPr>
        <sz val="11"/>
        <color theme="1"/>
        <rFont val="Arial"/>
        <family val="2"/>
      </rPr>
      <t xml:space="preserve">Porque la herramienta tecnológica empleada no es la adecuada, dado que no permite realizar el procedimiento de reprografía en las condiciones requeridas por el proceso
</t>
    </r>
    <r>
      <rPr>
        <b/>
        <sz val="11"/>
        <color theme="1"/>
        <rFont val="Arial"/>
        <family val="2"/>
      </rPr>
      <t>3er Por qué:</t>
    </r>
    <r>
      <rPr>
        <sz val="11"/>
        <color theme="1"/>
        <rFont val="Arial"/>
        <family val="2"/>
      </rPr>
      <t xml:space="preserve"> Porque son se habían asignado recursos para adquirir la herramienta y adecuar el espacio</t>
    </r>
  </si>
  <si>
    <t>Porque no se habían asignado recursos para adquirir la herramienta y adecuar el espacio</t>
  </si>
  <si>
    <t>Posible pérdida o alteración de documentos</t>
  </si>
  <si>
    <t xml:space="preserve">Asignar recursos para adquirir con escáner y unidad de almacenamiento </t>
  </si>
  <si>
    <t>Gestión documental</t>
  </si>
  <si>
    <t xml:space="preserve">Rainer Narval </t>
  </si>
  <si>
    <t>Tal como se informó en seguimiento anterior se adquirió el escáner; sin embargo las características técnicas del mismo no cumplieron con la capacidad requerida por el proceso; es así como se solicita ante Comité Directivo la aprobación de nuevos recursos para la adquisición de un nuevo escáner con mayor capacidad, solicitud avalada en comité Directivo.</t>
  </si>
  <si>
    <t>Aunque se evidencia el cumplimiento de la acción en el trimestre pasado, se verificó la adquisición del nuevo escáner</t>
  </si>
  <si>
    <t>Se adquirió el escáner, sin embargo, las características técnicas del mismo no cumplieron con la capacidad requerida por el proceso</t>
  </si>
  <si>
    <t>Digitalizar los documentos de la DNBC De acuerdo a lo establecido por el FUID</t>
  </si>
  <si>
    <t>Realizar el levantamiento de los inventarios documentales en estado natural dentro del Formato Único de Inventario Documental</t>
  </si>
  <si>
    <t>N° de Procesos inventariados / N° de Procesos de la DNBC</t>
  </si>
  <si>
    <t>Antonio Camacho
Christian Forero</t>
  </si>
  <si>
    <t xml:space="preserve">Acción </t>
  </si>
  <si>
    <t>La digitalización depende de la compra del escáner, frente a lo que ya el proceso de gestión documental avanzó en el envío de ficha técnica y estudios previos al proceso de gestión contractual para adelantar la adquisición del bien.</t>
  </si>
  <si>
    <t>Se envío un correo al Subdirector Administrativo y Financiero informando: 1.    Se requiere previamente contar con las tablas de retención documental las cuales deben ser aprobadas por el Comité del SIGEC, actividad que se tiene previos finalizar en junio de 2020.
2.    Se requiere la reorganización de toda la documentación de la entidad acorde a las tablas de retención aprobadas.
3.    Se requiere la adquisición de un servidor que permita el almacenamiento de los documentos digitalizados.
4.    Se requiere la adquisición de un scanner de alta resolución que permita conservar la documentación acorde a las normas archivísticas vigentes.
5.    La digitalización la totalidad de los documentos de la DNBC implica el procesamiento de los documentos acorde a la creación de expedientes que deberá estar bajo las TRD.
6.    Actualmente el proceso cuenta con dos profesionales a cargo de las múltiples actividades del proceso, razón por la cual se prevee la contratación de un auxiliar de archivo que se dedique exclusivamente a la digitalización de documentos.</t>
  </si>
  <si>
    <t>Se encuentran en avance: 
1.    Se requiere previamente contar con las tablas de retención documental las cuales deben ser aprobadas por el Comité del SIGEC, actividad que se tiene previos finalizar en junio de 2020.
2.    Se requiere la reorganización de toda la documentación de la entidad acorde a las tablas de retención aprobadas.
3.    Se requiere la adquisición de un servidor que permita el almacenamiento de los documentos digitalizados.
4.    Se requiere la adquisición de un scanner de alta resolución que permita conservar la documentación acorde a las normas archivísticas vigentes.
5.    La digitalización la totalidad de los documentos de la DNBC implica el procesamiento de los documentos acorde a la creación de expedientes que deberá estar bajo las TRD.
6.    Actualmente el proceso cuenta con dos profesionales a cargo de las múltiples actividades del proceso, razón por la cual se prevé la contratación de un auxiliar de archivo que se dedique exclusivamente a la digitalización de documentos.</t>
  </si>
  <si>
    <t>Se han realizado cuatro reuniones con las áreas con el fin de levantar el inventario en estado natural; para ello se cargaron las asistencias y fotos como evidencia del trabajo realizado.
Se tiene planeado solicitar una reeevaluación del riesgo, ya que las actividades no le apuntan a solucionar las causas del riesgo</t>
  </si>
  <si>
    <t>Se ha avanzado en mesas de trabajo de valoración documental y levantamiento de información de las TRD con los procesos Gestión de Atención al Usuario, Educación Bomberil y Gestión del Talento Humano.
 No se reporta avance en la digitalización de documentos.</t>
  </si>
  <si>
    <t>1. Compiliación de Información institucional (18/10/2019)
2. Análisis e interpretación de la información institucional (15/11/2019)
3. Valoración Documental (15/02/2020)
4. Elboración Tablas de Retención Documental (15/04/2020)
5. Convalidación de las Tablas de Retención Documental ante el Comité del SIGEC. (30/04/2020)
6. Realizar la parametrización de las Tablas de Retención Documental en el Sistema de Gestión Documental ORFEO una vez el mismo cuente con el desarrollo de los requerimientos funcionales del Sistema. (30/06/2020 - Sujeta al Desarrollo realizado por TI)</t>
  </si>
  <si>
    <t>Se adelantó un proceso de compilación de información y de análisis e interpretación de la misma, para lo cual se ha desarrollado un borrador de la TRD de la Subdirección Administrativa y Financiera y la propuesta inicial del Cuadro de Clasificación Documental con las funciones para la creación de dicha serie documental.
 Se tuvo que retomar el proceso de TRD desde cero, dado que la persona que estuvo encargada del proceso no dejó el registro del levantamiento de la información ni el respectivo Cuadro de Clasificación Documental.
Así mismo, el mini manual para la elaboración de las Tablas de Retención Documental y el acuerdo 04 de 2019 menciona que las TRD se deben realizar acorde a la estructura orgánico-funcional y no por procesos como se estaba planteando inicialmente y según el decreto 350 de 2013 en su capítulo III, articulo 7 y el organigrama publicado en el portal web oficial de la DNBC solo tiene tres dependencias.</t>
  </si>
  <si>
    <t>Se evidencia el cronograma de capacitación, junto con las TRD y los correos de invitación a las jornadas para el levantamiento de las TRD</t>
  </si>
  <si>
    <t>Se encuentra realización el proyecto actual de la construcción de las TRD y adicional un cronograma de reuniones para llevar la totalidad del cumplimiento de la acción. Se tiene planeado solicitar una reeevaluación del riesgo, ya que la descripción del riesgo no hace referencia al área encargada llevar a cabo las actividades -el riesgo hace referencia a las PQRDS-</t>
  </si>
  <si>
    <t>Se encontró que las TRD se encuentran en construcción, se cuenta con un cronograma para realizar mesas de trabajo con los diferentes procesos de la Entidad.</t>
  </si>
  <si>
    <t xml:space="preserve">1. Realizar mesas de trabajo con todos los procesos de la DNBC para la definición de los flujos de trabajo de los Expedientes Electrónicos en el Sistema de Gestión Documental ORFEO. (30/10/2020)
2. Realizar la parametrización de los Expedientes Electrónicos en el Sistema de Gestión Documental ORFEO una vez el mismo cuente con el desarrollo de los requerimientos funcionales del Sistema. (31/11/2020)
3. Realizar una campaña de sensibilización a los usuarios de ORFEO de la DNBC en la utilización de los Expedientes Electrónicos. (31/12/2020)
</t>
  </si>
  <si>
    <t>Se esta trabajando de la mano de TI en la actualización del sistema ORFEO que a la fecha se llevan 3 mesas de trabajo, para establecer perfiles, creación de expedientes y revisiones de los módulos de orfeo</t>
  </si>
  <si>
    <t>Se evidencia la realización de las mesas de levantamiento de los flujos de los expedientes electrónicos con los demás procesos dentro de las evidencias aportadas por gestión documental. Se puede evidenciar el envío de las TRD para el inicio de la parametrización en el sistema.</t>
  </si>
  <si>
    <t>Aún no se tienen evidencias pero se tiene planeado solicitar una reeevaluación del riesgo, ya que la descripción del riesgo no hace referencia al área encargada llevar a cabo las actividades -el riesgo hace referencia a las PQRDS-</t>
  </si>
  <si>
    <t>No se registra avance en la ejecución de la acción, para el presente seguimiento.</t>
  </si>
  <si>
    <t>La Dirección Nacional de Bomberos, no ha dado cumplimiento al artículo 27 de la Ley 1575 de 2012, que trata de los derechos de seguridad social, incumpliendo las directrices emanadas por el Gobierno Nacional.
Lo anterior, teniendo en cuenta que si bien es cierto la Ley 1505 de 2012, le dio facultad al Ministerio de  Protección Social, en cuanto a este tema, le Ley 1575 de 2012, también facultad a la DNBC sobre el particular, y a la fecha las dos normas están vigentes.</t>
  </si>
  <si>
    <t xml:space="preserve">Los seguros de vida de los bomberos voluntarios de Colombia son contratados por la Unidad Nacional de Gestión del Riesgo y Desastres - UNGRD.
La afiliación de la seguridad social de los bomberos oficiales es realizada por el respectivo cuerpo de bomberos.
La afiliación de la seguridad social de los bomberos aeronáuticos es realizada por la Aeronáutica Civil.
La afiliación de la seguridad social de los bomberos voluntarios que tienen contrató de trabajo con el CBV,  es realizada por el respectivo cuerpo de bomberos.
En el caso de los bomberos voluntarios, se presentan casos en los que el personal  trabaja formalmente en su profesión y realiza horas de voluntariado en los cuerpos de bomberos, razón por la cual no es posible realizar doble afiliación con las condiciones de alto riesgo establecidas para el personal operativo, por lo cual en la mesa de modificación de la Ley 1575 de 2012, que se adlanta en la entidad, se esta estudiando la alternativa de crear un régimen especial a la Ley 100 de 1993, a fin de cobijar a los Bomberos voluntarios en la prestación de su servicio voluntario a los cuerpos de Bomberos voluntarios. 
No existe normatividad específica para la afiliación a la seguridad social en el caso de los bomberos voluntarios que laboran bajo diferentes formalidades.
</t>
  </si>
  <si>
    <t>En el caso de los bomberos voluntarios, se presentan casos en los que el personal  trabaja formalmente en su profesión y realiza horas de voluntariado en los cuerpos de bomberos, razón por la cual no es posible realizar doble afiliación con las condiciones de alto riesgo establecidas para el personal operativo, por lo cual en la mesa de modificación de la Ley 1575 de 2012, que se adlanta en la entidad, se esta estudiando la alternativa de crear un régimen especial a la Ley 100 de 1993, a fin de cobijar a los Bomberos voluntarios en la prestación de su servicio voluntario a los cuerpos de Bomberos voluntarios.</t>
  </si>
  <si>
    <t>Incumplimiento de la normatividad vigente.
Miembros de los cuerpos de bomberos voluntarios sin seguridad social acorde a la normatividad vigente.</t>
  </si>
  <si>
    <t xml:space="preserve">1. Realizar mesas de trabajo para definir la propuesta de reglamentación de la seguridad social de los miembros de los cuerpos de Bomberos voluntarios.
2. Elaborar la propuesta de reglamentación de la seguridad social de los miembros de los cuerpos de Bomberos voluntarios acorde a lo establecido en el artículo 27 de Ley 1575 de 2012.
3. Presentar la  propuesta de reglamentación, en lo relacionado a Bomberos, ante el Ministerio del Interior y el Ministerio de Salud. </t>
  </si>
  <si>
    <t>Gestión Jurídica</t>
  </si>
  <si>
    <t>Carlos López Barrera</t>
  </si>
  <si>
    <t>Cada 15 dias, se realizan reuniones con las asociaciones sindicales para la modificacion de la ley 1575 de 2012, y decretos reglamentarios, dentro de los puntos a tratar se encuentra la reglamentacion de la seguridad social de los bomberos voluntarios.</t>
  </si>
  <si>
    <t xml:space="preserve">Se evidenció que entre las fechas del 21-05-2019 al 13-11-2019, se han realizado diez mesas de trabajo para construir el proyecto modificatorio de la Ley General de Bomberos No. 1575 de 2012. </t>
  </si>
  <si>
    <t>Se realizaron reuniones en los meses de enero y febrero de 2020 para la modificación de la Ley 1575 de 2012; sin embargo, con ocasión de la Pandemia generada por el CORONAVIRUS COVID 19 y para atender las responsabilidades propias de cada institución se suspendieron las mismas hasta cuando existan las condiciones para su reanudación. se adjunta actas de las 2 reuniones celebradas.</t>
  </si>
  <si>
    <t>A la fecha del seguimiento, verificados los soportes se observó que la DNBC adelantó dos mesas de trabajo, desarrolladas los días 17 de enero y el 07 de febrero de 2020, en las que participaron entre otras entidades: Mininterior, Federación de Bomberos, ANBASEC, ANBAC, ESAP, AUECOB, con el fin de adelantar el proyecto modificatorio de la Ley 1575 de 2012.</t>
  </si>
  <si>
    <t xml:space="preserve">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No se realiza la revisión periodica del correo de notificaciones judiciales. 
</t>
  </si>
  <si>
    <t xml:space="preserve">No se realiza la revisión periodica del correo de notificaciones judiciales. </t>
  </si>
  <si>
    <t xml:space="preserve">Vencimiento de Términos en respuestas a tutelas
Incumpliemiento de la normatividad vigente.
</t>
  </si>
  <si>
    <t xml:space="preserve">1. Actualizar el procedimiento del proceso de gestión jurídica, en relación al seguimiento de los correos de notificación judicial de la entidad, a fin de asignar a los abogados correspondientes las tutelas dentro de término de respuesta. 
2. Aprobación del Procedimiento por parte del Subdirector Administrativo y Financiero.
3. Remisión de los documentos al Proceso de Mejora Continua para codificación y publicación en la carpeta del SIGEC de la DNBC. 
4. Socialización del Procedimiento a todos los gestores de los procesos misionales de la DNBC. </t>
  </si>
  <si>
    <t>Viviana Gonzalez</t>
  </si>
  <si>
    <t xml:space="preserve">Se realizó mesa de trabajo para la actualización del Procedimeinto con profesionales de los Procesos FANO, y Gestión Jurídca. Se encuentra en proceso de actualización el procedimiento del proceso de gestión jurídica, en relación al seguimiento de los correos de notificación judicial de la entidad, a fin de asignar a los abogados correspondientes las tutelas dentro de término de respuesta. </t>
  </si>
  <si>
    <t xml:space="preserve">Se realizó mesa de trabajo para la actualización del Procedimiento con profesionales de los Procesos FANO, y Gestión Jurídica, para actualizar el procedimiento </t>
  </si>
  <si>
    <t>Se elaboró el borrador del procedimiento de gestión jurídica incluyendo la revisión del correo de notificaciones judiciales para proceder a realizar revisión metodológica con el proceso de mejora continua</t>
  </si>
  <si>
    <t>Se evidencio que se elaboró el borrador del procedimiento de gestión jurídica en el cual se establecen las actividades necesarias para asesorar jurídicamente a la Dirección Nacional de
Bomberos, frente a procesos judiciales, extra procesales, trámites administrativos y demás requeridos, además de la revisión de solicitudes de alta connotación legal, con el fin de defender y representar los intereses de la Entidad.</t>
  </si>
  <si>
    <t>Debilidad en la elaboración de la caracterización y procedimientos del proceso "Gestión  Jurídica".
Debilidad en la Asesoría técnica realizada para la formulación de la caracterización y procedimientos del proceso.
Debilidad en la identificación y definición del alcance del Proceso por parte del líder y gestor del proceso.</t>
  </si>
  <si>
    <t xml:space="preserve">Debilidad en la elaboración de la caracterización y procedimientos del proceso "Gestión  Jurídica".
</t>
  </si>
  <si>
    <t>Falta de Claridad en el alcance del Proceso y Procedimiento "Gestión Jurídica" en cuanto a formulación normativa para el correcto funcionamiento de la DNBC.
Ausencia de reglamentación bomberil conforme a la normatividad vigente.
Incumplimiento de la Normatividad Vigente.</t>
  </si>
  <si>
    <t xml:space="preserve">1. Realizar mesas de trabajo con el Proceso "Formulación, Actualización y Acompañamiento Normativo y Operativo" para la definición del alcance de formulación normativa en los procesos de FANO y Gestión Jurídica.
2. Actualización de la Caracterización del Proceso Gestión Jurídica.
3. Actualización del Procedimiento "Gestión Jurídica" 
4. Aprobación del Procedimiento por parte del Subdirector Administrativo y Financiero"
5. Remisión de los documentos al Proceso de Mejora Continua para codificación y publicación en la carpeta del SIGEC de la DNBC. 
6. Socialización del Procedimiento a todos los gestores de los procesos misionales de la DNBC. </t>
  </si>
  <si>
    <t>Carlos López / Viviana Gonzalez</t>
  </si>
  <si>
    <t>Se realiza reunion con el grupo de FANO, con e fin de establecer los lineamientos para la actualizacion de los procedimientos y caracterzacion juridica, para lo cual se suscribe acta de reunion del dia 14 de noviembre de 2019. 
Se realizó la revisión del objetivo de la caracterización del Proceso de Gestión Jurídica on el acompañamiento del Proceso de Gestión de Análisis y Mejora Continua.</t>
  </si>
  <si>
    <t xml:space="preserve">.
Se realizó mesa de trabajo con el Proceso "Formulación, Actualización y Acompañamiento Normativo y Operativo" para la definición del alcance de formulación normativa en los procesos de FANO y Gestión Jurídica y se construyó la caracterización del Proceso Gestión Jurídica, esta pendiente la aprobación del gestor del proceso para continuar con la siguiente etapa.  </t>
  </si>
  <si>
    <t>Se cuenta con los borradores de la caracterizaciòn del proceso y procedimiento de gestión jurídica para proceder a realizar revisión metodológica con el proceso de mejora continua</t>
  </si>
  <si>
    <t>Según el seguimiento realizado por la Oficina de Control Interno con corte al 24 de agosto de 2020, se observa que está en construcción la caracterización y procedimiento de Gestión Jurídica. como evidencia el proceso responsable aporta los borradores del Procedimiento y la Caracterización.</t>
  </si>
  <si>
    <t>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t>
  </si>
  <si>
    <t>Realizar el cierre financiero y contable de los contratós y convenios que se derivaron del convenio 9677-06-1298-2013</t>
  </si>
  <si>
    <t>Cierre Financiero</t>
  </si>
  <si>
    <t>Se tramitaron ante la UNGRD 11 solicitudes de cierre financiero y liquidación de los contratos y convenios  que se derivaron del Convenio 9677-06-1298-2013, de igual manera se radicaron tres (3) más los cuales se encuentran en estudio y elaboración para un total de 14 solicitudes de liquidación de contratos y convenios.se adjunta pantallazo de los correos</t>
  </si>
  <si>
    <t>Efectuar el cierre financiero del Convenio 9677-06-1298-2013</t>
  </si>
  <si>
    <t>Una vez se concluya el cierre financiero y liquidación de los contratos y convenios  que se derivaron del Convenio 9677-06-1298-2013, se adelantara el cierre total del convenio</t>
  </si>
  <si>
    <t>No se están ejecutando los compromisos pactados en los Informes de Comisión que hacen referencia al Procedimiento a “Absolver consultas jurídicas y técnicas por comisión de servicios”.
De igual forma, se evidenció que se están entablando compromisos que no están acorde con el objetivo del proceso,  como es el caso de generar el Plan de Mejoramiento en la DNBC cuando se efectúa una inspección, y esta actividad debe ser generada por el Cuerpo de Bomberos al que fue realizada la inspección. De igual forma, el seguimiento y control de dicho plan de Mejoramiento es un procedimiento realizado en el proceso de INSPECCION, VIGILANCIA Y CONTROL, Incumpliendo la Dimensión 4 Evaluación de Resultados (4.2.1. Seguimiento y evaluación del desempeño institucional) y  Dimensión 7 Control Interno componente del MECI, Implementar las actividades de control y actividades de monitoreo y del MIPG.</t>
  </si>
  <si>
    <t>Proceso de reciente creación, escindido del Proceso FANO.
Falta de Personal en el Proceso Inspección, Vigilancia y Control. El Proceso de IVC cuenta con dos contratistas, los cuales fueron contratado en la vigencia 2019 a partir de los meses de Julio y Agosto.
Proceso de transición de funciones entre los Procesos de FANO e Inspección, Vigilancia y Control.
Debilidad en el seguimiento a los compromisos pactados en los Informes de Comisión que hacen referencia al Procedimiento a “Absolver consultas jurídicas y técnicas por comisión de servicios”</t>
  </si>
  <si>
    <t>Falta de Personal en el Proceso Inspección, Vigilancia y Control.</t>
  </si>
  <si>
    <t>Debilidades en las funciones de Inspección, Vigilancia y Control de la DNBC de los Cuerpos de Bomberos de Colombia acorde a la normatividad vigente.</t>
  </si>
  <si>
    <t xml:space="preserve">1. Actualización de la Caracterización del IVC.
2. Elaboración de Procedimiento del proceso. 
3. Aprobación del Procedimiento por parte del Subdirector Estratégico y de Coordinación Bomberil.
4. Remisión de los documentos al Proceso de Mejora Continua para codificación y publicación en la carpeta del SIGEC de la DNBC. 
</t>
  </si>
  <si>
    <t>Inspección Vigilancia y Control</t>
  </si>
  <si>
    <t>Javier Coral Meneses.</t>
  </si>
  <si>
    <t>Se realizó la actualización del objetivo de la caracterización del Proceso de Inspección, vigilancia y control con el acompañamiento de la oficina de Planeación, en donde se definió el alcance conjuntamente entre los Procesos de FANO e Inspección, vigilancia y Control.</t>
  </si>
  <si>
    <t>Aunque se actualizó el objetivo el mismo no está direccionado a la misionalidad del proceso. De igual forma, hace falta la actualización de las actividades de la caracterización, manteniendo el ciclo PVHA.</t>
  </si>
  <si>
    <t xml:space="preserve">Todos los documentosse encuentran actualizados </t>
  </si>
  <si>
    <t xml:space="preserve">El proceso realizó la Actualización de la Caracterización del IVC, Elaboración de Procedimiento del proceso, Aprobación del Procedimiento por parte del Subdirector Estratégico y de Coordinación Bomberil y la  Remisión de los documentos al Proceso de Mejora Continua para codificación y publicación en la carpeta del SIGEC de la DNBC el 31 de julio de 2020
</t>
  </si>
  <si>
    <t>Realizar la contratación del personal requerido en el proceso de Inspección, Vigilancia y Control, que permita realizar la gestión de auditoria a los Cuerpos de Bomberos del País que se requieran.</t>
  </si>
  <si>
    <t xml:space="preserve">N° de personal contrado en el Proceso Inspeción, Vigilancia y Control / N° de Profesionales Requeridos
</t>
  </si>
  <si>
    <t>Germán Andrés Miranda Montenegro / Rainer Naranjo Charrasquiel / Cristhian Urrego Camargo</t>
  </si>
  <si>
    <t>La acción comienza en la vigencia 2020</t>
  </si>
  <si>
    <t>En la actualidad se cuenta con el personal necesario y requerido (Cuatro Profesinales asignados al proceso)</t>
  </si>
  <si>
    <t>Como apoyo al Proceso de IVC, Se realizó la contratación de tres (4) contratistas así:  Javier Coral Meneses, Alejandro Chamorro, Liz Margaret Alvarez, CAP Arbey Hernan Trujillo</t>
  </si>
  <si>
    <t>Se contemplaron 4 profesionales como apoyo al proceso de IVC</t>
  </si>
  <si>
    <t xml:space="preserve">1. Gestionar la realización de Junta Nacional de Bomberos en el mes de Diciembre previo al inicio de la siguiente vigencia Fiscal a fin de contar con la aprobación de los recursos de inversión. (31/12/2019)
2. Realizar la contratación del personal requerido en el proceso de Gestión de Atención al Usuario y demás personal requerido para la respuesta oportuna a las PQRDS radicadas en la Entidad. (31/03/2020)
</t>
  </si>
  <si>
    <t>Planeación Estratégica</t>
  </si>
  <si>
    <t>Carlos López</t>
  </si>
  <si>
    <t>El día 10 de diciembre se llevará a cabo la jornada de planeación 2020, la cual es insumo requerido para la presentación de necesidades 2020 ante la Junta Nacional de Bomberos.</t>
  </si>
  <si>
    <t>El día 10 de diciembre se realizó la jornada de planeación 2020 con participación de los diferentes procesos de la Entidad.</t>
  </si>
  <si>
    <t>El día 18 de diciembre de 2019, se gestionó ante el ministerio del Interior la solicitud de citación a JNB para presentar propuesta de asignación de recursos de inversión para la vigencia 2020.
De otra parte frente a la segunda acción propuesta el día 18 de marzo de 2020 se suscribio contrato con QUIROGA HERNANDEZ NATALY ALEXANDRA " y el día 27 de marzo con el señor GARCIA NARIÑO HERNANDO ANDRES, quienes fueron asignados al proceso de Gestión de atenciónal usuario para el desarrollo de sus actividades. De igual forma se asignaron como contigencia funcionarios de planta para l atención y respuesta de las PQRSD allegadas a la entidad.</t>
  </si>
  <si>
    <t>La  Junta Nacional de Bomberos se Bomberos se celebró el 3 de marzo de 2020.
Se realizó la contratación de dos profesionales para el Proceso Gestión de Atención al Usuario.</t>
  </si>
  <si>
    <t xml:space="preserve">SEGUIMIENTO AL PLAN DE MEJORAMIENTO INSTITUCIONAL </t>
  </si>
  <si>
    <t>TERCER SEGUIMIENTO</t>
  </si>
  <si>
    <t>Q</t>
  </si>
  <si>
    <t>TIPO DE HALLAZGO</t>
  </si>
  <si>
    <t>ACCIÓN A IMPLEMENTAR</t>
  </si>
  <si>
    <t>ESTADO ACTIVIDAD</t>
  </si>
  <si>
    <t>ESTADO DEL HALLAZGO</t>
  </si>
  <si>
    <t>No Conformidad</t>
  </si>
  <si>
    <t>TOTAL</t>
  </si>
  <si>
    <t>En Avance</t>
  </si>
  <si>
    <t>Sin Iniciar</t>
  </si>
  <si>
    <t>%</t>
  </si>
  <si>
    <t>Gestión de Cooperación Internacional y Alianzas Estratégicas</t>
  </si>
  <si>
    <t>Coordinación Operativa</t>
  </si>
  <si>
    <t>Evaluación y Seguimiento</t>
  </si>
  <si>
    <t>CANTIDAD</t>
  </si>
  <si>
    <t>NO CONFORMIDAD</t>
  </si>
  <si>
    <t>OBSERVACIÓN</t>
  </si>
  <si>
    <t>OPORTUNIDAD DE MEJORA</t>
  </si>
  <si>
    <t>CORRECTIVA</t>
  </si>
  <si>
    <t>CORRECCIÓN</t>
  </si>
  <si>
    <t>PREVENTIVA</t>
  </si>
  <si>
    <t>MEJORA</t>
  </si>
  <si>
    <t>ESTADO</t>
  </si>
  <si>
    <t>CUMPLIDA</t>
  </si>
  <si>
    <t>EN AVANCE</t>
  </si>
  <si>
    <t>VENCIDA</t>
  </si>
  <si>
    <t>SIN INICIAR</t>
  </si>
  <si>
    <t>ESTADO HALLAZGO</t>
  </si>
  <si>
    <t>ABIERTO</t>
  </si>
  <si>
    <t>CERRADO</t>
  </si>
  <si>
    <t>PLANEACIÓN ESTRATÉGICA</t>
  </si>
  <si>
    <t>GESTIÓN DE COMUNICACIONES</t>
  </si>
  <si>
    <t>GESTIÓN  ANÁLISIS Y MEJORA CONTINUA</t>
  </si>
  <si>
    <t>GESTIÓN  DE ATENCIÓN AL USUARIO</t>
  </si>
  <si>
    <t>FORMULACIÓN, ACTUALIZACIÓN Y ACOMPAÑAMIENTO NORMATIVO Y OPERATIVO</t>
  </si>
  <si>
    <t>FORTALECIMIENTO BOMBERIL PARA LA RESPUESTA</t>
  </si>
  <si>
    <t>INSPECCIÓN, VIGILANCIA Y CONTROL</t>
  </si>
  <si>
    <t>GESTIÓN DEL TALENTO HUMANO</t>
  </si>
  <si>
    <t>GESTIÓN DE ASUNTOS DISCIPLINARIOS</t>
  </si>
  <si>
    <t>GESTIÓN FINANCIERA</t>
  </si>
  <si>
    <t>GESTIÓN ADMINISTRATIVA</t>
  </si>
  <si>
    <t>GESTIÓN CONTRACTUAL</t>
  </si>
  <si>
    <t>GESTIÓN JURÍDICA</t>
  </si>
  <si>
    <t>GESTIÓN DOCUMENTAL</t>
  </si>
  <si>
    <t>GESTIÓN DE TECNOLOGÍA INFORMATICA</t>
  </si>
  <si>
    <t>AUSTERIDAD EN EL GASTO II</t>
  </si>
  <si>
    <t>Control Interno Contable</t>
  </si>
  <si>
    <t>Los procedimientos del proceso Gestion Financiera se encuentran desactualizados con respeto a la implementacion de las nuevas politicas contables con el nuevo marco normativo NICSP</t>
  </si>
  <si>
    <r>
      <rPr>
        <b/>
        <sz val="11"/>
        <rFont val="Arial"/>
        <family val="2"/>
      </rPr>
      <t>1er Por qué:</t>
    </r>
    <r>
      <rPr>
        <sz val="11"/>
        <rFont val="Arial"/>
        <family val="2"/>
      </rPr>
      <t xml:space="preserve"> Por falta de personal para la respectiva actualización
</t>
    </r>
    <r>
      <rPr>
        <b/>
        <sz val="11"/>
        <rFont val="Arial"/>
        <family val="2"/>
      </rPr>
      <t xml:space="preserve">2do Por qué: </t>
    </r>
    <r>
      <rPr>
        <sz val="11"/>
        <rFont val="Arial"/>
        <family val="2"/>
      </rPr>
      <t xml:space="preserve">Se debe ajustar conforme a la implementación de las NIIF.  </t>
    </r>
    <r>
      <rPr>
        <b/>
        <sz val="11"/>
        <rFont val="Arial"/>
        <family val="2"/>
      </rPr>
      <t xml:space="preserve">                                              
3er Por qué:</t>
    </r>
    <r>
      <rPr>
        <sz val="11"/>
        <rFont val="Arial"/>
        <family val="2"/>
      </rPr>
      <t xml:space="preserve"> Los procedimientos es el método para realizar el paso a paso de la gestión finaciera</t>
    </r>
  </si>
  <si>
    <t>Por la falta de personal para realizar la actualización de los procedimientos</t>
  </si>
  <si>
    <t>No se identifica de manera clara y precisa la forma en realizar el registro y contabilización de la información contable y presupuestal</t>
  </si>
  <si>
    <t>Actualizar de los procesos de geston financiera</t>
  </si>
  <si>
    <t>Procesos actualizados</t>
  </si>
  <si>
    <t>Freddy Farfan</t>
  </si>
  <si>
    <t>Falta la actualización con el nuevo marco normativo</t>
  </si>
  <si>
    <t>Se generaron los procedimientos con el nuevo marco normativo. Estan en revisión en la Oficina Asesora de Planeación.</t>
  </si>
  <si>
    <t>Los procedimientos fueron actualizados en el trimestre anterior. Sin embargo la entidad actualmente está rediseñando el contexto estratégico de los mismos.</t>
  </si>
  <si>
    <t>Se actualizaron los procedimientos en el trimestre anterior</t>
  </si>
  <si>
    <t>Aunque se cuenta con comité de sostenibilidad contable, no se da cumplimiento a la convocatoria de la totalidad de los miembros, ni al cumplimiento de todas las funciones del mismo</t>
  </si>
  <si>
    <r>
      <rPr>
        <b/>
        <sz val="11"/>
        <rFont val="Arial"/>
        <family val="2"/>
      </rPr>
      <t>1er Por qué:</t>
    </r>
    <r>
      <rPr>
        <sz val="11"/>
        <rFont val="Arial"/>
        <family val="2"/>
      </rPr>
      <t xml:space="preserve"> Por falta de aplicación de la resolución. 
</t>
    </r>
    <r>
      <rPr>
        <b/>
        <sz val="11"/>
        <rFont val="Arial"/>
        <family val="2"/>
      </rPr>
      <t xml:space="preserve">2do Por qué: </t>
    </r>
    <r>
      <rPr>
        <sz val="11"/>
        <rFont val="Arial"/>
        <family val="2"/>
      </rPr>
      <t xml:space="preserve">       </t>
    </r>
    <r>
      <rPr>
        <b/>
        <sz val="11"/>
        <rFont val="Arial"/>
        <family val="2"/>
      </rPr>
      <t xml:space="preserve">    </t>
    </r>
    <r>
      <rPr>
        <sz val="11"/>
        <rFont val="Arial"/>
        <family val="2"/>
      </rPr>
      <t xml:space="preserve">No se cita con anticipación a los miembros del comité     </t>
    </r>
    <r>
      <rPr>
        <b/>
        <sz val="11"/>
        <rFont val="Arial"/>
        <family val="2"/>
      </rPr>
      <t xml:space="preserve">           
3er Por qué:</t>
    </r>
    <r>
      <rPr>
        <sz val="11"/>
        <rFont val="Arial"/>
        <family val="2"/>
      </rPr>
      <t xml:space="preserve"> Desconocimiento de la totalidad de las funciones.         </t>
    </r>
  </si>
  <si>
    <t>No contar con la totalidad de los miembros del comité en la toma de decisiones en temas contables</t>
  </si>
  <si>
    <t>Convocar con anticipación  a  la totalidad de los miembros del Comité de Sostenibilidad Contable.</t>
  </si>
  <si>
    <t>Correo Electrónico con la convocatoria al Comité</t>
  </si>
  <si>
    <t>Miguel Ángel Franco</t>
  </si>
  <si>
    <t>Dando cumplimiento a lo establecido en la Convocatoria a los miembros del Comité de Sostenibilidad Contable, Desde el mes de Febrero de 2019, se han convocado a la totalidad de sus miembros; previa transmision de los informes financieros a la CGN.</t>
  </si>
  <si>
    <t xml:space="preserve">Dando cumplimiento a lo establecido en la Convocatoria a los miembros del Comité de Sostenibilidad Contable, En la vigencia 2019 se han convocado a la totalidad de sus miembros; previa transmision de los informes financieros a la CGN. a 5 Reuniones del Comite de Sostenibilidad Contable. 5 solictudes de Reuniones al Comite  </t>
  </si>
  <si>
    <t>Se está convocando a la totalidad de los miembros en el comité de sostenibilidad contable.</t>
  </si>
  <si>
    <t>Se están convocando a la totalidad de los miembros del comité de Sostenibilidad</t>
  </si>
  <si>
    <t>No se han definido los riesgos de indole contable y su respectivo tratamiento para su mitigación</t>
  </si>
  <si>
    <r>
      <rPr>
        <b/>
        <sz val="11"/>
        <rFont val="Arial"/>
        <family val="2"/>
      </rPr>
      <t>1er Por qué:</t>
    </r>
    <r>
      <rPr>
        <sz val="11"/>
        <rFont val="Arial"/>
        <family val="2"/>
      </rPr>
      <t xml:space="preserve"> Al realizar el Mapa de Riesgos de Gestión faltó revisión.
</t>
    </r>
    <r>
      <rPr>
        <b/>
        <sz val="11"/>
        <rFont val="Arial"/>
        <family val="2"/>
      </rPr>
      <t xml:space="preserve">2do Por qué: </t>
    </r>
    <r>
      <rPr>
        <sz val="11"/>
        <rFont val="Arial"/>
        <family val="2"/>
      </rPr>
      <t xml:space="preserve">Se debe ajustar conforme a cubrir todos los procesos asociados al proceso contable.  </t>
    </r>
    <r>
      <rPr>
        <b/>
        <sz val="11"/>
        <rFont val="Arial"/>
        <family val="2"/>
      </rPr>
      <t xml:space="preserve">                                              3er Por qué:</t>
    </r>
    <r>
      <rPr>
        <sz val="11"/>
        <rFont val="Arial"/>
        <family val="2"/>
      </rPr>
      <t xml:space="preserve"> Se actualizaron y enviaro para su aprobación</t>
    </r>
  </si>
  <si>
    <t>El Mapa de Riesgos de Gestión debe contemplar la totalidad de los posibles eventos que podrian afectar el proceso financiero</t>
  </si>
  <si>
    <t>La posibilidad de materializarse un riesgo debido a que no contempló</t>
  </si>
  <si>
    <t>Ajustar el Mapa de Riesgos de Gestión del Proceso Financiero a la DNBC.</t>
  </si>
  <si>
    <t>Mapa de riesgo ajustado</t>
  </si>
  <si>
    <t>Desde el mes de Octubre de 2018, el Area Financiera ajusto el Mapa de Riesgos de Gestion . En el seguimiento al Plan de Mejoramiento por parte de Control Interno, el día 14 de Noviembre de 2018 se dio por cumplida ésta acción.</t>
  </si>
  <si>
    <t>Los riesgos fueron actualizados en el trimestre anterior. Sin embargo la entidad actualmente está rediseñando el contexto estratégico de los mismos con la nueva metodología.</t>
  </si>
  <si>
    <t>La entidad no ha definido indicadores para analizar la informacion financiera</t>
  </si>
  <si>
    <r>
      <rPr>
        <b/>
        <sz val="11"/>
        <rFont val="Arial"/>
        <family val="2"/>
      </rPr>
      <t>1er Por qué:</t>
    </r>
    <r>
      <rPr>
        <sz val="11"/>
        <rFont val="Arial"/>
        <family val="2"/>
      </rPr>
      <t xml:space="preserve"> No se ha implementado Hoja de Vida a los indicadores  del proceso Área Financiera.
</t>
    </r>
    <r>
      <rPr>
        <b/>
        <sz val="11"/>
        <rFont val="Arial"/>
        <family val="2"/>
      </rPr>
      <t xml:space="preserve">2do Por qué: </t>
    </r>
    <r>
      <rPr>
        <sz val="11"/>
        <rFont val="Arial"/>
        <family val="2"/>
      </rPr>
      <t xml:space="preserve">No hay unidad de criterio para definir los Indicadores del Área Financiera.  </t>
    </r>
    <r>
      <rPr>
        <b/>
        <sz val="11"/>
        <rFont val="Arial"/>
        <family val="2"/>
      </rPr>
      <t xml:space="preserve">                                              
3er Por qué:</t>
    </r>
    <r>
      <rPr>
        <sz val="11"/>
        <rFont val="Arial"/>
        <family val="2"/>
      </rPr>
      <t xml:space="preserve"> Se actualizaron y enviaro para su aprobación.</t>
    </r>
  </si>
  <si>
    <t>Existe desconocimiento de la Hoja de Vida de los Indicadores ya que hay confusión con respecto a los indicadores que se tienen en los diferentes procesos del Área Financiera.</t>
  </si>
  <si>
    <t>No medir la eficacia y efectividad de la información financiera</t>
  </si>
  <si>
    <t>Implementar indicadores con el fin de medir la efecacia y efectividad de la información financiera</t>
  </si>
  <si>
    <t>Indicadores Actualizados</t>
  </si>
  <si>
    <t>Desde el mes de Octubre de 2018, el Area Financiera ajusto  los Indicadores y la Hoja de Vida. En el seguimiento al Plan de Mejoramiento por parte de Control Interno, el día 14 de Noviembre de 2018 se dio por cumplida ésta acción.</t>
  </si>
  <si>
    <t>Los indicadores fueron actualizados en el trimestre anterior. Sin embargo la entidad actualmente está rediseñando el contexto estratégico de los mismos con la nueva metodología.</t>
  </si>
  <si>
    <t>No se ha dado total cumplimiento a los planes de mejoramiento del proceso en especial en lo relacionado en el numeral 7 del Informe de Auditoría Financiera del año 2018, referente a asignación de comisiones sin el lleno de los requisitos previos, desactualización de procedimientos, mapas de riesgois e indicadores del proceso.</t>
  </si>
  <si>
    <t>1er Por qué:  Es un control que en primera instancia le atañe al Jefe inmediato o supervisor.
2do Por qué: Cuando pasan al Proceso Financiero ya están aprobadas por el Subdirector Administrativo y Financiero.                                          
3er Por qué: No se está dando cumplimineto al verificar e informar al jefe inmediato o supervisor del contrató que el funcionario o contratista posee  comisiones por legalizar</t>
  </si>
  <si>
    <t>No aplicabilidad de las directrices internas establecidas para el otorgamiento de las comisiones</t>
  </si>
  <si>
    <t>Posibles hallazgos por parte de los Organos de Control y Vigilancia</t>
  </si>
  <si>
    <t>Informar al jefe inmediato y al supervisor del contrató del funcionario o contratista que comisionó que comisiones se encuentran sin legalizar</t>
  </si>
  <si>
    <t>Correos informando comisiones por legalizar</t>
  </si>
  <si>
    <t>Andrea Gonzalez</t>
  </si>
  <si>
    <t xml:space="preserve">El Area Financiera envia los correos de las Comisiones por Viaticos y Gastos de Desplazamiento, pendientes por legalizar. </t>
  </si>
  <si>
    <t>Se emitieron correos solicitando la legalización de las comisiones pendientes, y a la fecha se encuentran debidamente legalizadas en el proceso de Gestión Financiera</t>
  </si>
  <si>
    <t>Se evidenció el envío de correo de las comisiones para legalizar por cada mes hasta el mes de noviembre de 2019.</t>
  </si>
  <si>
    <t>Se evidenció el envío de correo de las comisiones para legalizar hasta el mes de noviembre de 2019.</t>
  </si>
  <si>
    <t>Debilidad en el fortalecimiento y actualización de las competencias y actualización de los funcionarios del proceso contable.</t>
  </si>
  <si>
    <r>
      <rPr>
        <b/>
        <sz val="11"/>
        <rFont val="Arial"/>
        <family val="2"/>
      </rPr>
      <t>1er Por qué:</t>
    </r>
    <r>
      <rPr>
        <sz val="11"/>
        <rFont val="Arial"/>
        <family val="2"/>
      </rPr>
      <t xml:space="preserve"> Falta de presupuesto para atender las necesidades de capacitación
</t>
    </r>
    <r>
      <rPr>
        <b/>
        <sz val="11"/>
        <rFont val="Arial"/>
        <family val="2"/>
      </rPr>
      <t>2do Por qué:</t>
    </r>
    <r>
      <rPr>
        <sz val="11"/>
        <rFont val="Arial"/>
        <family val="2"/>
      </rPr>
      <t xml:space="preserve"> Manejar La Red Institucional de Capacitación que es ofrecida por otras instituciones públicas, en el marco de sus
programas.</t>
    </r>
    <r>
      <rPr>
        <b/>
        <sz val="11"/>
        <rFont val="Arial"/>
        <family val="2"/>
      </rPr>
      <t xml:space="preserve">     
3er Por qué:</t>
    </r>
    <r>
      <rPr>
        <sz val="11"/>
        <rFont val="Arial"/>
        <family val="2"/>
      </rPr>
      <t xml:space="preserve"> Permanente estar consultando dentro de la Red Institucional que capacitaciones se están adelantando </t>
    </r>
  </si>
  <si>
    <t>Falta de Recursos financieros para actualización en materia financiera</t>
  </si>
  <si>
    <t>Desconocimiento de la normatividad contable aplicada en las entidades públicas</t>
  </si>
  <si>
    <t>Solicitar al Jefe Inmediato la capacitación y recursos necesarios para las capacitaciones que se requieren asistir</t>
  </si>
  <si>
    <t>Solicitud de capacitación</t>
  </si>
  <si>
    <t>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t>
  </si>
  <si>
    <t>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 Desde el 13 de Agosto al 15 de Septiembre la funcionaria Marisol Mora asitió a una Capacitacion sobre Gestion de Finanzas Publicas en la ESAP con una duracion de 80 horas.</t>
  </si>
  <si>
    <t>En el primer semestre de 2019 el Área Financiera ha asistido a las capacitaciones virtuales y presenciales dadas por el Ministerio de Hacienda, de la Apertura Vigencia 2019, Viáticos y del Nuevo Catálogo Presupuestal 2019. El Grupo de talento Humano de la DNBC ha convocado a diferentes cursos a los funcionarios de la entidad cuya asistencia es obligatoria. Desde el 13 de Agosto al 15 de Septiembre la funcionaria Marisol Mora asistió a una Capacitación sobre Gestión de Finanzas Publicas en la ESAP con una duración de 80 horas.</t>
  </si>
  <si>
    <t>Se generaron capacitaciones formales que coadyuvaron con el Objetivo del proceso</t>
  </si>
  <si>
    <t>Consultar en la página web de las entidades del Gobierno Nacional que capacitaciones se otorgarán a titulo gratuito de manera semestral.</t>
  </si>
  <si>
    <t xml:space="preserve">Consulta y/o inscripción </t>
  </si>
  <si>
    <t>Se evidenció  que de la muestra tomada los siguientes  bienes fueron entregados sin la debida suscripción del comodato así:  
Los vehículos de intervención rápida y carro tanques cuyo valor total asciende  $2.110.290.000 fueron entregados el 28 de diciembre de 2017,  y los comodatos se firmaron hasta el 09 de abril de 2018. De igual forma las salidas no poseen  número consecutivo.
Con respecto equipos Mark 3, por valor de $1.138.5270.552, a la fecha no poseen Comodato.
ANEXO 1
No se evidencia soporte documentales Físicos ni escaneados  en el Almacén con respecto a los SOAT,  Comodatos, seguros e impuestos  entre otros, en el Almacén los cuales son los que respaldan las diferentes operaciones que realiza el almacén.
ANEXO 7</t>
  </si>
  <si>
    <t>1er Por qué: Por medidas de austeridad del gasto se consideraba pertinente mantener los documentos en el archivo de Gestión Contractual
2do Por qué: Falta de asesoría y acompañamiento por parte del Proceso Gestión Contractual.
3er Por qué: Falta de comunicación entre los procesos involucrados en este tema</t>
  </si>
  <si>
    <t>Falta de comunicación entre los procesos involucrados en este tema</t>
  </si>
  <si>
    <t>La no suscripción del comodato, en la entrega de los bienes de la entidad a Cuerpos de Bomberos Voluntarios (entes no gubernamentales), implica la posible pérdida de los elementos, el uso no previsto a los mismos, ni un adecuado seguimiento y control por parte de la entidad.</t>
  </si>
  <si>
    <t>Soportes documentales escaneados o en físico en el almacén de la DNBC</t>
  </si>
  <si>
    <t>(# Soportes documentales de comodatos escaneados o en físico de las salidas del almacén / #  Salidas de almacén)</t>
  </si>
  <si>
    <t>En cuanto a las entradas y salidas de almacen se continuan generando informes mensuales de inventarios, donde se reflejan las entradas y salidas. Se generan los contratós de comodato para la asignación de bienes a los diferentes cuerpos de bomberos.</t>
  </si>
  <si>
    <r>
      <t xml:space="preserve">Se registró informes mensuales de entrada y salida de elementos al almacen. 
Se  recomienda establecer el pago de erogaciones que estos demandan  y quien las asume .
</t>
    </r>
    <r>
      <rPr>
        <sz val="11"/>
        <color theme="1"/>
        <rFont val="Arial"/>
        <family val="2"/>
      </rPr>
      <t xml:space="preserve">
</t>
    </r>
  </si>
  <si>
    <t>Se realiza de manera mensual conciliaciones de almacén con financiera</t>
  </si>
  <si>
    <t>Corrección de las salidas de almacén de acuerdo con los documentos soportes entregados por parte del Proceso de Gestión Contractual</t>
  </si>
  <si>
    <t>(# Salidas de almacén corregidas/#  Salidas de almacén identificadas como erróneas)*100</t>
  </si>
  <si>
    <t>En cuanto a las entradas y salidas de almacen se continuan generando informes mensuales de inventarios, donde se reflejan las entradas y salidas de almancen.</t>
  </si>
  <si>
    <t xml:space="preserve">Se evidenció los informes mensuales de entrada y salida de  almacen.
Continuan ajustando el tema de soportar la información ( registro documental).  </t>
  </si>
  <si>
    <t>Acción cumplida trimestre anterior. Se realiza de manera mensual conciliaciones de almacén con financiera</t>
  </si>
  <si>
    <t>Se observa que los soportes de pago, como son informes y certificaciones de supervisor, tanto de contratistas como proveedores son entregados al proceso de gestión financiera, para el respectivo trámite, sin hacer interface con el proceso de gestión contractual, quien es directamente el responsable de estos documentos, los cuales respaldan el proceso contractual y son soporte para cada expediente. Se observa que no hay comunicación entre los procesos, por lo cual se solicita copias a proceso de gestión documental, ocasionando duplicidad de archivo y mayores gastos para la DNBC:</t>
  </si>
  <si>
    <t>Implementar el procedimiento de envío de documentos de Financiera a  Gestión Documental.</t>
  </si>
  <si>
    <t xml:space="preserve">Procedimiento </t>
  </si>
  <si>
    <t>Marisol Mora</t>
  </si>
  <si>
    <t>Se realizaron los procedimientos conforme a las normas NIIF, se encuentran en revisión en el Area de Planeación</t>
  </si>
  <si>
    <t>Está acción quedo cumplida en el trimestre anterior</t>
  </si>
  <si>
    <t>Se está remitiendo la documentación para archivo en soporte documental</t>
  </si>
  <si>
    <t>De acuerdo a la caracterización entregada por el Procedo de Gestión Financiera se observó que no se encuentra enmarcada dentro del ciclo PHVA (Planear, Hacer, Verificar, Actuar), pues no se identifica las actividades que se deben realizar en cada una de estas etapas, así mismo se encontraron actividades que no corresponde este proceso como es “Enviar los estados financieros a la Oficina de Control Interno de la UNGRD y recibir retroalimentación”
De otra parte, se evidencio debilidad en la documentación del proceso, ya que, de acuerdo al documento entregado por el proceso de gestión financiera, se observan inconsistencias como: el nombre del proceso aparece como “evaluación y control”, se observó un solo procedimiento con diferentes actividades, las cuales no tienen secuencia y existen algunas que no corresponden al proceso como “Analizar las observaciones de la Oficina de Control Interno a los estados financieros y hacer las modificaciones y/o ajustes si a ello hay lugar de acuerdo a lo establecido en el procedimiento registro de asientos manuales  (PR-1605-GF-13)” , también se evidencian diversos flujogramas, lo cual ocasiona inconsistencias en el proceso impidiendo mantener una estructura organizacional de los procesos necesarios para la adecuada administración del Sistema de Contabilidad.</t>
  </si>
  <si>
    <r>
      <rPr>
        <b/>
        <sz val="11"/>
        <rFont val="Arial"/>
        <family val="2"/>
      </rPr>
      <t>1er Por qué:</t>
    </r>
    <r>
      <rPr>
        <sz val="11"/>
        <rFont val="Arial"/>
        <family val="2"/>
      </rPr>
      <t xml:space="preserve"> Al realizar la Caracterización del Proceso Financiero faltó revisión.
</t>
    </r>
    <r>
      <rPr>
        <b/>
        <sz val="11"/>
        <rFont val="Arial"/>
        <family val="2"/>
      </rPr>
      <t xml:space="preserve">2do Por qué: </t>
    </r>
    <r>
      <rPr>
        <sz val="11"/>
        <rFont val="Arial"/>
        <family val="2"/>
      </rPr>
      <t xml:space="preserve">Ha habido dificultad en la unidad de criterios orientadores para la construcción de la caracterización.  </t>
    </r>
    <r>
      <rPr>
        <b/>
        <sz val="11"/>
        <rFont val="Arial"/>
        <family val="2"/>
      </rPr>
      <t xml:space="preserve">                                                           3er por qué: </t>
    </r>
    <r>
      <rPr>
        <sz val="11"/>
        <rFont val="Arial"/>
        <family val="2"/>
      </rPr>
      <t>No se consideró la documentación del proceso teniendo en cuenta los nuevos cambios normativos.</t>
    </r>
  </si>
  <si>
    <t xml:space="preserve">La Caracterización debe estar acorde a las nuevas Políticas Contables que se establezcan en la implementación de las NIIF </t>
  </si>
  <si>
    <t>Con la implementación de las NICSP, se debe ajustar la Caracterización del Área Financiera para dar Cumplida con la Resolución 533 de 2015</t>
  </si>
  <si>
    <t>Ajustar La Caracterización del Proceso Financiero a la DNBC.</t>
  </si>
  <si>
    <t>Ajuste a la Caracterización Financiera</t>
  </si>
  <si>
    <t>Se ajuste la caracterización</t>
  </si>
  <si>
    <t>Se ajusto la caracterización y se actualizo, en trimestre anterior. Sin embargo la entidad actualmente está rediseñando el contexto estratégico de los mismos.</t>
  </si>
  <si>
    <t>Se ajustó la caracterización y se actualizó, en trimestre anterior. Sin embargo la entidad actualmente está rediseñando el contexto estratégico de los mismos.</t>
  </si>
  <si>
    <t xml:space="preserve">Los Procedimientos deben estar acorde a las nuevas Políticas Contables que se establezcan en la implementación de las NIIF </t>
  </si>
  <si>
    <t>Con la implementación de las NICSP, se debe ajustar los Procedimientos del Área Financiera para dar Cumplida con la Resolución 533 de 2015</t>
  </si>
  <si>
    <t>Ajustar los Procedimientos de Gestión Financiera (Presupuesto, Contabilidad y Tesorería)</t>
  </si>
  <si>
    <t>N° de Procedimientos del Área Financiera corregidos</t>
  </si>
  <si>
    <r>
      <rPr>
        <b/>
        <sz val="11"/>
        <color theme="1"/>
        <rFont val="Arial"/>
        <family val="2"/>
      </rPr>
      <t>Planes de Mejoramiento</t>
    </r>
    <r>
      <rPr>
        <sz val="11"/>
        <color theme="1"/>
        <rFont val="Arial"/>
        <family val="2"/>
      </rPr>
      <t xml:space="preserve">
No se está dando cumplimiento a las acciones establecidas en los Planes de Mejoramiento suscritos, ya que existen hallazgos que de manera reiterada se presentan,  sin que se tomen las debidas acciones del caso, incumpliendo el   “PROCEDIMIENTO DE CONTROL INTERNO CONTABLE Y DE REPORTE DEL INFORME ANUAL DE EVALUACIÓN A LA CONTADURÍA GENERAL DE LA NACIÓN Numeral 7. RETROALIMENTACIÓN Y MEJORAMIENTO CONTINUO. (…) La retroalimentación se concreta en acciones de mejoramiento necesarias para corregir las desviaciones encontradas en el control interno contable que se generan como consecuencia de la autoevaluación del control y de la evaluación independiente realizada por el jefe de la oficina de control interno, o de quien haga sus veces, y por los demás órganos de control externos a la entidad pública.</t>
    </r>
  </si>
  <si>
    <t xml:space="preserve">La Carga laboral, ha imposibilitado ajustar los procedimientos del area financiera con las nuevas disposiciones contables bajo el nuevo marco normativo. </t>
  </si>
  <si>
    <t>Desgaste administrativo por no contar con los prcedimientos formalizados.</t>
  </si>
  <si>
    <t>Ajustar y formalizar progresivamente los Procedimientos de Gestión Financiera (Presupuesto, Contabilidad y Tesorería).</t>
  </si>
  <si>
    <t>N° de Procedimientos del Área Financiera ajustados y formaslizados / Total de procedimientos a formalizar del area financiera.</t>
  </si>
  <si>
    <r>
      <rPr>
        <b/>
        <sz val="11"/>
        <color theme="1"/>
        <rFont val="Arial"/>
        <family val="2"/>
      </rPr>
      <t>GESTION DE PRESUPUESTO: Ingresos</t>
    </r>
    <r>
      <rPr>
        <sz val="11"/>
        <color theme="1"/>
        <rFont val="Arial"/>
        <family val="2"/>
      </rPr>
      <t xml:space="preserve">
Incumplimiento al procedimiento para la implementación y evaluación del Control Interno Contable, numeral 3.8 que establece “conciliaciones de Información Deben realizarse conciliaciones permanentes para contrastar, y ajustar si a ello hubiere lugar, la información registrada en la contabilidad (…)”; por cuanto, se reflejan partidas sin identificar por un valor de $720.967.534,54, en la cuenta 411061001 Contribuciones.</t>
    </r>
  </si>
  <si>
    <t>No todas las Aseguradoras, envian la consignacion y en la pagina del Banco Agrario identifican al consignante con el NIT del Ministerio de Hacienda.</t>
  </si>
  <si>
    <t>Desgaste administrativo por no identificar a los terceros aportantes a la Ley 1575 de 2012.</t>
  </si>
  <si>
    <t>Enviar el listado de terceros no identificados a la Superintendencia Financiera para el cruce e identificacion de dichos terceros y conciliación y registro de ingresos</t>
  </si>
  <si>
    <t>Envio de listados por Correo Electrónico</t>
  </si>
  <si>
    <t xml:space="preserve">El Area Financiera ha enviado correos solicitando identificar los terceros de los Aportes Aseguradoras a la Superfinanciera y a Fasecolda </t>
  </si>
  <si>
    <t>Acuando se envian los correos se hace necesario asegurar el registro de los ingresos</t>
  </si>
  <si>
    <t xml:space="preserve">Se están enviando correos a la Superintendencia solicitando que se identifique los terceros de las aseguradoras </t>
  </si>
  <si>
    <t>GESTION DE PRESUPUESTO: PAC (Programa Anual Mensualizado de Caja)
No se está dando cumplimiento a las directrices emanadas por la DNBC, con respecto a la programación de la apropiación del PAC, debido a que las dependencias no informan de manera mensual y oportuna los recursos a utilizar.</t>
  </si>
  <si>
    <t>Los supervisores no realizan la solicitud de PAC de sus contratós a cargo</t>
  </si>
  <si>
    <t>Posibilidad de ejecutar recursos no programados en el presupuesto.</t>
  </si>
  <si>
    <t>Incluir en los contratós de prestacion de servicios una obligacion general, donde estipule que en caso que se les asigne supervisiones, soliciten el PAC mensual de los pagos que se deben realizar.</t>
  </si>
  <si>
    <t>Obligación general incluida en los contratós</t>
  </si>
  <si>
    <t>El Area de Contratacion de la DNBC, incluyó una observacion en los contratós referente a la solicitud de PAC.</t>
  </si>
  <si>
    <t xml:space="preserve">Se evidenció que no obstante la acción estaba encaminada a "Incluir en los contratós de prestación de servicios una obligación general, donde estipule que en caso que se les asigne supervisiones, soliciten el PAC mensual de los pagos que se deben realizar", se revisó con el proceso de gestión contractual que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</si>
  <si>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 xml:space="preserv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</si>
  <si>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Para los funcionarios de planta de la DNBC que tengan supervisiones o procesos bajo su responsabilidad, solicitar mediante correo electronico el PAC del mes de acuerdo al calendario estipulado por el area financiera.</t>
  </si>
  <si>
    <r>
      <rPr>
        <i/>
        <sz val="11"/>
        <rFont val="Arial"/>
        <family val="2"/>
      </rPr>
      <t xml:space="preserve"> </t>
    </r>
    <r>
      <rPr>
        <sz val="11"/>
        <rFont val="Arial"/>
        <family val="2"/>
      </rPr>
      <t xml:space="preserve"> Total de PAC solicitados al mes/ # de supervisores</t>
    </r>
  </si>
  <si>
    <t>Supervisores de los contratós</t>
  </si>
  <si>
    <t xml:space="preserve">Conforme a las necesidades las dependencias que asi lo requieren e informan al Area Financiera direccionan las solicitudes de PAC. </t>
  </si>
  <si>
    <t>De manera mensual las dependencias que requieren ajustar el PAC solicitan la modificación</t>
  </si>
  <si>
    <t>GESTION DE PRESUPUESTO: 
No se evidencian cruces de información en las áreas intervinientes en el Proceso de Liquidación y Pago de Nómina, ya que en el mes de marzo de 2018, se generó un error en la liquidación de la nómina por valor de $10.052.580, el cual únicamente fue corregido hasta el mes de agosto de 2018.</t>
  </si>
  <si>
    <t>Se presentó una solicitud errada en el trámite de pago de la nómina, que afectó doble el rubro presupuestal de sueldos y salarios, porque no se estaba contemplado  un control adicional para la ejecución de pagos de la nómina.</t>
  </si>
  <si>
    <t>Errores en el pago de la nómina
Afectación presupuestal</t>
  </si>
  <si>
    <t xml:space="preserve">Implementar el control de aclaraciones por diferencia de los valores netos a pagar en la nómina por cada funcionario de la DNBC. </t>
  </si>
  <si>
    <t># de reportes de aclaraciones de pago nómina realizados</t>
  </si>
  <si>
    <t>Miguel Franco/ Maryoly Díaz</t>
  </si>
  <si>
    <t>El Area Financiera ha solicitado a Talento Humano, la aclaracion para el pago de las Nominas de los meses de Enero a Junio de 2019</t>
  </si>
  <si>
    <t>La acción no solo se debe quedar en la solicitud se debe emitir la sabana de aclaracion</t>
  </si>
  <si>
    <t>El Area Financiera ha solicitado a Talento Humano, la aclaracion para el pago de las Nominas en lo corrido del 2019</t>
  </si>
  <si>
    <t>Se envían correos enviando las aclaraciones de diferencia en los valores netos a pagar de los funciones que están inmersos en la nomina.</t>
  </si>
  <si>
    <r>
      <t>Emitir la sábana de liquidación de nómina y los respectivos descuentos de manera mensual en físico, firmada por el Ordenador del Gasto y  el responsable de la Oficina de Talento Humano</t>
    </r>
    <r>
      <rPr>
        <strike/>
        <sz val="11"/>
        <color rgb="FF0070C0"/>
        <rFont val="Arial"/>
        <family val="2"/>
      </rPr>
      <t xml:space="preserve">  </t>
    </r>
    <r>
      <rPr>
        <sz val="11"/>
        <color rgb="FF0070C0"/>
        <rFont val="Arial"/>
        <family val="2"/>
      </rPr>
      <t>la cual una vez suscrita por estos responsables,  es entregada a Tesorería de la DNBC  para su respectivo pago.</t>
    </r>
  </si>
  <si>
    <t># de planillas de nómina firmadas</t>
  </si>
  <si>
    <t>Maryoly Díaz/Rainer Naranjo</t>
  </si>
  <si>
    <t>Sabanas de nomina debidamente firmadas</t>
  </si>
  <si>
    <t>Se elaboran las respectivas sábanas de nómina debidamente firmadas para la vigencia 2018</t>
  </si>
  <si>
    <t xml:space="preserve">Se evidenció las respectivas sabanas de nómina de cada mes firmadas por el financiero, recurso humano y ordenador del gasto., las cuales reflejan las novedades mensuales  </t>
  </si>
  <si>
    <t xml:space="preserve">Se evidenció el control establecido a través de la sabanas de nómina de cada mes firmadas por las áreas  financiera, recurso humano y ordenador del gasto., las cuales reflejan las novedades mensuales  </t>
  </si>
  <si>
    <t>GESTION DE PRESUPUESTO: PAC (Programa Anual Mensualizado de Caja)
Incumplimiento de la cláusula sexta literal (b) del “Anexo de contrató de Prestación de Servicios Profesionales” No 011, 032, 039 de 2018, a nombre de Carlos Andrés Vargas, Claudia Quintero Franklin y Sonia Lobo Martínez respectivamente, que estipula textualmente “(…) pagos mensuales”, por cuanto en el mes de Marzo de 2018, no se contaba con apropiación PAC, para ejecutar dichos pagos, conllevando a un posible incumplimiento del contrató, establecido en las obligaciones de la dirección contenidas en la  Cláusula tercera numeral 1, que textualmente establece “Cancelar a EL CONTRATIS</t>
  </si>
  <si>
    <t>Incluir en los contratós de prestacion de servicios una obligacion general donde estipule que en caso que se les asigne supervisiones, soliciten el PAC mensual de los pagos que se deben realizar.</t>
  </si>
  <si>
    <t xml:space="preserve">Se evidenció que no obstante la acción estaba encaminada a "Incluir en los contratós de prestación de servicios una obligación general, donde estipule que en caso que se les asigne supervisiones, soliciten el PAC mensual de los pagos que se deben realizar", se revisó con el proceso de gestión contractual que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</si>
  <si>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La subdirección administrativa está solicitando el PAC mensual de los contratós</t>
  </si>
  <si>
    <t>GESTIÓN CONTABLE Y DE TESORERÍA: 
Cancelación de Intereses de Mora por valor de $11.700, debido al pago extemporáneo de los aportes de la ARL correspondiente al mes de Julio de 2018,  de los contratistas bomberos, lo que refleja la ausencia de medidas administrativas ante el pago de intereses moratorios.</t>
  </si>
  <si>
    <t>Con la disponibilidad de PAC aprobada por el Tesoro Nacional, no se cubrió la totalidad del pago de la PILA, lo que ocasionó el pago de inereses.</t>
  </si>
  <si>
    <t>Pago extemporáneo de la PILA y cobro de intereses</t>
  </si>
  <si>
    <t xml:space="preserve">Generar la PILA de la entidad, dentro de los 3 primeros días del mes siguiente a su vencimiento para tramite de pago en Financiera </t>
  </si>
  <si>
    <t>Maryoly Díaz Muñoz</t>
  </si>
  <si>
    <t>Se ha genera la PILA dentro de los terminos establecidos</t>
  </si>
  <si>
    <t xml:space="preserve">Se cancela en los tiempos establecidos </t>
  </si>
  <si>
    <t>Se evidenció el registro de la PILA correspondiente al pago de la ARL de los contratistas con riesgo 5 y parafiscales de los funcionarios de la DNBC, hasta el mes de  noviembre de 2019.</t>
  </si>
  <si>
    <t>Se registro la PILA correspondiente al pago de la ARL de los contratistas con riesgo 5 y parafiscales de los funcionarios de la DNBC, hasta el mes de  noviembre de 2019.</t>
  </si>
  <si>
    <t>Realizar el pago oportuno de la PILA antes de su vencimiento</t>
  </si>
  <si>
    <t>Las planillas de PILA de Ene a Julio   de 2018, se han cancelado en los plazos establecidos y conforme a la Disponibilidad del PAC por parte del Tesoro Nacional</t>
  </si>
  <si>
    <t>Las planillas de PILA de noviembre y diciembre de 2018, y de Enero a noviembre  de 2019, se han cancelado en los plazos establecidos y conforme a la Disponibilidad del PAC por parte del Tesoro Nacional</t>
  </si>
  <si>
    <t>Las planillas de pila hasta el mes de noviembre se cancelaron de manera oportuna</t>
  </si>
  <si>
    <t>Se evaluará con la Profesional a cargo de los procesos disciplinarios de la DNBC si hay lugar a dicha acción.</t>
  </si>
  <si>
    <t>Se realizó un auto inhibitorio estableciendo que no hay lugar a acción disciplinaria</t>
  </si>
  <si>
    <t>GESTIÓN CONTABLE Y DE TESORERÍA: 
En las reuniones del Comité de Sostenibilidad, no  se están convocando a la totalidad de los miembros, incumpliendo el artículo 2 de la resolución 398 del 21 de Octubre de 2015, emanada por la DNBC.</t>
  </si>
  <si>
    <t>En las transmisiones de la informacion financiera a traves del CHIP se realizan en horas de la noche y en muchos de los casos ha imposibilitado convocar a la totalidad de los miembros del comité de sotenibilidad.</t>
  </si>
  <si>
    <t>incumpliendo el artículo 2 de la resolución 398 del 21 de Octubre de 2015, emanada por la DNBC.</t>
  </si>
  <si>
    <t>Convocar a la totalidad de los miembros del comité de sostenibilidad.</t>
  </si>
  <si>
    <t># de miembros convocados / Total de Miembros del Comité de Sostenibilidad</t>
  </si>
  <si>
    <t>Se está convocando a la totalidad de los miembros del comité de sostenibilidad contable</t>
  </si>
  <si>
    <t>La entidad no ha dado cumplimiento a la normatividad vigente relacionada con la formulación y ejecución de Plan de Capacitación</t>
  </si>
  <si>
    <t>Verificado en informe pormenorizado</t>
  </si>
  <si>
    <t>La formulación y ejecución de Plan de Capacitación se ha realizado conforme a las capacidades de la DNBC, y se encuentran relacionadas en los respectivos informes pormenorizados realizaddos por la Oficina de Control Interno.</t>
  </si>
  <si>
    <t xml:space="preserve">Se evidenció que el Plan Anual de Capacitaciones de la vigencia 2019, se formuló en marzo y se programaron 29 capacitaciones y uno quedo pendiente por cuanto no se logró colaboración interadministrativa con la DIAN.   </t>
  </si>
  <si>
    <t xml:space="preserve">Plan de Capacitación ejecutado de acuerdo a las necesidades programadas  </t>
  </si>
  <si>
    <t>La entidad debe revisar que se analiza la información obtenida a partir de la evaluación de desempeño (u otros mecanismos de evaluación) y/o los acuerdos de gestión como insumo para estructurar los planes de mejoramiento del servidor</t>
  </si>
  <si>
    <t>Evaluaciones de desempeño esta programada para el mes de julio.
Los acuerdos de gestion fueron concertados, pendiente de realizar el seguimiento en mes de julio</t>
  </si>
  <si>
    <t xml:space="preserve">Se evidenció la carpeta física de las evaluaciones realizadas a los funcionarios que se encuentran en provisionalidad y las evaluaciones de los acuerdos de gestión para los funcionarios de libre nombramiento y remoción.  </t>
  </si>
  <si>
    <t xml:space="preserve">Evaluaciones de desempeño  realizadas al personal adscrito a  la DNBC. </t>
  </si>
  <si>
    <t>Dada la reciente actualización del mapa de procesos, no se cuenta con la documentación de los procedimientos de la totalidad de los procesos (incluyendo el  procedimiento de evaluación permanente de la satisfacción de los clientes)</t>
  </si>
  <si>
    <r>
      <rPr>
        <b/>
        <sz val="11"/>
        <color theme="1"/>
        <rFont val="Arial"/>
        <family val="2"/>
      </rPr>
      <t>1er Por qué:</t>
    </r>
    <r>
      <rPr>
        <sz val="11"/>
        <color theme="1"/>
        <rFont val="Arial"/>
        <family val="2"/>
      </rPr>
      <t xml:space="preserve"> Los funcionarios de la DNBC por alto volumen de trabajo, desinterés o desinformación no entienden la metodología para documentar
</t>
    </r>
    <r>
      <rPr>
        <b/>
        <sz val="11"/>
        <color theme="1"/>
        <rFont val="Arial"/>
        <family val="2"/>
      </rPr>
      <t>2do Por qué:</t>
    </r>
    <r>
      <rPr>
        <sz val="11"/>
        <color theme="1"/>
        <rFont val="Arial"/>
        <family val="2"/>
      </rPr>
      <t xml:space="preserve"> No hay personal suficiente que apoye a los procesos en el direccionamiento y seguimiento del proceso de elaboración de la documentación
</t>
    </r>
    <r>
      <rPr>
        <b/>
        <sz val="11"/>
        <color theme="1"/>
        <rFont val="Arial"/>
        <family val="2"/>
      </rPr>
      <t>3er Por qué:</t>
    </r>
    <r>
      <rPr>
        <sz val="11"/>
        <color theme="1"/>
        <rFont val="Arial"/>
        <family val="2"/>
      </rPr>
      <t xml:space="preserve"> Porque no se cuenta con recursos suficientes para contratar personal que brinde capacitación y  acompañamiento de  esta actividad</t>
    </r>
  </si>
  <si>
    <t>Porque no se cuenta con recursos suficientes para contratar personal que apoye esta actividad</t>
  </si>
  <si>
    <t>Si no se tiene la documentación no es posible estandarizar y mejorar continuamente los procedimientos que llevan a la producción de un producto y/o servicio.</t>
  </si>
  <si>
    <t>Contratar personal que realice acompañamiento de esta actividad.</t>
  </si>
  <si>
    <t>Ct. Miranda</t>
  </si>
  <si>
    <t>Acción reportada cumplida en seguimientos anteriores.</t>
  </si>
  <si>
    <t>Acción cumplida basado en el reporte anterior, Pues se evidencia la contratación del personal requerido</t>
  </si>
  <si>
    <t>Se ha mantenido la contratación para la realización de la actividad de acompañamiento en el diligenciamiento de   las hojas de vida de los indicadores de gestión por procesos</t>
  </si>
  <si>
    <t>Se ha dado continuidad a la contratación para la realización de la acción planteada</t>
  </si>
  <si>
    <t>Documentar los procesos de la DNBC</t>
  </si>
  <si>
    <t>N° de procesos documentados/ total de procesos por documentar (19)</t>
  </si>
  <si>
    <t>Ct. Miranda, Rainer Naranjo, Cristhian Urrego</t>
  </si>
  <si>
    <r>
      <rPr>
        <b/>
        <sz val="11"/>
        <color theme="1"/>
        <rFont val="Arial"/>
        <family val="2"/>
      </rPr>
      <t>Etapa V: Aprobación y formalización</t>
    </r>
    <r>
      <rPr>
        <sz val="11"/>
        <color theme="1"/>
        <rFont val="Arial"/>
        <family val="2"/>
      </rPr>
      <t xml:space="preserve">
El 33% (6/18) de los procesos cuentan con la totalidad de los procedimientos  aprobados y formalizados en el SIGEC.
El 44% (8/18) de los procesos cuentan con aprobación y formalización de algunos procedimientos.
</t>
    </r>
    <r>
      <rPr>
        <b/>
        <sz val="11"/>
        <color theme="1"/>
        <rFont val="Arial"/>
        <family val="2"/>
      </rPr>
      <t>Etapa IV: Revisión y concepto técnico por parte de mejora continua</t>
    </r>
    <r>
      <rPr>
        <sz val="11"/>
        <color theme="1"/>
        <rFont val="Arial"/>
        <family val="2"/>
      </rPr>
      <t xml:space="preserve">
El 11% (2/18) de los procesos finalizaron su revisión y se encuentran pendientes de la aprobación del líder del proceso.
</t>
    </r>
    <r>
      <rPr>
        <b/>
        <sz val="11"/>
        <color theme="1"/>
        <rFont val="Arial"/>
        <family val="2"/>
      </rPr>
      <t>Etapa III: Enviar documento a mejora continua</t>
    </r>
    <r>
      <rPr>
        <sz val="11"/>
        <color theme="1"/>
        <rFont val="Arial"/>
        <family val="2"/>
      </rPr>
      <t xml:space="preserve">
El 22% (4/18) de los procesos se encuentran efectuando ajustes de acuerdo a la retroalimentación del proceso de Mejora Continua.
</t>
    </r>
    <r>
      <rPr>
        <b/>
        <sz val="11"/>
        <color theme="1"/>
        <rFont val="Arial"/>
        <family val="2"/>
      </rPr>
      <t>Etapa II: Enviar a líder del proceso para revisión</t>
    </r>
    <r>
      <rPr>
        <sz val="11"/>
        <color theme="1"/>
        <rFont val="Arial"/>
        <family val="2"/>
      </rPr>
      <t xml:space="preserve">
El 11% (2/18) de los procesos actualizaron los procedimientos y se encuentra pendiente del envío por parte del líder del proceso.
</t>
    </r>
    <r>
      <rPr>
        <b/>
        <sz val="11"/>
        <color theme="1"/>
        <rFont val="Arial"/>
        <family val="2"/>
      </rPr>
      <t>Etapa I: Elaborar o modificar documento</t>
    </r>
    <r>
      <rPr>
        <sz val="11"/>
        <color theme="1"/>
        <rFont val="Arial"/>
        <family val="2"/>
      </rPr>
      <t xml:space="preserve">
El 11% (2/18) de los procesos se encuentran actualizando los procedimientos.</t>
    </r>
  </si>
  <si>
    <t>Si bien es cierto que el Proceso de Gestión de análisis y mejora continua, es responsable de  asesorar, apoyar y acompañar metodologicamente en el levantamiento de la documentación de los procesos de la entidad, para la vigencia 2019 solo se contó a partir del segundo semestre con el recurso necesario para el proceso, por lo cual se dio inicio al analisis documental a través de las siguientes etapas: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Obteniendo los siguientes resultados:  Publicados actualmente 195 y 137 documentos en proyeccion de creacion o actualización, correspondientes al 59% de documentación de documentos tomando como base el ejercicio de proyección e identificación de documentos. 
Es importante precisar frente al indicador de la acción que el avance es del 100%, dado que a la fecha la totalidad de los procesos se encuentran documentados.
Por otra parte y frente al alcance del proceso de Gestion de Analisis y Mejora Continua, se debe mencionar que cada proceso es responsable de documentar sus actividades.</t>
  </si>
  <si>
    <t xml:space="preserve">Se ha realizado la gestión de Documentación de las necesidades de los procesos en materia de las diferentes tipologías. Es necesario aclarar que frente al alcance del proceso de Gestión de Análisis y Mejora Continua, se ha cumplido el trámite de dichos requerimientos y que cada proceso es responsable de documentar sus actividades y de igual forma trasmitirla, </t>
  </si>
  <si>
    <t>Se evidencia el cumplimiento de la documentación de las necesidades de las áreas, no obstante aun no se pudo evidenciar el procedimiento de satisfacción de los clientes. Es de resaltar que el área de atención al usuario emite periódicamente un Informe de Satisfacción al Usuario.</t>
  </si>
  <si>
    <t>Se evidencia el cumplimiento de la documentación de las necesidades de las áreas, no obstante aun no se pudo evidenciar el procedimiento de satisfacción de los clientes. Es de resaltar que el área de atención al usuario emite periodicamente un Informe de Satisfacción al Usuario.</t>
  </si>
  <si>
    <t>Se encuentra pendiente la elaboración de las hojas de vida de los indicadores de gestión por procesos en las que se definen los objetivos, las fórmulas de cálculo, los rangos de calificación y la periodicidad de la medición.</t>
  </si>
  <si>
    <r>
      <rPr>
        <b/>
        <sz val="11"/>
        <color theme="1"/>
        <rFont val="Arial"/>
        <family val="2"/>
      </rPr>
      <t>1er Por qué:</t>
    </r>
    <r>
      <rPr>
        <sz val="11"/>
        <color theme="1"/>
        <rFont val="Arial"/>
        <family val="2"/>
      </rPr>
      <t xml:space="preserve"> Los funcionarios de la DNBC por alto volumen de trabajo, desinterés o desinformación no entienden la metodología para diligenciar la hoja de vida de indicadores.
</t>
    </r>
    <r>
      <rPr>
        <b/>
        <sz val="11"/>
        <color theme="1"/>
        <rFont val="Arial"/>
        <family val="2"/>
      </rPr>
      <t>2do Por qué:</t>
    </r>
    <r>
      <rPr>
        <sz val="11"/>
        <color theme="1"/>
        <rFont val="Arial"/>
        <family val="2"/>
      </rPr>
      <t xml:space="preserve"> No hay personal suficiente que apoye a los procesos en el direccionamiento y seguimiento del proceso de elaboración de los indicadores
</t>
    </r>
    <r>
      <rPr>
        <b/>
        <sz val="11"/>
        <color theme="1"/>
        <rFont val="Arial"/>
        <family val="2"/>
      </rPr>
      <t>3er Por qué:</t>
    </r>
    <r>
      <rPr>
        <sz val="11"/>
        <color theme="1"/>
        <rFont val="Arial"/>
        <family val="2"/>
      </rPr>
      <t xml:space="preserve"> Porque no se cuenta con recursos suficientes para contratar personal que brinde capacitación y  acompañamiento de  esta actividad.</t>
    </r>
  </si>
  <si>
    <t>Porque no se cuenta con recursos suficientes para contratar personal que brinde capacitación y  acompañamiento de  esta actividad.</t>
  </si>
  <si>
    <t>Si no se tienen los indicadores de gestión definidos, no es posible medir la gestión institucional evidenciando desviaciones en el cumplimiento de los objetivos institucionales.</t>
  </si>
  <si>
    <t>Construir la hoja de indicadores de los procesos de la DNBC</t>
  </si>
  <si>
    <t>N° de procesos con hdv indicadores/N° total de procesos DNBC (19)</t>
  </si>
  <si>
    <t>El 94% (17/18) de los procesos cuentan con hoja de vida de indicadores diligenciadas. No obstante, se mantiene una constante asesoría en la configuración y actualización de dichos indicadores, con el fin de contribuir a la mejora continua.</t>
  </si>
  <si>
    <t>Para el inicio de la vigencia del 2019 todos los procesos cuentan con las hojas de vida de los indicadores de su proceso. Dando cumplimiento al 100% de avance de esta tarea.  No obstante para el segundo semestre del 2019 se determino acorde a la linea dada por Funcion Publica y con el fin de generar valor a los procesos, evaluar y redefinir los indicadores de los procesos basado en los objetivos de los mismos, buscando de esta manera que los indicadores realmente permitan medir dentro de cada proceso el cumplimiento de sus objetivos.
Actualmente se viene trabajando en la validación de los indicadores y reformulación de los mismos, esperando poder contar con la actualizacion de los mismos al inicio de la vigencia del 2020.
Respondiendo al indicador formulado y cumplimiento a la fecha es del 100%</t>
  </si>
  <si>
    <t>Se cumplió el 100% de la construcción de las hojas de vida de los procesos y adicionalmente se reformularon los indicadores con cada uno de los procesos de la entidad</t>
  </si>
  <si>
    <t>Se determinó que no solo se cumplió con la construcción del 100% de las hojas de vida de los indicadores de los procesos, sino que se procedió a la actualización y/o reformulación de indicadores con cada uno de los procesos.</t>
  </si>
  <si>
    <t>Se determinó que no solo se cumplio con la construcción del 100% de las hojas de vida de los indicadores de los procesos, sino que se procedio a la actualización y/o reformulación de indicadores con cada uno de los procesos.</t>
  </si>
  <si>
    <t>No todos los procesos cuentan con  Mapa de riesgos. Se hace necesaria la revaluación de los riesgos identificados para que sean acordes con los objetivos de los diferentes procesos del mapa actual. Falta mayor seguimiento de los líderes de los procesos al mapa de riesgos</t>
  </si>
  <si>
    <r>
      <rPr>
        <b/>
        <sz val="11"/>
        <color theme="1"/>
        <rFont val="Arial"/>
        <family val="2"/>
      </rPr>
      <t>1er Por qué:</t>
    </r>
    <r>
      <rPr>
        <sz val="11"/>
        <color theme="1"/>
        <rFont val="Arial"/>
        <family val="2"/>
      </rPr>
      <t xml:space="preserve"> Los funcionarios de la DNBC por alto volumen de trabajo, desinterés o desinformación no siguen los lineamientos establecidos para la identificación de riesgos de gestión y corrupción.
</t>
    </r>
    <r>
      <rPr>
        <b/>
        <sz val="11"/>
        <color theme="1"/>
        <rFont val="Arial"/>
        <family val="2"/>
      </rPr>
      <t>2do Por qué:</t>
    </r>
    <r>
      <rPr>
        <sz val="11"/>
        <color theme="1"/>
        <rFont val="Arial"/>
        <family val="2"/>
      </rPr>
      <t xml:space="preserve"> No hay seguimiento suficiente por parte de los líderes de los procesos.
</t>
    </r>
    <r>
      <rPr>
        <b/>
        <sz val="11"/>
        <color theme="1"/>
        <rFont val="Arial"/>
        <family val="2"/>
      </rPr>
      <t>3er Por qué:</t>
    </r>
    <r>
      <rPr>
        <sz val="11"/>
        <color theme="1"/>
        <rFont val="Arial"/>
        <family val="2"/>
      </rPr>
      <t xml:space="preserve"> No hay conciencia sobre la importancia de gestionar por riesgos</t>
    </r>
  </si>
  <si>
    <t>No hay conciencia sobre la importancia de gestionar por riesgos</t>
  </si>
  <si>
    <t>Si no se conocen los riesgos de gestión y de corrupción no es posible establecer controles adecuados a los procesos de la DNBC</t>
  </si>
  <si>
    <t>Capacitar a los procesos de la DNBC en la importancia de la gestión de riesgos y en la construcción de los mapas de riesgos de la DNBC</t>
  </si>
  <si>
    <t>Ingrid Mariño</t>
  </si>
  <si>
    <t>Desde el proceso de Mejora Continua, se realizó el acompañamiento a todos los procesos de la DNBC a fin de actualizar sus respectivos mapas de riesgo. Acción cumplida al 100% en la vigencia 2018.</t>
  </si>
  <si>
    <t>Se realizó acompañamiento  en la formulacion de los procesos, sin emabrago se requiere ajustar la metodología de administración de riesgos y fortalecer la identificación de los riesgos.</t>
  </si>
  <si>
    <t>Se realizaron varias jornadas de capacitación referentes a la metodología actualizada de Gestión de Riesgos con el acompañamiento de Control Interno y quedó como evidencia el diligenciamiento de los nuevos mapas de riesgos por procesos.</t>
  </si>
  <si>
    <t>Se determinó que se cumplió con la realización de las capacitaciones en un  100% y se realizó el ejercicio de identificación de los riesgos tanto de gestión como de corrupción</t>
  </si>
  <si>
    <t xml:space="preserve">Construir los mapas de riesgos de gestión y de corrupción </t>
  </si>
  <si>
    <t>(Procesos con mapas de riesgos/Procesos totales)*100</t>
  </si>
  <si>
    <t xml:space="preserve">Todos los procesos cuentan con su mapa de riesgos de corrupción. Cada uno de los procesos efectuó el seguimiento a los riesgos de corrupción formulados para el primer y segundo cuatrimestre de 2018, en los que reportaron las acciones emprendidas para su mitigación. Se reporta el porcentaje de efectividad de la implementación de los controles, evidenciando que el 64% de los controles formulados para su mitigación fueron efectivos. En atención a las observaciones efectuadas por parte de Control Interno a la formulación de dichos mapas en seguimiento y a la expedición de la nueva versión a la Guía de Riesgos por parte del DAFP, se continua con las  realizaron asesorías y acompañamientos, con el fin de ajustar y actualizar estos mapas de riesgos, para fortalecer la identificación de riesgos, análisis de causas, valoración del riesgo, diseño de controles, ejecución de controles y planes de contingencia. </t>
  </si>
  <si>
    <t>Se realizó acompañamiento  en la formulación de los procesos, y se ajustó la metodología y los instrumentos del mapa de riegos junto con Control Interno</t>
  </si>
  <si>
    <t>No se ha construido ni aprobado las TRD ni las TVD</t>
  </si>
  <si>
    <r>
      <rPr>
        <b/>
        <sz val="11"/>
        <color theme="1"/>
        <rFont val="Arial"/>
        <family val="2"/>
      </rPr>
      <t>1er Por qué:</t>
    </r>
    <r>
      <rPr>
        <sz val="11"/>
        <color theme="1"/>
        <rFont val="Arial"/>
        <family val="2"/>
      </rPr>
      <t xml:space="preserve"> No se han identificado unos tipos documentales con los procesos.
</t>
    </r>
    <r>
      <rPr>
        <b/>
        <sz val="11"/>
        <color theme="1"/>
        <rFont val="Arial"/>
        <family val="2"/>
      </rPr>
      <t>2do Por qué:</t>
    </r>
    <r>
      <rPr>
        <sz val="11"/>
        <color theme="1"/>
        <rFont val="Arial"/>
        <family val="2"/>
      </rPr>
      <t xml:space="preserve"> Los procesos no le han abierto el espacio para realizar la encuesta
</t>
    </r>
    <r>
      <rPr>
        <b/>
        <sz val="11"/>
        <color theme="1"/>
        <rFont val="Arial"/>
        <family val="2"/>
      </rPr>
      <t>3er Por qué:</t>
    </r>
    <r>
      <rPr>
        <sz val="11"/>
        <color theme="1"/>
        <rFont val="Arial"/>
        <family val="2"/>
      </rPr>
      <t xml:space="preserve">  Alto volumen de trabajo, desinterés o desinformación por parte de los funcionarios de la DNBC</t>
    </r>
  </si>
  <si>
    <t>Alto volumen de trabajo, desinterés o desinformación por parte de los funcionarios de la DNBC</t>
  </si>
  <si>
    <t xml:space="preserve">Incumplimiento de la Ley 594 de 2000. </t>
  </si>
  <si>
    <t>Recolectar por proceso la información para realizar las TRD  y las TVD</t>
  </si>
  <si>
    <t>Nº. De TRD y TVD construidas</t>
  </si>
  <si>
    <t>Se cuenta con las Tablas de Retención documental de diecisiete de los dieciocho procesos.</t>
  </si>
  <si>
    <t>Se cuenta con las Tablas de Retención documental de diecisiete de los dieciocho procesos.Se encuentra pendiente el proceso de gestión contractual, al cual se le envió propuesta de acuerdo con recomendación del Comité Directivo SIGEC.  94,4% 17/18</t>
  </si>
  <si>
    <t>En la vigencia 2018 se elboraron las tablas de Retención documental para 17 procesos. En la vigencia 2019 se elaboró la TRD correpsondiente al Proceso de Gestión Contractual. Si bien es cierto la meta se estableció en 19 procesos acorde a la estructura de la vigencia 2017, el proceso de Gestión Territorial se fusionó con el proceso de FANO razón por la cual la DNBC solo cuenta con 18 procesos. Cumplimiento del 100% de la acción</t>
  </si>
  <si>
    <t>Se evidencia en el Cumplimiento del 100% de las TRD</t>
  </si>
  <si>
    <t>Pese a verificar el cumplimiento del 100% construcción de las TRD se recomienda realizar un nuevo plan de mejoramiento con referencia a la elaboración de las TVD</t>
  </si>
  <si>
    <t>No se ha construido ni  aprobado el PINAR</t>
  </si>
  <si>
    <r>
      <rPr>
        <b/>
        <sz val="11"/>
        <color theme="1"/>
        <rFont val="Arial"/>
        <family val="2"/>
      </rPr>
      <t>1er Por qué:</t>
    </r>
    <r>
      <rPr>
        <sz val="11"/>
        <color theme="1"/>
        <rFont val="Arial"/>
        <family val="2"/>
      </rPr>
      <t xml:space="preserve"> Alta carga laboral de la persona encargada de gestión documental y desconocimiento del contenido del PINAR.
</t>
    </r>
    <r>
      <rPr>
        <b/>
        <sz val="11"/>
        <color theme="1"/>
        <rFont val="Arial"/>
        <family val="2"/>
      </rPr>
      <t>2do Por qué:</t>
    </r>
    <r>
      <rPr>
        <sz val="11"/>
        <color theme="1"/>
        <rFont val="Arial"/>
        <family val="2"/>
      </rPr>
      <t xml:space="preserve"> Debido a que se tenían actividades de clasificación y organización documental del archivo central  que  consumía mucho tiempo no se había investigado sobre su contenido y estructura.
</t>
    </r>
    <r>
      <rPr>
        <b/>
        <sz val="11"/>
        <color theme="1"/>
        <rFont val="Arial"/>
        <family val="2"/>
      </rPr>
      <t>3er Por qué:</t>
    </r>
    <r>
      <rPr>
        <sz val="11"/>
        <color theme="1"/>
        <rFont val="Arial"/>
        <family val="2"/>
      </rPr>
      <t xml:space="preserve"> Porque los esfuerzos se habían enfocado en PGD y el Reglamento Interno de Archivo y Correspondencia. </t>
    </r>
  </si>
  <si>
    <t xml:space="preserve">Porque los esfuerzos se habían enfocado en PGD y el Reglamento Interno de Archivo y Correspondencia. </t>
  </si>
  <si>
    <t>Inadecuada administración del ciclo vital de los documento de la DNBC. Incumplimiento de la Ley 594 del 2000</t>
  </si>
  <si>
    <t>Enfocar esfuerzos en elaborar y aprobar el PINAR.</t>
  </si>
  <si>
    <t>Documento elaborado y aprobado</t>
  </si>
  <si>
    <t xml:space="preserve">De acuerdo con las observaciones realizadas en el último seguimiento al plan de mejora , se informa acerca de las acciones adelantadas para la implementación del plan:
1. Se elaboró un diagnóstico de gestión documental.
2. Se elaboró un cuadro de priorización de los aspectos críticos y proponer acciones para su optimización y mejoramiento. Se diseñaron los controles pertinentes, de los cuales se tomaron varios aspectos críticos para disminuir el riesgo que se puede ocasionar, principalmente en la pérdida y deterioro del patrimonio documental de la DNBC. 
3. Se estructuró el Plan Institucional de Archivos -PINAR
4. Se presentó el Documento PINAR para aprobación del Comité Institucional de Gestión y Desempeño (Comité Directivo SIGEC)
5. Se socializó el PINAR con los servidores públicos de la DNBC
6. Se publicó el PINAR, en el sitio web de la Entidad: https://drive.google.com/file/d/18I2OFotsNIUM3ShJ-oiQgMTfE3OWk69K/view
</t>
  </si>
  <si>
    <t xml:space="preserve">Se presentaron dificultades para llegar al objetivo ya que existe poca participación e interés por parte de los Servidores Públicos de la DNBC, para así tomar las medidas sugeridas. 
En el próximo trimestre se realizarán las siguientes actividades:
7. Elaborar informe tomando como insumo el cuadro de aspectos críticos.
8. Hacer monitoreo de un período de tiempo, a los planes programas y proyectos en relación al Plan Institucional de Archivos -PINAR.  </t>
  </si>
  <si>
    <t>Se evidencia el cumplimiento de las actividades propuestas en la acción, razón por la cual se determina el cierre del hallazgo</t>
  </si>
  <si>
    <t>La actividad principal objeto del hallazgo fue reportada como cumplida el trimestre pasado.</t>
  </si>
  <si>
    <t>Aunque los integrantes del proceso realizan back up a la información generada en el desarrollo del proceso, dicha información se encuentra en sus dispositivos electrónicos; por lo tanto no se puede garantizar la salvaguarda de la información, ya que el área de tecnología no le realiza back up a dicha información.</t>
  </si>
  <si>
    <r>
      <rPr>
        <b/>
        <sz val="11"/>
        <color theme="1"/>
        <rFont val="Arial"/>
        <family val="2"/>
      </rPr>
      <t>1.</t>
    </r>
    <r>
      <rPr>
        <sz val="11"/>
        <color theme="1"/>
        <rFont val="Arial"/>
        <family val="2"/>
      </rPr>
      <t xml:space="preserve"> </t>
    </r>
    <r>
      <rPr>
        <b/>
        <sz val="11"/>
        <color theme="1"/>
        <rFont val="Arial"/>
        <family val="2"/>
      </rPr>
      <t>Por que</t>
    </r>
    <r>
      <rPr>
        <sz val="11"/>
        <color theme="1"/>
        <rFont val="Arial"/>
        <family val="2"/>
      </rPr>
      <t xml:space="preserve">. No se aplica políticas de seguridad de la información.
</t>
    </r>
    <r>
      <rPr>
        <b/>
        <sz val="11"/>
        <color theme="1"/>
        <rFont val="Arial"/>
        <family val="2"/>
      </rPr>
      <t>2.</t>
    </r>
    <r>
      <rPr>
        <sz val="11"/>
        <color theme="1"/>
        <rFont val="Arial"/>
        <family val="2"/>
      </rPr>
      <t xml:space="preserve"> </t>
    </r>
    <r>
      <rPr>
        <b/>
        <sz val="11"/>
        <color theme="1"/>
        <rFont val="Arial"/>
        <family val="2"/>
      </rPr>
      <t>Por que</t>
    </r>
    <r>
      <rPr>
        <sz val="11"/>
        <color theme="1"/>
        <rFont val="Arial"/>
        <family val="2"/>
      </rPr>
      <t xml:space="preserve">. Se carecen de protocolos para el manejo y adecuado uso de la sala situacional en la que se recepcionan los servicios de emergencias.
</t>
    </r>
    <r>
      <rPr>
        <b/>
        <sz val="11"/>
        <color theme="1"/>
        <rFont val="Arial"/>
        <family val="2"/>
      </rPr>
      <t>3.</t>
    </r>
    <r>
      <rPr>
        <sz val="11"/>
        <color theme="1"/>
        <rFont val="Arial"/>
        <family val="2"/>
      </rPr>
      <t xml:space="preserve"> </t>
    </r>
    <r>
      <rPr>
        <b/>
        <sz val="11"/>
        <color theme="1"/>
        <rFont val="Arial"/>
        <family val="2"/>
      </rPr>
      <t>Por que</t>
    </r>
    <r>
      <rPr>
        <sz val="11"/>
        <color theme="1"/>
        <rFont val="Arial"/>
        <family val="2"/>
      </rPr>
      <t>. No se cuenta con los recursos necesarios para la implementación de controles y protección de la información que se maneja.</t>
    </r>
  </si>
  <si>
    <t>No se cuenta con los recursos necesarios para la implementación de controles y protección de la información que se maneja.</t>
  </si>
  <si>
    <t>Pérdida de credibilidad y confianza en la institución,
Sanciones disciplinarias.
Materialización de riesgos de corrupción y operacionales por la perdida de la información de la entidad</t>
  </si>
  <si>
    <t>Desde el día 2018-03-02, mediante orden de compra No 26112 de 2018, la Entidad cuenta con G Suite que es una suite poderosa de herramientas online - 100% web - para mensajería y colaboración que satisface las necesidades fundamentales de la DNBC, para el respaldo de información de los procesos, mediante Google Drive.
En el año 2018, se realizaron capacitaciones en el uso y aprovechamiento de las aplicaciones y se estableció que para el respaldo de la información de los funcionarios y contratista se debe hacer uso de Google Drive.
La información que los funcionarios y contratistas respalden se mantiene en Google Drive.
Por tanto se solicita cerrar el caso.
En 2019, se hicieron capacitacones y se envío mensaje de correo electronico, dando las instrucciones para la realización del respaldo de la información.</t>
  </si>
  <si>
    <t>Se evidencia la implementación de la Gsuite de Google  aplicativo 100% online - para mensajería y colaboración que satisface las necesidades fundamentales de la DNBC, para el respaldo de información de los procesos, mediante Google Drive.</t>
  </si>
  <si>
    <t>Se implemento el servicio de almacenamiento en la nube de Gsuite el cual permite adicional al almacenamiento, también el servicio de correo, calendario, Documentos, entre otros servicios</t>
  </si>
  <si>
    <t>Se implemento el servicion de almacenamiento en la nube de Gsuite el cual permite adicional al almacenamiento, tambien el servicio de correo, calendario, Gdocuments, entre otros servicios</t>
  </si>
  <si>
    <t>No se encontró la formulación y aplicación del programa de mantenimiento correctivo y preventivo para las instalaciones, equipos y vehículos de la DNBC</t>
  </si>
  <si>
    <r>
      <t xml:space="preserve">1er Por qué: </t>
    </r>
    <r>
      <rPr>
        <sz val="11"/>
        <color theme="1"/>
        <rFont val="Arial"/>
        <family val="2"/>
      </rPr>
      <t>La implementación del SG SST se encuentra en construcción.</t>
    </r>
    <r>
      <rPr>
        <b/>
        <sz val="11"/>
        <color theme="1"/>
        <rFont val="Arial"/>
        <family val="2"/>
      </rPr>
      <t xml:space="preserve">
2do Por qué: </t>
    </r>
    <r>
      <rPr>
        <sz val="11"/>
        <color theme="1"/>
        <rFont val="Arial"/>
        <family val="2"/>
      </rPr>
      <t>El tiempo para la estructuración de la documentación del SG SST ha sido corto hasta el momento .</t>
    </r>
    <r>
      <rPr>
        <b/>
        <sz val="11"/>
        <color theme="1"/>
        <rFont val="Arial"/>
        <family val="2"/>
      </rPr>
      <t xml:space="preserve">
3er Por qué: </t>
    </r>
    <r>
      <rPr>
        <sz val="11"/>
        <color theme="1"/>
        <rFont val="Arial"/>
        <family val="2"/>
      </rPr>
      <t>La persona encargada de llevar  a cabo  las actividades de SST en este caso el programa de indicadores, fue contratada en junio y la documentación del SG SST es extensa y minuciosa.</t>
    </r>
  </si>
  <si>
    <t>La persona encargada de llevar  a cabo  las actividades de SST en este caso el programa de indicadores, fue contratada en junio y la documentación del SG SST es extensa y minuciosa.</t>
  </si>
  <si>
    <t xml:space="preserve">Actos inseguros y accidentes laborales </t>
  </si>
  <si>
    <t xml:space="preserve">Contratar la persona que estaría encargada de las actividades de SGSST </t>
  </si>
  <si>
    <t>Persona contratada</t>
  </si>
  <si>
    <t>Contratación de la persona para el Diseño e implementación del SGSST</t>
  </si>
  <si>
    <t xml:space="preserve">Implementar un programa de mantenimiento preventivo y Correctivo periódico para las instalaciones y equipos  y para los vehículos por kilometraje </t>
  </si>
  <si>
    <t xml:space="preserve">Programa establecido </t>
  </si>
  <si>
    <t>Se diseña el programa de manteniemiento</t>
  </si>
  <si>
    <t>SEGURIDAD Y SALUD EN EL TRABAJO
Se evidenció que no se realiza la actualización de la información sobre factores de riesgo psicosocial anualmente, información que se debe mantener a disposición del Ministerio de Salud y Protección Social para efecto de vigilancia y control, así como para la ARL. Incumpliendo lo establecido en la resolución 2646 de 2008, artículo 12.</t>
  </si>
  <si>
    <t>No había responsable del SGSST, para la implementación de la Batería de Riesgo Psicosocial.</t>
  </si>
  <si>
    <t>No había responsable del SGSST, para la implementación de la Batería de Riesgo Psicosocial, en la vigencia de 2017.</t>
  </si>
  <si>
    <t>No se pueden identificar los factores de riesgo psicosocial que afecten el clima laboral en la organización e Incumpliendo lo establecido en la resolución 2646 de 2008, artículo 12.</t>
  </si>
  <si>
    <t>Se implementara la Medición de la Batería de Riesgo Psicosocial, a los funcionarios de la Entidad</t>
  </si>
  <si>
    <t># de encuestas realizadas /  # de encuestas programadas * 29</t>
  </si>
  <si>
    <t>Se aplicó la bateria de riesgo psicosocial al personal vinculado a la Entidad (Libre nombramiento y provisionalidad) en el mes de noviembre de 2019 por la empresa Bienestar y Salud Empresarial IPS (BYSE)</t>
  </si>
  <si>
    <t>Se evidencio la aplicaciòn de la bateria de riesgo psicosocial al personal vinculado a la Entidad (Libre nombramiento y provisionalidad) en el mes de noviembre de 2019 por la empresa Bienestar y Salud Empresarial IPS (BYSE)</t>
  </si>
  <si>
    <t>Se evidencio la aplicación de la batería de riesgo psicosocial al personal vinculado a la Entidad (Libre nombramiento y provisionalidad).</t>
  </si>
  <si>
    <t>Se evidencio la aplicación de la batería de riesgo psicosocial al personal vinculado a la Entidad</t>
  </si>
  <si>
    <t>Se evidencio la aplicación de la bateria de riesgo psicosocial al personal vinculado a la Entidad y vinculación de especialista en SST.</t>
  </si>
  <si>
    <t xml:space="preserve">Adelantar la gestión para la contratación del especialista en seguridad y salud en el trabajo de acuerdo a lo establecido en la resolución 1111 de 2017 </t>
  </si>
  <si>
    <t>Especialista contratado</t>
  </si>
  <si>
    <t>No reporta avance</t>
  </si>
  <si>
    <t xml:space="preserve">Se realizó la contratación del especialista en seguridad y salud en el trabajo en la vigencia 2019 de acuerdo a lo establecido en la resolución 1111 de 2017 </t>
  </si>
  <si>
    <t>En el mes de julio se realizó la contratación del Especialista en seguridad y salud en el trabajo en la vigencia 2019 de acuerdo a lo establecido en la resolución 319 de 2019</t>
  </si>
  <si>
    <t>En el mes de julio se realizó la contratación del especialista en seguridad y salud en el trabajo en la vigencia 2019 de acuerdo a lo establecido en la resolución 319 de 2019</t>
  </si>
  <si>
    <t>SEGURIDAD Y SALUD EN EL TRABAJO
Se encontró que la Entidad no está suministrando los elementos de protección personal de acuerdo con la naturaleza de los riesgos a los que se exponen los funcionarios en el desarrollo de sus funciones, evidenciado con el personal de bodega y gestión documental, incumpliendo lo establecido en la resolución 2400 de 1979, artículo 176.</t>
  </si>
  <si>
    <t>No se cuenta con la descripción de los elementos de protección personal, para las áreas de Gestión Documental y Almacén; así como el respectivo informe para su adquisición.</t>
  </si>
  <si>
    <t>incumplir lo establecido en la resolución 2400 de 1979, artículo 176 acarrearía sanciones legales por accidentes laborales y enfermedades laborales.</t>
  </si>
  <si>
    <t>Ajustar la matriz de EPP según la norma vigente para las áreas de Gestión Documental y Almacén</t>
  </si>
  <si>
    <t>Matriz de EPP actualizada y socializada</t>
  </si>
  <si>
    <t>Se elaboró la matriz de EPP para el personal de la Entidad</t>
  </si>
  <si>
    <t>Se evidenció la elaboraciòn de la matriz de EPP</t>
  </si>
  <si>
    <t>Se evidenció la elaboración de la matriz de EPP</t>
  </si>
  <si>
    <t>Se evidenció la elaboración de la matriz de EPP al igual que la entrega de elementos de protección personal al personal de aseo cafetería, así como al de mantenimiento.</t>
  </si>
  <si>
    <t>Adelantar las acciones para la adquisición y suministro de los EPP</t>
  </si>
  <si>
    <t># de EPP adquiridos / # de EPP solicitados</t>
  </si>
  <si>
    <t>No se ha adelantado la compra de EPP</t>
  </si>
  <si>
    <t>Se presentó el informe con las necesidades de EPP para la siguiente vigencia (2020)</t>
  </si>
  <si>
    <t>Se evidenció la entrega de elementos de protección personal al personal de aseo y cafetería, así como al de mantenimiento.</t>
  </si>
  <si>
    <t>Se evidenció la elaboración de la matriz de EPP al igual que la entrega de elementos de protección personal al personal de aseo y cafetería, así como al de mantenimiento.</t>
  </si>
  <si>
    <t>SEGURIDAD Y SALUD EN EL TRABAJO
No se cuenta con la señalización de las salidas y rutas de evacuación y equipos de emergencia (extintores, botiquines), así como tampoco se cuenta con la camilla de emergencias, incumpliendo lo establecido en la resolución 1016 de 1989, artículo 11, literal 17, así como en el plan de emergencias de la Dirección.</t>
  </si>
  <si>
    <t xml:space="preserve">No se contaba con aprobación de los estudios previos para la adjudicación de la compra. </t>
  </si>
  <si>
    <t>El incumplimiento a la resolución 1016 de 1989, artículo 11, literal 17, en la implementación de la señalización puede acarrear accidentes laborales a los trabajadores de la DNBC.</t>
  </si>
  <si>
    <t>Adquirir la señalización pertinente en las instalaciones de la DNBC.</t>
  </si>
  <si>
    <t># de señalización adquirida / # de señalización solicitadas * 100</t>
  </si>
  <si>
    <t>Se realizó la señalización de las instalaciones de la DNBC</t>
  </si>
  <si>
    <t>Se evidencia la  la señalización de las instalaciones de la DNBC, Pendiente la instalación de los planos de evacuación.</t>
  </si>
  <si>
    <t>Se fortaleció la señalización de emergencias de la entidad  y se ubicó  el plano de evacuación.</t>
  </si>
  <si>
    <t>Se evidencia la  instalación de la señalización de emergencias en la DNBC.</t>
  </si>
  <si>
    <t>Se realizó recorrido por las instalaciones de al entidad evidenciando la señalización de emergencias.</t>
  </si>
  <si>
    <r>
      <rPr>
        <b/>
        <sz val="11"/>
        <color theme="1"/>
        <rFont val="Arial"/>
        <family val="2"/>
      </rPr>
      <t>SEGURIDAD Y SALUD EN EL TRABAJO</t>
    </r>
    <r>
      <rPr>
        <sz val="11"/>
        <color theme="1"/>
        <rFont val="Arial"/>
        <family val="2"/>
      </rPr>
      <t xml:space="preserve">
Se evidenció que no se está realizando el reporte de los accidentes de trabajo a la Entidad Promotora de Salud (EPS) dentro de los plazos establecidos en la resolución 2851 de 2015, artículo 1.</t>
    </r>
  </si>
  <si>
    <t>NO se contaba con el ajuste en el procedimiento de Investigación de Accidentes Laborales.</t>
  </si>
  <si>
    <t>NO se contaba con el ajuste en el procedimiento de Investigación de Accidentes Laborales, según  resolución 2851 de 2015, artículo 1.</t>
  </si>
  <si>
    <t>incumplir lo establecido en la resolución 2851 de 2015, artículo 1, el cual acarrearía sanciones legales por accidentes laborales y enfermedades laborales no reportadas a tiempo.</t>
  </si>
  <si>
    <t>Incorporar en el procedimiento de Investigación de Accidente Laboral, el envío del reporte a la Entidad Promotora de Salud correspondiente, y ejecutarlo en el momento que suceda un accidente laboral</t>
  </si>
  <si>
    <t>Procedimiento actualizado</t>
  </si>
  <si>
    <t>Se realizó la actualización del procedimiento de Investigación de Accidente Laboral, el envío del reporte a la Entidad Promotora de Salud.</t>
  </si>
  <si>
    <t>Se realizó la elaboración del procedimiento  de Investigación de Accidente Laboral, el envío del reporte a la Entidad Promotora de Salud.
Queda pendiente la formalización en el SIGEC.</t>
  </si>
  <si>
    <r>
      <t xml:space="preserve">Se realizó la elaboración del procedimiento  de Investigación de Accidente Laboral, el envío del reporte a la Entidad Promotora de Salud.
</t>
    </r>
    <r>
      <rPr>
        <sz val="11"/>
        <color rgb="FF00FFFF"/>
        <rFont val="Arial"/>
        <family val="2"/>
      </rPr>
      <t>Queda pendiente la formalización en el SIGEC.</t>
    </r>
  </si>
  <si>
    <t>Se realizó la elaboración del procedimiento  de Investigación de Accidente Laboral, el envío del reporte a la Entidad Promotora de Salud.</t>
  </si>
  <si>
    <t xml:space="preserve">EXAMÉN OCUPACIONAL
• Revisando la aplicación de los exámenes médicos ocupacionales de los Funcionarios de la DNBC, se encontró que el contrató para los exámenes ocupacionales periódicos fue adjudicado, sin embargo se encontró que no se han generado los mecanismos para garantizar la realización de exámenes ocupacionales de preingreso y retiro, evidenciando que el 19 de julio y 2 de agosto ingresaron a la planta Alejandra Patiño y Andrés Muñoz, adicionalmente se presentó el Retiro de Viviana Andrade el 28 de marzo, a quienes no se les realizó el examen ocupacional preingreso y retiro correspondientemente por cuenta de la Entidad.
</t>
  </si>
  <si>
    <t>Incumplimiento lo establecido en la resolución 2346 de 2008 en sus artículos 3 y 11.</t>
  </si>
  <si>
    <t>Se establecio la programación de los exámenes ocupacionales en el plan anual de adquisiciones  del 2019.</t>
  </si>
  <si>
    <t>Se verificó en el plan anual de adquisiciones  del 2019 la programación de los exámenes ocupacionales.</t>
  </si>
  <si>
    <t>A la fecha del seguimiento la entidad se encuentra adelantando la realización de los exámenes médicos ocupacionales correspondientes a la vigencia 2019</t>
  </si>
  <si>
    <t>En 2018 se realizaron los exámenes ocupacionales en diciembre, correspondientes a ésta vigencia.
A la fecha del seguimiento la entidad se encuentra adelantando la realización de los exámenes médicos ocupacionales correspondientes a la vigencia 2019</t>
  </si>
  <si>
    <t>En 2018 se realizaron los exámenes ocpucionales en diciebre, correspondientes a ésta vigencia.
A la fecha del seguimiento la entidad se encuentra adelantando la realización de los exámenes médicos ocupacionales correspondientes a la vigencia 2019</t>
  </si>
  <si>
    <t>Gestión para que sean realizados los exámenes de ingreso-egreso según necesidad</t>
  </si>
  <si>
    <t>Exámenes realizados / Personal ingresado-Retirado</t>
  </si>
  <si>
    <t>En la vigencia 2019 no se ha presentado ingreso ni retiro de personal, razón por la cual no se ha requerido contratar exámenes para tal fin. La contratación para la adquisición de los examenes medicos ocupacionales rutinarios está en etapa de ajudicación por parte del proceso Contractual vigencia 2019.</t>
  </si>
  <si>
    <t>Se evidenció que, por parte del área de Gestión del Talento Humano, no se ha venido entregando a los empleados recién vinculados, el documento que los acredita como funcionarios de la DNBC, tal como lo exige la ley.</t>
  </si>
  <si>
    <r>
      <t xml:space="preserve">1er Por qué: </t>
    </r>
    <r>
      <rPr>
        <sz val="11"/>
        <color theme="1"/>
        <rFont val="Arial"/>
        <family val="2"/>
      </rPr>
      <t>Las adquisiciones que se lleven a cabo en la estidad se establecen a través de un proceso de contratación.</t>
    </r>
    <r>
      <rPr>
        <b/>
        <sz val="11"/>
        <color theme="1"/>
        <rFont val="Arial"/>
        <family val="2"/>
      </rPr>
      <t xml:space="preserve">
2do Por qué: </t>
    </r>
    <r>
      <rPr>
        <sz val="11"/>
        <color theme="1"/>
        <rFont val="Arial"/>
        <family val="2"/>
      </rPr>
      <t>A nivel interno de la entidad no se tiene establecido recursos en caja menor.</t>
    </r>
    <r>
      <rPr>
        <b/>
        <sz val="11"/>
        <color theme="1"/>
        <rFont val="Arial"/>
        <family val="2"/>
      </rPr>
      <t xml:space="preserve">
3er Por qué: </t>
    </r>
    <r>
      <rPr>
        <sz val="11"/>
        <color theme="1"/>
        <rFont val="Arial"/>
        <family val="2"/>
      </rPr>
      <t>No se cuenta con recursos para llevar a  a cabo la actividad</t>
    </r>
  </si>
  <si>
    <t>No se cuenta con recursos para llevar a  acabo la actividad</t>
  </si>
  <si>
    <t>Colaboradores sin identificación en la entidad</t>
  </si>
  <si>
    <t>Entregar al empleado recién vinculado, dentro de los ocho (8) días siguientes a su posesión, el documento que lo acredite como funcionario de la entidad, indicándole que éste deberá ser devuelto al área de Gestión de Talento Humano, al retiro del servicio.</t>
  </si>
  <si>
    <t>Colaboradores carnetizados</t>
  </si>
  <si>
    <t>Se adquirio el programa en la vigencia 2019, sin embargo existen contratistas sin la debida carnetización</t>
  </si>
  <si>
    <t>Esta actividad quedó a cargo de Gestión de Comunicaciones, sin embargo a comienzos de la vigencia 2019, los funcionarios cuentan con su respectivo carné que los identifica como funcionarios de la DNBC</t>
  </si>
  <si>
    <t xml:space="preserve">Los funcionarios de la DNBC, cuentan con carné de acceso a la entidad  </t>
  </si>
  <si>
    <r>
      <t xml:space="preserve">EVALUACIÓN DEL DESEMPEÑO. </t>
    </r>
    <r>
      <rPr>
        <sz val="11"/>
        <color theme="1"/>
        <rFont val="Arial"/>
        <family val="2"/>
      </rPr>
      <t>Se evidenció que, aunque se cuenta con un procedimiento de Evaluación de Desempeño y Acuerdos de Gestión, y con los formatos respectivos, no se cuenta con una metodología para la elaboración, seguimiento y evaluación de estos acuerdos</t>
    </r>
    <r>
      <rPr>
        <b/>
        <sz val="11"/>
        <color theme="1"/>
        <rFont val="Arial"/>
        <family val="2"/>
      </rPr>
      <t xml:space="preserve">, </t>
    </r>
    <r>
      <rPr>
        <sz val="11"/>
        <color theme="1"/>
        <rFont val="Arial"/>
        <family val="2"/>
      </rPr>
      <t>tal como lo exige la norma. Adicionalmente tampoco se han definido pautas para la modificación de los Acuerdos de Gestión, y sobre cómo debe procederse en el caso en que haya cambio de superior jerárquico.</t>
    </r>
  </si>
  <si>
    <r>
      <t xml:space="preserve">1er Por qué: </t>
    </r>
    <r>
      <rPr>
        <sz val="11"/>
        <color theme="1"/>
        <rFont val="Arial"/>
        <family val="2"/>
      </rPr>
      <t>Porque no se tuvo en cuenta algunos aspectos en el procedimiento establecido</t>
    </r>
    <r>
      <rPr>
        <b/>
        <sz val="11"/>
        <color theme="1"/>
        <rFont val="Arial"/>
        <family val="2"/>
      </rPr>
      <t xml:space="preserve">
2do Por qué: </t>
    </r>
    <r>
      <rPr>
        <sz val="11"/>
        <color theme="1"/>
        <rFont val="Arial"/>
        <family val="2"/>
      </rPr>
      <t>No se verificó aspectos normativos específicos</t>
    </r>
    <r>
      <rPr>
        <b/>
        <sz val="11"/>
        <color theme="1"/>
        <rFont val="Arial"/>
        <family val="2"/>
      </rPr>
      <t xml:space="preserve">
3er Por qué: </t>
    </r>
    <r>
      <rPr>
        <sz val="11"/>
        <color theme="1"/>
        <rFont val="Arial"/>
        <family val="2"/>
      </rPr>
      <t>El personal existente en el proceso es reducido y las actividades del proceso extensas y minuciosas lo cual conlleva tiempo y dedicación llevarlas a cabo.</t>
    </r>
  </si>
  <si>
    <t>El personal existente en el proceso es reducido y las actividades del proceso extensas y minuciosas lo cual conlleva tiempo y dedicación llevarlas a cabo.</t>
  </si>
  <si>
    <t>Desactualización de formatos, incumplimiento en aspectos legales</t>
  </si>
  <si>
    <t>Elaborar una metodología para la elaboración, seguimiento y evaluación de los Acuerdos de Gestión, en la cual, además, se indique la manera como pueden modificarse estos acuerdos, y cómo debe procederse cuando se produce cambio de superior jerárquico. para lo cual se puede basar en los procedimientos establecidos por la Comisión Nacional del Servicio Civil,</t>
  </si>
  <si>
    <t>Procedimiento de evaluación de desempeño y acuerdos de gestión actualizado</t>
  </si>
  <si>
    <t>Se elaboraron las nuevas concetaciones bajo el nuevo aplicativo que dispuso la CNSC llamado EDL-APP, y del cual se recibió capacitacion para el personal de Talento Humano en las reuniones dispuestas por la CNSC y por parte del SENA modalidad Virtual, adicinal, cada funcionario cuenta con su clave de acceso para revisar y aportar evidencias</t>
  </si>
  <si>
    <t>Se evidenció que el proceso de gestión de talento humano recibió capacitación por parte de la CNCS para realizar  las evaluaciones de desempeño,  instrucciones que fueron  socializadas  a  los funcionarios que les aplica la evaluación.</t>
  </si>
  <si>
    <t xml:space="preserve">Se evidenció los formatos suscritos  con los funcionarios  </t>
  </si>
  <si>
    <t>HISTORIAS LABORALES</t>
  </si>
  <si>
    <t>Desconocimiento de las disposiciones establecidas en la circular 004 de 2003 del AGN en lo relacionado a las historias laborales</t>
  </si>
  <si>
    <t>Incumplimiento de la normatividad archivística</t>
  </si>
  <si>
    <t>Recibir capacitación por parte de Gestión Documental, acerca de la organización de expedientes conforme a la Ley de Archivos y sus normas reglamentarias</t>
  </si>
  <si>
    <t>Maryoly Díaz/ Jhon Warner</t>
  </si>
  <si>
    <t>Se realizó capacitación sobre Manejo de Tablas d Retención Documental y Archivos Electrónicos, pendiente la reorganización de los archivos f´sicos.</t>
  </si>
  <si>
    <t>La acción  se evidenció cumplida en trimestre anterior</t>
  </si>
  <si>
    <t>La acción  se evidenció cumplida en trimestre anterior seguimiento del 19/07/2019</t>
  </si>
  <si>
    <t xml:space="preserve">Organizar las hojas de vida de acuerdo a lo establecido en la Ley 594 de 2000 y la circular 004 de 2003 del AGN </t>
  </si>
  <si>
    <t># de Historias Laborales ordenadas/ # de Historias Laborales desordenadas (29)</t>
  </si>
  <si>
    <t>Las Historias Laborales, se encuentra debidamente organizadas y digitalizadas</t>
  </si>
  <si>
    <t xml:space="preserve">Se organizaron cronológicamente los documentos de las hojas de vida de  los 29 funcionarios de la DNBC y se escaneo el 100% de ellas en el drive.  </t>
  </si>
  <si>
    <r>
      <t>Actualizar, formalizar y socializar el P</t>
    </r>
    <r>
      <rPr>
        <b/>
        <sz val="11"/>
        <rFont val="Arial"/>
        <family val="2"/>
      </rPr>
      <t>rocedimiento de Situaciones Administrativas,</t>
    </r>
    <r>
      <rPr>
        <sz val="11"/>
        <rFont val="Arial"/>
        <family val="2"/>
      </rPr>
      <t xml:space="preserve"> en el que se incluyan las directrices establecidas en el memorando No. 20183000001223 del 01 de agosto de 2018 de la Subdirección Administrativa y Financiera, y la Directriz General del 04 de enero de 2019  por la Dirección General, el cual imparte directrices sobre la transcripción y pago de las incapacidades y las sanciones a las que son acreedores los funcionarios al no cumplirlas. Así como, las acciones para realizar el trámite para el reconocimiento de incapacidades por enfermedad general y licencias de maternidad o paternidad a cargo del Sistema General de Seguridad Social en Salud, deberá ser adelantado, de manera directa, por el empleador ante las entidades promotoras de salud, EPS.</t>
    </r>
  </si>
  <si>
    <t>Se actualiza, el Procedimiento de Situaciones Administrativas, el caul se encuentra pendiente por codificación por Planeación.
Se elabora Directriz Genreal, y se da a conocer en reunión a los funcionarios de la Dirección Genral.</t>
  </si>
  <si>
    <t xml:space="preserve">Se evidenció la acción cumplida en trimestre anterior, se actualiza nuevamente está en proceso de aprobación por el gestor del proceso </t>
  </si>
  <si>
    <t>LIQUIDACIONES PRESTACIONES SOCIALES
Se realizó la verificación de la totalidad de las resoluciones expedidas, por concepto de liquidación de prestaciones sociales generadas durante la vigencia 2018 así:
008 de 2018 Kelly Julieth Valdés Ávila
032 de 2018 María del Pilar Arguello
068 de 2018 María del Pilar Arguello
101 de 2018 Viviana Andrade Tovar
102 de 2018 María Alejandra Patiño
evidenciándose:
• Indicaron normatividad legal la cual se encuentra derogada, tal es el caso del Decreto 1007 de 2013 y Decreto 1950 de 1973.
• El considerando que hace alusión al pago proporcional de la prima de servicios  legal  y la prima de navidad cuando se adeude al funcionario que se retire de la entidad, no aplica ya que el decreto 404 de 2006, enunciado determina en su artículo 1, que los empleados públicos y trabajadores oficiales vinculados a las entidades públicas del orden nacional y territorial, que se retiren del servicio sin haber cumplido el año de labor, tendrán derecho a que se les reconozca en dinero y en forma proporcional al tiempo efectivamente laborado las vacaciones, la prima de vacaciones y la bonificación por recreación, más no determina el pago de la prima de servicios  ni la prima de navidad.
• El artículo 35 de la ley 75 de 1986, estipulado en el considerando que faculta al pagador para realizar descuentos que sean adeudados por el trabajador y requieran ser descontados de la liquidación de prestaciones; hace referencia a las rentas exentas y deducciones gravadas con el impuesto sobre la renta y complementarios, más no trata de la atribución a los pagadores para realizar descuentos
• En la liquidación de las prestaciones sociales, no se estipula ningún considerando que haga referencia a las cesantías consignadas efectivamente en el Fondo Nacional del Ahorro. 
• No se incorporó la totalidad de la normatividad aplicable en la liquidación de las prestaciones sociales tal es el caso del decreto 1045 de 1978.</t>
  </si>
  <si>
    <t xml:space="preserve">
Falta de revisión por parte de un abogado, para la observancia de la normatividad vigente en los actos administrativos de las diferentes situaciones administrativas.
Desconocimiento de las directrices
</t>
  </si>
  <si>
    <t xml:space="preserve">
Falta de revisión por parte de un abogado, para la observancia de la normatividad vigente en los actos administrativos de las diferentes situaciones administrativas.
</t>
  </si>
  <si>
    <t>Nulidad en los actos Administrativos, actos administrativos  sin argumentación jurídica.</t>
  </si>
  <si>
    <t>Dar cumplimiento a la normatividad legal con respecto a la notificación de los actos administrativos</t>
  </si>
  <si>
    <t>#Actos administrativos revisados por abogado/ # de actos administrativos generados</t>
  </si>
  <si>
    <t>En el seguimiento se coloco sin iniciar debido a que la accion se devolvera por cuanto no se puede depender de un abogado ya que es una función directamente de la Oficina de Talento Humano.</t>
  </si>
  <si>
    <t>Los Actos Administrativos son revisados por el Asesor del Despacho</t>
  </si>
  <si>
    <t xml:space="preserve">Los actos administrativos proferidos por el Director son revisados por el asesor del Despacho. </t>
  </si>
  <si>
    <t>• Existen siete (7) funcionarios que a la fecha no han disfrutado de las vacaciones conforme a lo estipulado en el decreto 1045 de 1978.
Es de anotar que no se está dando cumplimiento a la Directiva Presidencial No. 6 del 02 de Diciembre de 2014, donde se estable en el numeral 2, literal (b), que “como regla general las vacaciones no deben ser acumuladas ni interrumpidas sin motivo legal realmente justificado y no podrán ser compensadas en dinero, salvo retiro del funcionario. El funcionario encargado de otorgar las vacaciones debe reconocerlas de oficio si no le son solicitadas dentro un término prudencial una vez se causen.”  
De otro lado, en el caso del señor Director CT. GERMAN ANDRES MIRANDA MONTENEGRO, el lapso comprendido entre el 19/07/2014 al 18/07/2015, ya prescribió conforme a lo contemplado en el Decreto 1045 de 1978, en su artículo 23, que indica: 
“Cuando sin existir aplazamiento no se hiciere uso de vacaciones en la fecha señalada, el derecho a disfrutarlas o a recibir la respectiva compensación en dinero prescribe en cuatro años, que se contarán a partir de la fecha en que se haya causado el derecho. El aplazamiento de las vacaciones interrumpe el término de prescripción, siempre que medie la correspondiente providencia. Sólo se podrán aplazar hasta las vacaciones correspondientes a dos años de servicio y por las causales señaladas en este decreto.”
• Se verificó en la documentación del funcionario Miguel Ángel Franco que en la a Resolución No. 431 de 2017 por la cual se le reanudaron las vacaciones, se contabilizaron días no hábiles para determinar el periodo de los 15 días, del 26 de diciembre de 2017 al 01 de enero de 2018.</t>
  </si>
  <si>
    <t>Porque los funcionarios no están programando el goce de sus vacaciones oportunamente al cumplir el año de servicio.</t>
  </si>
  <si>
    <t>Incumplimiento al Decreto 1045 de 1978, ARTICULO 12. Que estipula DEL GOCE DE VACACIONES.
Incumplimiento a las Directrices establecidas en la Directiva Presidencial No. 6 del 02 de diciembre de 2014, que establece en el numeral 2, literal (b)
Incumplimiento del Decreto 1045 de 1978, ARTICULO 8o. DE LAS VACACIONES.</t>
  </si>
  <si>
    <t>Se imparte directriz indicando que las Vacaciones no pueden ser acumulables ni interrumpidas y solamane se interrumpirán por retiro o por necesidad del servicio.
Al igual que la priorización de las vacaciones acumuladas para el perio 2019.</t>
  </si>
  <si>
    <t xml:space="preserve">Plan de Vacaciones </t>
  </si>
  <si>
    <t>No se logró evidenciar soportes</t>
  </si>
  <si>
    <t>Se generó directriz mediante la cual se informa a todos los funcionarios de la DNBC los linemaientos respecto a los períodos de vacaciones.</t>
  </si>
  <si>
    <t>Se evidenció que la Dirección expidió a través del memorando de fecha  4/01/2019, los lineamientos sobre las medidas de ingresos, salidas, permisos y vacaciones.</t>
  </si>
  <si>
    <t xml:space="preserve">LICENCIAS Y PERMISOS REMUNERADOS
En las resoluciones 004 y 152 de 2018, a nombre de María Alejandra Patiño y Luis Alberto Valencia, respectivamente se enunció en los considerandos el artículo 23 de la ley 909 de 2004, que no se aplica, ya que no hace alusión a los nombramientos en provisionalidad, de igual forma se generó en los considerandos de la resolución 005 de 2018, por medio de la cual se autorizó un permiso por tres (3) días hábiles y una licencia por un (1) día a nombre de Rubén Darío Rincón Sánchez, dicho artículo. 
</t>
  </si>
  <si>
    <t>Falta de revisión por parte de un abogado, de la normatividad vigente en los actos administrativos relacionados con Licencias y Permisos Remunerados.</t>
  </si>
  <si>
    <t xml:space="preserve">Nulidad en los actos Administrativos </t>
  </si>
  <si>
    <t xml:space="preserve">ENCARGOS Mediante la resolución 256 de 2018, se realizó el encargo de la Subdirección Estratégica y de Coordinación Bomberil al Dr. Carlos López Barrera, pero en sus considerandos no se determinó la normatividad legal otorgada para dicha situación administrativa.
</t>
  </si>
  <si>
    <t>Falta de revisión por parte de un abogado, de la normatividad vigente en los actos administrativos relacionados con encargos</t>
  </si>
  <si>
    <t>Se hacen los ajusted pertinentes a los actos administrativos firmados por el CT Miranda y el DR Rainer respectivamente, adicional son revisados por el Asesor del Despacho.</t>
  </si>
  <si>
    <t xml:space="preserve">Los actos administrativos proferidos por el Director son revisados por el asesor del Despacho, se ajusta los criterios de acuerdo a la competencia de quien expide el documento  </t>
  </si>
  <si>
    <t xml:space="preserve">REGISTRO BIOMETRICO
• Se evidenció que el sistema de registro se encuentra en un computador portátil, el cual es manejado por el proceso de Gestión de Talento Humano, sin embargo, se verificó en entrevista con el proceso que no hay mantenimiento de este sistema y no hay garantía en su restablecimiento en caso de pérdida del portátil. 
</t>
  </si>
  <si>
    <t>El dispositivo hay que conectarlo a una terminal (computador),para poder visualizar la información, que es generada por el biométrico. El dispositivo no permite editar la información allí registrada, y el proceso no es automático.
Dicha información es extraída mediante la terminal con el uso del software del dispositivo, posterior a ello es subida al google drive correspondiente a recurso.humano@dnbc.gov.co para ser respaldada.</t>
  </si>
  <si>
    <t>Perdida de la información institucional</t>
  </si>
  <si>
    <t>Realizar copia de seguridad  de la información extraída del biométrico en el google drive correspondiente a recurso.humano@dnbc.gov.co 
Solicitar mantenimiento preventivo del Biometrico
Realizar el mantenimiento e la plataforma</t>
  </si>
  <si>
    <t>Copias de seguridad en google drive.
Mantenimiento de la Plataforma Biometrico</t>
  </si>
  <si>
    <t>Maryoly Díaz /Rayner Narval Naranjo</t>
  </si>
  <si>
    <t>Se realizan copias semanales de la información, la cual es entregada a la Subdirección Administrativa y Financiera con la relación de novedades de los funcionarios; adicional se solicitó que sea incluido en el cronograma de mantenimientos generales de equipos de las Dirección.. Hace falta el mantenimiento de la plataforma</t>
  </si>
  <si>
    <t xml:space="preserve">Se realizan copias semanales de la información, la cual es entregada a la Subdirección Administrativa y Financiera con la relación de novedades de los funcionarios. </t>
  </si>
  <si>
    <t xml:space="preserve">Se evidenció el reporte de las novedades por el Biométrico de los  11  meses </t>
  </si>
  <si>
    <t xml:space="preserve">PLAN DE ACCIÓN 
Para formulación de la planeación del proceso para el año 2018 se tomó como base el “autodiagnóstico de gestión estratégica de talento humano” correspondiente al modelo de planeación y gestión (MIPG), sin embargo se presenta rezago en su cumplimiento, Se evidenció que no se ha dado cumplimiento a la ejecución a las capacitaciones identificadas como necesarias para fortalecer la competencia de los Funcionarios de la Dirección, no se ha realizado la aplicación de la batería de riesgo psicosocial, no se garantiza la inducción en SST al personal antes del inicio de sus funciones/obligaciones, no se ha realizado la adquisición de la señalización y camilla de emergencias, no se han establecido criterios de SST en el manual de compras, así como tampoco se han ejecutado las actividades de bienestar y pre-pensionados transcurridos nueve (9) meses del año, lo anterior genera perdida en el mejoramiento del bienestar y estancamiento en la competencia del personal.
Es importante aclarar que el día 23 de octubre de 2018, mediante el CPS 077 de 2018, se adjudicó a la Caja Compensación Familiar las actividades. de bienestar y pre-pensionados
</t>
  </si>
  <si>
    <t>No se ha dado cumplimiento a la totalidad de las actividades del Plan de Acción del Proceso, porque se esta sujeto a la programación del proceso de gestión contractual</t>
  </si>
  <si>
    <t>Incumplimiento en los lineamientos establecidos en la primera dimensión del modelo integrado de planeación y gestión (MIPG)</t>
  </si>
  <si>
    <t xml:space="preserve">Finalizar las actividades que vienen en rezago </t>
  </si>
  <si>
    <t># de actividades finalizadas  / # de actividades rezagadas</t>
  </si>
  <si>
    <t>Se culminó la totalidad de las actividades programadas en el plan de acción vigencia 2018, y los diferentes contratós fueron liquidados a conformidad antes del 31 de diciembre de 2018</t>
  </si>
  <si>
    <t xml:space="preserve">El plan de acción de la vigencia 2018 se encuentra ejecutado al 100%. </t>
  </si>
  <si>
    <t xml:space="preserve">• Respecto al plan de pre-pensionados se evidenció que en relación a las sensibilización y capacitaciones para la preparación de las personas que pertenecen a este programa, colpensiones presta el servicio  (capacitación y sensibilización a los pre-pensionados), quien a la fecha no ha enviado a ningún asesor para ello, ya que se requiere un aforo de mínimo 30 personas para realizar dicha actividad, por ello desde el proceso de talento humano se realiza un seguimiento por medio de correos electrónicos, allegando información necesaria para que las personas que cumplen con el requisito de pre-pensión.
 A la fecha no se han ejecutado actividades por parte de Talento Humano para este grupo de personas, a fin de prepararlas para la transición a la pensión de conformidad con lo estipulado en el decreto 1083 2015 artículo 2.2.10.7
Es importante aclarar que el día 23 de octubre de 2018, mediante el CPS 077 de 2018, se adjudicó a la Caja Compensación Familiar las actividades. de bienestar y pre-pensionados.
</t>
  </si>
  <si>
    <t>Incumplimiento en lo  estipulado en el decreto 1083 2015 artículo 2.2.10.7</t>
  </si>
  <si>
    <t>Generar el plan de prepensionados y su ejecución se desarrollora en el transcurso del año</t>
  </si>
  <si>
    <t>Se realizó en el mes de Noviembre por parte de la Empresa Com pensar, se adjunta Certificaciones de asistencia, fecha 22/11/2018 de la Dra Consueloa Arias y de Estrella Murcia.</t>
  </si>
  <si>
    <t xml:space="preserve">Se registró la participación de 2 funcionarias a taller de pre pensionados vigencia 2018. Para la vigencia 2019 se estableció la actividad para 4 funcionarios  para el mes de diciembre de 2019.  </t>
  </si>
  <si>
    <t xml:space="preserve">ACUERDOS DE GESTIÓN
• Existe un procedimiento general tanto para la Evaluación de desempeño y la evaluación de los acuerdos de gestión, el cual no permite identificar de manera independiente cada uno de los pasos a realizar tanto para la evaluación de desempeño y los acuerdos de gestión, ya que cada una de estas evaluaciones tienen ponderaciones diferentes y guías metodológicas diferentes.
• No se generaron formatos para la Constitución y evaluación de acuerdos de gestión en el procedimiento de “Evaluación de desempeño y la evaluación de los acuerdos de gestión”, los que están adoptados en la DNBC, únicamente hacen referencia a la evaluación del desempeño.
• No es clara la evaluación de los objetivos institucionales en el formato Concertación, seguimiento, retroalimentación y evaluación de compromisos gerenciales, lo que genera que al evaluar los mismos se realicen de manera manual, ponderando por medio de una regla de tres las actividades más relevantes.
• No se le estipularon algunas fechas a la constitución de los acuerdos de gestión y en otros casos la suscripción del mismo, se realiza después de realizada la Planeación Institucional. De igual forma ocurre con los seguimientos semestrales donde no se le estipuló fecha del seguimiento, así: 
*El  Acuerdo de Gestión del Subdirector Cristhian Urrego, correspondiente a la vigencia 2017, fue suscrito el 24 de marzo de 2017 y al Anexo 2 “Valoración de competencias”, no se le estipulo fecha. 
*Para la vigencia 2018, no se le estipuló fecha a la Constitución del acuerdo ni a la valoración de competencias, tanto del Subdirector Administrativo tanto como al Coordinación Bomberil.
</t>
  </si>
  <si>
    <t>Porque se abordaron los parámetros para medir los compromisos gerenciales escogiendo actividades relevantes del plan de acción</t>
  </si>
  <si>
    <t>Incumplimiento a lo determinado en la Guía Metodológica del DAFP,</t>
  </si>
  <si>
    <t>Actualizar los parámetros por los cuales se establecen los compromisos gerenciales en los acuerdos de gestión</t>
  </si>
  <si>
    <t>Formato acuerdos de gestión actualizado con los parámetros revisados</t>
  </si>
  <si>
    <t>Maryoly Díaz/ Adriana Moreno</t>
  </si>
  <si>
    <t>Los Acuerdos de Gestión se realizaron en la vigencia y tiempos establecidos.</t>
  </si>
  <si>
    <t xml:space="preserve">Se evidenció que los funcionarios que son de libre nombramiento y remoción, se suscribieron y evaluaron los acuerdos de gestión, de acuerdo con los lineamientos establecidos por la CNSC   </t>
  </si>
  <si>
    <t xml:space="preserve">Se evidenció que los funcionarios que son de libre nombramiento y remoción, se suscribieron y evaluaron los acuerdos de gestión.   </t>
  </si>
  <si>
    <t xml:space="preserve">EVALUACIÓN DEL DESEMPEÑO 
PERSONAL DE LIBRE NOMBRAMIENTO
Se evidenció que en la evaluación realizada sobre el funcionario Jorge Sierra:
• No existe claridad sobre el cumplimiento de sus compromisos laborales, asociados a las funciones asignadas en el manual de vehículos punto 2.1, 2.2, 2.3 y 2.4.  ya que no hay evidencia que lo soporte como se puede notar en el formato 004.
• Asimismo, no se refleja el diligenciamiento del numeral IV EVIDENCIAS, del Formato 3 Evidencias, para los funcionarios: Jorge Sierra, Jeison López, Carlos López, y María Alejandra Patiño.
Aunque las evaluaciones son medidas bajo el criterio de “Objetividad”, las Evidencias son las pruebas que permiten establecer objetivamente el avance, cumplimiento o, incumplimiento de los compromisos concertados y que se han generado durante el periodo de evaluación, como producto o resultado del desempeño del servidor y que deben corresponder a los compromisos funcionales.
</t>
  </si>
  <si>
    <t>Porque no hubo claridad en la documentación de las etapas de la evaluación de desempeño</t>
  </si>
  <si>
    <t>Incumplimiento, a la cartilla de desempeño laboral emitida por la CNSC, numeral 4 Componentes de la EDL</t>
  </si>
  <si>
    <t>Incluir soportes de las evidencias en la evaluación de desempeño</t>
  </si>
  <si>
    <t># de evidencias aportadas/ # de compromisos</t>
  </si>
  <si>
    <t>Director/ Evaluados</t>
  </si>
  <si>
    <t xml:space="preserve">Se elaboraron las evaluaciones bajo el nuevo aplicativo que dispuso la CNSC llamado EDL-APP, y del cual se recibió capacitacion por parte del personald del Talento Humano en las reuniones dispuestas por la CNSC y por parte del SENA modalidad Virtual, adicinal, cada funcionario cuenta con su clave de acceso para revisar, aportar evidencias y calificar </t>
  </si>
  <si>
    <t xml:space="preserve"> Se evidenció que los funcionarios que son de libre nombramiento y remoción, suscribieron y evaluaron los acuerdos de gestión, frente  a las evidencias soportadas.    </t>
  </si>
  <si>
    <t xml:space="preserve">Se evidenció la suscripción y evaluación de los acuerdos de gestión de los funcionarios de libre nombramiento y remoción frente  a las evidencias soportadas.    </t>
  </si>
  <si>
    <t>Capacitar a los evaluadores y evaluados</t>
  </si>
  <si>
    <t>En la nueva plataforma, los funcionarios evaluados, aportan las evidencias para lograr una calificación acorde con lo aportado, sin descartar el criterio que tenga el jefe inmediato</t>
  </si>
  <si>
    <t xml:space="preserve">Se evidenció registro de socialización por parte del proceso de gestión del talento humano, a evaluadores y evaluados  y  asignación de clave en la plataforma EDL APP   </t>
  </si>
  <si>
    <t xml:space="preserve">Registro de capacitación brindada  por parte del proceso de gestión de talento humano. </t>
  </si>
  <si>
    <t xml:space="preserve">EMPLEADOS EN PROVISIONALIDAD 
• Respecto a las evaluaciones de desempeño de los empleados provisionales, es de resaltar que se debió realizar dicha calificación de acuerdo a lo estipulado en la resolución 265 de 2017, la cual empezó a regir el 4 de agosto de 2017, la cual se empezó a evaluar el 01/07/2018 y no de forma inmediata como lo ordena la resolución 
Aunque se implementó y adoptó mediante la resolución 265 del 04 de agosto de 2017, el “Sistema de Medición del Rendimiento laboral y Competencias Comportamentales de los funcionarios vinculados en provisionalidad de la Dirección Nacional de Bomberos de Colombia”, en la resolución no se establece la metodología a aplicar ni se implementa un instructivo que establezca los parámetros individuales y específicos a considerar endicha evaluación. De igual forma, en la misma, no  se indicó que la evaluación de los empleados de provisionalidad, no genera derechos de carrera.
</t>
  </si>
  <si>
    <t>Porque no hubo entendimiento en la aplicación del instrumento para efectuar la medición del rendimiento de los empleados vinculados en provisionalidad</t>
  </si>
  <si>
    <t>Incumplimiento de lo estipulado en los artículos 2.2.8.1.2 y 2.2.8.1.3 del decreto 1083/2015 (evaluación del desempeño y calificación de servicios).</t>
  </si>
  <si>
    <t>Realizar anualmente la evaluación de desempeño a los servidores públicos vinculados en Provisionalidad</t>
  </si>
  <si>
    <t>#Evaluaciones  realizadas/ # de servidores públicos vinculados en provisionalidad</t>
  </si>
  <si>
    <t>Director, Subdirectores</t>
  </si>
  <si>
    <t>Se realizó las concetaciones para la vigencia 2019-2020 deacuerdo con lo solicitado, así como las evaluacines de los funcionarios en provisionalidad vigencia 2018-2019 (21 funcionarios)</t>
  </si>
  <si>
    <t xml:space="preserve">Se registró la evaluación efectuada a los profesionales que se encuentran en calidad de provisionales </t>
  </si>
  <si>
    <t>Capacitar a los evaluadores de la entidad</t>
  </si>
  <si>
    <t>Se realizó capacitación viartual por parte del SENA en evaluación del desempeño laboral. Se adjunta certificado.</t>
  </si>
  <si>
    <t>Se evidenció el registró de la capacitación recibida  el 6/08/2019 por la CNSC  y por el   SENA para evaluadores del sistema tipo de la CNSC,  la cual  se replicó el 8/08/2019.</t>
  </si>
  <si>
    <t>Se evidenció el registró de la capacitación recibida por el  6/08/2019 por la CNSC  y por el   SENA para evaluadores del sistema tipo de la CNSC,  la cual  se replicó el 8/08/2019.</t>
  </si>
  <si>
    <t xml:space="preserve">COMISIONES
Se evidenció que aún se encuentran 19 comisiones legalizadas extemporáneamente en los meses de julio, agosto y septiembre de un total 91 comisiones, debilidad que fue detectada reiteradamente en lo seguimientos de Austeridad en el Gasto.   </t>
  </si>
  <si>
    <t>Falta de seguimiento por parte de los Supervisores en la aprobación de Viáticos y Gastos de Desplazamiento a los Funcionarios y contratistas</t>
  </si>
  <si>
    <t>Incumplimiento a la Resolución 265 de 2018.                                                                  Demora en la  afectación del gasto y la disminución de las cuentas por cobra</t>
  </si>
  <si>
    <t xml:space="preserve">Envío semanal por correo institucional a los Funcionarios y Contratistas con legalizaciones pendientes con copia al supervisor y/o jefe inmediato según corresponda, donde se recuerde el  artículo 4 literal g), su incumplimiento podría generar acciones disciplinarias y administrativas. </t>
  </si>
  <si>
    <t>Correos enviados</t>
  </si>
  <si>
    <t>Andrea González</t>
  </si>
  <si>
    <t>Se envía correo a los funcionarios y contratistas que presenten pendientes de comisiones por legalizar</t>
  </si>
  <si>
    <t>Correo con la solicitud.</t>
  </si>
  <si>
    <t>Se evidenció el envío de correos para legalizar las comisiones. Se encuentran debidamente legalizadas en el proceso de Gestión Financiera</t>
  </si>
  <si>
    <t>Adelantar las acciones disciplinarias y administrativas a que haya lugar, ante el incumplimiento de la Resolución 265/2018, en cuanto a legalización extemporánea de viáticos y asignación de comisiones sin el lleno de requisitos previos.</t>
  </si>
  <si>
    <t>(# Procesos disciplinarios iniciados a los funcionarios de planta de la DNBC/# Procesos disciplinarios identificados de acuerdo a la Resolución 265/2018, aplicables a los funcionarios de planta de la DNBC)*100</t>
  </si>
  <si>
    <t xml:space="preserve"> Subdirector Administrativo y Financiero - Rainer Narval Naranjo</t>
  </si>
  <si>
    <t>No se han adelantado acciones</t>
  </si>
  <si>
    <t>El área de Gestión de Procesos Disciplinarios se encuentra adelantando algunas acciones.</t>
  </si>
  <si>
    <t>Se legalizaron las comisiones y se encuentra la información cruzada con soportes a financiera.</t>
  </si>
  <si>
    <t>• Las liquidaciones de los aportes de seguridad social y aportes parafiscales, se realizan con centavos, lo que genera que al incorporarse en la aplicación aportes en línea se deba descontar o sumar pesos, para cuadrar la cifra exacta, desconociendo el concepto No. 07823 del 2006, emitido por el Banco de la República, autoridad monetaria del país, el cual señala que a partir de la ley 31 de 1992, no existen jurídicamente los centavos. De igual forma, la Contaduría General de la Nación basada en el citado concepto determinó mediante resolución 354 de 2007 que: (…) La cuantificación en términos monetarios debe hacerse utilizando como unidad de medida el peso que es la moneda nacional del cursos forzosos, poder liberatorio ilimitado, y sin subdivisiones en centavos.</t>
  </si>
  <si>
    <t xml:space="preserve">Incumplimiento a la ley 31 de 1992, que hace referencia a la “Eliminación de los centavos”, y a la resolución 354 de 2007 emanada por, la Contaduría General de la Nación que basada en el citado concepto determinó mediante resolución 354 de 2007 </t>
  </si>
  <si>
    <t>Ajustar el Excel para que los valores los arroje sin centavos</t>
  </si>
  <si>
    <t>Planilla de Excel ajustada, sin centavos</t>
  </si>
  <si>
    <t>No se anexaron evidencias</t>
  </si>
  <si>
    <t>La Planilla de excel de nómina se encuentra a justada con cifras enteras, en donde se realiza fórmula de redondeo.</t>
  </si>
  <si>
    <t xml:space="preserve">Se evidenció a través de la sabana de nomina que las cifras vienen con cifras cerradas, dando cumplimiento a la ley 31 de 1992, que hace referencia a la “Eliminación de los centavos”, y a la resolución 354 de 2007 emanada por, la Contaduría General de la Nación, por cuanto se continua con el manejo de los decimales."  </t>
  </si>
  <si>
    <t xml:space="preserve">NOMINA 
• En el mes de marzo de 2018, se liquidó un mayor en el sueldo, que hizo que se incrementara la nómina mensual en $10.052.600,00, así:
NOMBRE CARGO VALOR
German Andrés Miranda Director 5.232.270.00
Carlos López Asesor 3.908.710.00
Jorge Sierra Conductor 92.789.00
Edwin Zamora Técnico Administrativo 726.022.00
John Warner Secretario Ejecutivo 92.789.00
    TOTAL                                               $10.052.580.00
Al realizar el seguimiento a la Austeridad en el gasto correspondiente al segundo trimestre del año, se evidenció que la corrección realizada en el archivo plano en el mes de abril de 2018, se efectuó en los rubros:  Prima Técnica no salarial, Prima Técnica Salarial, Subsidio de Alimentación y Subsidio de Alimentación y no sobre el Rubro de Sueldos de Personal, donde fue efectivamente donde se generó dicho error, afectando el saldo presupuestal en cada una de esas cuentas.
Por lo tanto, se generó otro error, en sueldos y adicional a esto, en los rubros Prima Técnica no salarial, Prima Técnica Salarial, Subsidio de Alimentación y Subsidio de Alimentación; por cuanto, se realizó un descuento en estas cuentas el cual no se debía realizarse. Es de anotar que la corrección se evidenció efectivamente el mes de agosto de 2018, mediante comprobante 3666 y número de transacción contable 202, del 20 de agosto de 2018.
Sin embargo se generaron acciones de mejora por parte de los procesos de Gestión Financiera y Gestión de Talento Humano, en el Plan de Mejoramiento que hace referencia a los seguimientos de Austeridad en el Gasto de la DNBC.
La nómina se realiza de manera mensual y oportunamente, en EXCELL y se incorpora en el “CONVERTIDOR DATOS NOMINA EXCELL A XML”, aplicación de cargue masivo del Ministerio de Hacienda y Crédito, pero la misma no se genera de manera física, ni se emiten ni contiene firma del Responsable en elaborarla, del Coordinador Financiero ni del Ordenador del Gasto. 
No se posee convenio que soporte los descuentos realizados a los empleados públicos por concepto de:
EMERMEDICA:  Servicio de atención médica domiciliaria
FONDEMINTJUS: Fondo de Empleados del Ministerio del Interior y del Ministerio de Justicia y del Derecho.
</t>
  </si>
  <si>
    <t>Inconsistencias en el pago de nomina</t>
  </si>
  <si>
    <t>Implementar el control de aclaraciones por diferencia de los valores netos a pagar en la nómina por cada funcionario de la DNBC., así como la generación de la sábana de Nómina para su aprobación por el Ordenador del gasto debidamente firmada por Talento Humano.</t>
  </si>
  <si>
    <t># de reportes de aclaraciones y sabanas de de pago nómina realizados</t>
  </si>
  <si>
    <t>Se elabora la sábana de Nómina, la cual es firmada por la Subdirección Administrativa y Financiera, la Coordinación Financiera y Gestión del Talento Humano.</t>
  </si>
  <si>
    <t>Sabana de Nómina debidamente firmada.</t>
  </si>
  <si>
    <t>Se evidenció las respectivas sabanas de nómina de cada mes firmadas por el financiero, recurso humano y ordenador del gasto., las cuales reflejan las novedades mensuales.</t>
  </si>
  <si>
    <t>No se cuenta con la copia de los convenios iniciales</t>
  </si>
  <si>
    <t>Falta de trazabilidad en  el historial de las libranzas</t>
  </si>
  <si>
    <t>Se solicitarán los respectivos convenios para soportar los descuentos a los funcionarios.</t>
  </si>
  <si>
    <t>Convenios realizados</t>
  </si>
  <si>
    <t>Se cuenta con los respectivos soportes de los diferentes convenios que cuenta la DNBC.</t>
  </si>
  <si>
    <t>Se evidenció acción cumplida en trimestre anterior</t>
  </si>
  <si>
    <t>Se evidenció acción cumplida en trimestre anterior, seguimiento 19/07/19</t>
  </si>
  <si>
    <t xml:space="preserve">INDICADORES 
• El proceso cuenta con siete (7) indicadores así: plan anual de vacantes, plan de previsión de talento humano, nómina y parafiscales, plan anual de capacitación, plan estratégico de talento humano, programa de bienestar e incentivos, gestión de viáticos, sin embargo, se encontró errores en la fórmula matemática, no correspondencia entre la meta definida y  la periodicidad establecidas, así como variables que no generan información consistente para la toma de decisiones..
</t>
  </si>
  <si>
    <t>No se tienen ajustados las formulas matemáticas de los 7 indicadores.</t>
  </si>
  <si>
    <t>Inconsistencia entre las metas definidas y la periodicidad establecidas</t>
  </si>
  <si>
    <t>Se ajustará la formula matemática con el fin de tener la concordancia entre la meta definida y la periodicidad establecidas, así como variables que no generan información consistente para la toma de decisiones.</t>
  </si>
  <si>
    <t>Indicadores ajustados</t>
  </si>
  <si>
    <t>No existen evidencias</t>
  </si>
  <si>
    <t>Se reralizaron los ajustes a los indicadores y se elabora en el nuevo formato dispuesto por Planeación.</t>
  </si>
  <si>
    <t xml:space="preserve">Se registró el ajuste de los indicadores al nuevo instrumento identificando 7 fichas técnicas, y se consolido en el tablero de indicadores  </t>
  </si>
  <si>
    <t xml:space="preserve">DESVINCULACIÓN
• Se evidenció en el proceso de retiro de María Alejandra Patiño, que no figuran las certificaciones de paz y salvo de Tecnología e Informática ni de Gestión de Talento Humano, los cuales eran requeridos en su totalidad para la aceptación de la renuncia de la funcionaria, de acuerdo con lo establecido en el Procedimiento de “Ingreso y Retiro de Funcionarios”.  
• Se verifico en la Resolución 102 de 2018, mediante la cual se le reconocen prestaciones sociales a María Alejandra Patiño que esta se hacía efectiva a partir del 21 de marzo de 2018, sin embargo, la fecha de la resolución fue del 28 de marzo de 2018, es decir posterior a cuando se hizo efectiva. 
• En las resoluciones de liquidación de las prestaciones sociales  No. 101 de 2018, Viviana Andrade Tovar y 120 de 2018 de María Alejandra Patiño se evidenció que se hicieron efectivas al día siguiente a la aceptación de la renuncia, es decir  que a Viviana Andrade se le acepto la renuncia el 28 de marzo de 2018 y el 29 ya era efectiva la resolución de liquidación de prestaciones; en el caso de Maria Alejandra Patiño se le aceptó la renuncia el dia 20 de marzo y era efectiva el dia 21 de marzo  sin embargo  en ninguna de las dos resoluciones se tuvo en cuenta el tiempo establecido para la interposición del recurso de reposición que era de 10 días, en caso que algunas de estas dos exfuncionarias hubieran decidido interponerlo. 
</t>
  </si>
  <si>
    <t>Faltan firmas en el paz y salvo de algunos de los exfuncionarios de la DNBC</t>
  </si>
  <si>
    <t>No se cumple con los requisitos establecidos por la Entidad para el retiro de los funcionarios</t>
  </si>
  <si>
    <t>Verificación del formato de paz y salvo con el lleno de los requisitos</t>
  </si>
  <si>
    <t>Paz y salvo revisados/ Personal Retirado</t>
  </si>
  <si>
    <t>Se modifica el formato de Paz y Salvo.</t>
  </si>
  <si>
    <t>Formato de Paz y Salvo.</t>
  </si>
  <si>
    <t>Falta de revisión por parte de un abogado, para la observancia de la normatividad vigente en los actos administrativos de las diferentes situaciones administrativas</t>
  </si>
  <si>
    <t>La acción estipulada no está orientada a eliminar la causa raíz. No se le da avance</t>
  </si>
  <si>
    <t>Se realizan notificación personal y aviso para los actos administrativos que se requieran notificar.</t>
  </si>
  <si>
    <t xml:space="preserve">Se evidenció que para ajustar el tema de la notificación de los actos administrativos proferidos por el Proceso e Gestión del Talento Humano, se construyó el formato de notificación para lograr subsanar el tema relacionado con los 10 días a que se tiene derecho para hacer uso del recurso de reposición.    </t>
  </si>
  <si>
    <t xml:space="preserve">Se evidenció que para ajustar el tema de la notificación de los actos administrativos proferidos por el Proceso de Gestión del Talento Humano, se construyó el formato xxxxx, para lograr subsanar el tema relacionado con los 10 días a que se tiene derecho para hacer uso del recurso de reposición.    </t>
  </si>
  <si>
    <t>Mejora Continua</t>
  </si>
  <si>
    <r>
      <t>4. De otro lado, no ha se definido la metodología para la “</t>
    </r>
    <r>
      <rPr>
        <b/>
        <sz val="11"/>
        <rFont val="Arial"/>
        <family val="2"/>
      </rPr>
      <t>Revisión por la Dirección</t>
    </r>
    <r>
      <rPr>
        <sz val="11"/>
        <rFont val="Arial"/>
        <family val="2"/>
      </rPr>
      <t>” y la Gestión de Indicadores de la DNBC.</t>
    </r>
  </si>
  <si>
    <t>4c. Incorporar en el manual SIGEC los lineamientos para la revisión por la Dirección y Elaborar documento guía Gestión de Indicadores</t>
  </si>
  <si>
    <t>Documentos elaborados</t>
  </si>
  <si>
    <t>Ingrid Mariño / Laura gonzalez</t>
  </si>
  <si>
    <t xml:space="preserve">Se incorporó en el  manual SIGEC los lineamientos para la revisión por la Dirección. </t>
  </si>
  <si>
    <t>Se incorporó en el  manual SIGEC los lineamientos para la revisión por la Dirección. 
Se evidencia acta de reunión del Comité Directivo del Sistema Integrado de Gestión y Control del 27 de noviembre en la cual se desarrolla la revisión por la Dirección.
No se cuenta con la guía para gestión de indicadores.</t>
  </si>
  <si>
    <t>En cuanto a la actividad pendiente correspondiente a la Elaboración documento guía Gestión de Indicadores, se genero un procedimiento para la gestión de los indicadores, el cual tiene como anexo los formatos de Ficha Tecnica de Indicador y Tablero de Indicadores.</t>
  </si>
  <si>
    <t>Se evidencia la elaboración y adopción el 07/11/2019 del procedimiento de Gestión de indicadores con sus respectivos anexos Formato Ficha Técnica y Tablero de Indicadores</t>
  </si>
  <si>
    <t>Se cumple con lo determinado en la acción planteada</t>
  </si>
  <si>
    <r>
      <t xml:space="preserve">5. En desarrollo de la auditoria se evidenciaron </t>
    </r>
    <r>
      <rPr>
        <b/>
        <sz val="11"/>
        <rFont val="Arial"/>
        <family val="2"/>
      </rPr>
      <t>riesgos inherentes al proceso</t>
    </r>
    <r>
      <rPr>
        <sz val="11"/>
        <rFont val="Arial"/>
        <family val="2"/>
      </rPr>
      <t xml:space="preserve"> en temas relacionados con la implementación del SIGEC, que no están contemplados en la matriz de riesgos, tales como el uso de las versiones vigentes de los documentos de cada proceso, el acceso a los documentos que componen el sistema por parte de los funcionarios y contratistas de la DNBC.</t>
    </r>
  </si>
  <si>
    <t>5. Revisar y actualizar según corresponda, el mapa de riesgos del proceso.</t>
  </si>
  <si>
    <t>Matriz de riesgos actualizada</t>
  </si>
  <si>
    <t>Se requiere continuar con la revisión del mapa de riesgos del proceso y actualizarlo de acuerdo con las recomendaciones de la auditoria interna realizada, actividad que se adelantará en el segundo semetre de 2019, una vez se cuente con elpersonal de apoyo para elproceso.</t>
  </si>
  <si>
    <t>La actualización de lo mapas de riesgos se encuentra programada continuar en  el segundo semestre del 2019.</t>
  </si>
  <si>
    <t>Se realizó el seguimiento al cumplimiento de lo controles de los riesgos del proceso, siendo el ultimo avance de seguimiento al riesgo "Políticas, instrumentos, lineamientos, técnicas, planes, orientaciones y metodologías y/o asesorías, desalineadas con la planeación estratégica de la DNBC y los requisitos del MIPG vigente" al 12 de noviembre de 2019. No obstante ya se realizó actualización de los Riesgos del proceso dando alcance a la metodologia y politica aprobada por la entidad en el 4Q de la vigencia del 2019, los cuales se esta a la espera de ser aprobados para que entren en vigencia para el 2020.</t>
  </si>
  <si>
    <t>Se realizó actualización de los Riesgos del proceso dando alcance a la metodología y política aprobada por la entidad en el cuarto trimestre de la vigencia del 2019</t>
  </si>
  <si>
    <t>Se ha desarrollado bajo la nueva metodología  adoptada por la DNBC, la identificación de Riesgos y establecimiento de controles</t>
  </si>
  <si>
    <t>7.  No se logró determinar el avance a la fecha del FURAG y AUTODIAGNOSTICO, ya que las actividades generadas para cumplirlas, aunque se incorporaron en el Plan de Acción Institucional, no es posible realizar su medición, por cuanto están mezcladas con todas las actividades a realizar en la vigencia 2018.
No se evidenció el avance en tiempo real, de los requisitos de MIPG con respecto a la línea base (FURAG y Autodiagnóstico)</t>
  </si>
  <si>
    <t>Identificar en el plan de acción las actividades formuladas como respuesta a los resultados del autodiagnóstico MIPG y FURAG II línea base</t>
  </si>
  <si>
    <t>Plan de acción con identificación de actividades</t>
  </si>
  <si>
    <t>En el mes de noviembre, de acuerdo con el plan de acción institucional se presentó el avance de MIPG, en Comité Directivo SIGEC y Revisión por la Dirección</t>
  </si>
  <si>
    <t>Se evidencia acta de reunión del Comité Directivo  del Sistema Integrado de Gestión y Control del 27 de noviembre en la cual se desarrolla la revisión por la Dirección.
Pendiente la verificar la inclusión de las acciones de acuerdo con la última medicción del FURAG.</t>
  </si>
  <si>
    <t>Se videncia la realización de la medición del FURAG</t>
  </si>
  <si>
    <t>Se evidencia acta de reunión del Comité Directivo  del Sistema Integrado de Gestión y Control del 27 de noviembre en la cual se desarrolla la revisión por la Dirección.
Pendiente la verificar la inclusión de las acciones de acuerdo con la última medición del FURAG.</t>
  </si>
  <si>
    <t>8.En el parágrafo del  artículo décimo segundo de la resolución 011 de 2018, se establece “Dentro de las reuniones del comité, al menos cada tres (3) meses se deberá incluir en la agenda, la aprobación y seguimiento a las acciones y estrategias adoptadas para la operación del Modelo Integrado de Planeación y Gestión –MIPG en el marco de la implementación del SIGEC”. En verificación de las actas generadas en cada uno de los comités celebrados no se evidenció los avances de la implementación del SIGEC.</t>
  </si>
  <si>
    <t>No hubo claridad de la forma como se presentarían los avances  del modelo integrado de planeación y gestión en el marco de implementación del SIGEC</t>
  </si>
  <si>
    <t xml:space="preserve">Dificultad en la medición de nivel de avance para la toma decisiones </t>
  </si>
  <si>
    <t>Elaborar informe de avance de la implementación del SIGEC por subsistemas y dimensiones</t>
  </si>
  <si>
    <t xml:space="preserve">Informes de avance e implementación </t>
  </si>
  <si>
    <t>Se elaboró el  informe de avance a septiembre de 2018, de la implementación del SIGEC por subsistemas y dimensiones, el cual se presentó en el Comité Directivo del mes de Octubre.</t>
  </si>
  <si>
    <t>Se evidencia la construcción de un informe de avance de implementación de SIGEC por parte del área de Planeación</t>
  </si>
  <si>
    <t xml:space="preserve">Se evidencia la construcción de la medición de FURAG </t>
  </si>
  <si>
    <t>Incluir los compromisos establecidos en la Resolución 011  de 2018, en el plan de acción del proceso de Mejora continua.</t>
  </si>
  <si>
    <t>Plan de acción con compromisos de Resolución 011 formulado</t>
  </si>
  <si>
    <t>Al formualr el plan de acción de la vigencia 2019, no se contaba con los resultados de la nueva medición de FURAG, se ajustrá el plan de acción con base en los nuevos resultados acorde con los recursos de cada proceso y compromisos para avanzar en la implementación de MIPG bajo los parámetros del DAFP</t>
  </si>
  <si>
    <t>Revisar la pertinencia de la acción.</t>
  </si>
  <si>
    <t>En la vigencia 2019, teniendo en cuenta que solo hasta el segundo semestre se tuvieron recursos para apoyar la operativización de los procesos, se dio inicio a las actividades de implementación de MIPG. De acuerdo con aval del Comité Directivo SIGEC la gestión del segundo semestre se medirá con la entrega final del plan de acción en el mes de diciembre (13), razón por la cual se solicita plazó para la entrega de la medición del avance del MIPG 2019 con el fin de generar el informe. De igual forma para 2020 se tendrá un nuevo lineamiento por parte del Ministerio del intrerior para informar sobre el avance en la implementación, basados en los resultados del FURAG, . Dentro de las prioridades estratégicas del sector esta el incrmento en más de 10 puntos la calificación del desempeño institucional,por compromiso definido como meta del  PLan Nacional de Desarrollo.</t>
  </si>
  <si>
    <t>Se generó una nueva resolución 469 de 2018 la cual deroga la 011 de 2018. Fueron incluidos los temas pertinentes a los avances de MIPG dentro del SIGEC</t>
  </si>
  <si>
    <t>9. No se dio cumplimiento a lo establecido en el acta # 6 del Comité Directivo del SIGEC, de fecha 29 de junio de 2018, en donde se aprobó realizar la notificación por parte del Representante de la Alta Dirección para del SIGEC al grupo de Gestores y Cogestores. De igual forma, no se han ejecutado los roles y responsabilidades establecidos en dicho artículo para dinamizar la implementación del SIGEC, según lo establecido en la resolución 011 de 2018, en su artículo 19.  “Equipo operativo está conformado por representantes de las distintas dependencias y disciplinas académicas que conforman la DNBC, quienes serán delegados por el Equipo Directivo, por escrito, (…)”.</t>
  </si>
  <si>
    <t>La carga laboral dificultó efectuar seguimiento al compromiso derivado de la Resolución 11/2018 y del Comité Directivo SIGEC, relacionado con el tema de Gestores y Cogestores.</t>
  </si>
  <si>
    <t>La carga laboral no permitió efectuar seguimiento al compromiso derivado de la Resolución 11/2018 y del Comité Directivo SIGEC relacionado con el tema de Gestores y Cogestores.</t>
  </si>
  <si>
    <t>Incumplimiento de la Resolución 011 de 2018
Limitaciones en la implementación del SIGEC</t>
  </si>
  <si>
    <t>Elaborar y notificar circular de delegación del equipo operativo SIGEC en la que se incluyan responsabilidades de acuerdo al rol.</t>
  </si>
  <si>
    <t>Circular elaborada y notificada</t>
  </si>
  <si>
    <t>Se elaboró y notificó a los servidores públicos correspondientes, la Circular de delegación del equipo operativo SIGEC en la que se incluyan responsabilidades de acuerdo al rol.</t>
  </si>
  <si>
    <t>Se evidencia memorando con número radicado 20181120000633 del septiembre 29 de 2018 Remitido por el Dr. Rainer Naranjo y dirgido a los Gestores y Cogestores del SIGEC en su calidad de Representante de la Dirección para el SIGEC de acuerdo a lo establecido en la resolucion 011 de 2018.</t>
  </si>
  <si>
    <t>Se evidenció a través del radicado 20193000008571 del 25/09/2019, la designación de los Gestores y Cogestores de los procesos.</t>
  </si>
  <si>
    <t>Se evidencia acta de reunión del Comité Directivo  del Sistema Integrado de Gestión y Control del 27 de noviembre en la cual se desarrolla la revisión por la Dirección.</t>
  </si>
  <si>
    <t>Incluir los compromisos establecidos en la Resolución 011 de 2018, en el plan de acción del proceso de Mejora continua.</t>
  </si>
  <si>
    <t>La resolución 011 fue actualizada con la Resolción 469 de 2018. En elplan de acción institucional 2019, se encuentran formulados los compromisos del propceso de Mejora continua.</t>
  </si>
  <si>
    <t>En las vigencias 2018 y 2019 se realizó la notificación por parte del Representante de la Alta Dirección para el SIGEC al grupo de Gestores y Cogestores, informando los roles y responsabilidades establecidos en las Resolución 011 y 469 de 2018 artículo 19 relacionado con actividad para la implementación del SIGEC,  “Equipo operativo está conformado por representantes de las distintas dependencias y disciplinas académicas que conforman la DNBC, quienes serán delegados por el Equipo Directivo, por escrito, (…)”. De igual forma el proceso en las sesiones de trabajo y socialización de los refrentes estratégicos  (Planes de mejora, Riesgos, Indicadores, etc) que se asociación a la implmentación de MIPG, ha hecho énfasis en las responsabilidades de líderes, gestores y cogestores.
Por lo anterior el proceso de Gestión de Análisis y Mejora Continua, considera que con las acciones ejecutadas se estaría subsanando el hallazgo identificado.</t>
  </si>
  <si>
    <t>10. En verificación del plan de acción del proceso se evidenció:
 Existen actividades establecidas en el Plan de Acción de 2018, planeadas para su cumplimiento en el primer trimestre del año, las cuales efectivamente se desarrollaron en el segundo trimestre de 2018 como “Revisar y actualizar la caracterización del proceso”.
 Hay dos (2) actividades que, en el segundo trimestre de 2018, presentan retardo como: “Revisar y actualizar los Procedimientos y formatos del proceso y Revisar y actualizar la Hoja de vida indicadores del proceso”.
Se encontró debilidad en el cumplimiento del plan de acción del proceso en cuanto la no ejecución oportuna de las actividades programadas, lo cual  podría generar hallazgos por parte de los Órganos de Control y vigilancia.</t>
  </si>
  <si>
    <t>El alto volumen de documentación que el proceso debe revisar para avalar metodológicamente la formulación de procedimientos, caracterizaciones y en general la documentación que hace parte del SIGEC, de todos los procesos que integran el sistema y que viene en rezago desde la vigencia pasada, ocasionó un represamiento en el proceso generando el incumplimiento en los tiempos definidos para cumplir con sus actividades.</t>
  </si>
  <si>
    <t>Incumplimiento de los planes y resultados esperados por parte de la Entidad
Se podrían generar hallazgos por parte de los Órganos de Control y vigilancia</t>
  </si>
  <si>
    <t>Culminar las actividades del plan de acción del proceso que se encuentren en rezago</t>
  </si>
  <si>
    <r>
      <t xml:space="preserve">(#Actividades del plan de acción del proceso en rezago culminadas/Total de actividades formuladas en el plan de acción del proceso rezagadas </t>
    </r>
    <r>
      <rPr>
        <b/>
        <sz val="11"/>
        <rFont val="Arial"/>
        <family val="2"/>
      </rPr>
      <t>(2))</t>
    </r>
    <r>
      <rPr>
        <sz val="11"/>
        <rFont val="Arial"/>
        <family val="2"/>
      </rPr>
      <t>*100</t>
    </r>
  </si>
  <si>
    <t>El promedio de cumplimiento del Plan acción del proceso alcanzó el 94% al cierre de la vigencia.</t>
  </si>
  <si>
    <t>Se evidencio el cumplimiento del Plan de acción del proceso en un 94%  con corte al cuarto cuatrimestre de 2018</t>
  </si>
  <si>
    <r>
      <t xml:space="preserve">Las dos actividades que no se ejecutaron en el plan de acción del proceso en la vigencia 2018, corresponden a: </t>
    </r>
    <r>
      <rPr>
        <b/>
        <sz val="11"/>
        <color theme="1"/>
        <rFont val="Arial"/>
        <family val="2"/>
      </rPr>
      <t>1. Llevar a cabo las actividades de actualización del diseño del SIGEC.</t>
    </r>
    <r>
      <rPr>
        <sz val="11"/>
        <color theme="1"/>
        <rFont val="Arial"/>
        <family val="2"/>
      </rPr>
      <t xml:space="preserve"> Y 2. Capacitar a los servidores públicos en la importancia de la estrategia de rendición de cuentas. En el plan de acción de la vigencia 2019, las actividades ejecutadas relacionadas con la actualización del diseño del SIGEC, posterior al primer semestre de 2019, de acuerdo con los recursos avalados para el proceso, consistieron en: Docuemntación de los procesos para lo cual se adelanto: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Es asía como al 30 de Noviembre se tiene un avance del 59% que corresponde a documentos Publicados 195 y 137  en proyeccion de creacion o actualización, esto tomando como base el ejercicio de proyección e identificación de documentos. 
Además de las actividades de documentación se avanzó en 
Alineación con la implementación del SIGEC. Se ha trabajado en la evaluación y reformulación de los indicadores y riesgos de cada uno de los procesos.
*Charlas y espacios de trabajo con los líderes, gestores y/o cogestor. 
*Política de riesgos aprobada por el Comité SIGEC
*Manual de riesgos articulado a lineamientos del DAFP.
*Diseño de instrumento para consolidar los Riesgos de la DNBC, basado en la política aprobada por la entidad y la metodología de Función Publica.
*Revisión y actualización procedimiento de Acciones correctivas, preventivas y de Mejora
*Rediseño de herramienta de Plan de Mejora
*Acompañamiento y asesoría metodológica a lideres, gestores y cogestores en la formulación y seguimiento de Planes de Mejora acorde con los informes de seguimiento y auditorías internas (FANO, SST, PQRSD, Austeridad en el gasto, Comité de Conciliación, E-Kogui, Seguimiento PM 30 de Noviembre).
En relación con la segunda actividad en la vigencia 2019, se realizó capacitación a los servidores públicos de la DNBC sobrela importancia de la rendición de cuentas.
</t>
    </r>
  </si>
  <si>
    <t>Se dio cumplimiento a las actividades que presentaban rezago en un 100%</t>
  </si>
  <si>
    <t>Formular instrumento interno de trabajo, en el que se identifique el documento SIGEC entregado por parte de los procesos, para revisión metodológica de Mejora Continua, con fechas de recibo y respuesta o trámite.</t>
  </si>
  <si>
    <t>Instrumento formulado</t>
  </si>
  <si>
    <t>Acción cumplida en revisión anterior</t>
  </si>
  <si>
    <t>En el seguimiento realizado con corte a octubre de 2018 se evidenció que se elaboró el instrumento interno de trabajo, en el que se identifique el documento SIGEC entregado por parte de los procesos, para revisión metodológica de Mejora Continua, con fechas de recibo y respuesta o trámite.</t>
  </si>
  <si>
    <t>Se evidencia la construcción de un instrumento para realizar el seguimiento de la gestión documental efectuada por el proceso de Mejora Continua el cual fue presentado el 28 de Noviembre de 2019</t>
  </si>
  <si>
    <t>Se construyó el instrumento de seguimiento de la gestión documental efectuada por el proceso de mejora continua</t>
  </si>
  <si>
    <t>Se construyó el instrumento de seguimiento de la gestión documental efectuada por el prceso de mejora continua</t>
  </si>
  <si>
    <t>11. En revisión del cumplimiento de la resolución 011 de 2018, se encontró que no se está cumpliendo con los roles y responsabilidades asignadas al Representante de la Alta Dirección para el SIGEC.</t>
  </si>
  <si>
    <t>Debilidad en la interiorización del rol asignado como representante de la alta Dirección para el SIGEC</t>
  </si>
  <si>
    <t xml:space="preserve">
Limitaciones en la implementación del SIGEC</t>
  </si>
  <si>
    <t>Realizar una mesa de trabajo entre el proceso de Mejora Continua y el responsable de la alta Dirección a fin de sensibilizar acerca de las responsabilidades que el rol delegado le asigna, acorde con la Resolución 011 de 2018.</t>
  </si>
  <si>
    <t>Mesa de trabajo realizada.</t>
  </si>
  <si>
    <t>El día 10 de Diciembre de 2018, se llevó acabo mesa de trabajo con el Subdirector Administrativo y Financiero, Dr Rainer Naranjo. Con el fin de sensibilizar acerca de las responsabilidades que el rol delegado le asigna, acorde con la Resolución 011 de 2018. Acción cumplida al 100%</t>
  </si>
  <si>
    <t>Se evidencia acta de mesa de trabajo con el Subdirector Administrativo y Financiero con la sensibilización  en diciembre 10 de 2018acerca de las responsabilidades que el rol de representante de la Dirección para el SIGEC de acuerdo con la Resolución 011 de 2018.</t>
  </si>
  <si>
    <t>Acción cumplida basado en el reporte anterior, Pues se evidencia realización de las actividades</t>
  </si>
  <si>
    <t>Definir con el Representante de la Alta Dirección para el SIGEC, compromisos frente a cada una de las responsabilidades establecidas en la Resolución 011 de 2018 y realizar seguimiento a los acuerdos.</t>
  </si>
  <si>
    <t>(# De compromisos realizados/ # De compromisos formulados)*100</t>
  </si>
  <si>
    <t>Ingrid Mariño / Laura gonzalez / Adriana Moreno/Rainer Naranjo</t>
  </si>
  <si>
    <t>En mesa de trabajo del 10 de diciembre se establecen compromisos por parte del Subdirector Administrativo. A la fecha se han cumplido con:
Formulación del Plan de acción institucional  2019 con acciones que aporten a la implemenación del SIG.
Socialización de 2 informes de avance del plan.
Divulgación por correo electrónico de oferta de capacitacion del DAFP.
Esta pendiente la actualización de delegación de gestors dado que no se contaba con el total de recursos humano de apoyo de la entidad.</t>
  </si>
  <si>
    <r>
      <t xml:space="preserve">12. Al realizar la revisión de los Indicadores de gestión asociados al Proceso de Mejora Continua, se cuenta con el indicador “Revisión y control de la documentación del SIGEC”, para el cual no se ha cumplido la meta establecida del 100%, tanto para el primero como para el segundo trimestre de 2018, ya que se logró un cumplimiento del 2% y 23% respectivamente.
De igual forma, no se cuenta con </t>
    </r>
    <r>
      <rPr>
        <b/>
        <sz val="11"/>
        <rFont val="Arial"/>
        <family val="2"/>
      </rPr>
      <t>indicadores</t>
    </r>
    <r>
      <rPr>
        <sz val="11"/>
        <rFont val="Arial"/>
        <family val="2"/>
      </rPr>
      <t xml:space="preserve"> que permitan medir los factores críticos de éxito del proceso.
No se ha dado cumplimento a la meta establecida para el indicador “Revisión y control de la documentación del SIGEC”, evidenciado en los dos reportes trimestrales</t>
    </r>
  </si>
  <si>
    <t>El alto volumen de documentación que el proceso debe revisar para avalar metodológicamente la formulación de procedimientos, caracterizaciones y en general la documentación que hace parte del SIGEC, de los procesos que integran el sistema y que viene en rezago desde la vigencia pasada, ocasionó un represamiento en el proceso generando el incumplimiento en los tiempos definidos para cumplir con sus actividades.</t>
  </si>
  <si>
    <t>Realizar una revisión y actualización de los indicadores del proceso identificando los factores críticos de éxito</t>
  </si>
  <si>
    <t>Indicadores del proceso revisados y actualizados</t>
  </si>
  <si>
    <t>Ingrid Mariño / Laura gonzalez / Adriana Moreno</t>
  </si>
  <si>
    <t>Se solicitan ampliar el plazo para revisión y actualización de indicadores del proceso</t>
  </si>
  <si>
    <t>No se evidencia evidencia avance.</t>
  </si>
  <si>
    <t>Con el proposito de definir indicadores que permitan medir los factores críticos de éxito del proceso, se determino replantear los indicadores del mismo, para lo cual se trabajo en la evaluación del objetivo basado en la metodologia SMART y asi redefinir los indicadores de tal manera que esten directamente relacionados con el objetivo. Se definen tres indicadores para el proceso.</t>
  </si>
  <si>
    <t>Se reformularon los indicadores del proceso, dejando definidos los siguientes; Eficacia de los procesos de la DNBC, Procesos acompañados en la implementación acción, satisfacción de los usuarios</t>
  </si>
  <si>
    <t>Se reformularon los indicadores del proceso, dejando definidos los siguientes; Eficacia de los procesos de la DNBC, Procesos acomppañados en la implementación acción, satisfacción de los usuarios</t>
  </si>
  <si>
    <r>
      <t>13. Al revisar la ejecución de las actividades establecidas en el p</t>
    </r>
    <r>
      <rPr>
        <b/>
        <sz val="11"/>
        <rFont val="Arial"/>
        <family val="2"/>
      </rPr>
      <t>lan de acción de cada proceso para dar cumplimiento a los requisitos del SIGEC</t>
    </r>
    <r>
      <rPr>
        <sz val="11"/>
        <rFont val="Arial"/>
        <family val="2"/>
      </rPr>
      <t>, se evidencia que no se están ejecutando de forma oportuna (ver anexos 1 “primer trimestre de 2018” y 2 “segundo trimestre de 2018”.) afectando su implementación y sostenibilidad.
Existen</t>
    </r>
    <r>
      <rPr>
        <b/>
        <sz val="11"/>
        <rFont val="Arial"/>
        <family val="2"/>
      </rPr>
      <t xml:space="preserve"> </t>
    </r>
    <r>
      <rPr>
        <sz val="11"/>
        <rFont val="Arial"/>
        <family val="2"/>
      </rPr>
      <t>procesos que no dieron cumplimiento a las actividades planteadas en el Plan de Acción de la vigencia 2018, lo cual podría generar el incumplimiento de los objetivos planteados en el Direccionamiento estratégico de la DNBC.</t>
    </r>
  </si>
  <si>
    <t>Debido al alto flujo de actividades propias de la gestión de cada proceso, no se ha logrado culminar la formalización de los documentos SIGEC y el alto volumen de documentación que el proceso de Gestión de Análisis y Mejora Continua, debe revisar para avalar metodológicamente la formulación de la documentación que hace parte del SIGEC, de los procesos que integran el sistema y que viene en rezago desde la vigencia pasada, ocasionó un represamiento en el proceso Gestión de Análisis y Mejora Continua, generando el incumplimiento en los tiempos definidos para cumplir con sus actividades.</t>
  </si>
  <si>
    <t>Acompañar y asesorar a los procesos para la culminación en la vigencia de las actividades de implementación SIGEC propuestas en el periodo</t>
  </si>
  <si>
    <r>
      <t xml:space="preserve">(# de procesos con actividades de implementación SIGEC culminadas/ # de procesos con actividades de implementación SIGEC propuestas en el plan de acción institucional </t>
    </r>
    <r>
      <rPr>
        <b/>
        <sz val="11"/>
        <rFont val="Arial"/>
        <family val="2"/>
      </rPr>
      <t>(30))</t>
    </r>
    <r>
      <rPr>
        <sz val="11"/>
        <rFont val="Arial"/>
        <family val="2"/>
      </rPr>
      <t>*100</t>
    </r>
  </si>
  <si>
    <t>de las 167 actividades programadas en la vigencia 154 alcanzaron un nivel de cumplimiento del 100%, una actividad con el 80%, 5 actividades al canzaron el 50% de cumplimiento, 1 actividad el 33% , 2 actividades el 25% y 4 actividades no avazaron el periodo para su cumplimiento. El promedio total de cumplimiento llego al 95%.</t>
  </si>
  <si>
    <t xml:space="preserve">Se evidencia cumplimiento del 94% del plan de acción del proceso Mejora Continua.
</t>
  </si>
  <si>
    <t xml:space="preserve">Las dos actividades que no se ejecutaron en el plan de acción del proceso en la vigencia 2018, corresponden a: 1. Llevar a cabo las actividades de actualización del diseño del SIGEC. Y 2. Capacitar a los servidores públicos en la importancia de la estrategia de rendición de cuentas. En el plan de acción de la vigencia 2019, las actividades ejecutadas relacionadas con la actualización del diseño del SIGEC, posterior al primer semestre de 2019, de acuerdo con los recursos avalados para el proceso, consistieron en: Docuemntación de los procesos para lo cual se adelanto: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Es asía como al 30 de Noviembre se tiene un avance del 59% que corresponde a documentos Publicados 195 y 137  en proyeccion de creacion o actualización, esto tomando como base el ejercicio de proyección e identificación de documentos. 
Además de las actividades de documentación se avanzó en 
Alineación con la implementación del SIGEC. Se ha trabajado en la evaluación y reformulación de los indicadores y riesgos de cada uno de los procesos.
*Charlas y espacios de trabajo con los líderes, gestores y/o cogestor. 
*Política de riesgos aprobada por el Comité SIGEC
*Manual de riesgos articulado a lineamientos del DAFP.
*Diseño de instrumento para consolidar los Riesgos de la DNBC, basado en la política aprobada por la entidad y la metodología de Función Publica.
*Revisión y actualización procedimiento de Acciones correctivas, preventivas y de Mejora
*Rediseño de herramienta de Plan de Mejora
*Acompañamiento y asesoría metodológica a lideres, gestores y cogestores en la formulación y seguimiento de Planes de Mejora acorde con los informes de seguimiento y auditorías internas (FANO, SST, PQRSD, Austeridad en el gasto, Comité de Conciliación, E-Kogui, Seguimiento PM 30 de Noviembre).
En relación con la segunda actividad en la vigencia 2019, se realizó capacitación a los servidores públicos de la DNBC sobrela importancia de la rendición de cuentas.
</t>
  </si>
  <si>
    <t>Se dio cumplimiento a las actividades de implementación del SIGEC  en un 100%</t>
  </si>
  <si>
    <t>14. En verificación de la aplicación de los lineamientos establecidos en el procedimiento para el control de documentos y registros se tomó como muestra los procesos Gestión de Cooperación Internacional   y Alianzas Estratégicas, Gestión de Comunicaciones, Coordinación Operativa, Gestión de Asuntos Disciplinarios, Gestión Documental y Gestión de Tecnología Informática se encontró:
a. No se tiene disponible los documentos y formatos en el punto de uso, evidenciado con los formatos monitoreo de medios, parcelador y lista de verificación asociados al proceso Gestión de Comunicaciones, así como el manual de cursos especializados del proceso Gestión de Cooperación Internacional y Alianzas Estratégicas.
b. El personal de la DBNC no tiene claro la forma de acceder a los documentos y formatos vigentes del SIGEC, evidenciado en Gestión de Asuntos Disciplinarios y Gestión de Comunicaciones.
c. En el Proceso Gestión de Asuntos Disciplinarios se observó el hábito de imprimir formatos “Listado de asistencia” como reserva, lo cual puede ocasionar que se usen formatos obsoletos.
d. Se evidenció que los documentos requeridos para la ejecución de los procesos no han sido formalizados, tan solo se cuenta con las caracterizaciones de proceso y por lo tanto no se asegura la ejecución de actividades de forma estandarizada.</t>
  </si>
  <si>
    <t>No hay claridad y apropiación por parte de los usuarios de la entidad sobre el manejo de la documentación que hace parte del Sistema Integrado de Gestión, tanto en el uso de formatos como en la aplicación de los procedimientos que se tienen al respecto.
De igual forma debido al alto flujo de actividades propias de la gestión de cada proceso, no se ha logrado culminar la formalización de formatos mencionados en los procedimientos para la estandarización en la ejecución de actividades.</t>
  </si>
  <si>
    <t>Confusión y afectación de actividades por posible uso de documentos obsoletos
o esta:
Posible generación de incumplimientos o desviaciones en la gestión de los procesos ante falta de metodologías estandarizadas.</t>
  </si>
  <si>
    <t>a. Publicar los formatos aprobados del Proceso de Gestión de Comunicaciones en la Carpeta SIGEC</t>
  </si>
  <si>
    <t>Carpeta de formatos del Proceso de Comunicaciones Publicadas</t>
  </si>
  <si>
    <t>Cumplida en periodo anterior ya revisado</t>
  </si>
  <si>
    <t>Acción verificada en el seguiento anterior</t>
  </si>
  <si>
    <t>Se verifico el cumplimiento de la publicación de los documentos del Proceso de Gestión de Comunicaciones</t>
  </si>
  <si>
    <t>d. Acompañar y asesorar a los procesos para la culminación de la documentación SIGEC.</t>
  </si>
  <si>
    <t>(# de procesos con documentos SIGEC formalizados/ # Total de procesos)*100</t>
  </si>
  <si>
    <t>Se solicita ampliar la fecha con el fin de realizar un inventarios general d la documentación y ajustar las metas acorde con la documentación requerida por cada uno de los procesos</t>
  </si>
  <si>
    <t>No se evidencia evidencia avance con respecto al seguimiento anterior.</t>
  </si>
  <si>
    <t>Se publicó una pieza grafica que ademas de llegar a los correos quedo como imagen de fondo de los equipos , con el fin de mostrar la ruta de acceso a los documentos del SIGEC, dentro de las reuniones de seguimiento o mesas de trabajo con los procesos se les ha mostrado la ruta de acceso de todos los documentos vigentes dentro del SIGEC con el proposito de que puedan consultar y conocer los documentos del sistema. Y se ha sensibilizado a todos los gestores y cogestores en las rutas de los documentos de su proceso y los transversales.
Si bien es cierto que el Proceso de Gestión de análisis y mejora continua, es responsable de  asesorar, apoyar y acompañar metodologicamente en el levantamiento de la documentación de los procesos de la entidad, para la vigencia 2019 solo se contó a partir del segundo semestre con el recurso necesario para el proceso, por lo cual se dio inicio al analisis documental a través de las siguientes etapas: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Obteniendo los siguientes resultados:  Publicados actualmente 195 y 137 documentos en proyeccion de creacion o actualización, correspondientes al 59% de documentación de documentos tomando como base el ejercicio de proyección e identificación de documentos. 
Es importante precisar frente al indicador de la acción que el avance es del 100%, dado que a la fecha la totalidad de los procesos se encuentran documentados.</t>
  </si>
  <si>
    <t>El proceso de mejora continua ha adelantado las actividades de acompañamiento y asesoría en la documentación de los procesos</t>
  </si>
  <si>
    <t>b. y c. Sensibilización acerca del uso de la carpeta compartida.</t>
  </si>
  <si>
    <t>(# de puestos de trabajo sensibilizados acerca del uso de la carpeta compartida/ # de puestos de trabajo)*100</t>
  </si>
  <si>
    <t xml:space="preserve">Ingrid Mariño </t>
  </si>
  <si>
    <t>Se solicita ampliar elplazo para realizar la atividad p´ropuesta en el segundo semestre de 2019</t>
  </si>
  <si>
    <t>No se reportó avance</t>
  </si>
  <si>
    <t>Se publico una pieza grafica que ademas de llegar a los correos quedo como imagen de fondo de los equipos que TI informo ser posible, con el fin de mostrar la ruta de acceso a los documentos del SIGEC, dentro de las reuniones de seguimiento o mesas de trabajo con los procesos se les ha mostrado la ruta de acceso de todos los documentos vigentes dentro del SIGEC con el proposito de que puedan consultar y conocer los documentos del sistema. Y se ha sensibilizado a todos los gestores y cogestores en las rutas de los documentos de su proceso y los transversales.</t>
  </si>
  <si>
    <t>Se evidencia la realización de diferentes actividades de sensibilización acerca del uso de la carpeta compartida SIGEC</t>
  </si>
  <si>
    <t>15.En revisión de la administración de los riesgos de gestión, corrupción y seguridad digital se encontró: 
 No se ha establecido la política de administración de riesgos. 
 Aunque se ha avanzado en la identificación mapas de riesgos de los procesos de la DNBC, aún no se ha formalizado la metodología y el estándar de administración de riesgos. 
 La DNBC se encuentra en proceso de ajuste de la herramienta “Mapas de riesgo” de acuerdo con la Guía para la Administración de los Riesgos de Gestión, Corrupción y Seguridad Digital y el diseño de controles en Entidades Públicas versión 1.</t>
  </si>
  <si>
    <t xml:space="preserve">Los cambios en los lineamientos emitidos por parte del DAFP frente a la gestión del riesgo y Manual Operativo de MIPG durante la vigencia, han dificultado la actualización y formalización de la Política de Administración de Riesgos </t>
  </si>
  <si>
    <t xml:space="preserve">Incremento en la probabilidad de materialización de riesgos </t>
  </si>
  <si>
    <t>Actualizar la Guía de Administración de Riesgos de la DNBC de acuerdo a los lineamientos establecidos en la Guía DAFP de administración de los riesgos de gestión, corrupción y seguridad digital y conforme a la retroalimentación de mesa de trabajo con Control Interno.</t>
  </si>
  <si>
    <t>Guía de Administración de Riesgos DNBC actualizada</t>
  </si>
  <si>
    <t>Se solicita ampliar elplazo para realizar la atividad propuesta en el segundo semestre de 2019</t>
  </si>
  <si>
    <t>Se cuenta con la Politica, Metodologia y Mapa de Riesgos definido y publicado. A la fecha todos los procesos cuentan con su redefinicion de su objetivo e identificación de riesgos, solo falta el 50% de los procesos por la identificacin de los controles. Se espera tener el mapa completo hasta la etapa de controles para el 20 de diciembre 2019 (aprobado). (La ponderación del grado de avance se define bajo 3 grandes criterios: Definición de Policita de Riesgos, Implementación de metodologia de Riesgos y como tercer criterio el Mapa de Riesgos (siendo este considerado en un cumplimiento del 50% sobre su participacion sobre los 3 criterios).
De acuerdo con el indicador se cuenta con el manual de riesgos actualizado. cumpliendo al 100%.</t>
  </si>
  <si>
    <t>Se realizó actualización de los Riesgos de los procesos dando alcance a la metodología y política aprobada por la entidad en el cuarto trimestre de la vigencia del 2019</t>
  </si>
  <si>
    <t>Se realizó actualización de los Mapas de Riesgos del proceso dando alcance a la metodología y política aprobada por la entidad en el cuarto trimestre de la vigencia del 2019</t>
  </si>
  <si>
    <t>Se realizó actualización de los mapas de Riesgos de los procesos dando alcance a la metodologia y politica aprobada por la entidad en el cuarto trimestre de la vigencia del 2019</t>
  </si>
  <si>
    <t>Culminar los ajustes de las matrices de riesgos de los procesos conforme a las observaciones del seguimiento realizadas por parte de Control Interno.</t>
  </si>
  <si>
    <t>(#Procesos con mapas de riesgos ajustados/ # Total de Procesos)*100</t>
  </si>
  <si>
    <t>Para los Riesgos de Corrupción se sustenta la misma descripción de avance que el hallazgo 154.
Para los Riesgo de Seguridad Digital , se viene trabajando en conjunto con TI, con el apoyo del los consultores del contrató 078 de 2019, quienes de manera integrada con TI, Planeacion y Gestion Documental, han definido lineamientos para la identificación de los activos de información de los cuales se despliegan los Riesgos de Seguridad Digital. Es asi como se espera hacer los ajuestes pertienentes dentro de la politica y metodologia que puedan incluir los riesgos digitales de la DNBC. Se espera tener las observaciones de ajuste y formalizarlas mediante publicación antes del 20 de diciembre de 2019, dado que hasta ahora estan haciendo el analisis de la situación.
A la fecha todos los procesos cuentan con su redefinicion de su objetivo e identificación de riesgos, solo falta el 50% de los procesos por la identificacin de los controles. Se espera tener el mapa completo hasta la etapa de controles para el 20 de diciembre 2019 (aprobado). (La ponderación del grado de avance se define bajo 3 grandes criterios: Definición de Policita de Riesgos, Implementación de metodologia de Riesgos y como tercer criterio el Mapa de Riesgos (siendo este considerado en un cumplimiento del 50% sobre su participacion sobre los 3 criterios).</t>
  </si>
  <si>
    <t>Se realizó la actualización de los mapas de Riesgos de los proceso dando alcance a la metodología y política aprobada por la entidad en el cuarto trimestre de la vigencia del 2019</t>
  </si>
  <si>
    <t>Se realizó la actualización de los mapas de Riesgos de los procesos dando alcance a la metodologia y politica aprobada por la entidad en el cuarto trimestre de la vigencia del 2019</t>
  </si>
  <si>
    <t xml:space="preserve">Se han identificado tres (3) riesgos de gestión del proceso (“vencimiento de términos”, “Respuestas diferentes a un mismo requerimiento”, “falta de notificación o notificación inadecuada”); sin embargo se evidencia que los tres (3) riesgos se han materializado, por lo tanto no se han establecido los controles adecuados.
 Incluir al proceso, el riesgo relacionado con la interposición de tutelas contra la Entidad por la no respuesta a las peticiones, cuya consecuencia puede generar un fallo adverso y en caso extremo un incidente de desacato, por lo cual es necesario implementarlo, así como sus controles. </t>
  </si>
  <si>
    <r>
      <rPr>
        <b/>
        <sz val="11"/>
        <rFont val="Arial"/>
        <family val="2"/>
      </rPr>
      <t xml:space="preserve">1er Por qué: </t>
    </r>
    <r>
      <rPr>
        <sz val="11"/>
        <rFont val="Arial"/>
        <family val="2"/>
      </rPr>
      <t xml:space="preserve">Porque no se han establecido los controles que permitan atacar la causa para mitigar los riesgos identificados.
</t>
    </r>
    <r>
      <rPr>
        <b/>
        <sz val="11"/>
        <rFont val="Arial"/>
        <family val="2"/>
      </rPr>
      <t>2º Por qué:</t>
    </r>
    <r>
      <rPr>
        <sz val="11"/>
        <rFont val="Arial"/>
        <family val="2"/>
      </rPr>
      <t xml:space="preserve"> Porque no se identificaron adecuadamente factores internos y externos que permitieran identificar las causas que generarían el riesgo.
</t>
    </r>
    <r>
      <rPr>
        <b/>
        <sz val="11"/>
        <rFont val="Arial"/>
        <family val="2"/>
      </rPr>
      <t>3er Por qué:</t>
    </r>
    <r>
      <rPr>
        <sz val="11"/>
        <rFont val="Arial"/>
        <family val="2"/>
      </rPr>
      <t xml:space="preserve"> Porque no se hizo un análisis exhaustivo en el ejercicio de identificación de factores internos y externos. </t>
    </r>
  </si>
  <si>
    <t xml:space="preserve">No se hizo un análisis exhaustivo en el ejercicio de identificación de factores internos y externos. </t>
  </si>
  <si>
    <t>Materialización de los riesgos y sus efectos</t>
  </si>
  <si>
    <t>Realizar nuevamente un análisis de los factores internos y externos que lleven a actualización del mapa de riesgos de gestión, el cual incluya los nuevos controles.</t>
  </si>
  <si>
    <t xml:space="preserve">Mapa de riesgos de gestión  actualizado </t>
  </si>
  <si>
    <t xml:space="preserve">Con fecha  30 de octubre de  2018, la Oficina de Planeación devuelve por correo al proceso de atención al ciudadano el mapa de riesgos para relizar los ajustes respectivos para lograr su aprobación. </t>
  </si>
  <si>
    <t xml:space="preserve">Revisar metodologia para estructurar el mapa de riesgos con la nueva guia establecida por el DAFP.
Revisar la inclusión en el mapa de riesgos  el  riesgo relacionado con el  tema de tutelas  por presunta violación al derecho de petición , toda vez que el trámite de tutelas es del resorte jurídico     </t>
  </si>
  <si>
    <t>Se evidenció la elaboración del mapa de riesgos de proceso de acuerdo con nueva metodología establecida en la entidad.</t>
  </si>
  <si>
    <t>De acuerdo con lo establecido en las Estrategias para la construcción del Plan Anticorrupción y de Atención al Ciudadano, se ha dado cumplimiento parcial a los requerimientos establecidos, se cuenta con digiturno manual y medición de la satisfacción del ciudadano, sin embargo, en la actualidad no se está dando cumplimiento a los siguientes ítems:
Establecer procedimientos, diseñar espacios físicos y disponer de facilidades estructurales para la atención prioritaria a personas en situación de discapacidad 
Generar incentivos a los servidores públicos de las áreas de atención al ciudadano</t>
  </si>
  <si>
    <t xml:space="preserve">
1er Por qué: No es posible efectuar las adecuaciones en los espacios físicos de la DNBC.  
2do Por qué: Porque la Entidad no cuenta con instalaciones propias y se debe contar con la autorización del arrendador.
3er Por qué: Porque el contrató de la vigencia 2017 no cuenta con cláusulas que permitan efectuar modificaciones a las instalaciones que requiere  la atención prioritaria a personas en situación de discapacidad.</t>
  </si>
  <si>
    <t>El contrató de la vigencia 2017 no cuenta con cláusulas que permitan efectuarlas  modificaciones a las instalaciones que requiere  la atención prioritaria a personas en situación de discapacidad.</t>
  </si>
  <si>
    <t>Incumplimiento de las normas Ley 361/1997, Ley 1145/2007, Ley 1346/2009 y afectación a los usuarios en condición de discapacidad</t>
  </si>
  <si>
    <t>Realizar las adecuaciones necesarias de acuerdo al diagnóstico de los espacios físicos para la oficina de atención al ciudadano.</t>
  </si>
  <si>
    <t>% recursos asignados= (recursos asignados para adecuar los espacios físicos/recursos solicitados)*100</t>
  </si>
  <si>
    <t>Se manifestó por parte del dueño de la propiedad que relizarle cambio estructurales al inmueble no son viables.</t>
  </si>
  <si>
    <t xml:space="preserve">Dificultades para lograr su ejecución debido a la aprobación presupuestal para este tema </t>
  </si>
  <si>
    <t>Se realizaron adecuacion fisica para la atencion presencial y personalizada de los ciudadanos, igualmente se notifica que por limitaciones del contrató de arrendamiento no es posible hacer mas modificaciones al inmueble.</t>
  </si>
  <si>
    <t>Se evidenció la adecuación del espacio físico para la atención de los Ciudadanos.</t>
  </si>
  <si>
    <t>Adquirir una diadema, cámara web y teléfono permitiendo realizar un convenio con el centro de relevo con el fin de fortalecerla atención prioritaria de personas con discapacidad.</t>
  </si>
  <si>
    <t>Herramientas implementadas</t>
  </si>
  <si>
    <t>Rainer Narval</t>
  </si>
  <si>
    <t xml:space="preserve">Los elementos fueron adquiridos en el 2018. El tema del centro de relevo no fue aprobado por tema presupuestal. </t>
  </si>
  <si>
    <t xml:space="preserve">Se adquirió una diadema y cámara web, teléfono en el año 2018. Respecto al convenio con el centro de relevo, se tiene que:  
El Centro de Relevo del Ministerio de Tecnologías de la Información y las Comunicaciones, a través de un comunicado publicado en la 
página web (https://centroderelevo.gov.co/632/w3-propertyvalue- 15347.html), manifestó que:  
“Cabe la oportunidad para indicar a los usuarios del servicio que en la vigencia 2019 podrán seguir encontrado los contenidos instructivos de modo de uso y apoyos con la resolución de inquietudes en videos accesibles alojados en nuestro sitio web www.centroderelevo.gov.co y por lo tanto no serán necesarias la realización de pruebas técnicas, acuerdos, capacitaciones, asesorías, memorandos de entendimiento, convenios, alianzas así como tampoco se expedirán certificaciones sobre la implementación o uso, ni reportes o estadísticas de los servicios prestados. Teniendo en cuenta a que en este año hemos contado con un gran número de acceso por parte de entidades privadas y públicas donde no han tenido un usuario sordo real para comunicarse y conocedores de que el proyecto del Centro de Relevo está diseñado para atender y garantizar el acceso a las comunicaciones de las personas sordas queremos recomendarles que en caso de que una persona sorda llegue a su entidad y desee usar el servicio deberá ingresar con el usuario de la persona sorda para ser atendido, de esta forma estamos protegiendo los recursos invertidos en estas comunicaciones. Por supuesto, es de interés del MINTIC y FENASCOL que más personas sordas sordas pueda acceder a diversos entornos comunicativos mediados por nuestros servicios, y es por ello que siempre les solicitaremos que sea la persona sorda, como sujeto de este derecho, que acceda con su propio usuario, de este modo velamos por que los recursos del proyecto se ejecuten con el fin apropiado. Recuerde que las personas sordas que tengan dificultad en hacer su registro, pueden comunicarse con nuestro canal vía whatsapp 312 716 04 21 donde serán apoyados usando la lengua de señas colombiana y así solucionar cualquier inquietud que tengan.” Subrayado fuera del texto. Por lo anterior, y en aras de garantizar las medidas de austeridad en el gasto, no es necesaria la suscripción de un convenio con el centro de relevo, ya que en el evento de que una persona sorda llegue a la DNBC y desee utilizar el servicio deberá ingresar con el usuario de la persona sorda para ser atendido. </t>
  </si>
  <si>
    <t>Se adquirió una diadema y cámara web, teléfono celular para la atención de los Ciudadanos. Así como también se verificó la información referente al uso de las herramientas del centro de relevo.</t>
  </si>
  <si>
    <t>Incluir en el plan de bienestar e incentivos 2017, un reconocimiento para destacar el desempeño de los servidores en relación al servicio prestado al ciudadano.</t>
  </si>
  <si>
    <t># Reconocimientos Realizados por semestre</t>
  </si>
  <si>
    <t xml:space="preserve">Los incentivos realizados consistieron en enviar un correo electronico felicitando  a los servidores que atendieron de manera personal al ciudadano.  </t>
  </si>
  <si>
    <t xml:space="preserve">El reconocimiento se hizo publico a través de mensajes internos en los equipos. </t>
  </si>
  <si>
    <t>Se evidenció la acción cumplida en trimestre anterior</t>
  </si>
  <si>
    <t>Se evidenció la acción cumplida en trimestre anterior, seguimiento 15/07/2019</t>
  </si>
  <si>
    <t>Aunque se cuenta con la Política de Protección de datos de acuerdo con lo establecido en los artículos 17 y 18 de la Ley 1581 de 2012, la cual fue aprobada en Comité Directivo de Noviembre 29 de 2016, aún no se ha publicado ni socializado.</t>
  </si>
  <si>
    <r>
      <rPr>
        <b/>
        <sz val="11"/>
        <rFont val="Arial"/>
        <family val="2"/>
      </rPr>
      <t xml:space="preserve">1er Por qué: </t>
    </r>
    <r>
      <rPr>
        <sz val="11"/>
        <rFont val="Arial"/>
        <family val="2"/>
      </rPr>
      <t xml:space="preserve">Porque los funcionarios encargados de la elaboración de la política de protección de datos personales no realizaron la socialización en su momento.
</t>
    </r>
    <r>
      <rPr>
        <b/>
        <sz val="11"/>
        <rFont val="Arial"/>
        <family val="2"/>
      </rPr>
      <t>2º Por qué:</t>
    </r>
    <r>
      <rPr>
        <sz val="11"/>
        <rFont val="Arial"/>
        <family val="2"/>
      </rPr>
      <t xml:space="preserve"> Porque hay  alta carga laboral de las personas encargadas  impidió la programación de la socialización adicional de la fecha de aprobación  puesto que una sola persona debe atender todos los canales de atención al Ciudadano, realizar los informes mensuales y trimestrales, el seguimiento a la oportuna respuesta de las PQRSD y generar alertas semanales. 
</t>
    </r>
    <r>
      <rPr>
        <b/>
        <sz val="11"/>
        <rFont val="Arial"/>
        <family val="2"/>
      </rPr>
      <t>3er Por qué:</t>
    </r>
    <r>
      <rPr>
        <sz val="11"/>
        <rFont val="Arial"/>
        <family val="2"/>
      </rPr>
      <t xml:space="preserve"> Porque la Entidad no cuenta con los recursos suficientes para contratar a la cantidad de personal suficiente, por tanto en el ejercicio de priorización de recursos se determinó que hay otras necesidades urgentes que atender por parte de la DNBC.</t>
    </r>
  </si>
  <si>
    <t>La Entidad no cuenta con los recursos suficientes para contratar a la cantidad de personal suficiente, por tanto en el ejercicio de priorización de recursos se determinó que hay otras necesidades urgentes que atender por parte de la DNBC.</t>
  </si>
  <si>
    <t>Incumplimiento de las actividades propuestas en los diferentes planes y posibles aperturas de investigaciones por incumplimiento de la normatividad.</t>
  </si>
  <si>
    <t>Establecer y asignar el presupuesto requerido para contratar al personal requerido para el proceso</t>
  </si>
  <si>
    <t>% recursos asignados= (recursos asignados para contratar al personal /recursos solicitados)*100</t>
  </si>
  <si>
    <t>Se evidenció en el SIGEC que se encuentra formalizada la política de protección de datos personales con fecha 21/12/2018</t>
  </si>
  <si>
    <t>Realizar socialización de la política de protección de datos</t>
  </si>
  <si>
    <t>Vanessa Álvarez/ Ing. Edgardo Mandón</t>
  </si>
  <si>
    <t>No se evidenciaron criterios o lineamientos para la adecuada distribución de la correspondencia que ingresa a la entidad, lo que conlleva a que algunos asuntos sean clasificados como  PQRSD, desde la oficina de correspondencia, sin que cuenten con las características como tales, generando desgaste administrativo.</t>
  </si>
  <si>
    <r>
      <rPr>
        <b/>
        <sz val="11"/>
        <color theme="1"/>
        <rFont val="Arial"/>
        <family val="2"/>
      </rPr>
      <t xml:space="preserve">1er Por qué: </t>
    </r>
    <r>
      <rPr>
        <sz val="11"/>
        <color theme="1"/>
        <rFont val="Arial"/>
        <family val="2"/>
      </rPr>
      <t xml:space="preserve">Porque el servidor público encargado no tenía los conocimientos para la adecuada clasificación y distribución de la correspondencia que ingresa a la Entidad.
</t>
    </r>
    <r>
      <rPr>
        <b/>
        <sz val="11"/>
        <color theme="1"/>
        <rFont val="Arial"/>
        <family val="2"/>
      </rPr>
      <t>2º Por qué:</t>
    </r>
    <r>
      <rPr>
        <sz val="11"/>
        <color theme="1"/>
        <rFont val="Arial"/>
        <family val="2"/>
      </rPr>
      <t xml:space="preserve"> Porque no se contaba con personal que pudiera impartir capacitación a dicho servidor.
</t>
    </r>
    <r>
      <rPr>
        <b/>
        <sz val="11"/>
        <color theme="1"/>
        <rFont val="Arial"/>
        <family val="2"/>
      </rPr>
      <t>3er Por qué:</t>
    </r>
    <r>
      <rPr>
        <sz val="11"/>
        <color theme="1"/>
        <rFont val="Arial"/>
        <family val="2"/>
      </rPr>
      <t xml:space="preserve"> Porque cuando se ubicó al servidor público en este puesto, no existía un método formal que señalara los criterios para la clasificación de la correspondencia.</t>
    </r>
  </si>
  <si>
    <t xml:space="preserve">Desgaste administrativo por la clasificación y distribución errónea de la correspondencia. </t>
  </si>
  <si>
    <r>
      <t>Revisar y actualizar el procedimiento "Recepción, radicación, distribución, envío de comunicaciones y devoluciones", de tal forma que se especifiquen los</t>
    </r>
    <r>
      <rPr>
        <b/>
        <sz val="11"/>
        <rFont val="Arial"/>
        <family val="2"/>
      </rPr>
      <t xml:space="preserve"> criterios para la clasificación y  distribución de la correspondencia.</t>
    </r>
  </si>
  <si>
    <t>Procedimiento revisado y actualizado</t>
  </si>
  <si>
    <t xml:space="preserve">Para la vigencia 201 7,  se  entregó el procedimiento para revisión y aprobación de planeación, sin embargo el proceso de archivo al no contar con personal no ha sido validado.     </t>
  </si>
  <si>
    <t>Se actualizó y aprobó el Procedimiento de Correspondencia realizado por el proceso de gestión documental.</t>
  </si>
  <si>
    <t>Se evidenció la formalización del procedimiento correspondencia con fecha 22 de noviembre de 2019.</t>
  </si>
  <si>
    <t xml:space="preserve">Capacitar al responsable en el proceso de gestión documental encargado de recibir y radicar correspondencia. </t>
  </si>
  <si>
    <t xml:space="preserve">Se realizó capacitación al contratista Sebastián Muñoz el día 15 de junio del 2018 para el recibo y distribución física de la documentación radicada en la Dirección. </t>
  </si>
  <si>
    <t xml:space="preserve">Se estableció que la actividad propuesta fue eficaz, teniendo en cuenta el cumplimiento de lo programado.
</t>
  </si>
  <si>
    <t>Acción cumplida con anterioridad</t>
  </si>
  <si>
    <t>Se evidenció incumplimiento al Plan de Mejoramiento resultante de la auditoria proceso realizado a agosto de 2016, así como carencia de autoevaluación del proceso, lo que conlleva que los hallazgos o NC evidenciadas a Junio 30 de 2016 son en su mayoría repetitivas a Diciembre 31 de 2016.
19. Se evidenció incumplimiento al Plan de Mejoramiento resultante de la auditoría al proceso realizada a abril de 2017, así como carencia de autoevaluación del proceso, lo que conlleva que los hallazgos o NC son en su mayoría repetitivas a Octubre de 2017.
 Cumplir las acciones establecidas en los Planes de Mejoramiento generados de informes anteriores, ya que con ello se lograría mayor eficiencia y eficacia en las actividades propias del proceso de Gestión de Atención al Usuario.</t>
  </si>
  <si>
    <r>
      <rPr>
        <b/>
        <sz val="11"/>
        <rFont val="Arial"/>
        <family val="2"/>
      </rPr>
      <t xml:space="preserve">1er Por qué: </t>
    </r>
    <r>
      <rPr>
        <sz val="11"/>
        <rFont val="Arial"/>
        <family val="2"/>
      </rPr>
      <t xml:space="preserve">Porque hay  alta carga laboral de la persona encargada, puesto que una sola persona debe atender todos los canales de atención al Ciudadano, realizar los informes mensuales y trimestrales, el seguimiento a la oportuna respuesta de las PQRSD y generar alertas semanales.
</t>
    </r>
    <r>
      <rPr>
        <b/>
        <sz val="11"/>
        <rFont val="Arial"/>
        <family val="2"/>
      </rPr>
      <t>2º Por qué:</t>
    </r>
    <r>
      <rPr>
        <sz val="11"/>
        <rFont val="Arial"/>
        <family val="2"/>
      </rPr>
      <t xml:space="preserve"> Porque es necesario conformar el equipo de trabajo requerido para la Oficina de Atención al Usuario, de acuerdo a la norma, para atender el incremento en la cantidad de PQRSD dado que hay mayor conocimiento de los servicios que ofrece la Entidad, así como el aumento de la creación de cuerpos de bomberos.
</t>
    </r>
    <r>
      <rPr>
        <b/>
        <sz val="11"/>
        <rFont val="Arial"/>
        <family val="2"/>
      </rPr>
      <t>3er Por qué:</t>
    </r>
    <r>
      <rPr>
        <sz val="11"/>
        <rFont val="Arial"/>
        <family val="2"/>
      </rPr>
      <t xml:space="preserve"> Porque la Entidad no cuenta con los recursos suficientes para contratar al personal requerido  para conformar el equipo de atención al usuario, por tanto en el ejercicio de priorización de recursos se determinó que hay otras necesidades urgentes que atender por parte de la DNBC.</t>
    </r>
  </si>
  <si>
    <t>La Entidad no cuenta con los recursos suficientes para contratar al personal requerido para conformar el equipo de atención al usuario, por tanto en el ejercicio de priorización de recursos se determinó que hay otras necesidades urgentes que atender por parte de la DNBC.</t>
  </si>
  <si>
    <t>Establecer y asignar el presupuesto requerido para contratar al personal requerido para conformar el equipo de atención al usuario como lo determina la norma.</t>
  </si>
  <si>
    <t>Se evidencio ejecución de las acciones establecidas en plan de mejoramiento resultante de la auditoría realizada al proceso en 2016</t>
  </si>
  <si>
    <t>Realizar autoevaluación del proceso con el fin de identificar oportunidades de mejora y asegurar el cumplimiento de los planes.</t>
  </si>
  <si>
    <t>Autoevaluación del proceso e identificación de mejoras</t>
  </si>
  <si>
    <t xml:space="preserve">Se realizaron las autoevaluaciones hasta el mes de octubre del año pasado, para revisar la gestión de la Oficina de Atención al Usuario </t>
  </si>
  <si>
    <t xml:space="preserve">Recomendación: Realizar seguimiento a las acciones propuestas, con el fin de establecer si los controles están operando y los términos establecidos para su correción efectiva   </t>
  </si>
  <si>
    <t>Cumplimiento de las actividades establecidas en el Plan de mejoramiento de la vigencia 2016</t>
  </si>
  <si>
    <t>(# Actividades abiertas ejecutadas del Plan de mejoramiento/ # Actividades abiertas en el plan de mejoramiento)*100</t>
  </si>
  <si>
    <t xml:space="preserve">Teniendo en cuenta que el grupo de atencion al usuario  ya  cuenta con recurso humano desde la segunda semana del mes de julio de 2019, se reactivó las actividades necesarias para dar cumplimiento de acuerdo a las fechas de ejecución establecidas en el Plan de mejoramiento.    </t>
  </si>
  <si>
    <t xml:space="preserve">Se están adelantando actividades para el cumplimiento de todas las acciones establecidas en el Plan de Mejoramiento de Gestión de Atención al Usuario, acorde a la capacidad del Proceso y de la Entidad. </t>
  </si>
  <si>
    <r>
      <t>2. El personal cuenta con una actitud proactiva y abierta al cambio, sin embargo</t>
    </r>
    <r>
      <rPr>
        <b/>
        <sz val="11"/>
        <rFont val="Arial"/>
        <family val="2"/>
      </rPr>
      <t xml:space="preserve"> no se ha dado continuidad a la ejecución de  controles;</t>
    </r>
    <r>
      <rPr>
        <sz val="11"/>
        <rFont val="Arial"/>
        <family val="2"/>
      </rPr>
      <t xml:space="preserve"> durante el primer semestre de 2017 y a la fecha de la auditoria no se realizó el envío de informes semanales de </t>
    </r>
    <r>
      <rPr>
        <b/>
        <sz val="11"/>
        <rFont val="Arial"/>
        <family val="2"/>
      </rPr>
      <t>alerta de vencimiento a los responsables de las PQRSD</t>
    </r>
    <r>
      <rPr>
        <sz val="11"/>
        <rFont val="Arial"/>
        <family val="2"/>
      </rPr>
      <t xml:space="preserve">.
 Falta control por las áreas encargadas frente al vencimiento de los términos para dar respuesta de las PQRSD, en donde en muchas ocasiones se pierde su trazabilidad ya que en algunos casos no se realiza al directamente encargado para dar trámite, </t>
    </r>
    <r>
      <rPr>
        <b/>
        <sz val="11"/>
        <rFont val="Arial"/>
        <family val="2"/>
      </rPr>
      <t>lo que conlleva a que  el documento rote por diferentes áreas hasta llegar a la correcta</t>
    </r>
    <r>
      <rPr>
        <sz val="11"/>
        <rFont val="Arial"/>
        <family val="2"/>
      </rPr>
      <t xml:space="preserve">, no cumpliéndose con lo establecido en el procedimiento de Atención al Usuario. </t>
    </r>
  </si>
  <si>
    <t>Incumplimiento de los términos establecidos por Ley, posibles sanciones y afectación al usuario</t>
  </si>
  <si>
    <r>
      <t xml:space="preserve">Generar </t>
    </r>
    <r>
      <rPr>
        <b/>
        <sz val="11"/>
        <rFont val="Arial"/>
        <family val="2"/>
      </rPr>
      <t>alertas semanales</t>
    </r>
    <r>
      <rPr>
        <sz val="11"/>
        <rFont val="Arial"/>
        <family val="2"/>
      </rPr>
      <t xml:space="preserve"> de vencimiento, mediante correo electrónico, a todos los funcionarios o contratistas responsables de brindar respuestas a PQRSD y poner semanalmente</t>
    </r>
    <r>
      <rPr>
        <b/>
        <sz val="11"/>
        <rFont val="Arial"/>
        <family val="2"/>
      </rPr>
      <t xml:space="preserve"> fondo de pantalla </t>
    </r>
    <r>
      <rPr>
        <sz val="11"/>
        <rFont val="Arial"/>
        <family val="2"/>
      </rPr>
      <t>recordando consultar Orfeo.</t>
    </r>
  </si>
  <si>
    <t>(# de alertas semanales de vencimiento enviadas/# de alertas a enviar por mes)*100</t>
  </si>
  <si>
    <t>Durante todo el año 2018, como control se realizaron alertas semanales todos los viernes por medio de correo electrónico, de igual forma, semanalmente se ha publicado fondo de pantalla recordando consultar Orfeo..</t>
  </si>
  <si>
    <t xml:space="preserve">Se evidenció que por falta de personal durante el primer semestre la vigencia 2019, las actividades no se realizaron, pero teniendo en cuenta que ya se cuenta con personal estas se reanudarán.     </t>
  </si>
  <si>
    <t>Las Alertas se envian oportunamente todos los viernes a los correos de los funcionarios y contratistas responsables de dar respuesta a los peticionarios, el correo se envia con una imagen como campaña para los servidores de revisar constantemente su Orfeo. Se enviaron 10 alertas de vencimiento entre los meses de septiembre, octubre y noviembre.</t>
  </si>
  <si>
    <t>Sensibilizar a los funcionarios y contratistas, frente a la política de operación relacionada con las acciones que se deben adelantar, en caso que la PQRSD no sea competencia del área y/o de la DNBC</t>
  </si>
  <si>
    <t xml:space="preserve">No se ejecutó </t>
  </si>
  <si>
    <t xml:space="preserve">El formato de procedimientos fue debidamente aprobado por Dirección General , su socialización tiene fecha de vencimiento hasta el 6/12/19, por lo que la actividad se realizará antes de esta fecha. </t>
  </si>
  <si>
    <t>En el procedimiento de recepción, distribución, seguimiento y salida  de peticiones, quejas, reclamos, sugerencias y denuncias  se establecieron los lineamientos que se deben adelantar, en caso que la PQRSD no sea competencia de la DNBC</t>
  </si>
  <si>
    <t> Efectuar capacitación de los temas a cargo de la Entidad a los responsables de asignar las PQRSD, ya que en el periodo evaluado se evidenció que muchas de ellas fueron enviadas a servidores públicos que no tenían competencia de los temas, lo que ocasionó demora en que fueran allegadas a los concretamente encargados en darles respuesta. 
 No hay claridad respecto a algunos tipos de petición que recibe la DNBC, ya que inicialmente el documento se clasifica en el aplicativo ORFEO con un TRD por el proceso de Gestión de Atención al Usuario y posteriormente al llegar al Grupo de Formulación, Actualización, Acompañamiento Normativo y Operativo se modifica este TRD por otro diferente, por lo que es necesario efectuar una  retroalimentación entre el proceso de Gestión de Atención al Usuario y el Grupo de Formulación, Actualización, Acompañamiento Normativo y Operativo para   unificar  conceptos frente a la clasificación de las PQRSD.</t>
  </si>
  <si>
    <t xml:space="preserve">Realizar mesa de trabajo y recibir capacitación por parte del Proceso de Formulación, Actualización, Acompañamiento Normativo y Operativo, con la finalidad de unificar los conceptos frente a la clasificación de las PQRSD y tipos de PQRSD relacionados con los diferentes procesos, para garantizar su adecuado reparto. </t>
  </si>
  <si>
    <t>(# de sesiones realizadas con FANO/# de sesiones programadas)*100</t>
  </si>
  <si>
    <t>Andrés García / Ronny Romero</t>
  </si>
  <si>
    <t>Se llevó a cabo una sesión el 24 de octubre de 2018, entre los servidores públicos del Proceso de Gestión de Atención al Usuario, con los abogados de FANO, para unificar los conceptos frente a la clasificación de las PQRSD y tipos de PQRSD relacionados con los diferentes procesos, para garantizar su adecuado reparto. ( registro de asistencia)</t>
  </si>
  <si>
    <t>Se evidenció el registro de asistencia de la reunión efectuada</t>
  </si>
  <si>
    <t>Se evidenció mesas de trabajo con el proceso FANO el 24/07/2019</t>
  </si>
  <si>
    <t>Clasificar y repartir las PQRSD debidamente</t>
  </si>
  <si>
    <t>(# de PQRSD debidamente clasificadas y repartidas en el mes / # de PQRSD allegadas en el mes a la DNBC)*100</t>
  </si>
  <si>
    <t>Teniendo en cuenta que la segunda semana del mes de julio el proceso conto con personal,  se ejecutarán acciones para establecer los indicadores del proceso.</t>
  </si>
  <si>
    <t xml:space="preserve">Recomendación:  Revisar los indicadores del proceso, incluyendo los respectivos del proceso de  pqrs.   </t>
  </si>
  <si>
    <t xml:space="preserve">Durante los meses de septiembre, octubre y noviembre, se clasificaron y repartieron las siguientes PQRDS:
Septiembre: 196
Octubre: 214
Noviembre 171. Es de seraltar, que a la fecha aún se está consolidadndo la información correspondiente al mes de noviembre, por lo que la cifra podrá variar una vez se realice el cierre definitivo del mes. 
Como estrategia para la realización de esta actividad se diseñó un cuadro por areas, que tiene como fin informar que documentos y temas se manejan especificamente por cada area, todo con el fin de repartir y distribuir las PQRSD a su respectivo competente. E igualmente se hizo una mesa de trabajo con el cordinador de FANO para la unificación de conceptos de las PQRSD. </t>
  </si>
  <si>
    <r>
      <t xml:space="preserve"> Implementar en la página web de la DNBC, la publicación del </t>
    </r>
    <r>
      <rPr>
        <b/>
        <sz val="11"/>
        <rFont val="Arial"/>
        <family val="2"/>
      </rPr>
      <t>Registro Público de los Derechos de Petición</t>
    </r>
    <r>
      <rPr>
        <sz val="11"/>
        <rFont val="Arial"/>
        <family val="2"/>
      </rPr>
      <t xml:space="preserve">, conforme lo preceptuado en la Circular Externa No. 001 del 20 de octubre de 2011, expedida por el Consejo Asesor del Gobierno Nacional en Materia de Control Interno, que indicó:  “Las entidades… dispondrán de un registro público organizado sobre los derechos de petición que les sean formulados, el cual contendrá, como mínimo, la siguiente información: el tema o asunto que origina la petición o la consulta, su fecha de recepción o radicación, el término para resolverla, la dependencia responsable del asunto, la fecha y número de oficio de respuesta. Este registro deberá ser publicado en la página web u otro medio que permita a la ciudadanía su consulta y seguimiento”. (negrilla fuera de texto).
...ni con la publicación del </t>
    </r>
    <r>
      <rPr>
        <b/>
        <sz val="11"/>
        <rFont val="Arial"/>
        <family val="2"/>
      </rPr>
      <t>Registro Público de los Derechos de Petición</t>
    </r>
    <r>
      <rPr>
        <sz val="11"/>
        <rFont val="Arial"/>
        <family val="2"/>
      </rPr>
      <t>, conforme lo preceptuado en la Circular Externa No. 001 del 20 de octubre de 2011, expedida por el Consejo Asesor del Gobierno Nacional en Materia de Control Interno, que indicó:  “Las entidades… dispondrán de un registro público organizado sobre los derechos de petición que les sean formulados, el cual contendrá, como mínimo, la siguiente información: el tema o asunto que origina la petición o la consulta, su fecha de recepción o radicación, el término para resolverla, la dependencia responsable del asunto, la fecha y número de oficio de respuesta. Este registro deberá ser publicado en la página web u otro medio que permita a la ciudadanía su consulta y seguimiento”. (negrilla fuera de texto).</t>
    </r>
  </si>
  <si>
    <t>1er Por qué: Porque a la fecha 30/06/2018, no se encontraba unificada la información concerniente al primer semestre. 
2º Por qué: Porque la información se encontraba pendiente de validación por parte del Subdirector Administrativo y Financiero, la cual se validó ocho (8) días hábiles terminado el mes de Junio.
3er Por qué: Porque no se tenía establecido en el procedimiento, la periodicidad de publicación del  Registro Público de los Derechos de Petición, conforme lo preceptuado en la Circular Externa No. 001 del 20 de octubre de 2011.</t>
  </si>
  <si>
    <t>Porque no se tenía establecido en el procedimiento, la periodicidad de publicación del  Registro Público de los Derechos de Petición, conforme lo preceptuado en la Circular Externa No. 001 del 20 de octubre de 2011.</t>
  </si>
  <si>
    <t>Incumplimiento de la normatividad aplicable</t>
  </si>
  <si>
    <t>Implementar en la página web de la DNBC, la publicación del Registro Público de los Derechos de Petición, conforme lo preceptuado en la Circular Externa No. 001 del 20 de octubre de 2011, expedida por el Consejo Asesor del Gobierno Nacional en Materia de Control Interno</t>
  </si>
  <si>
    <t>Registro Público de los Derechos de Petición publicado</t>
  </si>
  <si>
    <t>Teniendo en cuenta que la segunda semana del mes de julio, se contrató al personal de Atención al Usuario, sin embargo; se ejecutarán acciones para publicar mensual y semestralmente el Registro Público de los Derechos de Petición en el sitio web de la DNBC</t>
  </si>
  <si>
    <t xml:space="preserve">Se evidenció a través de la página web de la entidad la publicación del  informe del estado de las  PQRS  hasta el mes de octubre de 2018.
Se recomienda publicar  de manera mensual el informe estadistico del estado de PQRS como el informe ejecutivo de los meses faltantes  en cumplimiento de  la Circular Externa No. 001 del 20 de octubre de 2011, expedida por el Consejo Asesor del Gobierno Nacional en Materia de Control Interno.  </t>
  </si>
  <si>
    <t>El Registro Público de Derechos de Petición se encuentra debidamente publicado en la pagina web de la Entidad. Link: https://bomberos.mininterior.gov.co/atencion-al-ciudadano/informes-de-pqrsd</t>
  </si>
  <si>
    <t>Se evidenció en la pagina web de la entidad la publicación de informes mensuales de PQRSD consolidados, junto con sus archivos con  las PQRSD desagregados.</t>
  </si>
  <si>
    <t>Incluir en el procedimiento, la periodicidad de publicación del  Registro Público de los Derechos de Petición, conforme lo preceptuado en la Circular Externa No. 001 del 20 de octubre de 2011.</t>
  </si>
  <si>
    <t xml:space="preserve">Se incluyó en el formato de procedimiento la periodicidad de la publicación del Registro Público de los Derechos de Petición la cual se realizará mensual y semestralmente según la Circular Externa No. 001 del 20 de octubre de 2011. 
Para la vigencia 2019, se reiteró mediante correo electrónico enviado al área de Planeación el 16/07/2019,  la aprobación del  Formato de Procedimientos de PQRSD para posterior socialización del mismo a todas las areas.  </t>
  </si>
  <si>
    <t>En el Procedimiento de Recepción, distribución, seguimiento y salida de peticiones, quejas, reclamos, sugerencias y denuncias, se incluyó  en las políticas de operación el N° 5,8, el cual establece la periodicidad como se detalla a continuación "La publicación del Registro Público de los Derechos de Petición se debe realizar mensual y
semestralmente en la página Web de la Entidad en un documento accesible, disponible y
editable." 
El Procedimiento se encuentra actualizado y publicado en la carpeta del SIGEC en el link https://drive.google.com/drive/folders/1FGQyYG-ieo7AeZgR79PQsL_uRe3REIgF</t>
  </si>
  <si>
    <t xml:space="preserve">Se verificó que en los casos en que es modificado el asunto de PQRSD determinado por el peticionario, no se le informa sobre dicha modificación, ni los términos establecidos para atender su solicitud. (Tener en cuenta la referencia que indica el peticionario en su derecho de petición, debido a que si se va a modificar su clasificación, se le debe informar al peticionario el plazo en el que se dará respuesta, con la finalidad que este tenga conocimiento del término que estableció la Entidad para resolverla). </t>
  </si>
  <si>
    <t xml:space="preserve">Incumplimiento de la normatividad e inconformidad de los ciudadanos en cuanto a la atención tardía en las respuestas de sus peticiones. </t>
  </si>
  <si>
    <t>Formular Política de operación en el Procedimiento PQRSD, relacionada con las acciones a seguir cuando se modifica la clasificación de la PQRSD</t>
  </si>
  <si>
    <t xml:space="preserve">Se ajustó  en el Formato de Procedimientos de PQRSD el evento de cambio de  requerimiento de TRD  de las PQRSD en la herramienta ORFEO.
 Para la vigencia 2019 se reitera mediante correo electronico enviado al area de Planeación el dia 16/07/2019,  la aprobación del Formato de Procedimientos de PQRSD para posterior socialización.  </t>
  </si>
  <si>
    <t xml:space="preserve">Verificar la aprobación de los documentos del proceso presentados a Planeación </t>
  </si>
  <si>
    <t>En el Procedimiento de Recepción, distribución, seguimiento y salida de peticiones, quejas, reclamos, sugerencias y denuncias, se incluyó  en las políticas de operación el N° 5.18, el cual establece "5.18 La Oficina de Atención al Usuario debe identificar la TRD de la PQRSD previo a la reasignación
de la misma al funcionario o contratista competente. La TRD sirve para identificar el tipo de
PQRSD y su correspondiente término que otorga la ley para ser respondida. Cuando el
funcionario o contratista de destino sugiere el cambio de la TRD asignada por la Oficina de
Atención al Usuario, deberá comunicar inmediatamente a la Oficina de Atención al Usuario
el motivo del cambio durante los primeros 5 días hábiles o proporcional al tiempo de
respuesta legal, para proceder a la respectiva modificación en el sistema ORFEO, si los
fundamentos lo ameritan."
El Procedimiento se encuentra actualizado y publicado en la carpeta del SIGEC en el link https://drive.google.com/drive/folders/1FGQyYG-ieo7AeZgR79PQsL_uRe3REIgF</t>
  </si>
  <si>
    <t>Se estableció el lineamiento para modificar la TRD y la comunicación al peticionario el plazo en el que se le dará respuesta.</t>
  </si>
  <si>
    <t>Efectuar comunicaciones a los peticionarios relacionadas con los cambios en la clasificación de la PQRSD</t>
  </si>
  <si>
    <t># De comunicaciones enviadas/# de comunicaciones allegadas a la DNBC que fueron reclasificadas</t>
  </si>
  <si>
    <t xml:space="preserve">Se realizó mesa de trabajo con el coordinador de Formulación, Actualización Normativa y Operativa el dia 16/07/2019, donde se determinó la competencia de la Oficina de Atención al Usuario de comunicar la modificación del Tipo de Petición al Ciudadano.
El  ajuste del lineamiento establecido se incluyó  en el Formato de Procedimientos, el cual se encuentra en proceso de aprobación, solicitud que se realizó el 16/07/2019  </t>
  </si>
  <si>
    <t xml:space="preserve">Se estableció que la actividad propuesta fue eficaz, teniendo en cuenta el cumplimiento de lo programado.
Verificar la aprobación de los documento del proceso presentados a Planeación </t>
  </si>
  <si>
    <t>Se evidenció la comunicación al peticionario sobre el cambio de plazo de su PQRSD.</t>
  </si>
  <si>
    <t>No se evidenció la comunicación al peticionario sobre el cambio de plazo de su PQRSD.</t>
  </si>
  <si>
    <r>
      <rPr>
        <b/>
        <sz val="11"/>
        <rFont val="Arial"/>
        <family val="2"/>
      </rPr>
      <t>La clasificación de las PQRSD  no se encuentra documentada en el procedimiento existente, ni en la Resolución 248 de 2018</t>
    </r>
    <r>
      <rPr>
        <sz val="11"/>
        <rFont val="Arial"/>
        <family val="2"/>
      </rPr>
      <t xml:space="preserve"> "Por la cual se modifica la Resolución 021 del 09 de febrero de 2016 y se Reglamenta el Trámite Interno de Peticiones, Quejas, Sugerencias, Reclamos y Denuncias ante la Dirección Nacional de Bomberos de Colombia”. </t>
    </r>
  </si>
  <si>
    <t>1er Por qué: Porque fue evidenciada la necesidad, luego de expedirse la Resolución N°248 de 2018 y porque ya se había actualizado el procedimiento por ende se encuentra en revisión para volver a actualizar y agregar la documentación de la clasificación de PQRSD.
2º Por qué: Porque no había unificación de conceptos claros en la Entidad, sobre las clasificaciones de las PQRSD y sus tiempos. 
3er Por qué: Porque no se tenía claridad al momento de reasignar los documentos y la TRD de Orfeo, acerca de los términos y de los temas manejados por las diferentes áreas de la DNBC.</t>
  </si>
  <si>
    <t>Porque no se tenía claridad al momento de reasignar los documentos y la TRD de Orfeo, acerca de los términos y de los temas manejados por las diferentes áreas de la DNBC.</t>
  </si>
  <si>
    <t>Desgaste administrativo por la clasificación inexacta y desorganización en la clasificación de las  TRD, por la no parametrización de los estándares en la resolución</t>
  </si>
  <si>
    <t>Actualizar la  Resolución 248 de 2018 “Por la cual se modifica la Resolución 021 del 09 de febrero de 2016 y se Reglamenta el Trámite Interno de Peticiones, Quejas, Sugerencias, Reclamos y Denuncias ante la Dirección Nacional de Bomberos de Colombia”, frente al tema de la clasificación de las PQRSD.</t>
  </si>
  <si>
    <t>Resolución actualizada</t>
  </si>
  <si>
    <t xml:space="preserve">Con la expedición de la Resolución No. 384 del 30/10/2018, se incluyó los parametros establecidos para la atención de peticiones verbales.
</t>
  </si>
  <si>
    <t>Se estableció que la actividad propuesta fue eficaz, teniendo en cuenta el cumplimiento de lo programado.
Verificar la actividad programada</t>
  </si>
  <si>
    <t>En el Procedimiento de Recepción, distribución, seguimiento y salida de peticiones, quejas, reclamos, sugerencias y denuncias, se incluyó  en las políticas de operación el N° 5.21, el cual establece los términos de respuesta para cada petición acorde a la respectiva clasificación.</t>
  </si>
  <si>
    <t>Actualizar el Procedimiento PQRSD, en el que se incluya la documentación de la clasificación de las PQRSD.</t>
  </si>
  <si>
    <t xml:space="preserve">Se efectuó la actualización del procedimiento donde se incluyó lo requerido: clasificación de las PQRSD en el Formato de Procedimientos de PQRSD. 
 Para la vigencia 2019 se reitera mediante correo electrónico enviado al área de Planeación el  16/07/2019,  la aprobación del Formato de Procedimientos de PQRSD para posterior socialización.  </t>
  </si>
  <si>
    <t>En el Procedimiento de Recepción, distribución, seguimiento y salida de peticiones, quejas, reclamos, sugerencias y denuncias, se incluyó  en las políticas de operación el N° 5.21, el cual establece los términos de respuesta para cada petición acorde a la respectiva clasificación.
El Procedimiento se encuentra actualizado y publicado en la carpeta del SIGEC en el link https://drive.google.com/drive/folders/1FGQyYG-ieo7AeZgR79PQsL_uRe3REIgF</t>
  </si>
  <si>
    <t>Elaborar cuadro de listado de temas por área para facilitar el direccionamiento.</t>
  </si>
  <si>
    <t>Cuadro elaborado y validado</t>
  </si>
  <si>
    <t>En el año 2018, esta oficina elaboró el formato cuadro de listado de temas por área para facilitar el direccionamiento de las PQRSD. Teniendo en cuenta que la segunda semana del mes de julio, se contrató al personal de Atención al Usuario, se reanudó las acciones pendientes para validar la información con cada una de las áreas con el fin de facilitar el direccionamiento de las PQRSD.</t>
  </si>
  <si>
    <t xml:space="preserve">Verificar la validación de los temas tratados por áreas  por el proceso de atención al usuario.   </t>
  </si>
  <si>
    <t xml:space="preserve">Como estrategia para la realización de esta actividad se diseñó un cuadro por areas, que tiene como fin informar que documentos y temas se manejan especificamente por cada area, todocon el fin de repartir y distribuir las PQRSD a su respectivo competente. </t>
  </si>
  <si>
    <t>Actualizar los controles del mapa de riesgos de gestión del Proceso Atención al usuario.</t>
  </si>
  <si>
    <t xml:space="preserve">El mapa de riesgos se encuentra en actualización por parte del proceso  de planeación, la cual fue remitida al proceso  de atención al usuario por medio de correo electrónico de fecha  30 de octubre de  2018 para los ajustes correspondientes.
</t>
  </si>
  <si>
    <t xml:space="preserve">Se evidenció el correo electrónico solicitando a la Oficina de Planeación la revisión y aprobación de los documentos del proceso de atención al ciudadano.        </t>
  </si>
  <si>
    <t xml:space="preserve">Durante el cuarto trimestre del 2018, se emitieron 85 resoluciones de comisiones, y en lo concerniente a su legalización se tiene que el 95,24% la realizaron dentro del término oportuno, comportamiento muy superior al del trimestre inmediatamente anterior, que fue del 78%. Solamente cuatro (4) comisiones se legalizaron de manera extemporánea, a saber: Dos comisiones con un día posterior, una con cinco (5) días y otra con catorce (14) días de retraso.
</t>
  </si>
  <si>
    <t>1er. Porque: Algunos contratistas legalizan sus Gastos de Desplazamiento sin cumplir con los días máximos de legalización acorde a lo establecido en la Resolución 422 de 2016.
2do. Porque: Falta de seguimiento por parte de los Supervisores en la aprobación de Viáticos y Gastos de Desplazamiento a los Funcionarios y contratistas
3er. Porque: Falta de acciones disciplinarios por el incumplimiento de la legalización</t>
  </si>
  <si>
    <t xml:space="preserve">El Area Financiera envia los correos de las Comisiones por Viaticos y Gastos de Desplazamiento, pendientes por legalizar, realizando el control </t>
  </si>
  <si>
    <t>Se emitieron correos solicitando la legalización de las comisiones pendientes, y a la fecha se encuentran debidamente legalizadas en el proceso de Gestión Financiera, para los mese sde Mayo, las novedades fueron legalizadas sin necesidad de correo y para Junio, la persona encargada se encontraba en vacaciones</t>
  </si>
  <si>
    <t xml:space="preserve">Se evidenció el envío de correo de las comisiones para legalizar por cada mes hasta el mes de noviembre de 2019. Se entregan soportes de legalización a gestión financiera para el ajuste contable. </t>
  </si>
  <si>
    <t xml:space="preserve">Envío de correo de las comisiones para legalizar por cada mes. Se entregaron soportes de legalización a gestión financiera para el ajuste contable. </t>
  </si>
  <si>
    <t xml:space="preserve">El Grupo de Gestión Financiera, no está dando cumplimiento a lo indicado en la resolución 265 de 2018, artículo 4 literal (e), que trata de la legalización de viáticos y asignación de nuevas comisiones sin haberse legalizado comisiones anteriores.  </t>
  </si>
  <si>
    <t xml:space="preserve">No se han adelantado las acciones disciplinarias y administrativas a que hubiese lugar por el incumplimiento a la legalización oportuna de los viáticos.
</t>
  </si>
  <si>
    <t>No dar cumplimiento a los lineamientos establecidos en la ley 1952 de 2019</t>
  </si>
  <si>
    <t>Adelantar las acciones disciplinarias y administrativas a que haya lugar, ante el incumplimiento de la Resolución 422 de 2016 y 339 de 2017, en cuanto a legalización extemporánea de viáticos y asignación de comisiones sin el lleno de requisitos previos.</t>
  </si>
  <si>
    <t>(# Procesos disciplinarios iniciados a los funcionarios de planta de la DNBC/# Procesos disciplinarios identificados de acuerdo a la Resolución 422/2016 y 339/2017, aplicables a los funcionarios de planta de la DNBC)*100</t>
  </si>
  <si>
    <t>Rainer Naranjo/ Viviana González</t>
  </si>
  <si>
    <t>A la fecha no se han iniciado las acciones disciplinarias</t>
  </si>
  <si>
    <t>Se realiza auto inhibitorio de la accion con fecha 18 de noviembre de 2019,  relacionado con la Resolución 422/2016 y 339/2017.  La evidencia del proceso se puede verifiar en el archivo del Proceso Gestión de Asuntos Discilinarios.</t>
  </si>
  <si>
    <t>En cuanto a Combustibles y Lubricantes, este gasto, entre los trimestres III y IV, registra un aumento del 19,99%, sin embargo, su consumo cada trimestre muestra aumento, llegando a una tasa promedio trimestral del 33,05%. Con base en la ficha técnica de los vehículos a gasolina, se tiene que éstos superan el estándar máximo de 35 kilómetros por galón, llegándose a niveles 1,87 veces dicho estándar. Esta situación no es consistente con las especificaciones técnicas de los automotores. De otra parte, no se cuenta con los soportes o planillas de desplazamiento y utilización de vehículos.</t>
  </si>
  <si>
    <t>1er. Porque: No se están adelantando medidas de austeridad
2do. Porque: No contar con acciones de control como planillas de desplazamiento para la utilizacion de los vehiculos
3er. Porque: Falta de seguimiento y control por parte del responsable del proceso</t>
  </si>
  <si>
    <t>El responsable del proceso no está realizando un oportuno seguimiento y control</t>
  </si>
  <si>
    <t>Incumplimiento de las directrices establecidas en Austeridad en el gasto</t>
  </si>
  <si>
    <t>Adelantar campañas mensuales de sensibilización en cultura de ahorro en la  reducción de los servicios públicos</t>
  </si>
  <si>
    <t>Campañas de sensibilización</t>
  </si>
  <si>
    <t>Se han adelantado las campañas de sensibilizacion, conforme al cronograma del PIGA para la vigencia 2019 para la DNBC</t>
  </si>
  <si>
    <t>Se realizaron la totalidad de las actividades planeadas en el PIGA</t>
  </si>
  <si>
    <t>Llevar un control estricto trimestral del consumo en los servicios publicos justificando su incremento o reducción.</t>
  </si>
  <si>
    <t xml:space="preserve">Análisis del consumo </t>
  </si>
  <si>
    <t>Se lleva un control mensual de los consumos de los Servicios Publicos, verificando incrementos y/o reducciones.</t>
  </si>
  <si>
    <t>Se requiere el control de consumos, hoja de revisión mensual</t>
  </si>
  <si>
    <t>Se está llevando control mensual de servicios públicos. Adicional se realizan indicadores por persona vs consumo</t>
  </si>
  <si>
    <t>Se registra una variación significativa en el rubro Honorarios del FNBC con un aumento
de 25,8 millones de pesos, equivalente al 52,23%, seguido del concepto “Remuneración
Servicios Técnicos” (Funcionamiento) con un 21.03% o 21,3 millones de pesos, lo anterior
debido a que los contratistas Gilberto Rojas Sánchez y Javier G. Rincón Salcedo no
presentan oportunamente las cuentas de cobro. Es así como al contratista Gilberto Rojas
en el segundo trimestre solamente le pagaron los meses de abril y mayo y en el tercer
trimestre junio, julio y agosto, coyuntura que obliga a pagar el saldo en el último
cuatrimestre.
Igualmente se presentó con el contratista Rincón Salcedo, en el segundo trimestre se
pagó marzo y abril, en el tercer trimestre, mayo, junio y julio, pagándose en el cuarto
trimestre los meses restantes, cinco (5). Lo anterior, evidencia debilidad en la
Supervisión de los contratós, así como afectación del PAC.</t>
  </si>
  <si>
    <t>1er. Porque: No se está dando  cumplimiento a las directrices internas con respecto a la solicitud del PAC.
2do. Porque: Falta seguimiento por parte del supervisor del contrató.
3er. Porque: No se está solicitando el PAC con anticipación.</t>
  </si>
  <si>
    <t>Los supervisores ni responsables del proceso están solicitando el PAC</t>
  </si>
  <si>
    <t>Incumplimiento de las directrices establecidas con respecto a la apropiación del PAC.</t>
  </si>
  <si>
    <t>Generar circular informando las directrices a tener en cuenta en la solicitud mensual del PAC</t>
  </si>
  <si>
    <t>Circular dando directrices con respecto a la solicitud del PAC</t>
  </si>
  <si>
    <t>Miguel Franco</t>
  </si>
  <si>
    <t xml:space="preserve">El día 15 de Enero de 2019, se envio por correo electronico el CALENDARIO PAC 2019 DNBC Y TESORO NACIONAL para las solicitudes del PAC 2019 </t>
  </si>
  <si>
    <t>Se realizó circular desde el mes de enero de 2019 donde se informó el cronograma de PAC</t>
  </si>
  <si>
    <t>Entrega por parte de las dependencias de la solicitud del PAC</t>
  </si>
  <si>
    <t>Solicitud del PAC por parte de las dependencias</t>
  </si>
  <si>
    <t>Todas las dependencias</t>
  </si>
  <si>
    <t>La subdirección administyrativa y financiera realiza la solicitud de PAC, conforma  la ejecución de los contratós</t>
  </si>
  <si>
    <t xml:space="preserve">Conforme a las necesidades las dependencias que así lo requieren e informan al Área Financiera direccionan las solicitudes de PAC. </t>
  </si>
  <si>
    <t>El Grupo de Gestión Financiera, no está dando cumplimineto a lo indicado en la resolución 265 de 2018, artículo 4 lietral (  e ), que trata de la legalización de viáticos y asignación de nuevas comisiones sin haberse legalizados comisiones anteriores</t>
  </si>
  <si>
    <t>No se han adelantado las acciones disciplinarias y administrativas a que hubiese lugar por el incumplimiento a la legalización oportuna de los viáticos.</t>
  </si>
  <si>
    <t>Servicio de Acueducto” con un incremento relativo en el gasto, entre los dos primeros trimestres 2019 – 2018, del 35,71% ($0,5 millón). A la fecha se encuentra presente una reclamación sobre la factura de enero 2019 por $122.430, entonces el monto total sería de $1,7 para un incremento del 27,31%, que se considera alto frente a las tasas de aumento de los servicios del 6,00%. Por lo tanto, un incremento en el gasto del 27,31% es confirmación de que el consumo en M3 fue mayor al del primer trimestre de 2018.</t>
  </si>
  <si>
    <t>1er. Porque: No se están adelantando medidas de austeridad
2do. Porque: No contar con acciones de control que justifiquen los incrementos en los servicios publicos
3er. Porque: Falta de seguimiento y control por parte del responsable del proceso</t>
  </si>
  <si>
    <t>Se realizó reclamación a la empresa de servicios publicos, y van a realizar la compensación del servicio.</t>
  </si>
  <si>
    <t>Vigilancia y Seguridad” con aumento en el gasto del 19,19% ($3,3 millones), que es elevado frente al comportamiento de los aumentos autorizados por el Gobierno Nacional. Por consiguiente, sino existe modificación en el número de personas contratadas para el servicio en referencia, el aumento en el gasto no puede superar la tasa del 6,00%. Por lo que es necesario revisar el incremento no justificado del 12.19%: 19,19% frente al 6%.</t>
  </si>
  <si>
    <t>1er. Porque: No se están adelantando medidas de austeridad
2do. Porque: No se realizó un estudio de mercado que justificará el incremento
3er. Porque: Falta de seguimiento y control por parte del responsable del proceso</t>
  </si>
  <si>
    <t>Realizar justificación del aumento del valor del contrató de Vigilancia y Control en la vigencia con respecto a la vigencia 2018</t>
  </si>
  <si>
    <t>Justificación escrita</t>
  </si>
  <si>
    <t>Mediante correo electronico del 15 de Mayo de 2019, se justifico el incremento del valor del contrató de Vigilancia de la vigencia 2019.</t>
  </si>
  <si>
    <t>No se ha realizado justificación pertinente y conducente que establezca su incremento</t>
  </si>
  <si>
    <t>Se realizó justificación del incremento en los valores del contrató de vigilancia</t>
  </si>
  <si>
    <t>Se justificó el incremento en el contrató de vigilancia</t>
  </si>
  <si>
    <r>
      <t xml:space="preserve">Se evidenció que el Registro Público de los Derechos de Petición del primer semestre de la vigencia 2019, está publicado en el Drive con la cuenta de un usuario de la entidad, incumplimiento lo establecido en la Circular Externa No. 001 del 20 de octubre de 2011, No. 3 que señala: </t>
    </r>
    <r>
      <rPr>
        <i/>
        <sz val="11"/>
        <color theme="1"/>
        <rFont val="Arial"/>
        <family val="2"/>
      </rPr>
      <t>“… Este registro deberá ser publicado en la página Web u otro medio que permita a la ciudadanía su consulta y seguimiento”.</t>
    </r>
  </si>
  <si>
    <t>El sitio Web que actualmente tiene la DNBC es un subdominio del portal Web de MinInterior, el cual no cuenta con capacidad suficiente para almacenar gran cantidad de información.
La pagina Web de la Entidad cuenta con un espacio limitado para subir información.</t>
  </si>
  <si>
    <t>El sitio Web que actualmente tiene la DNBC es un subdominio del portal Web de MinInterior, el cual no cuenta con capacidad suficiente para almacenar gran cantidad de información.</t>
  </si>
  <si>
    <t xml:space="preserve">Realizar la publicación del Registro Público de los Derechos de Petición en la página web de la DNBC en formato utilizable y accesible. </t>
  </si>
  <si>
    <t>Registro Público de Derechos de Petición publicado mensualmente en la página web en formato utilizable y accesible.</t>
  </si>
  <si>
    <t>Atendiendo a la Ley 1712 de 2014 los informes se publican de forma actualizada, accesible, comprensible y editable subidos por el area encargada del dominio de la pagina web que es el proceso de comunicacione, el ciudano puede acceder y editar libremente la información allí contenida. Link: https://bomberos.mininterior.gov.co/atencion-al-ciudadano/informes-de-pqrsd</t>
  </si>
  <si>
    <t>Se evidencio informes de PQRSD publicados en la página web de la entidad</t>
  </si>
  <si>
    <r>
      <t xml:space="preserve">Teniendo en cuenta la clasificación dada a las peticiones radicadas en la DNBC durante el primer semestre de la vigencia 2019, se evidenció que las </t>
    </r>
    <r>
      <rPr>
        <i/>
        <sz val="11"/>
        <color theme="1"/>
        <rFont val="Arial"/>
        <family val="2"/>
      </rPr>
      <t>“solicitudes”</t>
    </r>
    <r>
      <rPr>
        <sz val="11"/>
        <color theme="1"/>
        <rFont val="Arial"/>
        <family val="2"/>
      </rPr>
      <t xml:space="preserve"> hicieron referencia a requerimientos de contestación inmediata y no inmediata siendo estos últimos los que requirieron en su mayoría de verificaciones, estudios jurídicos que dieron lugar a que se surta diferentes etapas para dar respuesta, lo que conduce a que se revise si estos requerimientos deben listarse dentro de la tipología de PQRS; toda vez que estos son obligaciones, servicios o procedimientos que la entidad debe prestar en razón  de su misionalidad, siempre y cuando no contengan una petición ciudadana,  de  igual manera sucede con las invitaciones, acciones de tutela, solicitud de recursos, conceptos entre otros, que inflan las estadísticas de las PQRS cuando la naturaleza de su trámite es diferente.   </t>
    </r>
  </si>
  <si>
    <t xml:space="preserve">1. Realizar la revisión de la clasificación de las PQRDS acorde a la normatividad vigente. (01/11/19)
2. Actualización de la clasificación de las PQRDS acorde con los  trámites y OPAS con los que cuenta la DNBC autoirizados por el DAFP
3. Actualizar la clasificación de las PQRDS de la DNBC. (22/11/19)
4. Actualización del Procedimiento Recepción, distribución y Seguimiento de Peticiones, Quejas, Reclamos, Sugerencias y Denuncias. (22/11/19)
</t>
  </si>
  <si>
    <r>
      <t xml:space="preserve">Se Realizaron las siguientes actividades:  la revisión de la clasificación de las PQRDS acorde a la normatividad vigente. (01/11/19)
2. Actualización de la clasificación de las PQRDS acorde con los  trámites y OPAS con los que cuenta la DNBC autoirizados por el DAFP
3. Actualizar la clasificación de las PQRDS de la DNBC. (22/11/19)
4. Actualización del Procedimiento Recepción, distribución y Seguimiento de Peticiones, Quejas, Reclamos, Sugerencias y Denuncias. (22/11/19)Los informes de Septiembre y Octubre se realizaron de acuerdo a la correcta clasificación de PQRSD, excluyendo los trámites (OPAS), informes sin respuesta y sin invitaciones. </t>
    </r>
    <r>
      <rPr>
        <sz val="11"/>
        <rFont val="Arial"/>
        <family val="2"/>
      </rPr>
      <t xml:space="preserve">Actualización y publicación del Formato de Procedimientos, su socialización se realizara hasta el 6 de Diciembre, fecha en que vence la actividad. Actualización de la Resolución que contiene la definición y clasificación de las PQRSD. </t>
    </r>
  </si>
  <si>
    <t>Se evidenció la  actualización del Procedimiento Recepción, distribución y Seguimiento de Peticiones, Quejas, Reclamos, Sugerencias y Denuncias.
En la resolución 2018 de 2019 se establece claramente las definiciones de las PQRSD, los plazos para la respuesta oportuna y el trámite interno centralizado a través de la Oficina de Atención al Usuario.</t>
  </si>
  <si>
    <r>
      <t>Se evidenció que las PQRSD atendidas por el canal telefónico, no son informadas ni publicadas en el registro público de los derechos de petición, afectando las estadísticas y el registro de PQRSD de la DNBC, incumpliendo lo establecido en la Circular Externa No. 001 del 20 de octubre de 2011, No. 3 que señala: “…</t>
    </r>
    <r>
      <rPr>
        <i/>
        <sz val="11"/>
        <color theme="1"/>
        <rFont val="Arial"/>
        <family val="2"/>
      </rPr>
      <t xml:space="preserve">Las entidades destinatarias de la presente circular dispondrán de un registro público organizado sobre los derechos de petición que le sean formulados…” </t>
    </r>
    <r>
      <rPr>
        <sz val="11"/>
        <color theme="1"/>
        <rFont val="Arial"/>
        <family val="2"/>
      </rPr>
      <t xml:space="preserve">en concordancia con la Resolución 3564 de 2015, que señala: </t>
    </r>
    <r>
      <rPr>
        <i/>
        <sz val="11"/>
        <color theme="1"/>
        <rFont val="Arial"/>
        <family val="2"/>
      </rPr>
      <t xml:space="preserve">“ 10.10 Informe de peticiones, quejas reclamos denuncias y solicitudes de acceso a la información: El sujeto obligado debe publicar un informe de </t>
    </r>
    <r>
      <rPr>
        <b/>
        <i/>
        <sz val="11"/>
        <color theme="1"/>
        <rFont val="Arial"/>
        <family val="2"/>
      </rPr>
      <t>todas las peticiones</t>
    </r>
    <r>
      <rPr>
        <i/>
        <sz val="11"/>
        <color theme="1"/>
        <rFont val="Arial"/>
        <family val="2"/>
      </rPr>
      <t>, quejas, reclamos denuncias y solicitudes de información recibidas…” (Subrayado fuera de texto).</t>
    </r>
  </si>
  <si>
    <t>Actualmente no se cuenta con estadísticas de PQRDS atendidas por el canal telefónico en la DNBC.
Desconocimiento del personal de la DNBC frente al procedimeinto para la tención y registro de consultas atendidsa mediante el canal telefónico.
Durante el primer semestre de la vigencia 2019 no se contó con personal asignado para el Proceso de Gestión de Atención al Usuario.
Debilidad en la definición de lineamientos y en el liderazgo del Proceso Estratégico "Gestión de Atención al Usuario", así como en la articulación con los diferentes procesos de la DNBC.</t>
  </si>
  <si>
    <t>Debilidad en la definición de lineamientos y en el liderazgo del Proceso Estratégico "Gestión de Atención al Usuario", así como en la articulación con los diferentes procesos de la DNBC.</t>
  </si>
  <si>
    <t>Información inexacta frente a las estadísticas de las PQRDS de la DNBC.
 Incumplimiento de la normatividad aplicable</t>
  </si>
  <si>
    <t>1. Actualización del Procedimiento Recepción, distribución y Seguimiento de Peticiones, Quejas, Reclamos, Sugerencias y Denuncias.  (22/11/19)
2. Elaborar y/o actualizar un formato de atención de PQRDS por canal telefónico. (22/11/19)
3. Aprobación del Procedimiento por parte del Subdirector Administrativo y Financiero (29/11/19)
4. Remisión del formato al Proceso de Mejora Continua para codificación y publicación en la carpeta del SIGEC de la DNBC. (02/12/19)
5. Socialización del Procedimiento y formato de atención de PQRDS por canal telefónico a todos los gestores de los procesos de la DNBC. (06/12/19)
6. Elaborar informe mensual que consolide las atenciones a todas las PQRSD ingresados a traves de todos los canales: telefónico, presencial, escrito y virtual. (13/12/19)</t>
  </si>
  <si>
    <t xml:space="preserve">Se realizaron las siguientes actividades:
1. Actualización del Procedimiento Recepción, distribución y Seguimiento de Peticiones, Quejas, Reclamos, Sugerencias y Denuncias.  
2. Actualización del formato de atención de PQRDS por canal telefónico. 
3. Aprobación del Procedimiento por parte del Subdirector Administrativo y Financiero (29/11/19)
4. Remisión del formato al Proceso de Mejora Continua para codificación y publicación en la carpeta del SIGEC de la DNBC. 
5. Socialización del Procedimiento y formato de atención de PQRDS por canal telefónico a todos los gestores de los procesos de la DNBC. 
6. Elaborar informe mensual que consolide las atenciones a todas las PQRSD ingresados a traves de todos los canales: telefónico, presencial, escrito y virtual. 
</t>
  </si>
  <si>
    <t>Se evidenció la  actualización del Procedimiento Recepción, distribución y Seguimiento de Peticiones, Quejas, Reclamos, Sugerencias y Denuncias , así como también se actualizó el formato recepción de PQRSD.
Se evidenció el formato  de atención de PQRDS, con la inclusión del canal telefónico.</t>
  </si>
  <si>
    <t>Incumplimiento a las directrices establecidas en el Manual de Clasificación Presupuestal, Anexo Técnico para el Aplicativo de medición de la Austeridad en el Gasto, y Proyecto PFM 2018. 4.3 Asistencia Técnica para la Adopción del Catálogo de Clasificación Presupuestal, emitidos en conjunto por el Departamento Administrativo de la Presidencia de la República, el Ministerio de Hacienda y Crédito Público, el Ministerio de las Tecnologías de la Información y las Comunicaciones, el Departamento Administrativo de la Función Pública y la Agencia Nacional de Gobierno Digital.</t>
  </si>
  <si>
    <t xml:space="preserve">En la solicitud de CDP no se encontraba relacionado el código del rubro presupuestal acorde al ATAG por lo que no se presentaba claridad del rubro al generar las obligaciones presupuestales.
Desarticulación entre los procesos Gestión Financiera y Gestión Administrativa.
El Proceso de Gestión Financiera no realizó la clasificación del rubro presupuestal acorde a la clasificación Central de Productos emitida por el DANE o por el Anexo Técnico de Austeridad del Gasto en la Obligación Presupuestal . </t>
  </si>
  <si>
    <t xml:space="preserve">El Proceso de Gestión Financiera no realizó la clasificación del rubro presupuestal acorde a la clasificación Central de Productos emitida por el DANE o por el Anexo Técnico de Austeridad del Gasto en la Obligación Presupuestal . </t>
  </si>
  <si>
    <t>Clasificación diferente de códigos presupuestales
Desgaste administrativo.
Incumplimiento de la normatividad vigente.</t>
  </si>
  <si>
    <t>Incluir la totalidad del rubro presupuestal del Anexo Técnico de Austeridad del Gasto en la Obligación Presupuestal en el SIIF.</t>
  </si>
  <si>
    <t>N° de Obligaciones clasificadas acorde al rubro presupuestal del ATAG en el período.</t>
  </si>
  <si>
    <t>Se ha dado cumplimiento a las directrices establecidas en el Manual de Clasificación Presupuestal, Anexo Técnico para el Aplicativo de medición de la Austeridad en el Gasto, y Proyecto PFM 2018. 4.3 Asistencia Técnica para la Adopción del Catálogo de Clasificación Presupuestal, emitidos en conjunto por el Departamento Administrativo de la Presidencia de la República, el Ministerio de Hacienda y Crédito Público</t>
  </si>
  <si>
    <t>Se está dando aplicabilidad a las directrices establecidas con respecto al catálogo de clasificación presupuestal.</t>
  </si>
  <si>
    <t>Incumplimiento en la Dimensión 7 Control Interno del MIPG, componente “Actividades de Control” debido a que no se toman acciones, políticas de operación, procesos, procedimientos que contribuyan al desarrollo de las directrices impartidas por la alta dirección frente al logro de los objetivos</t>
  </si>
  <si>
    <t>Debilidad en el seguimiento y control en las acciones establecidas en el plan de mejoramiento de austeridad en el gasto 2018 y Trim I de 2019.</t>
  </si>
  <si>
    <t>Vencimiento de las acciones establecidas en el Plan de Mejoramiento.</t>
  </si>
  <si>
    <t>Realizar la revisión de las acciones establecidas en el Plan de mejoramiento de Austeridad en el Gasto vigencia 2018 y Trim I de 2019.
2. Dar cumplimiento a las acciones establecidas en el Plan de mejoramiento de Austeridad en el Gasto vigencia 2018 y Trim I de 2019.
3. Realizar la reprogramación de las acciones vencidas en el Plan de mejoramiento de Austeridad en el Gasto vigencia 2018 y Trim I de 2019 con el fin de ampliar el plazo para el cumplimiento de las mismas.</t>
  </si>
  <si>
    <t>Se realizó reprogramación</t>
  </si>
  <si>
    <t>Se reprogramaron las actividades, las cuales se ven reflejadas en el Plan de Mejoramiento</t>
  </si>
  <si>
    <t>Seguimiento Comité de Conciliación</t>
  </si>
  <si>
    <t xml:space="preserve">Se evidenció a través de las actas No. 1 a la 12 del 16 de enero al 13 de junio de 2019, suscritas por el Comité de Conciliación, que del total de las 12 sesiones realizadas en el primer semestre de ésta vigencia 10 de ellas fueron precedidas por Profesional Especializado en representación del Director de la DNBC y tan solo 2 sesiones fueron delegadas en el asesor jurídico, incumpliendo lo dispuesto en la Ley 489 de 1998 Artículo 9.- Delegación. </t>
  </si>
  <si>
    <t>Desconocimiento de la normatividad vigente.</t>
  </si>
  <si>
    <t>Modificar la delegación del Director de la DNBC para el Comité de Conciliación en un empleado público del nivel Directivo o Asesor en las sesiones a las cuales no asista el Director.</t>
  </si>
  <si>
    <t>N° de Delegaciones de Comité de Conciliación</t>
  </si>
  <si>
    <t xml:space="preserve">Apartir del acta numero 17 del 25 de septiembre de 2019, se realiza modificacion en las delegaciones realizadas por el captitan, quedando acargo el Dr. Carlos Lopez/Asesor del despacho, en los 2 Comités celebrados mensualmente. </t>
  </si>
  <si>
    <t xml:space="preserve">Se evidenció que el Comité de Conciliaciones, mediante acta No. 17 a la 19 suscrita entre el 25 de septiembre y el 15 de octubre de 2019, las reuniones fueron precedidas por el asesor de despacho grado 14, presentando delegación previa por parte del Director de la DNBC.    </t>
  </si>
  <si>
    <t xml:space="preserve">La acción fue eficaz y efectiva, se eliminó la debilidad presentada  </t>
  </si>
  <si>
    <t xml:space="preserve">Teniendo en cuenta que el ordenador del gasto de la DNBC, concurre con voz y voto como miembro permanente del Comité de Conciliación, es pertinente hacer mención en las actas de esta instancia la calidad en que actúa el  Subdirector Administrativo y Financiero, de conformidad con el Decreto 1069 de 2016, Artículo 2.2.4.3.1.2.3
</t>
  </si>
  <si>
    <t xml:space="preserve">Elaborar las actas de Comité de Conciliación especificando en los miembros el Directivo que ejerce la delegación de Ordenación del Gasto. </t>
  </si>
  <si>
    <t>N° de Actas de Comité de Conciliación con la especificación de la delegación de Ordenación del Gasto.</t>
  </si>
  <si>
    <t xml:space="preserve">Apartir del acta numero 17 del 25 de septiembre de 2019, se realiza modificacion en las actas del comité de conciliacion, especificando la ordenacion del gasto, en los 2 Comités celebrados mensualmente. </t>
  </si>
  <si>
    <t xml:space="preserve">Se evidenció en las actas suscritas  por el Comité de Conciliaciones  entre el 25 de septiembre y 15 de octubre de 2019, la calidad en que actuó dentro del Comité el Subdirector Administrativo y Financiero como ordenador del gasto   </t>
  </si>
  <si>
    <t xml:space="preserve">La acción fue eficaz y efectiva, se señaló la calidad de los miembros  en que se actuó  de conformidad con el Decreto 1069 de 2016, Artículo 2.2.4.3.1.2.3
</t>
  </si>
  <si>
    <t>Seguimiento e-kogui</t>
  </si>
  <si>
    <t>Se evidenció que el primer semestre de la vigencia 2019, el apoderado de la entidad encargado de la defensa judicial de la entidad, no presentó frente a los dos (2) casos registrados de conciliación extrajudicial, las fichas de estudio de los casos para presentar ante el Comité, incumpliendo lo establecido en el Decreto 1069 de 2015 artículo 2.2.3.4.1.10. Funciones del apoderado. Son funciones del apoderado frente al Sistema Único de Gestión e Información de la Actividad Litigiosa del Estado - eKOGUI, las siguientes: “…3. Diligenciar y actualizar las fichas que serán presentadas para estudio en los comités de conciliación, de conformidad con los instructivos que la Agencia Nacional de Defensa Jurídica del Estado expida para tal fin…”</t>
  </si>
  <si>
    <t>Diligenciar y actualizar las fichas que serán presentadas para estudio en los comités de conciliación, de conformidad con los instructivos que la Agencia Nacional de Defensa Jurídica del Estado expida para tal fin.</t>
  </si>
  <si>
    <t>N° de Fichas de Conciliación diligenciadas y actualizadas de conformidad con los instructivos que la Agencia Nacional de Defensa Jurídica del Estado</t>
  </si>
  <si>
    <t>Se han efectuado dos conciliaciones las cuales cuentan con las fichas debidamente tramitadas en el sistema deinformacion e-KOGUI.</t>
  </si>
  <si>
    <t xml:space="preserve">Se evidenció a través del  e-KOGUI el registro de  las fichas de conciliación No. 6830 y 8727 como el registro de la convocatoria a la sesión a los miembros del Comité.   </t>
  </si>
  <si>
    <t xml:space="preserve">La acción fue eficaz y efectiva, se comunicó y se registró  la ficha de conciliación a los miembros del comité por la plataforma del e-KOGUI </t>
  </si>
  <si>
    <t>Incluir  en el plan de trabajo para 2017, la intervención al estudio de higiene realizado, así como el presupuesto para corregir las posibles desviaciones.</t>
  </si>
  <si>
    <t>I semestre</t>
  </si>
  <si>
    <t>II semestre</t>
  </si>
  <si>
    <t>ACCIONES</t>
  </si>
  <si>
    <t>HALLAZGOS</t>
  </si>
  <si>
    <t>MISIONALES</t>
  </si>
  <si>
    <t>APOYO</t>
  </si>
  <si>
    <t>PROMEDIO</t>
  </si>
  <si>
    <t>TIPO DE PROCESO</t>
  </si>
  <si>
    <t>ESTRATÉGICOS</t>
  </si>
  <si>
    <t>ACCIONES CUMPLIDAS</t>
  </si>
  <si>
    <t>HALLAZGOS CERRADOS</t>
  </si>
  <si>
    <t>ESTRATÉGICOS (4)</t>
  </si>
  <si>
    <t>MISIONALES (3)</t>
  </si>
  <si>
    <t>APOYO (8)</t>
  </si>
  <si>
    <t>TOTAL DE HALLAZGOS</t>
  </si>
  <si>
    <t>TOTAL HALLAZGOS CERRADOS</t>
  </si>
  <si>
    <t>PORECENTAJE DE HALLAZGOS</t>
  </si>
  <si>
    <t>Se evidencio que la DNBC suscribio el Contrato No. 084 del 30 de diciembre de 2019 con la Aseguradora MAPFRE SEGUROS, el cual tiene una vigencia hasta el mes de julio de 2021,el cual se encuentra publicado en SECOP II.</t>
  </si>
  <si>
    <t>Se evidencia el cumplimenito de la acción.  Se suscribio el contrato con la MAPFRE Seguros.</t>
  </si>
  <si>
    <t>Se evidencia que se brindo capactiación a los colaboradores del Proceso de Gestión Contractual  con el fin de  socializar la importancia de realizar una rigurosa la verificación de los documentos que se aportan como soporte en los procesos de contratación.</t>
  </si>
  <si>
    <t>Se evidencia que se dio cumplimento a la acción propuesta, toda vez que la capacitación contribuye a que los colaboradores, ejetuden de forma adecuado lo establecido en la normatividad</t>
  </si>
  <si>
    <t>Informe Semestral del Estado de Control Interno de  DNBC por el periodo comprendido entre el 1 de enero al  30 de Junio de 2020</t>
  </si>
  <si>
    <t>Ambiente de Control. 2.3
Aunque están definidas las líneas de defensa, es necesario realizar un análisis de las responsabilidades asignadas a cada una de las líneas de defensa, con fin de asegurar el adecuado funcionamiento del Sistema Integrado de Gestión. (SIGEC). De igual manera, no se determinaron las líneas de reporte en temas claves para la toma de decisiones (Articulo 18, 19, 20)</t>
  </si>
  <si>
    <t>No se tenia claridad frente a la formalidad de establecer las líneas de reporte en el documento que reglamente el SIGEC
Hubo incorporación de nuevos lineamientos por parte del DAFP sobre la evaluación del Sistema de Control Interno</t>
  </si>
  <si>
    <t xml:space="preserve">Incumplimiento de la política de Control Interno  MIPG
Inadecuado funcionamiento del SIGEC
Incumplimiento de las Directrices establecidas por el DAFP </t>
  </si>
  <si>
    <t>Acción Correctiva</t>
  </si>
  <si>
    <t>Actualizar la Resolución 469 de 2018 estableciendo las líneas de reporte en la entidad para la toma de decisiones</t>
  </si>
  <si>
    <t>Resolución 469 de 2018 actualizada</t>
  </si>
  <si>
    <t>Informe Semestral del Estado de Control Interno de  DNBC por el periodo comprendido entre el 1 de enero al  30 de Junio de 2021</t>
  </si>
  <si>
    <t>Ambiente de Control. 4.6
La entidad no realizó la evaluación de Impacto del Plan Institucional de Capacitación de la Vigencia 2019</t>
  </si>
  <si>
    <t xml:space="preserve">El procedimiento Plan anual de capacitación no cuenta con una actividad explicita de evaluación del PIC, que genere un informe util para la toma de decisiones
Inobservancia a lo establecido en el Manual del MIPG
</t>
  </si>
  <si>
    <t xml:space="preserve">El procedimiento Plan anual de capacitación no cuenta con una actividad explicita de evaluación del PIC, que genere un informe util para la toma de desiciones.
</t>
  </si>
  <si>
    <t>Formulacion de PIC no efectivo
Inadecuada utilización de recursos
Debilidad en el compromiso del Recurso humano de la entidad</t>
  </si>
  <si>
    <t>Actualización del  procedimiento del PIC, donde se incluya la actividad de evaluación de impacto al Plan</t>
  </si>
  <si>
    <t>Informe Semestral del Estado de Control Interno de  DNBC por el periodo comprendido entre el 1 de enero al  30 de Junio de 2025</t>
  </si>
  <si>
    <t>De acuerdo con las disposiciones normativas de 2017, en la vigencia 2018 se adoptaron y documentaron unicamente principios y valores que deben tener inmersos los servidores públicos de la DNBC, ya existentes parcialmente en el código de ética,  generando un segundo documento llamado Código de Integridad, sin tener claridad de la política de integridad</t>
  </si>
  <si>
    <t>Confusión al interior de la entidad.
Duplicidad de documentación generando incumplimiento de las políticas de Talento Humano</t>
  </si>
  <si>
    <t>Unificación del Código de Etica y Código de Integridad  conforme a la Política de Integridad. Determinar en  el Conflicto de interes y el análisis de las desviaciones</t>
  </si>
  <si>
    <t>Código de ética actualizado conforme la política de integridad</t>
  </si>
  <si>
    <t>Informe Semestral del Estado de Control Interno de  DNBC por el periodo comprendido entre el 1 de enero al  30 de Junio de 2026</t>
  </si>
  <si>
    <t>Ambiente de Control. 1.2
En el manual del Comité de Convivencia Laboral, en el articulo 6.3 se indica las Sesiones del Comité, estableciendo que las reuniones ordinarias se realizarán cada tres(3) meses; pero no se evidencia soportes de las reuniones.</t>
  </si>
  <si>
    <t xml:space="preserve">
Incumplimiento de las funciones del Secretario Técnico del Comite de Convivencia establecidas en el numeral 6.2.4 del Manual de Comité de Convivencia Laboral (Elaboración y entrega de las actas)</t>
  </si>
  <si>
    <t>Informar a los miembros del Comité Técnico del Comité de Convivencia, las funciones, la obligatoriedad de la realización de las reuniones de manera trimestral y las posibles consecuencias en el evento no dar aplicabilidad a las directrices establecidas en la Resolución 652 de 2012</t>
  </si>
  <si>
    <t>Oficio remitido a los miembros del Comité de Convivencia</t>
  </si>
  <si>
    <t>Solicitar trimestralmente mediante correo electrónico por parte del profesional de SST copia de las actas de los comités que se celebren en el periodo.</t>
  </si>
  <si>
    <t>Correos electrónicos remitidos al presidente del Comité de Convivencia</t>
  </si>
  <si>
    <t>Informe Semestral del Estado de Control Interno de  DNBC por el periodo comprendido entre el 1 de enero al  30 de Junio de 2028</t>
  </si>
  <si>
    <t>Ambiente de Control. 1.3
Mecanismos frente a la detección y prevención del uso inadecuado de información .Con respecto a los funcionarios, se firma un documento denominado ACEPTACIÓN DE LA POLÍTICA GENERAL DE USO ACEPTABLE DEL CORREO INSTITUCIONAL pero en el mismo no se contempla la protección de datos de cada uno de los funcionarios.</t>
  </si>
  <si>
    <t>Desconocimiento de las disposiciones existentes frente ala protección de datos personales</t>
  </si>
  <si>
    <t>Desconocimiento de las disposiciones existentes frente a la protección de datos personales de los funcionarios de la entidad</t>
  </si>
  <si>
    <t>Vulneración de información sensible</t>
  </si>
  <si>
    <t>Documentar la protección de datos de los funcionarios en documento del procedimiento de Ingreso y Retiro de funcionarios</t>
  </si>
  <si>
    <t>Documento actualizado</t>
  </si>
  <si>
    <t>Informe Semestral del Estado de Control Interno de  DNBC por el periodo comprendido entre el 1 de enero al  30 de Junio de 2029</t>
  </si>
  <si>
    <t>Ambiente de Control. 1.4
Contemplar la totalidad de los riesgos de corrupción y atención al ciudadano ya que con corte al 30 de abril la Oficina de Control Interno evidenció esta falencia.</t>
  </si>
  <si>
    <t xml:space="preserve">Posible materialización de riesgos de corrupción.
</t>
  </si>
  <si>
    <t>Mapa de riesgos de corrupción actualizado</t>
  </si>
  <si>
    <t>Informe Semestral del Estado de Control Interno de  DNBC por el periodo comprendido entre el 1 de enero al  30 de Junio de 2030</t>
  </si>
  <si>
    <t>Ambiente de Control. 1.5
Se cuenta con un Manual de Convivencia Laboral en el cual se establecen los mecanismos para recepción formal de las quejas de los funcionarios; asi como tambien, se  cuenta con un buzón ubicado en el primer piso de las instalaciones para recepcionar las situaciones irregulares que se puedan presentar, pero el mismo no está mencionado  en el Manual de Convivencia</t>
  </si>
  <si>
    <t>El mecanismo se implementó posterior a la formulación del Manual,por lo cual este se encuentra desactualizado</t>
  </si>
  <si>
    <t>El mecanismo se implementó posterior a la formulación del Manual, por lo cual este se encuentra desactualizado</t>
  </si>
  <si>
    <t>Establecer en el  Manual de Convivencia Laboral en Mecanismos para Recepción Formal de las Quejas  la utilización del  buzon.</t>
  </si>
  <si>
    <t>Manual de Convivencia actualizado</t>
  </si>
  <si>
    <t xml:space="preserve">Ambiente de Control. 2.2. 
Con la Resolución 469 de 2018  se determinaron las lineas de defensa así: Artículo 18: Equipo Directivo (Primera Linea de Defensa), Artículo 19: Equipo Operativo (Segunda Linea de Defensa), Artículo 20: Equipo Evaluador (Tercera Linea de Defensa).
Sin embargo, se debe realizar un análisis  de las responsabilidades asignadas a cada una de las lineas de defensa, con fin de asegurar el adecuado funcionamiento del Sistema Integrado de Gestión. (SIGEC)
</t>
  </si>
  <si>
    <t>Débil interiorización y aplicación de las responsabilidades definidas enla Resolución 469 de 2018 por parte delas líneas de defensa</t>
  </si>
  <si>
    <t>Bajo desempeño institucional e incumplimiento de las responsabilidades de las líneas de defensa de la entidad.
Incumplimiento de lineamientos y disposiciones normativas</t>
  </si>
  <si>
    <t xml:space="preserve">Realizar un análisis  de las responsabilidades asignadas a cada una de las lineas de defensa. </t>
  </si>
  <si>
    <t xml:space="preserve"> Análisis  de las responsabilidades asignadas a cada una de las lineas de defensa, realizado</t>
  </si>
  <si>
    <t>Gestión de análisis y mejora continua - Líderes y gestores de proceso</t>
  </si>
  <si>
    <t>Ambiente de Control 3.1.
La entidad cuenta con el Manual de Gestión del Riesgo , MN-MC-02, vigente desde el 30/09/2019, basado en la guía de administración del riesgo emitida por el DAPF, donde se estableció la Política de Administración de Riesgo en el numeral 3. En el manual  se indicaron  lineamientos para la evaluación de la política de administración del riesgo. No obstante, la evaluación no contempla los cambios que pueden definir, ajustes y dificultades para su desarrollo.
Contemplar en la evaluación de los Mapas de Riesgos  los cambios en el entorno que pueden   definir ajustes y dificultades para su desarrollo.</t>
  </si>
  <si>
    <t>En el manual no se contemplaron los cambios en el entorno que pueden definir, ajustes y dificultades para su desarrollo.
Debil identificación de riesgos de corrupción por parte de los procesos de la entidad y de la aplicación de los numerales 7.1 y 7.2 del Manual de Riesgos.</t>
  </si>
  <si>
    <t>Debil identificación de riesgos de corrupción por parte de los procesos de la entidad y de la aplicación de los numerales 7.1 y 7.2 del Manual de Riesgos.</t>
  </si>
  <si>
    <t>Materialización de riesgos no identificados</t>
  </si>
  <si>
    <t>Reformulación  del Mapa de Riesgos de Corrupción conforme a los lineamientos establecidos en el Manual de Gestión de Riesgo de la DNBC y el DAFP. Teniendo en cuenta la situacion de contingencia presentada fruto a la pandemia, se hacen los ajustes pertinentes que permitan cumplir con el seguimiento y desarrollo de los controles de los Riesgos de Corrupción identificados.</t>
  </si>
  <si>
    <t>Mapa de riesgos actualizado</t>
  </si>
  <si>
    <t>Ambiente de Control 3.3.
La evaluación de la planeación estratégica de la vigencia 2019 se realizó con corte a Junio 30 de 2020, la cual fue presentada al Comité Directivo del mes de Julio de 2020. Sin embargo, no se contempló en dicha evaluación la necesidad de recursos ni el cambio en el entorno que podría afectar la ejecución de las actividades que se planteen para la vigencia 2020.</t>
  </si>
  <si>
    <t>El informe semestral no evidencia alertas frente al incumplimiento de metas por debilidades en los recursos asignados, no se hace análisis de identificación de variables internas  y externas que afecten el logro de los objetivos institucionales.</t>
  </si>
  <si>
    <t>Incumplimiento de metas
Rezagos en la ejecución de proyectos
Inoportunidad en la toma de desiciones</t>
  </si>
  <si>
    <t>Realizar análisis y generar las  alertas correspondientes en los informes trimestrales de Planeación frente al no cumplimiento de actividades considerando las variables tanto internas como externas que influyen en los rezagos o incumplimientos que se presenten.</t>
  </si>
  <si>
    <t>Informes trimestrales con alertas de incumplimiento de actividades identificadas</t>
  </si>
  <si>
    <t xml:space="preserve">Ambiente de Control 4.1
En  la introducción del documento se relacionan las etapas de ingreso, permanencia y retiro en la ejecución de dicho plan, pero no se encuentra esta clasificación detallada de las actividades, ni se establecieron lineamientos para realizar su evaluación. Lo mismo se evidenció  en el cronograma PETH. </t>
  </si>
  <si>
    <t>Se formuló el documento bajo el mismo esquema trabajado en vigencias anteriores (DAFP 2017), pero no se ha actualizado de acuerdo con la estructura de evaluación definida en los lineamientos del DAFP como lo estableció el Decreto 2106 de 2019. Las actividades se ejecutan pero no estan documentadas en el PETH</t>
  </si>
  <si>
    <t>Se formuló el documento bajo el mismo esquema trabajado en vigencias anteriores (DAFP 2017), pero no se ha actualizado de acuerdo con la estructura de evaluación definida en los lineamientos del DAFP como lo estableció el Decreto 2106 de 2019. Las actividades se ehecutan pero no estan documentadas en el PETH</t>
  </si>
  <si>
    <t>Incumplimiento lineamientos y disposiciones normativas
Baja evaluación por incumplimiento de requisitos</t>
  </si>
  <si>
    <t xml:space="preserve">Relacionar en  el Plan Estratégico de Gestión del Talento Humano para la vigencia 2020, las actividades a desarrollar en  las etapas de ingreso, permanencia y retiro del personal vinculado en provisionalidad al Igual que en el cronograma PETH. </t>
  </si>
  <si>
    <t>Plan Estratégico y cronograma del Talento Humano 2020 actualizado con las actividades a desarrollar en  las etapas de ingreso, permanencia y retiro del personal vinculado en provisionalidad</t>
  </si>
  <si>
    <t xml:space="preserve">Ambiente de Control 4.1
Mediante la resolución 265 del 04 de agosto de 2017, se implementó y adoptó el sistema de medición del Rendimiento Laboral y competencias comportamentales de los funcionarios vinculados en provisionalidad de la DNBC, no obstante en el Plan Estratégico de Gestión del Talento Humano, para la vigencia 2020, no se detallaron las actividades de evaluación como es el caso de la evaluación de los Provisionales, en la etapa de permanencia.
</t>
  </si>
  <si>
    <t>Incumplimiento lineamientos y disposiciones normativas
Baja evaluación por incuplimiento de requisitos</t>
  </si>
  <si>
    <t>Documentar en el plan estratégico de talento humano la medición del rendimiento laboral y competencias comportamentales del personal vinculado en provisionalidad.</t>
  </si>
  <si>
    <t>Plan Estratégico y cronograma del Talento Humano 2020 actualizado con la medición del rendimiento laboral</t>
  </si>
  <si>
    <t>Ambiente de Control 4.2
El Plan Estratégico de Gestión del Talento Humano, para la vigencia 2020, aun cuando en la introducción del documento se relacionó  la etapa de ingreso, en el mismo no se encuentran claramente  definidas las actividades de evaluación, como son la inducción, resolución de nombramiento, entre otros.</t>
  </si>
  <si>
    <t>Definir en el Plan Estratégico de Gestión del Talento Humano para la vigencia 2020 las actividades de evaluación, en la etapa de ingreso del personal ( inducción, resolución de nombramiento, etc)</t>
  </si>
  <si>
    <t>Plan Estratégico de Talento Humano actualizado con actividades de evaluación al ingreso de personal.</t>
  </si>
  <si>
    <t>Ambiente de Control 4.3
Mediante la resolución 265 del 04 de agosto de 2017, se implementó y adoptó el sistema de medición del Rendimiento Laboral y competencias comportamentales de los funcionarios vinculados en provisionalidad de la DNBC, no obstante en el Plan Estratégico de Gestión del Talento Humano, para la vigencia 2020, no se detallaron las actividades de evaluación como es el caso de la evaluación de los Provisionales, en la etapa de permanencia.</t>
  </si>
  <si>
    <t>Definir en el Plan Estratégico de Gestión del Talento Humano para la vigencia 2020, las actividades de evaluación en la etapa de permanencia de los funcionarios  ( Evaluación a los Provisionales entre otros).</t>
  </si>
  <si>
    <t xml:space="preserve"> Plan estratégico del Talento Humano actualizado con actividades del personal provisional en permanencia</t>
  </si>
  <si>
    <t xml:space="preserve"> Ambiente de Control 4.5
En el Plan Estratégico de Gestión del Talento Humano para la vigencia 2020, no se relacionaron las actividades a desarrollar en la etapa de retiro del personal, como son el paz y salvo, informe de entrega de actividades, proceso de liquidación y pago de prestaciones sociales, entre otros</t>
  </si>
  <si>
    <t>Determinar en el Plan Estratégico de Gestión del Talento Humano para la vigencia 2020,  las actividades de evaluación, en la etapa del Retiro del personal(paz y salvo, informe de entrega de actividades, proceso de liquidación y pago de prestaciones sociales entre otros).</t>
  </si>
  <si>
    <t>Plan estratégico del Talento Humano actualizado con actividades de retiro del personal</t>
  </si>
  <si>
    <t>Ambiente de Control 5.1
Con la Resolución 469 de 2018  se determinaron las líneas de defensa y sus funciones. La segunda linea de defensa, generó las acciones de monitoreo, consolidación y reportes periódicos de los planes antes mencionados, generó información de gestión estratégica en los Comités SIGEC para la toma de desiciones orientada al cumplimiento de los objetivos estratégicos y los compromisos del sector alineados a las metas del Plan Nacional de Desarrollo. Es de anotar, que aun cuando se realizan comités semanales a los temas criticos de la entidad, no se evidencian actas, pero si las listas de asistencias. No existe soporte documental donde se hubiesen tomado en cuenta  los temas criticos de la entidad.</t>
  </si>
  <si>
    <t>Se llevan a cabo comités semanales de seguimiento, documentados en listas de asistencia, pero no existe un seguimiento real a compromisos</t>
  </si>
  <si>
    <t xml:space="preserve">Inefectividad de acciones de monitoreo
Debil Gestión </t>
  </si>
  <si>
    <t>Documentar compromisos y seguimiento a acciones acordadas en Comites semanales</t>
  </si>
  <si>
    <t>Alertas tempranas a compromisos de comités de seguimiento documentados.</t>
  </si>
  <si>
    <t>Jorge Edwin Amarillo
Adriana Moreno</t>
  </si>
  <si>
    <t xml:space="preserve">Ambiente de Control 5.4
Mediante el proceso de analisis y mejora se canaliza la modificación y/o creación de los documentos del sistema documental de la DNBC. Aunque se formuló y avaló un proceso misional denominado EDUCACION NACIONAL PARA BOMBEROS, a la fecha el mismo no ha sido formalizado en el sistema SIGEP de la entidad. De igual forma, no se cuenta con una evaluación de los indicadores de gestión conforme a lo determinado por el DAFP. </t>
  </si>
  <si>
    <t>Las actividades estaban planificadas para el segundo semestre de 2020</t>
  </si>
  <si>
    <t>Incumplimiento de lineamientos del SIGEC</t>
  </si>
  <si>
    <t xml:space="preserve">Formalizar el Proceso de  EDUCACION NACIONAL PARA BOMBEROS,  en el sistema SIGEP de la entidad, asi como las modificaciones y/o actualizaciones que se hayan realizado en los procedimientos y caracterizaciones. 
</t>
  </si>
  <si>
    <t>Mapa de procesos actualizado, socializado y formalizado en el SIGEC</t>
  </si>
  <si>
    <t>31/09/2020</t>
  </si>
  <si>
    <t>Debilidades en la  aplicación de lineamientos para evaluación de los indicadores conforme lo determinado por el DAFP</t>
  </si>
  <si>
    <t>Toma de decisiones limitada</t>
  </si>
  <si>
    <t xml:space="preserve">Realizar un monitoreo y evaluación de los indicadores de gestión conforme a lo determinado por el DAFP. 
</t>
  </si>
  <si>
    <t>(No. De Procesos con evaluación y monitoreo de indicadores realizado/ Total de De Procesos con evaluación y monitoreo de indicadores ) * 100</t>
  </si>
  <si>
    <t>Evaluación de Riesgos 8.1
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t>
  </si>
  <si>
    <t>No se adaptó a la herramienta de riesgos de corrupción la totalidad de item de identificación de riesgos de corrupción no siendo clara la aplicación de los numerales 6 y del manual de Riesgos</t>
  </si>
  <si>
    <t>Inadecuada identificación de riesgos de corrupción 
Posible materialización de riesgos sin documentar</t>
  </si>
  <si>
    <t>Actualización de la matriz FO-MC-05-01 Herramienta Matriz de Riesgo DNBC, con la inlcusion de la matriz de riesgos definida en el numeral 6.1.2. del Manual de Gestión de Riesgo, MN-MC-02 y la inclusion de manera literal de los criterios para calificar el impacto del riesgo de corrupción, con el proposito de que sea más facil para los responsables de cada proceso la identificación del impacto del riesgo definida en el numeral  7.2.4 del Manual de Gestión de Riesgo, MN-MC-02.</t>
  </si>
  <si>
    <t>Herramienta de riesgos actualizada</t>
  </si>
  <si>
    <t>Aunque se formulo el mapa de riesgos de corrupción conforme a la guia, no se adaptó a la herramienta de riesgos de corrupción la totalidad de item de identificación en la misma, afectrando la identificación adecuada de losposibles riesgos de corrupción por parte delos procesos</t>
  </si>
  <si>
    <t xml:space="preserve">Reformular con cada uno de los 19 procesos los posibles riesgos de corrupción que se puedan presentar, haciendo énfasis en aquellos que por su naturaleza son susceptibles de presentar riesgos de corrupción. (3. Política Integral de Riesgos MN-MC-02). </t>
  </si>
  <si>
    <t>Mapa de Riesgos de Corrupción actualizado</t>
  </si>
  <si>
    <t>Evaluación de Riesgos 9.2
La Oficina de Control Interno realizó seguimiento y evaluación a los riesgos de gestión en la vigencia 2019, así como a los de Corrupción para el primer cuatrimestre de la vigencia 2020, evidenciándose que aun cuando la política contempla factores internos como externos no se está dando cumplimiento a lo dispuesto en el Manual, como es las situaciones o causas externas generadoras de riesgos que conlleven a su identificación y tratamiento</t>
  </si>
  <si>
    <t>Los riesgos de gestión de presentados en 2019 para evaluación aun no se encontraban identificados conforme al manual aprobado y a la metodología del DAFP, de otra parte los riesgos de corrupción presentados en 2020  fueron identificados por los gestores de procesos en la herramienta formulada en su momento.</t>
  </si>
  <si>
    <t>Los riegos de gestión de presentados en 2019 para evaluación aun no se encontraban identificados conforme al manual aprobado conforme a la metodología del DAFP y los riesgos de corrupción presentados en 2020 no fueron adecuadamente identificados por los gestores de procesos en la herramienta formulada.</t>
  </si>
  <si>
    <t>Inadecuada identificación de riesgos 
Posible materialización de riesgos sin documentar</t>
  </si>
  <si>
    <t>Reformulación  del Mapa de Riesgos  conforme a los lineamientos establecidos en el Manual de Gestión de Riesgo de la DNBC y el DAFP. Identificar y tratar la causas de manera independiente acorde al diseño del instrumento definido. (Numeral 7.1.1. del Manual de Gestión de Riesgo, MN-MC-02, V1, 7.1.1), analizando tanto el entorno externo como interno que puede afectar a la entidad.</t>
  </si>
  <si>
    <t>Mapa de riesgos reformulado</t>
  </si>
  <si>
    <t>Evaluación de Riesgos 6.2 
Con respecto a los objetivos de los procesos aun cuando fueron desarrollados bajo la metodología SMART hay procesos que sus objetivos no son medibles ni alcanzables, como son el Proceso de Fano e Inspección Vigilancia y Control</t>
  </si>
  <si>
    <t>Desactualización de objetivos y alcance de los procesos frente a sus productos o salidas acorde con el ciclo PHVA y las nuevas situaciones de los procesos, en el marco de la mejora continua de la entidad</t>
  </si>
  <si>
    <t>Desarticulación Institucional
Posible Materialización de riesgos de gestión</t>
  </si>
  <si>
    <t xml:space="preserve">Definir con claridad  los objetivos de los procesos,programas y proyectos, por cuanto hay procesos que sus objetivos no son  medibles ni alcanzables, como e sel caso  del Proceso de Fano e Inspección Vigilancia y Control. </t>
  </si>
  <si>
    <t>Proceso con revisión y actualización de su objetivo</t>
  </si>
  <si>
    <t>Ronny Romero</t>
  </si>
  <si>
    <t>Javier Coral</t>
  </si>
  <si>
    <t>Evaluación de riesgos 7.1.
La Politica Administración del Riesgo inmersa en el Manual de Gestión del Riesgo, MN-MC-02,  no incluye Otras Instancias que podrían  afectar  la prestación del servicio por parte de la DNBC,  como es el caso de la  Pandemia originada por el Covid 19</t>
  </si>
  <si>
    <t>La política de Riesgos no contempla otras instancias, como aspectos a considerar en la evaluación de los riesgos que pueden afectar la prestación del servicio de la entidad</t>
  </si>
  <si>
    <t xml:space="preserve">Posible materialización de riesgos .
</t>
  </si>
  <si>
    <t>Revisar y analizar la pertinencia de la actualizacion de la politica de administración del riesgo, con el proposito de incluir dentro del Manual de Gestión del Riesg o, MN-MC-02 en su numeral 3; otras instancias que se puedan presentar como riesgos para la entidad tales como la de la pandemia por el Covid 19.</t>
  </si>
  <si>
    <t xml:space="preserve">Revisión de la Política de Gestión del riesgo </t>
  </si>
  <si>
    <t>Evalaución de Riesgos 7.2.
La segunda Línea de Defensa (Oficina de Planeación), realiza la consolidación de los mapas de riesgos de gestión como de Corrupción. 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t>
  </si>
  <si>
    <t xml:space="preserve">Posible materialización de riesgos de corrupción y de gestión
</t>
  </si>
  <si>
    <t>Realizar mesas de trabajo con los gestores de proceso,  con el proposito de reiterar la importancia en el analisis y seguimiento de los riesgos, mediante el acompañamiento metodologico en cada una de las etapas del riesgo tanto de corrupción como de gestión  conforme  al Manual de Gestión del Riesgo MN-MC-02.</t>
  </si>
  <si>
    <t>Procesos con revisión y monitoreo de los riesgos de gestión y corrupción.</t>
  </si>
  <si>
    <t>Evaluación de Riesgos 7.3
En el Manual de Gestión del Riesgo, MN-MC-02, vigente desde el 30/09/2019, se estableció en el numeral 3.2. Materialización de Riesgos- Planes de Contingencia, las acciones a seguir en caso de materialización de riesgos, pero para el periodo en mención no se han realizado seguimientos a las acciones definidas, ya que no se cuenta con información de materialización de riesgos, identificada y consolidada por la segunda línea de defensa.</t>
  </si>
  <si>
    <t xml:space="preserve">Para el primer semestre no se informó a la oficina de planeación sobre materialización de riesgos por parte de los lideres de proceso, no se realizaron informes de monitoreo por parte de planeación.
</t>
  </si>
  <si>
    <t>Para el primer semestre no se informó a la oficina de planeación sobre materialización de riesgos por parte de los lideres de proceso, no se solicitaron informes de monitoreo por parte de planeación.
No se realizó en el periodo monitoreo alos riesgos por parte de la segunda línea de defensa.</t>
  </si>
  <si>
    <t>bajo nivel de tratamiento y/o reformulación de riesgos
inoportunidad en el tratamiento
reincidir en la posible materialiación de riesgos</t>
  </si>
  <si>
    <t>Solicitar trimestralmente a cada uno de los lideres y gestores de proceso la información de los casos en los que se presento materialización de los riesgos de sus procesos,  apoyado en el monitoreo de avance reportado de los controles, con el proposito de consolidar la informacion e identificar en conjunto con los lideres de gestores de cada proceso la causa raiz de materialización, para presentar informe frente a los monitoreos de los mapas de riesgos presentados a la Alta Dirección.</t>
  </si>
  <si>
    <t>Informe de monitoreo de riesgos con generación de alertas por materialización de riesgos</t>
  </si>
  <si>
    <t>No se realizó en el periodo (Primer semestre) monitoreo  a los riesgos por parte de la segunda línea de defensa , dado que el area responsable no contaba con el personal idóneo que ejecutara la actividad</t>
  </si>
  <si>
    <t>Asignar personal profesional con conocimiento en la formulación y manejo de riesgos que apoye a los procesos en la formulación y monitoreo del mapa de riesgos de la entidad.</t>
  </si>
  <si>
    <t>Monitoreo de riesgos apoyado por profesional idoneo</t>
  </si>
  <si>
    <t xml:space="preserve">Evaluación de Riesgos 7.5
Para el primer semestre de la vigencia 2020, la segunda línea de defensa realizó la consolidación del Mapa de Riesgos de Corrupción, no obstante, no reportó a la alta dirección información sobre si se presentó o no materializaciones del riesgo.  </t>
  </si>
  <si>
    <t>No se adelantó monitoreo a los riesgos en el primer semestre de la vigencia
El area responsable no contó con el personal de apoyo idoneo para ejecutar la actividad</t>
  </si>
  <si>
    <t>No se adelantó monitoreo a los riesgos en el primer semestre de la vigencia 
El area responsable no contó con el personal de apoyo idoneo para ejecutar la actividad</t>
  </si>
  <si>
    <t>Realizar monitoreo apoyado en los reportes de seguimiento por parte de la segunda linea de defensa y  desarroollar seguimiento a las acciones definidas en el caso de  materialización de los riesgos.</t>
  </si>
  <si>
    <t>Monitoreo trimestral apoyado por profesional idoneo</t>
  </si>
  <si>
    <t>Evaluación de Riesgos 9.1.
No se contempló la totalidad de los factores internos como externos en la actualización de los  riesgos de corrupción.</t>
  </si>
  <si>
    <t xml:space="preserve">No fueron contemplados  inicialmente por parte de lideres y gestores  todos los posibles factores tanto internos como externos en los riesgos de corrupción identificados
No se realizó en el periodo monitoreo de los riesgos por no contar con personal idoneo que apoyara el proceso </t>
  </si>
  <si>
    <t xml:space="preserve">No fueron contemplados  inicialmente por parte de lideres y gestores  todos los posibles factores tanto internos como externos en los riegos de corrupción identificados
No se realizó en el periodo monitoreo de los riesgos por no contar con personal idoneo que apoyara el proceso </t>
  </si>
  <si>
    <t>Acompañar metodologicamente a los 19 proceso de la entidad reiterando a cada gestor y lider del proceso la importancia de evaluar los contextos internos como externos que pueden afectar al proceso acorde al  Manual de Gestión del Riesgo MN-MC-02 en su numeral 6.1.1..</t>
  </si>
  <si>
    <t>Mapa de riesgos de corrupción reformulado y con monitoreo trimestral</t>
  </si>
  <si>
    <t>Evaluación de Riesgos 9.3
La oficina de Control Interno de la DNBC, informó en el Comité Institucional de Coordinación de Control Interno, la evaluación de los riesgos asociados a los procesos, a pesar de ello la alta dirección en el primer semestre de 2020, no realizó el monitoreo de los riesgos aceptados ni la pertinencia de los mismos.</t>
  </si>
  <si>
    <t>No se contó con el apoyo requerido para generar un adecuado monitoreo de riesgos y su revisión en el primer semestre</t>
  </si>
  <si>
    <t>Generar el monitoreo de  los riesgos asociados a los procesos revisando las condiciones y pertinencia de los mismos.</t>
  </si>
  <si>
    <t>Informe de monitoreo de riesgos</t>
  </si>
  <si>
    <t>Evaluación de Riesgos 9.4
Mediante las actas No. 001, 002 y 003 de 2020, la Oficina de Control Interno dio a conocer a las Alta dirección los resultados de las evaluaciones realizadas donde presentó detalladamente el análisis de los riesgos de corrupción identificados en el Mapa de Riesgo de la DNBC. Sin embargo, no se evidencia informes de la segunda línea de defensa con respecto al monitoreo del diseño y ejecución.</t>
  </si>
  <si>
    <t>Consolidar la informacion reportada por los procesos en cuanto al monitoreo, diseño y ejecución de sus riesgos y generar como segunda linea de defensa los informes de riegos respectivos.</t>
  </si>
  <si>
    <t>Evaluación de Riesgos 9.5
La entidad no analiza el impacto sobre el control interno por cambios en los diferentes niveles organizacionales</t>
  </si>
  <si>
    <t xml:space="preserve">
Nuevos cambios en las directrices establecidas por el DAFP con respecto al Informe Semestral del SCI
 se contó con el apoyo requerido para generar un adecuado monitoreo de riesgos y su revisión en el primer semestre</t>
  </si>
  <si>
    <t>Nuevos cambios en las directrices establecidas por el DAFP con respecto al Informe Semestral del SCI
No se contó con el apoyo requerido para generar un adecuado monitoreo de riesgos y su revisión en el primer semestre</t>
  </si>
  <si>
    <t>Incumplimiento directrices del DAFP</t>
  </si>
  <si>
    <t>Documentar y analizar  el impacto sobre el control interno por cambios en los diferentes niveles organizacionales</t>
  </si>
  <si>
    <t>Impacto sobre el control Interno documentado por cambios en los diferentes niveles organizacionales</t>
  </si>
  <si>
    <t>Actividades de control 11.2
La DNBC, no tiene documentado dentro de la entidad el desarrollo de actividades de control para la adquisición y prestación de servicios de tecnología.</t>
  </si>
  <si>
    <t>El proceso no ha generado documentación formal del desarrollo de sus actividades conforme lo define el SIGEC</t>
  </si>
  <si>
    <t>Incumplimiento en los servicios tecnológicos de la entidad
baja ejecución de recursos</t>
  </si>
  <si>
    <t>Formular un procedimiento donde se definan actividades de control para la adquisición y prestación de servicios de tecnología.</t>
  </si>
  <si>
    <t>Procedimiento formulado</t>
  </si>
  <si>
    <t>Gestión de Tecnología</t>
  </si>
  <si>
    <t>Edwin Zamora</t>
  </si>
  <si>
    <t>Actividades de control 11.3
Aunque la DNBC, cuenta con contratistas que apoyan la ejecución de los procesos, al interior de la entidad no se posee la matriz de roles y usuarios, siguiendo los principios de segregación de funciones.</t>
  </si>
  <si>
    <t>El proceso no ha generado documentación formal del desarrollo de sus actividades conforme lo define el SIGEC y requisitos de normatividad y de lineamientos en la materia</t>
  </si>
  <si>
    <t>Incumplimiento de requisitos de norma definidos que afectan la evlaución de desempeño de la entidad</t>
  </si>
  <si>
    <t xml:space="preserve">Documentar  la matriz de roles y usuarios siguiendo los principios de segregación de funciones </t>
  </si>
  <si>
    <t>Matriz de roles y usuarios formulada</t>
  </si>
  <si>
    <t xml:space="preserve">Actividades de control 12.1
Mediante el proceso de análisis y mejora se canaliza la modificación y/o creación de los documentos del sistema documental de la DNBC. Realizar la evaluación de los indicadores de gestión conforme a lo determinado por el Departamento Administrativo de la Función Pública,    asi como la actualización del  protocolo de atención al usuario ya que el que se encuentra en el SIGEC es de la vigencia 2019
</t>
  </si>
  <si>
    <t>Debilidades en la  aplicación de lineamientos para evaluación de los indicadores conforme lo determiando por el DAFP</t>
  </si>
  <si>
    <t>Retraso en la actualización documental del proceso por falta de apoyo de personal en el proceso</t>
  </si>
  <si>
    <t xml:space="preserve">Desinformación a la ciudadanía  </t>
  </si>
  <si>
    <t>Actualización del protocolo de atención al ciudadano</t>
  </si>
  <si>
    <t>Protocolo actualizado</t>
  </si>
  <si>
    <t>Gestión de Atención al usuario</t>
  </si>
  <si>
    <t>Hernando Andrés Garcia</t>
  </si>
  <si>
    <t>Actividades de control 12.4
La oficina de Control Interno de la DNBC, ha informado de manera reiterativa al Comité Institucional de Coordinación de Control Interno, por medio de los seguimientos y auditorías que los responsables de los procesos no están ejecutando los controles establecidos, tal y como se evidencia en los informes de austeridad en el gasto, auditoría de gestión de comunicaciones, seguimiento al PAAC, etc. Por lo tanto, la primera ni la segunda línea defensa realizan verificación del diseño de controles y monitoreo oportuno de la implementación de los controles</t>
  </si>
  <si>
    <t>Debil monitoreo a los procedimientos por parte de lideres y gestores de procesos</t>
  </si>
  <si>
    <t>Nivel de desempeño con baja calificación
pérdida de credibilidad institucional
procesos ineficientes</t>
  </si>
  <si>
    <t>Efectuar por parte de la primera y segunda  linea defensa la  verificación del diseño de controles, en los procedimientos.</t>
  </si>
  <si>
    <t>Mesas de trabajo para validación de procedimientos</t>
  </si>
  <si>
    <t xml:space="preserve">Actividades de control 10.1
En la vigencia 2020, la Entidad realizó una redistribución del personal de planta en los diferentes procesos de acuerdo con su competencia y a lo establecido en el Manual de Funciones y Competencias Laborales, resolución 081 de 2019. En la actualidad aun se cuenta con dependencias en las cuales no existe personal de Planta.
</t>
  </si>
  <si>
    <t>Planta de personal insuficiente para cubrir las diferentea areas de la entidad de acuerdo con sus necesidades</t>
  </si>
  <si>
    <t>Debil Gestión Institucional
Posible materialización de riesgos de gestión
Afectación en el servicio</t>
  </si>
  <si>
    <t xml:space="preserve">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
</t>
  </si>
  <si>
    <t>Mesa de trabajo realizada</t>
  </si>
  <si>
    <t xml:space="preserve">Actividades de control 10.2
Se evidenció la identificación de necesidades de cada proceso para suplirse a través de contratos de prestación de servicios.
La Entidad presentó al Gobierno Nacional una propuesta de ajuste institucional, para aumentar la planta de personal para el cumplimento de su misionalidad, pero aún se presentan debilidades en relación a los riesgos de cada proceso. Se hace necesario Identificar y documentar las situaciones específicas en donde no es posible segregar adecuadamente las funciones con el fin de cubrir la totalidad de los riesgos identificados.
</t>
  </si>
  <si>
    <t>Estructura organizacional lineal y planta de personal insuficiente</t>
  </si>
  <si>
    <t>Identificar y documentar las situaciones especificas en donde no es posible segregar adecuadamente las funciones con el fin de cubrir la totalidad de los  riesgos identificados.</t>
  </si>
  <si>
    <t>Documento de segregación de funciones</t>
  </si>
  <si>
    <t xml:space="preserve">Actividades de control 11.1
La DNBC cuenta con la Política General de Seguridad y Privacidad de la información; sin embargo, la misma no cuenta con la totalidad de las actividades como son los procesos de adquisición, desarrollo y mantenimiento de tecnologías de la información.
</t>
  </si>
  <si>
    <t>El personal asignado a Gestión de T.I.,  se encuentra en proceso de ajuste de la documentación acorde con la situación real de la entidad y los recursos asignados para la implementación de la estratgeia de Gobierno en línea.
No se contemplaron todos los requisitos de norma establecidos y las condiciones de infraestructura propia dela entidad.</t>
  </si>
  <si>
    <t>Rezago en el cumplimiento de las disposiciones y lineaientos de TICs
Proceso de gestión lentos</t>
  </si>
  <si>
    <t>Incluir en la  Politica General de Seguridad y Privacidad  de la información la totalidad de las actividades de control en los  procesos de adquisición, desarrollo y mantenimiento de tecnologías de la información.</t>
  </si>
  <si>
    <t>Política de seguridad de la Información actualizada</t>
  </si>
  <si>
    <t>Actividades de control 12.2
En el seguimiento realizado por parte de la Oficina de Control Interno del primer cuatrimestre de la vigencia 2020, se evidenció que los riesgos de corrupción no fueron generados conforme a la matriz FO-MC-05-01 Herramienta Matriz de Riesgo DNBC v2, , ni al Manual de Gestión de Riesgo V1 aprobado por la Dirección Nacional de Bomberos de Colombia en la Vigencia 2019; por lo tanto, los mismos no fueron definidos conforme a las directrices emanadas por el Departamento Administrativo de la Función Pública “matriz de definición de riesgo de corrupción al igual que lo establecido en el Manual de Gestión de Riesgo de la DNBC. Por lo tanto, se hace necesario evaluar el diseño de controles frente a la Gestión de Riesgo.</t>
  </si>
  <si>
    <t>Los riesgos de corrupción presentados fueron los identificados y avalados por gestores y lideres de proceso en su momento bajo el acompañamiento profesional acordado y designado en la vigencia anterior, con el material diseñado y socializado en la vigencia, sin embargo se presenta debilidad en la aplicación delos numerales 6 y 7 del manual de gestión de riesgos</t>
  </si>
  <si>
    <t>Reformulan los controles de los riesgos identificados dentro de los procesos, acorde a los numerales 8.3 y 8.5 del Manual de Gestión del Riesgo MN-MC-02.</t>
  </si>
  <si>
    <t>Mapa de riesgos con reformulación de controles</t>
  </si>
  <si>
    <t xml:space="preserve">Actividades de control 12.3
La oficina de Control Interno de la DNBC, informó en el Comité Institucional de Coordinación de Control Interno, la evaluación de los riesgos asociados a los procesos, no obstante, la segunda línea aun cuando los consolidó no realizó el monitoreo de los mismos.
</t>
  </si>
  <si>
    <t>Deficiente gestión Institucional
Afectación enla evaluación de desempeño de la entidad
Incumplimiento del Manual de Riegos de la entidad y lineamientos del DAFP</t>
  </si>
  <si>
    <t>Realizar el Monitoreo de los Riesgos acorde con la Politica de Administración de Riesgos por parte de la segunda linea de defensa</t>
  </si>
  <si>
    <t>Monitoreos cuatrimestrales a los riesgos de corrupción</t>
  </si>
  <si>
    <t>Infor y Comunicación  15.4
Se cuenta con procedimientos para el manejo de la información, pero no están diseñados para evaluar la efectividad de los canales de comunicación.</t>
  </si>
  <si>
    <t>Debil comunicación con partes interesadas
Débil imagen institucional</t>
  </si>
  <si>
    <t>Formular indices de medición de efectividad de los canales de comunicación y de contenidos</t>
  </si>
  <si>
    <t>Indices de medición formulados e implementados</t>
  </si>
  <si>
    <t>Edgar Molina</t>
  </si>
  <si>
    <t>Infor y Comunicación  13.2
La entidad posee el esquema de publicación, con un banco de imágenes, pero no se está dando cumplimiento total a la actualización de publicación de información mínima, acorde a la Ley 1712 de 2014.</t>
  </si>
  <si>
    <t>Desinformación a la ciudadanía y partes interesadas
Incumplimiento lineamientos de transpareNcia y accesos a la información</t>
  </si>
  <si>
    <t>Monitorear la actualización de la información a publicar en la página web institucional acorde conla ley 1712 de 2014</t>
  </si>
  <si>
    <t>Monitoreos cuatrimestrales a la información a publicar enla pagina web</t>
  </si>
  <si>
    <t xml:space="preserve">Infor y Comunicación  13.4
La DNBC, estableció la política de protección de datos Personales PO-AU-01 y la Política General de Seguridad y privacidad de la información donde se contempla: 
Para los contratos de prestación de servicios la entidad conforme a lo descrito en la Política de Protección de Datos incluyó una Cláusula en los Contratos denominada ACUERDO DE CONFIDENCIALIDAD Y MANEJO DE LA INFORMACIÓN.
Con respecto a los funcionarios, se firma un documento denominado ACEPTACIÓN DE LA POLÍTICA GENERAL DE USO ACEPTABLE DEL CORREO INSTITUCIONAL, pero en el mismo no se contempla la protección de datos de cada uno de los funcionarios.
La entidad cuenta con el índice de información clasificada y reservada, como mecanismos para la asegurar la integridad, confidencialidad y disponibilidad de la información relevante
</t>
  </si>
  <si>
    <t>Debilidad en el diseño de las políticas señaladas</t>
  </si>
  <si>
    <t>Posibles sanciones por incumplimientos de leyes y normativas relacionadas
Afectación a la privacidad delos funcionarios de la entidad</t>
  </si>
  <si>
    <t xml:space="preserve">Adecuar  la Política de protección de datos Personales PO-AU-01 y la Política General de Seguridad y privacidad  de la información; contemplando la protección de datos de los funcionarios de la entidad.
</t>
  </si>
  <si>
    <t>Políticas de protección de datos y de seguridad y privacidad de la información actualizadas</t>
  </si>
  <si>
    <t>Infor y Comunicación  14.1
Aunque, se celebran los Comités Directivos del Sistema Integrado de Gestión y Control con una periodicidad mensual y se genera la Inducción y reinducción al personal de entidad (funcionarios y contratistas), a la fecha no se ha realizado la evaluación a la efectividad de los canales de comunicación.</t>
  </si>
  <si>
    <t xml:space="preserve">No se tienen formulados indices de medición en la entidad que permitan evaluar el flujo de comunicación interna y su efectividad </t>
  </si>
  <si>
    <t>Debil comunicación con partes interesadas
Debil retroalimentación dela gestión
Incumplimiento de objetivos estrategicos</t>
  </si>
  <si>
    <t>Gestión de Comunicaciones y Gestión de Análisis y Mejora Continua</t>
  </si>
  <si>
    <t>Edgar Molina y Adriana Moreno</t>
  </si>
  <si>
    <t xml:space="preserve">Infor y Comunicación  14.3
Se cuenta con un Manual de Convivencia Laboral en el cual se establecen los mecanismos para recepción formal de las quejas de los funcionarios, así como también cuenta con un buzón ubicado en el primer piso de las instalaciones para recepcionar las situaciones irregulares que se puedan presentar, pero el mismo no está mencionado en el Manual de Convivencia.  </t>
  </si>
  <si>
    <t>Afectación del clima organizacional
Débil comunicación interna</t>
  </si>
  <si>
    <t xml:space="preserve">
Publicar el Manual de Convivencia actualizado y realizar una socialización con especial enfasis en los mecanismos para recepción formal de las quejas de los funcionarios</t>
  </si>
  <si>
    <t>Infor y Comunicación  15.1
La DNBC cuenta con la política de comunicación externa, sin embargo, en la misma no hay Implementados controles para la comunicación externa donde se incluyan los contratistas y proveedores</t>
  </si>
  <si>
    <t>No existía claridad frente a la implementación de este tippo de controles enla comunicación externa</t>
  </si>
  <si>
    <t>líneas de comunicación debiles con nuestras partes interesadas</t>
  </si>
  <si>
    <t>Implementar controles para la comunicación externa donde se incluyan los contratistas y proveedores</t>
  </si>
  <si>
    <t>Controles de comunicación externa documentados e implementados</t>
  </si>
  <si>
    <t>Afectación en la comunicación con nuestras partes interesadas.
Sanciones de Ley</t>
  </si>
  <si>
    <t>Realizar una revisión y evaluación del procedimiento de recepción, distribución, seguimiento y salida de Peticiones, Quejas, Reclamos, Sugerencias y Denuncias con el fin de mejorar los flujos de comunicación externa</t>
  </si>
  <si>
    <t>Procedimiento revisado y evaluado</t>
  </si>
  <si>
    <t>Infor y Comunicación  15.5
Se cuenta con la Caracterización de Grupos de Valor y Grupos de Interés de la DNBC, pero no ha sido analizada periódicamente. De igual forma actualizar la misma; por cuanto, a la fecha el documento no presenta fecha de creación, así como tampoco los anexos del documento</t>
  </si>
  <si>
    <t xml:space="preserve">
No se realiza periódicamente una análisis y revisión por parte de la entidad de las necesidades y caracterización delos grupos de valor.</t>
  </si>
  <si>
    <t>Débil evaluación en la focalización de nuestros servicios.
Mala imagen Institucional</t>
  </si>
  <si>
    <t>Actualización periódica del documento de caracterización de usuarios</t>
  </si>
  <si>
    <t>Caracterización actualizada</t>
  </si>
  <si>
    <t>Infor y Comunicación  15.6
Se realizó el Informe de encuesta de satisfacción del Usuario para el primer semestre de 2020, no obstante, se diligenciaron únicamente 13 encuestas durante el semestre, lo cual no es representativo en comparación con el volumen de PQRSD atendidas por la entidad evidenciándose que la información allí recolectada no es suficiente ni amplia para conocer la percepción de las partes interesadas.</t>
  </si>
  <si>
    <t>Debil utilización del instrumento formulado</t>
  </si>
  <si>
    <t xml:space="preserve">Desconocimiento de los intereses de nuestro entorno.
Inadecuada evaluación de la prestación de nuestros servicios.
Débil capacidad para mejorar procesos,
</t>
  </si>
  <si>
    <t xml:space="preserve">Analizar periodicamente los resultados de la Percepción  por parte de los usuarios (encuestas de satisfacción), tomando en cuenta una mayor población para conocer la percepción de las partes interesadas. </t>
  </si>
  <si>
    <t>Análisis trimestral de percepción de nuestros usuarios con una mayor muestra a la utilizada enla evaluación semestral</t>
  </si>
  <si>
    <t xml:space="preserve">Monitoreo y Supervisión  17.2
Una vez la Contraloría General de la República emitió el Informe Final de la Auditoría Financiera realizada en el 2019 correspondiente a la vigencia 2018, la Oficina de Control Interno de la DNBC, socializó los resultados en el Comité Institucional de Coordinación de Control Interno celebrado el 29 de enero de 2020. De igual forma, en el Informe de Gestión Anual la Oficina de Control Interno, informa sobre el impacto del sistema de control Interno pero el mismo no se ha realizado por parte de la segunda linea de defensa.
</t>
  </si>
  <si>
    <t>No se tenía claridad frente al desarrollo en su totalidad de esta actividad específica por parte de la segunda línea de defensa, sin embargo se acompaña el monitoreo y reporte de las acciones de mejora resultado de las auditorias.</t>
  </si>
  <si>
    <t>Inoportunidad en la aplicación de acciones de mejora</t>
  </si>
  <si>
    <t>Documentar el impacto del Sistema  del  Control Interno cuando la entidad ha sido evaluada por un ente externo.</t>
  </si>
  <si>
    <t>Impacto del sistema de control Interno documentado cuando la entidad sea evaluada por ente externo</t>
  </si>
  <si>
    <t>Monitoreo y Supervisión 17.6
Se evidenció, que la Oficina de Control Interno realizó el seguimiento a la atención de Peticiones, Quejas, Reclamos, Solicitudes y Denuncias II semestre de 2019, producto de éste seguimiento se estableció un plan de mejoramiento. Al realizar seguimiento a la evaluación de la información que debe realizar el Proceso de Gestión al Usuario a sus PQRD se evidencia que no genera un análisis de las peticiones reiterativas para mejorar el Sistema de Control Interno de la DNBC.</t>
  </si>
  <si>
    <t>No se tenian lineamientos sobre el requerimiento específico de este tipo de informes</t>
  </si>
  <si>
    <t>Deficiencia en el sistema de control interno de la entidad</t>
  </si>
  <si>
    <t>Generar un informe con análisis  a las PQRSD,  reiterativas con el fin de mejorar el Sistema de Control Interno de la DNBC.</t>
  </si>
  <si>
    <t>Informe semestral con análisis de las PQRSD reiterativas</t>
  </si>
  <si>
    <t xml:space="preserve">Monitoreo y Supervisión 16.4
La segunda  línea de defensa no cumplen con las responsabilidades asignadas y no hay claridad frente a los reportes que deben presentar. Planeación como parte de la segunda línea de defensa, aun cuando informa en los Comités Directivos del SIGEC, sobre el avance del sistema integrado de gestión, con respecto a los Mapas de Riesgo de Corrupción se realizó la consolidación y no el monitoreo de los mismos.
</t>
  </si>
  <si>
    <t xml:space="preserve">
El proceso de Gestión de Análisis y Mejora continua para el primer cuatrimestre no contaba con el personal idóneo que apoyara el monitoreo adecuado de los riesgos de corrupción</t>
  </si>
  <si>
    <t>El proceso de Gestión de Análisis y Mejora continua para el primer cuatrimestre no contaba con el personal idóneo que apoyara el monitoreo adecuado de los riesgos de corrupción</t>
  </si>
  <si>
    <t>Deficiencias en la toma de decisiones
Gestión institucional deficiente
Bajo nivel de desempeño
Incumplimiento del Manual de Riegos de la entidad y lineamientos del DAFP</t>
  </si>
  <si>
    <t>Apoyar como segunda línea de defensa el monitoreo de riesgos y planes que se preseten como resultado de la gestión institucional</t>
  </si>
  <si>
    <t>No. De monitoreos realizados por el proceso de Gestión de análisis y Mejora continua</t>
  </si>
  <si>
    <t>Monitoreo y Supervisión  17.3
Los responsables de los procesos, Funcionarios y Contratistas de acuerdo con lo establecido en las políticas de operación del Procedimiento Accciones correctivas, preventivas y de mejora, tienen la posibilidad de reportar al Jefe Inmediato cualquier deficiencia del Sistema de Control Interno para la toma de decisiones. No obstante, no se han formulado planes de mejoramiento producto de autoevaluaciones realizadas por los líderes del proceso.</t>
  </si>
  <si>
    <t>Débil interiorización del mecanismo que se tienen para implementar acciones de mejora resultado de procesos de autoevaluación</t>
  </si>
  <si>
    <t>Deficiente sistema de control interno</t>
  </si>
  <si>
    <t>Socializar Políticas de operación del procedimiento de ACPM para implementación acorde con procesos de autoevaluación</t>
  </si>
  <si>
    <t>Socialización del procedimiento de ACPM</t>
  </si>
  <si>
    <t>No se realiza monitoreo a los resultados de las autoevaluaciones realizadas por los lideres de proce</t>
  </si>
  <si>
    <t>Formular planes de mejora resultado de las evaluaciones que se generen en cada proceso</t>
  </si>
  <si>
    <t>Planes de mejora formulados de acuerdo a evaluaciones que se realicen</t>
  </si>
  <si>
    <t>Todos los procesos</t>
  </si>
  <si>
    <t>Lideres de proceso</t>
  </si>
  <si>
    <t>Monitoreo y Supervisión  17.7
Debido a la no existencia de Planes de Mejoramiento producto de las autoevaluaciones realizadas por los líderes del proceso, no se ha realizado la verificación y avance del respectivo cumplimiento.</t>
  </si>
  <si>
    <t>No se han formulado planes de mejora resultado de ejercicios de autoevaluación</t>
  </si>
  <si>
    <t>No se han formmulado planes de mejora resultado de ejercicios de autoevaluación</t>
  </si>
  <si>
    <t>Una vez se formulen los planes de mejoramiento producto de las autoevaluaciones realizadas por los lideres del proceso, realizar la verificación y avance del respectivo cumplimiento.</t>
  </si>
  <si>
    <t>Monitorear avance de acciones de mejora formuladas por los procesos</t>
  </si>
  <si>
    <t>Seguimiento al cumplimiento del protocolo de bioseguridad</t>
  </si>
  <si>
    <t>Se evidenció que se cuenta con el registro de entrega de elementos de protección personal al personal de Gestión documental, sin embargo, no se cuenta registros de entrega de EPP (protector respiratorio N95, gafas de seguridad, protectores auditivos de inserción, guantes de nylon o nitrilo, guantes de nitrilo o vinilo, traje antifluido) a aquellos funcionarios y contratistas que se encuentran apoyando las labores de entregas de equipos y kits de bioseguridad en los territorios. Incumpliendo lo establecido en la resolución 666 de 2020 – anexo técnico, numeral 3.3, así como el numeral B.2 de la circular 100-009 de 2020.</t>
  </si>
  <si>
    <t xml:space="preserve">Debido a la contingencia por el COVID-19 y la rapidez de entrega de los elementos, no se establecieron los formatos pertinentes. </t>
  </si>
  <si>
    <t xml:space="preserve">Perdida del control de los elementos de protección personal comprados por la DNBC. Y no se puede garantizar que personal los utilice </t>
  </si>
  <si>
    <t>Asegurar la entrega y registro de elementos de protección personal requeridos de acuerdo con la matriz de EPP</t>
  </si>
  <si>
    <t>Número de personas con EPP  entregados/ número total  de personas que requieren EPP x100</t>
  </si>
  <si>
    <t>Sandra Paola Meza Velandia
ST. Edinson Cortes Cabezas</t>
  </si>
  <si>
    <t>A través de la resolución 086 de 2020, se estableció la modalidad de trabajo en casa por medio del uso de las TIC, se emitió memorando de jornadas flexibles para el trabajo presencial y se estableció el formato de seguimiento a los compromisos institucionales, se evidenció que no se remitió a Talento Humano, los acuerdos establecidos entre los Jefes y los Funcionarios para las jornadas flexibles o turnos de entrada y salida a lo largo del día. Incumpliendo lo establecido en la Resolución 666 de 2020, numeral 4.1.3, artículo 1, parágrafo 2 de la resolución 086 de 2020. Así como lo establecido en el, numeral B.2 de la circular 018 de 2020, así como la circular externa 100-009 de 2020, numerales A3, B1.</t>
  </si>
  <si>
    <t xml:space="preserve"> No se ha realizado la socialización e implemntación a los lideres y gestores de los procesos, por lo tanto no se tiene seguiemiento y control de los funcionarios </t>
  </si>
  <si>
    <t xml:space="preserve">contagio masivo que materializaria tres riesgos especificos; operacionales, Reputacionales, legales </t>
  </si>
  <si>
    <t>Socializar e implementar formato de solicitud y acuerdo indidual de trabajo virtual en casa ( medida transitoria por Covid-19)</t>
  </si>
  <si>
    <t>Nº total de solicitudes reportados GTH / Nº total de funcionarios *100</t>
  </si>
  <si>
    <t xml:space="preserve">En recorrido por las instalaciones de la entidad, se encontró que no cuenta con una adecuada ventilación generando una baja circulación del aire al interior de las instalaciones, con lo que no se evacúan agentes como (calor, olores, vapores, humo, polvo, virus, etc.).
Incumpliendo lo establecido en la resolución 666 de 2020 – anexo técnico, numeral 4.1.5
</t>
  </si>
  <si>
    <r>
      <rPr>
        <b/>
        <sz val="11"/>
        <color theme="1"/>
        <rFont val="Arial"/>
        <family val="2"/>
      </rPr>
      <t>1.Por que;</t>
    </r>
    <r>
      <rPr>
        <sz val="11"/>
        <color theme="1"/>
        <rFont val="Arial"/>
        <family val="2"/>
      </rPr>
      <t xml:space="preserve"> los espacios con los que Cuenta la edificación son reducidos vs a la carga ocupacional de la entidad.
</t>
    </r>
    <r>
      <rPr>
        <b/>
        <sz val="11"/>
        <color theme="1"/>
        <rFont val="Arial"/>
        <family val="2"/>
      </rPr>
      <t xml:space="preserve">2. Por que; </t>
    </r>
    <r>
      <rPr>
        <sz val="11"/>
        <color theme="1"/>
        <rFont val="Arial"/>
        <family val="2"/>
      </rPr>
      <t>Las instalaciones en las que se encuentra la DNBC, no cumplen  con la infraestructura  y condiciones medio ambientales que permitan cumplir  con fluo de aire dentro de las oficinas.</t>
    </r>
    <r>
      <rPr>
        <b/>
        <sz val="11"/>
        <color theme="1"/>
        <rFont val="Arial"/>
        <family val="2"/>
      </rPr>
      <t xml:space="preserve">
</t>
    </r>
    <r>
      <rPr>
        <sz val="11"/>
        <color theme="1"/>
        <rFont val="Arial"/>
        <family val="2"/>
      </rPr>
      <t xml:space="preserve">
</t>
    </r>
  </si>
  <si>
    <t xml:space="preserve">Las instalaciones en las que se encuentra la DNBC, no cumplen  con la infraestructura  y condiciones medio ambientales que permitan cumplir  con corrientes de aire dentro de las oficinas </t>
  </si>
  <si>
    <t>Aumenta el riesgo de contagio del COVID-19, por otro lado se incrementa la posibilida de crear otras enfermedades frente los riesgos biológica y Psicosocial.
Falta de ventilación e iluminación de diferentes oficionas que permiten el aumento del riesgo fisico"</t>
  </si>
  <si>
    <t xml:space="preserve">Socializar con la alta dirección el informe de inspección planeada desde el área de seguridad y salud en el trabajo con la recomendación de cambio de sede </t>
  </si>
  <si>
    <t xml:space="preserve">Informe de Socialización de la Inspección con recomendaciones de cambio de sede de la DNBC. </t>
  </si>
  <si>
    <r>
      <rPr>
        <b/>
        <sz val="11"/>
        <color theme="1"/>
        <rFont val="Arial"/>
        <family val="2"/>
      </rPr>
      <t>1.Por que;</t>
    </r>
    <r>
      <rPr>
        <sz val="11"/>
        <color theme="1"/>
        <rFont val="Arial"/>
        <family val="2"/>
      </rPr>
      <t xml:space="preserve"> los espacios con los que Cuenta la edificación son reducidos vs a la carga ocupacional de la entidad.
</t>
    </r>
    <r>
      <rPr>
        <b/>
        <sz val="11"/>
        <color theme="1"/>
        <rFont val="Arial"/>
        <family val="2"/>
      </rPr>
      <t>2. Por que;</t>
    </r>
    <r>
      <rPr>
        <sz val="11"/>
        <color theme="1"/>
        <rFont val="Arial"/>
        <family val="2"/>
      </rPr>
      <t xml:space="preserve"> Las instalaciones en las que se encuentra la DNBC, no cumplen  con la infraestructura  y condiciones medio ambientales que permitan cumplir  con corrientes de aire dentro de las oficinas 
</t>
    </r>
  </si>
  <si>
    <t>Realizar el Cambio de sede de la DNBC</t>
  </si>
  <si>
    <t xml:space="preserve">Cambio sede de la DNBC. </t>
  </si>
  <si>
    <t>Arley Coy</t>
  </si>
  <si>
    <t>Se evidenció que no se ha realizado el reporte de los casos sospechosos y confirmados de covid-19 a la Secretaría de Salud. Incumpliendo lo establecido en la resolución 666 de 2020 – anexo técnico, numeral 6, así como la circular 018 de 2020, numerales A.5, C1.</t>
  </si>
  <si>
    <t xml:space="preserve">Existió una confusión por parte del ministerio de salud y la secretaria de salud distrital, debido que no unificaron criterios y no se logro identificar a donde se realizaba el reporte, sin embargo se reporto a la ARL y EPS de cada uno de los trabajadores </t>
  </si>
  <si>
    <t xml:space="preserve">Realizacion un instructivo que determine el paso a paso del  reporte de casos positivos del COVID19 a las diferentes entes de contol </t>
  </si>
  <si>
    <t xml:space="preserve">Documento formalizado </t>
  </si>
  <si>
    <t>A la fecha la ARL está apoyando la actualización de la matriz de peligros y no se ha realizado la actualización de la matriz de requisitos legales, además por lo tanto no se está apoyando la verificación de las medidas y acciones adoptadas por la Entidad.
Desde el área de Seguridad y Salud en el Trabajo se realizó comunicación con el Asesor de la ARL, con el fin de agilizar el envío de la Matriz legal y apoyo a la actualización de la matriz de peligros.
Lo anterior podría afectar la alineación del protocolo de bioseguridad con el Sistema de Gestión en Seguridad y Salud en el trabajo, así como lo establecido en la Resolución 666 de 2020, numeral 4.4,  Circular externa 100-009 de 2020, literal  numeral B7.</t>
  </si>
  <si>
    <t>la ARL no realizo la respuesta oportuna al requerimiento solicitador por el área de SST</t>
  </si>
  <si>
    <t xml:space="preserve">incumplimiento de los riesgos legales, colocando en riesgo la salud de los colaboradores </t>
  </si>
  <si>
    <t xml:space="preserve">Actualizacion de la matriz de requisitos legales  </t>
  </si>
  <si>
    <t xml:space="preserve">Matriz de requisitos legales implementada </t>
  </si>
  <si>
    <t xml:space="preserve">Se evidencio debilidad en el cumplimiento del distanciamiento físico, por cuanto:
 Se instaló señalización para garantizar el distanciamiento en las impresoras, el cual no se cumple.
 Hay puestos de trabajo que no proporcionan el distanciamiento requerido como en los casos de Planeación, Talento Humano, Gestión Documental y Cooperación Internacional.
Lo anterior incumple lo establecido en la resolución 666 de 2020 – anexo técnico, numeral 3.2, así como los numerales B.4, C.2 y C.5 de la circular externa 018 de 2020 y numeral B.4 de la Circular 100-009 de 2020.
</t>
  </si>
  <si>
    <r>
      <rPr>
        <b/>
        <sz val="11"/>
        <color theme="1"/>
        <rFont val="Arial"/>
        <family val="2"/>
      </rPr>
      <t xml:space="preserve">1. Por que; </t>
    </r>
    <r>
      <rPr>
        <sz val="11"/>
        <color theme="1"/>
        <rFont val="Arial"/>
        <family val="2"/>
      </rPr>
      <t xml:space="preserve">Los Gestores de las áreas solicitan el ingreso de todo el personal sin contar con la circular y el plan de Gestión de riesgo socializado. </t>
    </r>
    <r>
      <rPr>
        <b/>
        <sz val="11"/>
        <color theme="1"/>
        <rFont val="Arial"/>
        <family val="2"/>
      </rPr>
      <t xml:space="preserve">
2. Por que; </t>
    </r>
    <r>
      <rPr>
        <sz val="11"/>
        <color theme="1"/>
        <rFont val="Arial"/>
        <family val="2"/>
      </rPr>
      <t xml:space="preserve">Omision de las normas de bioseguridad  y protocolos  al ainterior  de la DNBC por parte del  personal. 
</t>
    </r>
    <r>
      <rPr>
        <b/>
        <sz val="11"/>
        <color theme="1"/>
        <rFont val="Arial"/>
        <family val="2"/>
      </rPr>
      <t xml:space="preserve">3. Por que; </t>
    </r>
    <r>
      <rPr>
        <sz val="11"/>
        <color theme="1"/>
        <rFont val="Arial"/>
        <family val="2"/>
      </rPr>
      <t>Falta de conciencia por parte del personal de la DNBC, por no guardar el aislamiento preventivo y obligatorio.</t>
    </r>
  </si>
  <si>
    <t xml:space="preserve">Falta de conciencia por parte del personal de la DNBC, que no tienen en cuenta el aislamiento preventivo y obligatorio </t>
  </si>
  <si>
    <t xml:space="preserve">Se puede generar un contagio masivo que materializaría en tres riesgos específicos; operacionales, Reputacionales, legales  </t>
  </si>
  <si>
    <t xml:space="preserve"> Los Gestores de las áreas solicitan el ingreso de todo el personal  sin preveer la  capacidad isntalada  y las condiciones de la DNBC   que permitan cumplir   con el distanciamiento  requerido en los puestos de trabajo </t>
  </si>
  <si>
    <t xml:space="preserve">Realizar capacitacion de bioseguridad y distanciamiento social preventivo al personal de la DNBC. 
</t>
  </si>
  <si>
    <t>Nº total de funcionarios y contratistas capacitados en la DNBC / Nº total de funcionarios y contratistas de la DNBC * 100</t>
  </si>
  <si>
    <t xml:space="preserve">Se impulsará la estrategia de 50% de trabajo en casa y 50% precencial en la DNBC, para mantener el distanciamiento fisico en los puestos de trabajo. </t>
  </si>
  <si>
    <t>Número de trabajadores en la entidad (Trabajo Presencial / número máximo de trabajadores de acuerdo al aforo (53)x100</t>
  </si>
  <si>
    <t xml:space="preserve">Actualizar la matriz de elementos de protección personal </t>
  </si>
  <si>
    <t>Matriz de EPP Actualizada COVID-19</t>
  </si>
  <si>
    <t>Informe detallado de Seguimiento al Decreto 491 de 2020</t>
  </si>
  <si>
    <t xml:space="preserve">Al verificar el numeral 5 del Decreto 491 de 2020 que se relaciona con la ampliación de términos para atender las peticiones, se observó que mediante memorando 20203320000073 del 29 de abril de 2020 por parte de la Dirección se emitieron directrices para el trámite de las comunicaciones oficiales para la respuesta de las  PQRSD, sin contemplar los nuevos tiempos determinados en el Decreto 491 de 2020. Aunque la entidad mediante  pieza gráfica elaborada el día 1 de junio de 2020 y fijación de avisos informativos en algunas áreas de la DNBC comunicó  los nuevos plazos establecidos en el Decreto 491 de 2020, pero a la fecha no se ha generado un documento formal que los establezca legalmente dentro de la entidad.
De igual forma, al realizar una muestra aleatoria de las  PQRSD correspondientes al mes de mayo, se encontró que se respondieron cuatro (4) peticiones de forma extemporánea y once (11) se encuentran vencidas
</t>
  </si>
  <si>
    <t>No se vio necesario por parte de GAU la realizacion de un documento formal que especificara la actualizacion de los términos PQRSD.</t>
  </si>
  <si>
    <t xml:space="preserve">Vencimiento de PQRSD por falta de lineamiento de acuerdo al decreto 491 del 2020 </t>
  </si>
  <si>
    <t>Formalizar documento que establezca los lineamientos de acuerdo  al decreto 491 del 2020, con respecto a las respuestas a las PQRSD</t>
  </si>
  <si>
    <t xml:space="preserve">Documento  Formalizado y socializado  </t>
  </si>
  <si>
    <t xml:space="preserve">Falta de control por parte de los lideres en cuanto a las peticiones asignadas en cada una de las áreas.  
 </t>
  </si>
  <si>
    <t xml:space="preserve">Solicitud de informe mensual a los lideres del proceso sobre los cierre de PQRSD asignada de manera semanal  </t>
  </si>
  <si>
    <t xml:space="preserve">Nº total de cierres de PQRSD  por cada lider de proceso / Nº total de PQRSD asignadas a cada lider * 100 </t>
  </si>
  <si>
    <t>Se evidenció que se dio cumplimiento parcial a lo indicado en el artículo 11 Decreto 491 de 2020 con relación a la notificación o comunicación de actos administrativos,  toda vez que a través de memorando del 24 de marzo de 2020, suscrito por el Subdirector Administrativo y Financiero, se emitieron los mecanismos para la expedición de los certificados de disponibilidad, registros presupuestales, cuentas por pagar, Obligaciones, Ordenes de Pago y autorización pago. Sin embargo no hay lineamientos para la firma de otros documentos tales como respuesta a PQRSD y Circulares.</t>
  </si>
  <si>
    <t>No se tuvo en cuenta el área de GAU en la creación  del documento.</t>
  </si>
  <si>
    <t xml:space="preserve">Demora en la respuesta de PQRSD en caso que los directivos de la entidad no se encuentren. </t>
  </si>
  <si>
    <t xml:space="preserve">Definir los lineamientos para las firmas de las PQRSD con ocasión a la emergencia sanitaria por COVID19. </t>
  </si>
  <si>
    <t xml:space="preserve">Lineamiento establecido </t>
  </si>
  <si>
    <t xml:space="preserve">Aun cuando la entidad implementó el Formato del Trabajo en casa para dar cumplimiento al articulo 15 del Decreto 491 de 2020, se evidenció que la Funcionaria ANGELICA XIOMARA ROSADO BAYONA, no cumplió con las directrices establecidas por la entidad con respecto al Diligenciamiento del Formato de Trabajo en Casa en las semanas del 27-30 de abril, el mes de mayo y junio de 2020. </t>
  </si>
  <si>
    <t>Falta de seguimiento del area de recurso humano a los funciónarios. 
Falta de acciones a que exista lugar por parte de los funcionarios publicos.</t>
  </si>
  <si>
    <t>Perdida del control del desarrollo de actividades y obligaciones laborales.</t>
  </si>
  <si>
    <t xml:space="preserve">Realizar control, seguimiento y respectivo reporte a los jefes de los procesos  del cumplimiento  del  trabajo virtual  en casa de los funcionarios semanalmente.
</t>
  </si>
  <si>
    <t>Nº total de funcionarios que reportan compromisos semanales / Nº total de funcionarios que suscribieron compromisos *100</t>
  </si>
  <si>
    <t>Maryory Diaz</t>
  </si>
  <si>
    <t xml:space="preserve">Adelantar las acciones pertinentes cuando exista lugar frente al incumplimiento de las funciones y reporte de trabajo virtual en casa. </t>
  </si>
  <si>
    <t>Nº de acciones tomadas por incumplimiento/Nº total de funcionarios que no reportaron sus compromisos * 100</t>
  </si>
  <si>
    <t xml:space="preserve">El equipo Auditor, evidenció que a ninguno de los 16 contratos tomados en la muestra se les Publicó el Certificado de idoneidad y experiencia expedido por el área solicitante, conforme a lo enunciado en el Artículo 2.2.1.1.1.7.1 del Decreto 1082 de 2015 y el Manual de Contratación 2014 DNBC, Ítem 6 y 8, pág. 26.
De igual forma, se evidenció debilidades en los controles aplicados; por cuanto los 16 contratos de prestación de servicios auditados presentaron observaciones en el registro de la información en el SECOP II.
</t>
  </si>
  <si>
    <t xml:space="preserve">De acuerdo a la necesidad y rapidez de contratación por parte de la DNBC, y la cantidad de contratos no se identifico dicho certificado. </t>
  </si>
  <si>
    <t xml:space="preserve">Incumplimiento de los requerimientos solicitados en el Decreto 1082 </t>
  </si>
  <si>
    <t xml:space="preserve">Actualizar la  lista de chequeo incluyendo el item de certificado de idoneidad y experiencia </t>
  </si>
  <si>
    <t>Lista de chequeo actualiza.</t>
  </si>
  <si>
    <t xml:space="preserve">Dr. Carolina </t>
  </si>
  <si>
    <t>Realizar la publicación de los Certificado de Idoneidad en el SECOP II de los 16 contratos de prestación de servicios objeto de revisión</t>
  </si>
  <si>
    <t>Nº total de contratos con certificado de idoneidad y experiencia/ Nº total de contratos * 100</t>
  </si>
  <si>
    <t>Dr. Carolina Pulido</t>
  </si>
  <si>
    <t>Mediante la resolución 086 de 2020, emitida por la DNBC, "Por medio de la cual se establecen las condiciones especiales de trabajo en casa por medio del uso de las TIC y se adoptan otras medidas de prevención frente al COVID…", no se incorporó la utilización  del Acuerdo Individual de trabajo virtual en casa por medio del cual se realice la concertación, seguimiento, verificación y cumplimiento de las obligaciones laborales de los servidores públicos, conforme a lo enunciado en la Circular CIR 2020-18-DMI-1000,literal A</t>
  </si>
  <si>
    <t xml:space="preserve">Emision de resolución 086 de 2020 sin tener encuenta la normatividad externa aplicable 
</t>
  </si>
  <si>
    <t>No cumplir con la misionalidad  DNBC,</t>
  </si>
  <si>
    <t xml:space="preserve">Realizar modificacion  de la resolución 086 de 2020 e incluir el formato de solicitud y acuerdo de trabajo virtual en casa. 
</t>
  </si>
  <si>
    <t xml:space="preserve">Formato de solicitud y acuerdo de trabajo virtual en casa socializado </t>
  </si>
  <si>
    <t xml:space="preserve">No cumplir con la misionalidad  DNBC. </t>
  </si>
  <si>
    <t xml:space="preserve">Realizar seguimiento y control semanal del reporte del acuerdo individual de trabajo virtual en casa. 
</t>
  </si>
  <si>
    <t xml:space="preserve">Realizar reporte a los  jefe inmediatos semanalmente de los compromisos laborales suscritos 
</t>
  </si>
  <si>
    <t>Nº total de funcionarios que reportan compromisos semanales / Nº total de funcionarios quesuscribieron compromisos *100</t>
  </si>
  <si>
    <t xml:space="preserve">Tomar la acciones a  que haya lugar en el evento del incumplimiento de las funciones establecidas. </t>
  </si>
  <si>
    <t>Al verificar el artículo 4 de la Resolución 086 de 2020, emitida por la DNBC, "Por medio de la cual se establecen las condiciones especiales de trabajo en casa por medio del uso de las TIC y se adoptan otras medidas de prevención frente al COVID…", se observó que no se incluyó en la mencionada resolución directrices que establezcan que: a) El funcionario deberá demostrar que cuenta con los medios electrónicos. b) El funcionario no podrá estar afuera de su domicilio durante las horas laborales. c)En caso que el funcionario tenga que retirarse de su domicilio durante las horas laborales, deberá informarlo al jefe inmediato, de acuerdo a lo estipulado en la Circular CIR2020-18-DMI-1000, literal B Responsabilidades de los Funcionarios.</t>
  </si>
  <si>
    <t xml:space="preserve">No se cuenta con un mecanismos de  control y seguimiento frente a las responsabilidades de los funcionarios </t>
  </si>
  <si>
    <t xml:space="preserve">Falta de seguimiento y control de las actividades de los funcionarios </t>
  </si>
  <si>
    <t xml:space="preserve">Implementar herramienta  de control y seguimiento del reporte  de las  responsabilidades y condiciones de trabajo en casa 
</t>
  </si>
  <si>
    <t>Nº de reportes implementados de funcionarios con trabajo virtual en casa / Nº  total de Funcionarios  *100</t>
  </si>
  <si>
    <t>Incluir los numerales establecidos en la resolucion 086 del 2020 incluyendo el formato de solicitud y acuerdo individual de trabajo virtual en casa, donde se encuentran estipulados los literales a, b y c de la Circular 18-DMI-1000</t>
  </si>
  <si>
    <t xml:space="preserve">Formato de solicitud y acuerdo de trabajo virtual en casa actualizado </t>
  </si>
  <si>
    <t>No se están siguiendo los linemientos conforme lo  establece el capitulo VI. Seguimiento a la ejecución contractual En el SECOP II, de la Guia para Hacer la Gestión Contractual en el SECOP II; por cuanto,  se evidenció que en los contratos 116,124,126,131,142,172,195, 205 y 207, los supervisores no confirmaron las entregas, los contratistas no ingresaron los Documentos de Supervisión del Contrato,  y el Proceso de Gestión Financiera no Aprobó las facturas ni las marco como pagas.</t>
  </si>
  <si>
    <t xml:space="preserve">Falta de seguimiento de los supervisores a los contratos de presunción de servicios. </t>
  </si>
  <si>
    <t xml:space="preserve">Se genera una mala ejecución de los contratos. 
Pago inapropiado al contratista </t>
  </si>
  <si>
    <t>Realizar capacitacion a los supervisores con respecto a la utilización de la plataforma SECOP II, como seguimiento a los pagos de los contratistas a su cargo</t>
  </si>
  <si>
    <t>Nº total de supervisores capacitados / Nº total de supervisores  *100</t>
  </si>
  <si>
    <t xml:space="preserve"> Miguel angel </t>
  </si>
  <si>
    <t xml:space="preserve">Aprobación o rechazo en el aplicativo del SECOP II, de los pagos ingresados por los contratistas. 
</t>
  </si>
  <si>
    <t>Matriz Mensual</t>
  </si>
  <si>
    <t>2708/2020</t>
  </si>
  <si>
    <t>Realizar las modificaciones a que hubiere lugar en el  Secop II, a fin de dar cumplimiento a los  lineamientos de Colombia compra eficiente, con respecto a la confirmación de las entregas por parte de los Supervisores de los contratos de  prestación de servicios.</t>
  </si>
  <si>
    <t xml:space="preserve">Actualizacion  conforme a los Lineamientos colombia compra eficiente </t>
  </si>
  <si>
    <t>Dr Carolina Pulido</t>
  </si>
  <si>
    <r>
      <t xml:space="preserve">Se evidenció que los </t>
    </r>
    <r>
      <rPr>
        <i/>
        <sz val="11"/>
        <color theme="1"/>
        <rFont val="Arial"/>
        <family val="2"/>
      </rPr>
      <t>indicadores “Cumplimiento de términos legales para la atención de consultas, peticiones, solicitudes y asesorías”</t>
    </r>
    <r>
      <rPr>
        <sz val="11"/>
        <color theme="1"/>
        <rFont val="Arial"/>
        <family val="2"/>
      </rPr>
      <t xml:space="preserve"> y </t>
    </r>
    <r>
      <rPr>
        <i/>
        <sz val="11"/>
        <color theme="1"/>
        <rFont val="Arial"/>
        <family val="2"/>
      </rPr>
      <t>“% de requerimientos respondidos a tiempo de PQRSD”</t>
    </r>
    <r>
      <rPr>
        <sz val="11"/>
        <color theme="1"/>
        <rFont val="Arial"/>
        <family val="2"/>
      </rPr>
      <t xml:space="preserve"> diseñados por parte de los Procesos de GAU y FANO, relacionados con la atención de las PQRSD, no garantizan la obtención de resultados útiles para la entidad, por cuanto los mismos no están armonizados con su objetivo, incumpliendo lo establecido en el MIPG, 4.2.1. Seguimiento y evaluación del desempeño institucional, que establece: </t>
    </r>
    <r>
      <rPr>
        <i/>
        <sz val="11"/>
        <color theme="1"/>
        <rFont val="Arial"/>
        <family val="2"/>
      </rPr>
      <t>“… Es preciso tener en cuenta que, si bien desde la dimensión de Direccionamiento Estratégico y Planeación se diseñan los indicadores, antes de su aplicación no sobra validar que éstos brindan la información suficiente y pertinente para establecer el grado de avance, para el caso de los indicadores de seguimiento, o el logro de los objetivos y resultados esperados. De no ser así, es importante efectuar los ajustes a que haya lugar”.</t>
    </r>
  </si>
  <si>
    <r>
      <t>Se evidenció que los controles diseñados para los riesgos</t>
    </r>
    <r>
      <rPr>
        <i/>
        <sz val="11"/>
        <color theme="1"/>
        <rFont val="Arial"/>
        <family val="2"/>
      </rPr>
      <t xml:space="preserve"> “Vencimiento de términos de PQRSD”, “Inoportunidad en la notificación o notificación inadecuada de las respuestas de PQRSD y “Vencimiento de los tiempos de respuesta de las peticiones, quejas, reclamos y solicitudes de competencia del proceso FANO”</t>
    </r>
    <r>
      <rPr>
        <sz val="11"/>
        <color theme="1"/>
        <rFont val="Arial"/>
        <family val="2"/>
      </rPr>
      <t xml:space="preserve"> relacionados  con el vencimiento de términos en la atención de las PQRSD, por los procesos de GAU y FANO, no son efectivos  por cuanto se sigue presentando respuestas fuera de término y no se cuenta con la trazabilidad de las notificaciones que den cuenta de la ejecución del control, incumpliendo el MIPG 7.2 Aspectos mínimos para la implementación </t>
    </r>
    <r>
      <rPr>
        <i/>
        <sz val="11"/>
        <color theme="1"/>
        <rFont val="Arial"/>
        <family val="2"/>
      </rPr>
      <t>“Diseñar y llevar a cabo las actividades de control del riesgo en la entidad, define y desarrolla actividades de control que contribuyen a la mitigación de los riesgos hasta niveles aceptables para la consecución de los objetivos estratégicos y de proceso”.</t>
    </r>
  </si>
  <si>
    <r>
      <rPr>
        <b/>
        <sz val="11"/>
        <color theme="1"/>
        <rFont val="Arial"/>
        <family val="2"/>
      </rPr>
      <t>1º Por que:</t>
    </r>
    <r>
      <rPr>
        <sz val="11"/>
        <color theme="1"/>
        <rFont val="Arial"/>
        <family val="2"/>
      </rPr>
      <t xml:space="preserve"> La entidad se encontraba en un periodo de transición por cambios administrativos, que influyo en la toma de decisiones  para la formulación de la estrategia de racionalización de trámites.
</t>
    </r>
  </si>
  <si>
    <r>
      <t xml:space="preserve">Hallazgo No. 2. Ingresos fiscales no tributarios-Contribuciones. </t>
    </r>
    <r>
      <rPr>
        <sz val="11"/>
        <color theme="1"/>
        <rFont val="Calibri"/>
        <family val="2"/>
        <scheme val="minor"/>
      </rPr>
      <t>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t>
    </r>
  </si>
  <si>
    <r>
      <t>Hallazgo No. 3. Notas explicativas estados contables</t>
    </r>
    <r>
      <rPr>
        <sz val="11"/>
        <color theme="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</si>
  <si>
    <r>
      <t>Hallazgo No. 5. Control aporte 2% aseguradoras</t>
    </r>
    <r>
      <rPr>
        <sz val="11"/>
        <color theme="1"/>
        <rFont val="Calibri"/>
        <family val="2"/>
        <scheme val="minor"/>
      </rPr>
      <t>.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t>
    </r>
  </si>
  <si>
    <r>
      <rPr>
        <b/>
        <sz val="11"/>
        <color theme="1"/>
        <rFont val="Arial"/>
        <family val="2"/>
      </rPr>
      <t xml:space="preserve">1. Por qué: </t>
    </r>
    <r>
      <rPr>
        <sz val="11"/>
        <color theme="1"/>
        <rFont val="Arial"/>
        <family val="2"/>
      </rPr>
      <t xml:space="preserve">Desconocimiento de la adecuada aplicación del PETI con base a los lineamientos de la entidad, teniendo en cuenta la guía y soporte emitido por el ministerio de las TICs.
</t>
    </r>
    <r>
      <rPr>
        <b/>
        <sz val="11"/>
        <color theme="1"/>
        <rFont val="Arial"/>
        <family val="2"/>
      </rPr>
      <t xml:space="preserve">2. Por qué: </t>
    </r>
    <r>
      <rPr>
        <sz val="11"/>
        <color theme="1"/>
        <rFont val="Arial"/>
        <family val="2"/>
      </rPr>
      <t xml:space="preserve">Falta de seguimiento al proceso de adecuación e implementación del PETI.
</t>
    </r>
    <r>
      <rPr>
        <b/>
        <sz val="11"/>
        <color theme="1"/>
        <rFont val="Arial"/>
        <family val="2"/>
      </rPr>
      <t>3. Por qué:</t>
    </r>
    <r>
      <rPr>
        <sz val="11"/>
        <color theme="1"/>
        <rFont val="Arial"/>
        <family val="2"/>
      </rPr>
      <t xml:space="preserve"> El grupo de gestión tecnológica no cuenta con el personal dedicado a la planeación y ejecución del plan.</t>
    </r>
  </si>
  <si>
    <r>
      <rPr>
        <b/>
        <sz val="11"/>
        <color theme="1"/>
        <rFont val="Arial"/>
        <family val="2"/>
      </rPr>
      <t>1º Por que:</t>
    </r>
    <r>
      <rPr>
        <sz val="11"/>
        <color theme="1"/>
        <rFont val="Arial"/>
        <family val="2"/>
      </rPr>
      <t xml:space="preserve"> No se programó previamente socialización del PAAC 2020 por parte de la Oficina de Planeación
Débil comunicación por parte de los líderes  de proceso.
No se generaron estrategias internas para socializarlo por parte de la Oficina de Planeación al personal de la DNBC, por falta de recurso humano.</t>
    </r>
  </si>
  <si>
    <r>
      <rPr>
        <b/>
        <sz val="11"/>
        <color theme="1"/>
        <rFont val="Arial"/>
        <family val="2"/>
      </rPr>
      <t>1º. Por que:</t>
    </r>
    <r>
      <rPr>
        <sz val="11"/>
        <color theme="1"/>
        <rFont val="Arial"/>
        <family val="2"/>
      </rPr>
      <t xml:space="preserve">  la pandemia del COVID 19, se generó a partir del mes de marzo de 2020 y no quedaron incluidos en el Mapa de Riesgos
Porque la reglamentación de la inclusión de los riesgos del COVID 19, se estableció a partir del mes de Marzo de 2020
</t>
    </r>
  </si>
  <si>
    <r>
      <rPr>
        <b/>
        <sz val="11"/>
        <color theme="1"/>
        <rFont val="Arial"/>
        <family val="2"/>
      </rPr>
      <t xml:space="preserve">1º por que: </t>
    </r>
    <r>
      <rPr>
        <sz val="11"/>
        <color theme="1"/>
        <rFont val="Arial"/>
        <family val="2"/>
      </rPr>
      <t xml:space="preserve"> se siguieron los lineamientos establecidos en el Manual de Gestión de Riesgos por la DNBC</t>
    </r>
  </si>
  <si>
    <r>
      <rPr>
        <b/>
        <sz val="11"/>
        <color theme="1"/>
        <rFont val="Arial"/>
        <family val="2"/>
      </rPr>
      <t xml:space="preserve">1º Por que: </t>
    </r>
    <r>
      <rPr>
        <sz val="11"/>
        <color theme="1"/>
        <rFont val="Arial"/>
        <family val="2"/>
      </rPr>
      <t xml:space="preserve">la pandemia del COVID 19, se generó a partir del mes de marzo de 2020 y no quedaron incluidos en el Mapa de Riesgos
</t>
    </r>
    <r>
      <rPr>
        <b/>
        <sz val="11"/>
        <color theme="1"/>
        <rFont val="Arial"/>
        <family val="2"/>
      </rPr>
      <t xml:space="preserve">2º Por que: </t>
    </r>
    <r>
      <rPr>
        <sz val="11"/>
        <color theme="1"/>
        <rFont val="Arial"/>
        <family val="2"/>
      </rPr>
      <t xml:space="preserve">la reglamentación de la inclusión de los riesgos del COVID 19, se estableció a partir del mes de Marzo de 2020
</t>
    </r>
    <r>
      <rPr>
        <b/>
        <sz val="11"/>
        <color theme="1"/>
        <rFont val="Arial"/>
        <family val="2"/>
      </rPr>
      <t>3º Por que</t>
    </r>
    <r>
      <rPr>
        <sz val="11"/>
        <color theme="1"/>
        <rFont val="Arial"/>
        <family val="2"/>
      </rPr>
      <t>: no se siguieron los lineamientos establecidos en el Manual de Gestión de Riesgos por la DNBC  y las Directrices del DAFP</t>
    </r>
  </si>
  <si>
    <r>
      <rPr>
        <b/>
        <sz val="11"/>
        <color theme="1"/>
        <rFont val="Arial"/>
        <family val="2"/>
      </rPr>
      <t xml:space="preserve">1º Por que: </t>
    </r>
    <r>
      <rPr>
        <sz val="11"/>
        <color theme="1"/>
        <rFont val="Arial"/>
        <family val="2"/>
      </rPr>
      <t xml:space="preserve">la pandemia del COVID 19, se generó a partir del mes de marzo de 2020 y no quedaron incluidos en el Mapa de Riesgos
</t>
    </r>
    <r>
      <rPr>
        <b/>
        <sz val="11"/>
        <color theme="1"/>
        <rFont val="Arial"/>
        <family val="2"/>
      </rPr>
      <t>2º Por que:</t>
    </r>
    <r>
      <rPr>
        <sz val="11"/>
        <color theme="1"/>
        <rFont val="Arial"/>
        <family val="2"/>
      </rPr>
      <t xml:space="preserve"> la reglamentación de la inclusión de los riesgos del COVID 19, se estableció a partir del mes de Marzo de 2020
</t>
    </r>
    <r>
      <rPr>
        <b/>
        <sz val="11"/>
        <color theme="1"/>
        <rFont val="Arial"/>
        <family val="2"/>
      </rPr>
      <t>3º  Por que:</t>
    </r>
    <r>
      <rPr>
        <sz val="11"/>
        <color theme="1"/>
        <rFont val="Arial"/>
        <family val="2"/>
      </rPr>
      <t xml:space="preserve"> no se siguieron los lineamientos establecidos en el Manual de Gestión de Riesgos por la DNBC  y las Directrices del DAFP</t>
    </r>
  </si>
  <si>
    <r>
      <rPr>
        <b/>
        <sz val="11"/>
        <color theme="1"/>
        <rFont val="Arial"/>
        <family val="2"/>
      </rPr>
      <t>1º por que:</t>
    </r>
    <r>
      <rPr>
        <sz val="11"/>
        <color theme="1"/>
        <rFont val="Arial"/>
        <family val="2"/>
      </rPr>
      <t xml:space="preserve"> no se siguieron los lineamientos establecidos en el Manual de Gestión de Riesgos por la DNBC  y las Directrices del DAFP
</t>
    </r>
  </si>
  <si>
    <r>
      <rPr>
        <b/>
        <sz val="11"/>
        <color theme="1"/>
        <rFont val="Arial"/>
        <family val="2"/>
      </rPr>
      <t>1º Por que:</t>
    </r>
    <r>
      <rPr>
        <sz val="11"/>
        <color theme="1"/>
        <rFont val="Arial"/>
        <family val="2"/>
      </rPr>
      <t xml:space="preserve"> La entidad se encontraba en un periodo de transición por cambios administrativos, originando atrasados en la  ejecución de actividades 
Por falta de personal de apoyo en el Proceso de Planeación Estratégica</t>
    </r>
  </si>
  <si>
    <r>
      <rPr>
        <b/>
        <sz val="11"/>
        <color theme="1"/>
        <rFont val="Arial"/>
        <family val="2"/>
      </rPr>
      <t>1º por que</t>
    </r>
    <r>
      <rPr>
        <sz val="11"/>
        <color theme="1"/>
        <rFont val="Arial"/>
        <family val="2"/>
      </rPr>
      <t>: Multiplicidad de tareas en el Proceso de Planeación  Estratégica
Por falta de personal de apoyo en el Proceso de Planeación Estratégica</t>
    </r>
  </si>
  <si>
    <r>
      <t>Se evidencia que la entidad no ha implementado ni adecuado l</t>
    </r>
    <r>
      <rPr>
        <b/>
        <sz val="11"/>
        <color theme="1"/>
        <rFont val="Arial"/>
        <family val="2"/>
      </rPr>
      <t xml:space="preserve">a reglamentación interna para la tramitación de las peticiones verbales </t>
    </r>
    <r>
      <rPr>
        <sz val="11"/>
        <color theme="1"/>
        <rFont val="Arial"/>
        <family val="2"/>
      </rPr>
      <t xml:space="preserve">y en especial lo referente al artículo 2.2.3.12.2 
“Centralización de la recepción de peticiones verbales. Todas las autoridades deberán centralizar en una sola oficina o dependencia la recepción de las peticiones que se les formulen verbalmente en forma presencial o no presencial. Para dicha recepción se destinará el número de funcionarios suficiente que permita atender las peticiones verbales que diariamente se reciban, los cuales deberán tener conocimiento idóneo sobre las competencias de la entidad. Las autoridades deberán centralizar en su línea de atención al cliente, la recepción y constancia de radicación de las peticiones presentadas telefónicamente. Así mismo, las autoridades, deberán habilitar los medios, tecnológicos o electrónicos disponibles que permitan la recepción de las peticiones verbales en los términos y condiciones establecidas en el artículo 2.2.3.12.3. del presente decreto, aun por fuera de las horas de atención al público.”
 Modificar la Resolución No. 021 de 2016, respecto al artículo 6 “Deberes de la Dirección Nacional de Bomberos en la Atención al Usuario”, numeral  2, teniendo en cuenta que mediante Memorando del 17 de enero de 2018, se cambió el horario de la Entidad. </t>
    </r>
  </si>
  <si>
    <r>
      <rPr>
        <b/>
        <sz val="11"/>
        <color theme="1"/>
        <rFont val="Arial"/>
        <family val="2"/>
      </rPr>
      <t xml:space="preserve">1er Por qué: </t>
    </r>
    <r>
      <rPr>
        <sz val="11"/>
        <color theme="1"/>
        <rFont val="Arial"/>
        <family val="2"/>
      </rPr>
      <t>Porque se encuentra en proceso de revisión y ajustes de la Resolución Nº021/2016 "</t>
    </r>
    <r>
      <rPr>
        <i/>
        <sz val="11"/>
        <color theme="1"/>
        <rFont val="Arial"/>
        <family val="2"/>
      </rPr>
      <t>Por la cual se modifica la Resolución 396 del 21 de octubre de 2015 y se reglamenta el trámite interno de peticiones, quejas, sugerencia, reclamos  y Denuncias ante la Dirección Nacional de Bomberos de Colombia</t>
    </r>
    <r>
      <rPr>
        <sz val="11"/>
        <color theme="1"/>
        <rFont val="Arial"/>
        <family val="2"/>
      </rPr>
      <t xml:space="preserve">”.
</t>
    </r>
    <r>
      <rPr>
        <b/>
        <sz val="11"/>
        <color theme="1"/>
        <rFont val="Arial"/>
        <family val="2"/>
      </rPr>
      <t>2º Por qué:</t>
    </r>
    <r>
      <rPr>
        <sz val="11"/>
        <color theme="1"/>
        <rFont val="Arial"/>
        <family val="2"/>
      </rPr>
      <t xml:space="preserve"> Porque es necesario revisar y actualizar los procedimientos del proceso de gestión de atención al usuario, como requisito para actualizar la Resolución Nº021/2016.
</t>
    </r>
    <r>
      <rPr>
        <b/>
        <sz val="11"/>
        <color theme="1"/>
        <rFont val="Arial"/>
        <family val="2"/>
      </rPr>
      <t>3er Por qué:</t>
    </r>
    <r>
      <rPr>
        <sz val="11"/>
        <color theme="1"/>
        <rFont val="Arial"/>
        <family val="2"/>
      </rPr>
      <t xml:space="preserve"> Porque se requiere incluir las disposiciones establecidas en el Decreto 1166/2016 "</t>
    </r>
    <r>
      <rPr>
        <i/>
        <sz val="11"/>
        <color theme="1"/>
        <rFont val="Arial"/>
        <family val="2"/>
      </rPr>
      <t>Por el cual se adiciona el capítulo 12 al Título 3 de la Parte 2 del Libro 2 del Decreto 1069 de 2015, Decreto Único Reglamentario del Sector Justicia del Derecho, relacionado con la presentación, tratamiento y radicación de las peticiones presentadas verbalmente</t>
    </r>
    <r>
      <rPr>
        <sz val="11"/>
        <color theme="1"/>
        <rFont val="Arial"/>
        <family val="2"/>
      </rPr>
      <t>".</t>
    </r>
    <r>
      <rPr>
        <b/>
        <sz val="10"/>
        <color rgb="FFFF0000"/>
        <rFont val="Arial"/>
        <family val="2"/>
      </rPr>
      <t/>
    </r>
  </si>
  <si>
    <r>
      <rPr>
        <b/>
        <sz val="11"/>
        <color theme="1"/>
        <rFont val="Arial"/>
        <family val="2"/>
      </rPr>
      <t xml:space="preserve">Falta de control en la trazabilidad de las respuestas y omisión de los procedimientos internos:
</t>
    </r>
    <r>
      <rPr>
        <sz val="11"/>
        <color theme="1"/>
        <rFont val="Arial"/>
        <family val="2"/>
      </rPr>
      <t xml:space="preserve">
En una muestra de 75 PQRS de las 1292 atendidas en el I semestre de 2017, equivalente al 6% de las mismas se evidenció Falta de control en la trazabilidad de las respuestas y omisión de los procedimientos internos así:
1.Respuestas en Word en Orfeo y sin firma (algunas de ellas sin radicado de entrada, ni transcripción de la solicitud, ni párrafo final de encuesta).
2. Respuesta con otro radicado diferente al de entrada de la PQRs: 
3. No se cuenta con copia de la respuesta dada al peticionario, no hay radicado de salida o no se ha descargado del Orfeo si no requería respuesta:
4. Respuesta escaneada en Orfeo con firma, pero sin enunciar el radicado de entrada ni párrafo final de encuesta:
 Es necesario que las áreas encargadas tengan conocimiento de los procedimientos establecidos para el trámite y respuesta de las PQRSD, para así poder agilizar su trámite y evitar vencimiento de los términos.  
 Se evidenció que las áreas encargadas de realizar las respuestas a las PQRSD no tienen  conocimiento de los procedimientos establecidos para su trámite, lo que conlleva al vencimiento de sus términos.
 Debilidades en el buen uso del aplicativo Orfeo debido a que tanto funcionarios como contratistas no tienen conocimiento sobre la forma como deben proceder en caso de efectuar una respuesta a una PQRSD por correo electrónico o por teléfono.</t>
    </r>
  </si>
  <si>
    <t>Diseñar y publicar en la página web de la DNBC un formulario electrónico temporal de  solicitudes, peticiones, quejas, reclamos y denuncias, acorde a lo establecido en la Ley de Transparencia.</t>
  </si>
  <si>
    <r>
      <t>Actualización y Publicación del Protocolo de Atención al Usuario en la página  web debidamente aprobado por la Dirección y en comité. Actualización, socialización y publicación de la Resolución "</t>
    </r>
    <r>
      <rPr>
        <i/>
        <sz val="11"/>
        <color theme="1"/>
        <rFont val="Arial"/>
        <family val="2"/>
      </rPr>
      <t xml:space="preserve">Por la cual se modifica la resolución 384 de 2018 que reglamenta el trámite interno de peticiones, quejas, sugerencias, reclamos y denuncias ante la Dirección Nacional de Bomberos de Colombia.". </t>
    </r>
    <r>
      <rPr>
        <sz val="11"/>
        <color theme="1"/>
        <rFont val="Arial"/>
        <family val="2"/>
      </rPr>
      <t>Aprobación de la Actualización y publicación del Formato de Procedimientos, su socialización se realizara hasta el 6 de Diciembre, fecha en que vence la actividad. Actualización y unificación de los Canales de Atención conforme a los descritos en el Formato de Procedimientos, Resolución y Protocolo de Atención al Usuario. Igualmente se realizó un intructivo de atención para cada canal de atención.</t>
    </r>
  </si>
  <si>
    <r>
      <t>Actualización y Publicación del Protocolo de Atención al Usuario en la página  web debidamente aprobado por la Dirección y en comité. Actualización, socialización y publicación de la Resolución "</t>
    </r>
    <r>
      <rPr>
        <i/>
        <sz val="11"/>
        <color theme="1"/>
        <rFont val="Arial"/>
        <family val="2"/>
      </rPr>
      <t xml:space="preserve">Por la cual se modifica la resolución 384 de 2018 que reglamenta el trámite interno de peticiones, quejas, sugerencias, reclamos y denuncias ante la Dirección Nacional de Bomberos de Colombia.". </t>
    </r>
    <r>
      <rPr>
        <sz val="11"/>
        <color theme="1"/>
        <rFont val="Arial"/>
        <family val="2"/>
      </rPr>
      <t>Aprobación de la Actualización y publicación del Formato de Procedimientos, su socialización se realizara hasta el 6 de Diciembre, fecha en que vence la actividad. Actualización y unificación de los Canales de Atención conforme a los descritos en el Formato de Procedimientos, Resolución y Protocolo de Atención al Usuario. Igualmente se realizó un instructivo de atención para cada canal de atención.</t>
    </r>
  </si>
  <si>
    <r>
      <rPr>
        <b/>
        <sz val="11"/>
        <color theme="1"/>
        <rFont val="Arial"/>
        <family val="2"/>
      </rPr>
      <t>1º Por que:</t>
    </r>
    <r>
      <rPr>
        <sz val="11"/>
        <color theme="1"/>
        <rFont val="Arial"/>
        <family val="2"/>
      </rPr>
      <t xml:space="preserve"> el personal contratado no estaba capacitado para realizar los informes de PQRS
</t>
    </r>
    <r>
      <rPr>
        <b/>
        <sz val="11"/>
        <color theme="1"/>
        <rFont val="Arial"/>
        <family val="2"/>
      </rPr>
      <t xml:space="preserve">2º Por que: </t>
    </r>
    <r>
      <rPr>
        <sz val="11"/>
        <color theme="1"/>
        <rFont val="Arial"/>
        <family val="2"/>
      </rPr>
      <t>hubo represamiento de la información del  sistema del ORFEO.
Porque no existe personal de planta responsable del Proceso de Gestión de Atención al Usuario</t>
    </r>
  </si>
  <si>
    <r>
      <rPr>
        <b/>
        <sz val="11"/>
        <color theme="1"/>
        <rFont val="Arial"/>
        <family val="2"/>
      </rPr>
      <t xml:space="preserve">1º Por que: </t>
    </r>
    <r>
      <rPr>
        <sz val="11"/>
        <color theme="1"/>
        <rFont val="Arial"/>
        <family val="2"/>
      </rPr>
      <t xml:space="preserve">no se adelantaron actividades de percepción  al ciudadano en el mes de abril de 2020, por cuando hubo represamiento de información </t>
    </r>
  </si>
  <si>
    <r>
      <rPr>
        <b/>
        <sz val="11"/>
        <color theme="1"/>
        <rFont val="Arial"/>
        <family val="2"/>
      </rPr>
      <t xml:space="preserve">1º Por qué; </t>
    </r>
    <r>
      <rPr>
        <sz val="11"/>
        <color theme="1"/>
        <rFont val="Arial"/>
        <family val="2"/>
      </rPr>
      <t xml:space="preserve">Los servidores públicos que recibieron a satisfacción el resultado esperado de la ejecución del contrato 078 de 2019 no continua en la entidad, lo que no permitió garantizar la seguridad de  la información para la puesta en marcha del sistema de Gestión documental ORFEO </t>
    </r>
  </si>
  <si>
    <r>
      <rPr>
        <b/>
        <sz val="11"/>
        <color theme="1"/>
        <rFont val="Arial"/>
        <family val="2"/>
      </rPr>
      <t xml:space="preserve">1º por que: </t>
    </r>
    <r>
      <rPr>
        <sz val="11"/>
        <color theme="1"/>
        <rFont val="Arial"/>
        <family val="2"/>
      </rPr>
      <t xml:space="preserve"> el personal contratado no estaba capacitado para realizar los informes de PQRS
</t>
    </r>
    <r>
      <rPr>
        <b/>
        <sz val="11"/>
        <color theme="1"/>
        <rFont val="Arial"/>
        <family val="2"/>
      </rPr>
      <t>2º por que:</t>
    </r>
    <r>
      <rPr>
        <sz val="11"/>
        <color theme="1"/>
        <rFont val="Arial"/>
        <family val="2"/>
      </rPr>
      <t xml:space="preserve"> hubo represamiento de la información del  sistema del ORFEO.
Porque no existe personal de planta responsable del Proceso de Gestión de Atención al Usuario</t>
    </r>
  </si>
  <si>
    <r>
      <rPr>
        <b/>
        <sz val="11"/>
        <color theme="1"/>
        <rFont val="Arial"/>
        <family val="2"/>
      </rPr>
      <t>1º.  por que;</t>
    </r>
    <r>
      <rPr>
        <sz val="11"/>
        <color theme="1"/>
        <rFont val="Arial"/>
        <family val="2"/>
      </rPr>
      <t xml:space="preserve"> No se emitió la orden de continuidad del Monitoreo de Medios por parte del funcionario de planta GECO. 
</t>
    </r>
    <r>
      <rPr>
        <b/>
        <sz val="11"/>
        <color theme="1"/>
        <rFont val="Arial"/>
        <family val="2"/>
      </rPr>
      <t>2º. Por que;</t>
    </r>
    <r>
      <rPr>
        <sz val="11"/>
        <color theme="1"/>
        <rFont val="Arial"/>
        <family val="2"/>
      </rPr>
      <t xml:space="preserve"> Retraso en la  contratación de personal para el desarrollo de las actividades de GECO. Debido a que un contratista era el encargado del monitoreo de medios.
</t>
    </r>
    <r>
      <rPr>
        <b/>
        <sz val="11"/>
        <color theme="1"/>
        <rFont val="Arial"/>
        <family val="2"/>
      </rPr>
      <t>3º. Por que;</t>
    </r>
    <r>
      <rPr>
        <sz val="11"/>
        <color theme="1"/>
        <rFont val="Arial"/>
        <family val="2"/>
      </rPr>
      <t xml:space="preserve"> No se realizó contratación del personal en el primer semestre del año</t>
    </r>
  </si>
  <si>
    <r>
      <rPr>
        <b/>
        <sz val="11"/>
        <color theme="1"/>
        <rFont val="Arial"/>
        <family val="2"/>
      </rPr>
      <t>1º.  Por que;</t>
    </r>
    <r>
      <rPr>
        <sz val="11"/>
        <color theme="1"/>
        <rFont val="Arial"/>
        <family val="2"/>
      </rPr>
      <t xml:space="preserve"> No se emitió la orden de continuidad del Monitoreo de Medios por parte del funcionario de planta GECO. 
</t>
    </r>
    <r>
      <rPr>
        <b/>
        <sz val="11"/>
        <color theme="1"/>
        <rFont val="Arial"/>
        <family val="2"/>
      </rPr>
      <t>2º. Por que;</t>
    </r>
    <r>
      <rPr>
        <sz val="11"/>
        <color theme="1"/>
        <rFont val="Arial"/>
        <family val="2"/>
      </rPr>
      <t xml:space="preserve"> retraso en la  contratación de personal para el desarrollo de las actividades de GECO. Debido a que un contratista era el encargado de el monitoreo de medios.
</t>
    </r>
    <r>
      <rPr>
        <b/>
        <sz val="11"/>
        <color theme="1"/>
        <rFont val="Arial"/>
        <family val="2"/>
      </rPr>
      <t>3º. Por que</t>
    </r>
    <r>
      <rPr>
        <sz val="11"/>
        <color theme="1"/>
        <rFont val="Arial"/>
        <family val="2"/>
      </rPr>
      <t>; No se realizó contratación del personal en el primer semestre del año</t>
    </r>
  </si>
  <si>
    <r>
      <rPr>
        <b/>
        <sz val="11"/>
        <color theme="1"/>
        <rFont val="Arial"/>
        <family val="2"/>
      </rPr>
      <t xml:space="preserve">1º. Por que; </t>
    </r>
    <r>
      <rPr>
        <sz val="11"/>
        <color theme="1"/>
        <rFont val="Arial"/>
        <family val="2"/>
      </rPr>
      <t xml:space="preserve">Se identificó un bajo nivel de compromiso en la entrega de  la información .en el tiempo estipulado al área de GECO para la actualización y publicación de la web 
</t>
    </r>
    <r>
      <rPr>
        <b/>
        <sz val="11"/>
        <color theme="1"/>
        <rFont val="Arial"/>
        <family val="2"/>
      </rPr>
      <t xml:space="preserve">2º. Por que; </t>
    </r>
    <r>
      <rPr>
        <sz val="11"/>
        <color theme="1"/>
        <rFont val="Arial"/>
        <family val="2"/>
      </rPr>
      <t xml:space="preserve">los procesos relacionados con la publicación mínima no entregan oportunamente la información
</t>
    </r>
    <r>
      <rPr>
        <b/>
        <sz val="11"/>
        <color theme="1"/>
        <rFont val="Arial"/>
        <family val="2"/>
      </rPr>
      <t xml:space="preserve">3º por que; </t>
    </r>
    <r>
      <rPr>
        <sz val="11"/>
        <color theme="1"/>
        <rFont val="Arial"/>
        <family val="2"/>
      </rPr>
      <t xml:space="preserve">no se cuenta con controles para asegurar la actualización de la publicación mínima obligatoria
</t>
    </r>
  </si>
  <si>
    <r>
      <rPr>
        <b/>
        <sz val="11"/>
        <color theme="1"/>
        <rFont val="Arial"/>
        <family val="2"/>
      </rPr>
      <t xml:space="preserve">1º. Por que; </t>
    </r>
    <r>
      <rPr>
        <sz val="11"/>
        <color theme="1"/>
        <rFont val="Arial"/>
        <family val="2"/>
      </rPr>
      <t xml:space="preserve">Se identificó un bajo nivel de compromiso en la entrega de  la información .en el tiempo estipulado al área de GECO para la actualización y publicación de la web 
</t>
    </r>
    <r>
      <rPr>
        <b/>
        <sz val="11"/>
        <color theme="1"/>
        <rFont val="Arial"/>
        <family val="2"/>
      </rPr>
      <t>2º. Por que;</t>
    </r>
    <r>
      <rPr>
        <sz val="11"/>
        <color theme="1"/>
        <rFont val="Arial"/>
        <family val="2"/>
      </rPr>
      <t xml:space="preserve"> los procesos relacionados con la publicación mínima no entregan oportunamente la información
</t>
    </r>
    <r>
      <rPr>
        <b/>
        <sz val="11"/>
        <color theme="1"/>
        <rFont val="Arial"/>
        <family val="2"/>
      </rPr>
      <t xml:space="preserve">3º Por que; </t>
    </r>
    <r>
      <rPr>
        <sz val="11"/>
        <color theme="1"/>
        <rFont val="Arial"/>
        <family val="2"/>
      </rPr>
      <t xml:space="preserve">no se cuenta con controles para asegurar la actualización de la publicación mínima obligatoria
</t>
    </r>
  </si>
  <si>
    <r>
      <t>1er Por qué: Porque así se encuentra parametrizado el sofware de nomina HAS SQLS.</t>
    </r>
    <r>
      <rPr>
        <b/>
        <sz val="11"/>
        <color theme="1"/>
        <rFont val="Arial"/>
        <family val="2"/>
      </rPr>
      <t xml:space="preserve">
2do Por qué:  </t>
    </r>
    <r>
      <rPr>
        <sz val="11"/>
        <color theme="1"/>
        <rFont val="Arial"/>
        <family val="2"/>
      </rPr>
      <t xml:space="preserve">Se realiza manualmente en un cuadro de Excel la nomina con el fin de comparar la liquidada con el aplicativo </t>
    </r>
    <r>
      <rPr>
        <b/>
        <sz val="11"/>
        <color theme="1"/>
        <rFont val="Arial"/>
        <family val="2"/>
      </rPr>
      <t xml:space="preserve">
3er Por qué: </t>
    </r>
    <r>
      <rPr>
        <sz val="11"/>
        <color theme="1"/>
        <rFont val="Arial"/>
        <family val="2"/>
      </rPr>
      <t>Se necesita recursos para llevar a cabo la actualización del sofware de nomina</t>
    </r>
  </si>
  <si>
    <r>
      <t xml:space="preserve">1º Por qué; </t>
    </r>
    <r>
      <rPr>
        <sz val="11"/>
        <color theme="1"/>
        <rFont val="Arial"/>
        <family val="2"/>
      </rPr>
      <t xml:space="preserve">Falta de personal para el seguimiento y verificación del cumplimiento de los indicadores en la  ejecucion del  soporte técnico de los equipos de la entidad.
</t>
    </r>
    <r>
      <rPr>
        <b/>
        <sz val="11"/>
        <color theme="1"/>
        <rFont val="Arial"/>
        <family val="2"/>
      </rPr>
      <t xml:space="preserve">
2º Por qué</t>
    </r>
    <r>
      <rPr>
        <sz val="11"/>
        <color theme="1"/>
        <rFont val="Arial"/>
        <family val="2"/>
      </rPr>
      <t>; No se tienen los recursos económicos necesarios para el cumplimiento del soporte Técnico.</t>
    </r>
    <r>
      <rPr>
        <b/>
        <sz val="11"/>
        <color theme="1"/>
        <rFont val="Arial"/>
        <family val="2"/>
      </rPr>
      <t xml:space="preserve">
</t>
    </r>
    <r>
      <rPr>
        <sz val="11"/>
        <color theme="1"/>
        <rFont val="Arial"/>
        <family val="2"/>
      </rPr>
      <t xml:space="preserve">
3</t>
    </r>
    <r>
      <rPr>
        <b/>
        <sz val="11"/>
        <color theme="1"/>
        <rFont val="Arial"/>
        <family val="2"/>
      </rPr>
      <t xml:space="preserve">º Por qué; </t>
    </r>
    <r>
      <rPr>
        <sz val="11"/>
        <color theme="1"/>
        <rFont val="Arial"/>
        <family val="2"/>
      </rPr>
      <t xml:space="preserve">No se aplican las políticas, procedimientos y seguimiento de atención de soporte Técnico. </t>
    </r>
  </si>
  <si>
    <r>
      <t xml:space="preserve">1º Por qué; </t>
    </r>
    <r>
      <rPr>
        <sz val="11"/>
        <color theme="1"/>
        <rFont val="Arial"/>
        <family val="2"/>
      </rPr>
      <t xml:space="preserve">Falta de personal para el seguimiento y verificación del cumplimiento de los indicadores, soporte técnico y capacitación al personal en el manejo del Google Drive. 
</t>
    </r>
    <r>
      <rPr>
        <b/>
        <sz val="11"/>
        <color theme="1"/>
        <rFont val="Arial"/>
        <family val="2"/>
      </rPr>
      <t xml:space="preserve">
2º Por qué;</t>
    </r>
    <r>
      <rPr>
        <sz val="11"/>
        <color theme="1"/>
        <rFont val="Arial"/>
        <family val="2"/>
      </rPr>
      <t xml:space="preserve"> el área de gestión Tecnológica de información no cuenta con una herramienta corporativa que automatice el respaldo, almacenamiento y salvaguarde el 100% de la información de la entidad. </t>
    </r>
    <r>
      <rPr>
        <b/>
        <sz val="11"/>
        <color theme="1"/>
        <rFont val="Arial"/>
        <family val="2"/>
      </rPr>
      <t xml:space="preserve">
3º Por qué; </t>
    </r>
    <r>
      <rPr>
        <sz val="11"/>
        <color theme="1"/>
        <rFont val="Arial"/>
        <family val="2"/>
      </rPr>
      <t>Falta de capacitación al personal en el uso apropiado de Google Drive, para el respaldo de información de la DNBC.</t>
    </r>
  </si>
  <si>
    <r>
      <t>1º Por qué;</t>
    </r>
    <r>
      <rPr>
        <sz val="11"/>
        <color theme="1"/>
        <rFont val="Arial"/>
        <family val="2"/>
      </rPr>
      <t xml:space="preserve"> Falta de personal para el seguimiento y verificación del cumplimiento de los indicadores, soporte técnico y capacitación al personal en el manejo del Google Drive. </t>
    </r>
    <r>
      <rPr>
        <b/>
        <sz val="11"/>
        <color theme="1"/>
        <rFont val="Arial"/>
        <family val="2"/>
      </rPr>
      <t xml:space="preserve">
2º Por qué; </t>
    </r>
    <r>
      <rPr>
        <sz val="11"/>
        <color theme="1"/>
        <rFont val="Arial"/>
        <family val="2"/>
      </rPr>
      <t xml:space="preserve">No se cuenta con las herramientas tecnológicas necesarias para brindar soporte y mantenimiento a los equipos de la DNBC.
</t>
    </r>
    <r>
      <rPr>
        <b/>
        <sz val="11"/>
        <color theme="1"/>
        <rFont val="Arial"/>
        <family val="2"/>
      </rPr>
      <t xml:space="preserve">
3º Por qué; </t>
    </r>
    <r>
      <rPr>
        <sz val="11"/>
        <color theme="1"/>
        <rFont val="Arial"/>
        <family val="2"/>
      </rPr>
      <t xml:space="preserve">La obsolescencia en la plataforma tecnológica de la entidad ocasiona el aumento del numero de incidencias tecnológicas.
</t>
    </r>
    <r>
      <rPr>
        <b/>
        <sz val="11"/>
        <color theme="1"/>
        <rFont val="Arial"/>
        <family val="2"/>
      </rPr>
      <t xml:space="preserve">
4º Por qué;</t>
    </r>
    <r>
      <rPr>
        <sz val="11"/>
        <color theme="1"/>
        <rFont val="Arial"/>
        <family val="2"/>
      </rPr>
      <t xml:space="preserve"> No se han verificado los indicadores del área de gestión de TI y solicitado los recursos necesarios para poder ejecutar las acciones y medir los indicadores"</t>
    </r>
  </si>
  <si>
    <r>
      <rPr>
        <b/>
        <sz val="11"/>
        <color theme="1"/>
        <rFont val="Arial"/>
        <family val="2"/>
      </rPr>
      <t xml:space="preserve">1. Por qué: </t>
    </r>
    <r>
      <rPr>
        <sz val="11"/>
        <color theme="1"/>
        <rFont val="Arial"/>
        <family val="2"/>
      </rPr>
      <t>Porque no se identificaron adecuadamente los  factores internos y externos que permitieran identificar las necesidades de la DNBC</t>
    </r>
    <r>
      <rPr>
        <b/>
        <sz val="11"/>
        <color theme="1"/>
        <rFont val="Arial"/>
        <family val="2"/>
      </rPr>
      <t xml:space="preserve">
2. Por qué:  </t>
    </r>
    <r>
      <rPr>
        <sz val="11"/>
        <color theme="1"/>
        <rFont val="Arial"/>
        <family val="2"/>
      </rPr>
      <t>Desconocimiento de la adecuada aplicación del PETI con base a los lineamientos de la entidad, teniendo en cuenta la guía y soporte emitido por el ministerio de las TICs</t>
    </r>
    <r>
      <rPr>
        <b/>
        <sz val="11"/>
        <color theme="1"/>
        <rFont val="Arial"/>
        <family val="2"/>
      </rPr>
      <t xml:space="preserve"> </t>
    </r>
    <r>
      <rPr>
        <sz val="11"/>
        <color theme="1"/>
        <rFont val="Arial"/>
        <family val="2"/>
      </rPr>
      <t xml:space="preserve">
</t>
    </r>
    <r>
      <rPr>
        <b/>
        <sz val="11"/>
        <color theme="1"/>
        <rFont val="Arial"/>
        <family val="2"/>
      </rPr>
      <t xml:space="preserve">
3. Por qué:</t>
    </r>
    <r>
      <rPr>
        <sz val="11"/>
        <color theme="1"/>
        <rFont val="Arial"/>
        <family val="2"/>
      </rPr>
      <t xml:space="preserve"> El grupo de gestión tecnológica no cuenta con el personal para la  planeación y ejecución del plan.</t>
    </r>
  </si>
  <si>
    <r>
      <rPr>
        <b/>
        <sz val="11"/>
        <color theme="1"/>
        <rFont val="Arial"/>
        <family val="2"/>
      </rPr>
      <t xml:space="preserve">1. Por qué: </t>
    </r>
    <r>
      <rPr>
        <sz val="11"/>
        <color theme="1"/>
        <rFont val="Arial"/>
        <family val="2"/>
      </rPr>
      <t>Desconocimiento de la adecuada aplicación del PETI con base a los lineamientos de la entidad, teniendo en cuenta la guía y soporte emitido por el ministerio de las TICs.</t>
    </r>
    <r>
      <rPr>
        <b/>
        <sz val="11"/>
        <color theme="1"/>
        <rFont val="Arial"/>
        <family val="2"/>
      </rPr>
      <t xml:space="preserve">
</t>
    </r>
    <r>
      <rPr>
        <sz val="11"/>
        <color theme="1"/>
        <rFont val="Arial"/>
        <family val="2"/>
      </rPr>
      <t xml:space="preserve">
</t>
    </r>
    <r>
      <rPr>
        <b/>
        <sz val="11"/>
        <color theme="1"/>
        <rFont val="Arial"/>
        <family val="2"/>
      </rPr>
      <t xml:space="preserve">2. Por qué: </t>
    </r>
    <r>
      <rPr>
        <sz val="11"/>
        <color theme="1"/>
        <rFont val="Arial"/>
        <family val="2"/>
      </rPr>
      <t xml:space="preserve">Falta de seguimiento al proceso de adecuación e implementación del PETI.
</t>
    </r>
    <r>
      <rPr>
        <b/>
        <sz val="11"/>
        <color theme="1"/>
        <rFont val="Arial"/>
        <family val="2"/>
      </rPr>
      <t>3. Por qué:</t>
    </r>
    <r>
      <rPr>
        <sz val="11"/>
        <color theme="1"/>
        <rFont val="Arial"/>
        <family val="2"/>
      </rPr>
      <t xml:space="preserve"> El grupo de gestión tecnologica no cuenta con el personal dedicado a la planeación y ejecución del plan.</t>
    </r>
  </si>
  <si>
    <r>
      <rPr>
        <b/>
        <sz val="11"/>
        <color theme="1"/>
        <rFont val="Arial"/>
        <family val="2"/>
      </rPr>
      <t xml:space="preserve">Por qué: </t>
    </r>
    <r>
      <rPr>
        <sz val="11"/>
        <color theme="1"/>
        <rFont val="Arial"/>
        <family val="2"/>
      </rPr>
      <t>Desconocimiento de los lineamientos, estándares y acciones a ejecutar que conforman la política de Gobierno Digital.</t>
    </r>
  </si>
  <si>
    <r>
      <rPr>
        <b/>
        <sz val="11"/>
        <color theme="1"/>
        <rFont val="Arial"/>
        <family val="2"/>
      </rPr>
      <t xml:space="preserve">1º Por qué: </t>
    </r>
    <r>
      <rPr>
        <sz val="11"/>
        <color theme="1"/>
        <rFont val="Arial"/>
        <family val="2"/>
      </rPr>
      <t>Desconocimiento de los lineamientos, estándares y acciones a ejecutar que conforman la política de Gobierno Digital.</t>
    </r>
  </si>
  <si>
    <r>
      <rPr>
        <b/>
        <sz val="11"/>
        <color theme="1"/>
        <rFont val="Arial"/>
        <family val="2"/>
      </rPr>
      <t xml:space="preserve">1. Por qué: </t>
    </r>
    <r>
      <rPr>
        <sz val="11"/>
        <color theme="1"/>
        <rFont val="Arial"/>
        <family val="2"/>
      </rPr>
      <t>Desconocimiento de los los lineamientos, estándares y acciones a ejecutar que conforman la política de Gobierno
Digital.</t>
    </r>
  </si>
  <si>
    <r>
      <rPr>
        <b/>
        <sz val="11"/>
        <color theme="1"/>
        <rFont val="Arial"/>
        <family val="2"/>
      </rPr>
      <t xml:space="preserve">1º Por qué: </t>
    </r>
    <r>
      <rPr>
        <sz val="11"/>
        <color theme="1"/>
        <rFont val="Arial"/>
        <family val="2"/>
      </rPr>
      <t>Desconocimiento de los lineamientos, estándares y acciones a ejecutar que conforman la política de Gobierno
Digital.</t>
    </r>
  </si>
  <si>
    <r>
      <rPr>
        <b/>
        <sz val="11"/>
        <color theme="1"/>
        <rFont val="Arial"/>
        <family val="2"/>
      </rPr>
      <t xml:space="preserve">1. Por qué: </t>
    </r>
    <r>
      <rPr>
        <sz val="11"/>
        <color theme="1"/>
        <rFont val="Arial"/>
        <family val="2"/>
      </rPr>
      <t xml:space="preserve">No se identificaron adecuadamente los  factores internos y externos que permitieran identificar las necesidades de la DNBC
</t>
    </r>
    <r>
      <rPr>
        <b/>
        <sz val="11"/>
        <color theme="1"/>
        <rFont val="Arial"/>
        <family val="2"/>
      </rPr>
      <t xml:space="preserve">2. Por qué: </t>
    </r>
    <r>
      <rPr>
        <sz val="11"/>
        <color theme="1"/>
        <rFont val="Arial"/>
        <family val="2"/>
      </rPr>
      <t xml:space="preserve">Desconocimiento de la adecuada aplicación del PETI con base a los lineamientos de la entidad, teniendo en cuenta la guía y soporte emitido por el ministerio de las TICs 
</t>
    </r>
    <r>
      <rPr>
        <b/>
        <sz val="11"/>
        <color theme="1"/>
        <rFont val="Arial"/>
        <family val="2"/>
      </rPr>
      <t>3. Por qué;</t>
    </r>
    <r>
      <rPr>
        <sz val="11"/>
        <color theme="1"/>
        <rFont val="Arial"/>
        <family val="2"/>
      </rPr>
      <t xml:space="preserve"> El área de Gestión tecnológica no dispone de una herramienta corporativa que automatice el respaldo, almacenamiento y recuperacion de la información.
</t>
    </r>
  </si>
  <si>
    <r>
      <rPr>
        <b/>
        <sz val="11"/>
        <color theme="1"/>
        <rFont val="Arial"/>
        <family val="2"/>
      </rPr>
      <t>1. Por qué:</t>
    </r>
    <r>
      <rPr>
        <sz val="11"/>
        <color theme="1"/>
        <rFont val="Arial"/>
        <family val="2"/>
      </rPr>
      <t xml:space="preserve"> No se identificaron adecuadamente los  factores internos y externos que permitieran identificar las necesidades de la DNBC
</t>
    </r>
    <r>
      <rPr>
        <b/>
        <sz val="11"/>
        <color theme="1"/>
        <rFont val="Arial"/>
        <family val="2"/>
      </rPr>
      <t>2. Por qué:</t>
    </r>
    <r>
      <rPr>
        <sz val="11"/>
        <color theme="1"/>
        <rFont val="Arial"/>
        <family val="2"/>
      </rPr>
      <t xml:space="preserve"> Desconocimiento de la adecuada aplicación del PETI con base a los lineamientos de la entidad, teniendo en cuenta la guía y soporte emitido por el ministerio de las TICs 
</t>
    </r>
    <r>
      <rPr>
        <b/>
        <sz val="11"/>
        <color theme="1"/>
        <rFont val="Arial"/>
        <family val="2"/>
      </rPr>
      <t xml:space="preserve">3. Por qué; </t>
    </r>
    <r>
      <rPr>
        <sz val="11"/>
        <color theme="1"/>
        <rFont val="Arial"/>
        <family val="2"/>
      </rPr>
      <t xml:space="preserve">El área de Gestión tecnológica no dispone de una herramienta corporativa que automatice el respaldo, almacenamiento y recuperacion de la información.
</t>
    </r>
  </si>
  <si>
    <r>
      <rPr>
        <b/>
        <sz val="11"/>
        <color theme="1"/>
        <rFont val="Arial"/>
        <family val="2"/>
      </rPr>
      <t>1. Por qué;</t>
    </r>
    <r>
      <rPr>
        <sz val="11"/>
        <color theme="1"/>
        <rFont val="Arial"/>
        <family val="2"/>
      </rPr>
      <t xml:space="preserve"> El grupo de gestión tecnológica no cuenta con el personal suficiente que permita realizar verificación o actualización de los procesos de la Gestión de TI
</t>
    </r>
    <r>
      <rPr>
        <b/>
        <sz val="11"/>
        <color theme="1"/>
        <rFont val="Arial"/>
        <family val="2"/>
      </rPr>
      <t xml:space="preserve">
2. Por qué: </t>
    </r>
    <r>
      <rPr>
        <sz val="11"/>
        <color theme="1"/>
        <rFont val="Arial"/>
        <family val="2"/>
      </rPr>
      <t>El área de Gestión Tecnológica no tiene metodologías definidas para atender los requerimientos e incidentes por lo irregular de los elementos que componen de la red corporativa de la entidad.</t>
    </r>
    <r>
      <rPr>
        <b/>
        <sz val="11"/>
        <color theme="1"/>
        <rFont val="Arial"/>
        <family val="2"/>
      </rPr>
      <t xml:space="preserve">
3. Por que; </t>
    </r>
    <r>
      <rPr>
        <sz val="11"/>
        <color theme="1"/>
        <rFont val="Arial"/>
        <family val="2"/>
      </rPr>
      <t>No se tienen claramente identificados los factores críticos o de éxito del proceso.</t>
    </r>
  </si>
  <si>
    <r>
      <rPr>
        <b/>
        <sz val="11"/>
        <color theme="1"/>
        <rFont val="Arial"/>
        <family val="2"/>
      </rPr>
      <t xml:space="preserve">1º Por qué; </t>
    </r>
    <r>
      <rPr>
        <sz val="11"/>
        <color theme="1"/>
        <rFont val="Arial"/>
        <family val="2"/>
      </rPr>
      <t xml:space="preserve">No se realizaba solicitud frecuente de la información minima obligatoria para su debida publicacion </t>
    </r>
  </si>
  <si>
    <r>
      <t>1er Por qué: El personal citado no asiste porque  tienen muchas actividades que realizar y es difícil separar tiempo para las capacitaciones</t>
    </r>
    <r>
      <rPr>
        <b/>
        <sz val="11"/>
        <color theme="1"/>
        <rFont val="Arial"/>
        <family val="2"/>
      </rPr>
      <t xml:space="preserve">
2do Por qué: </t>
    </r>
    <r>
      <rPr>
        <sz val="11"/>
        <color theme="1"/>
        <rFont val="Arial"/>
        <family val="2"/>
      </rPr>
      <t xml:space="preserve">No existe un compromiso para asistir a la capacitaciones de acuerdo a un programa de capacitación de SGSST. </t>
    </r>
    <r>
      <rPr>
        <b/>
        <sz val="11"/>
        <color theme="1"/>
        <rFont val="Arial"/>
        <family val="2"/>
      </rPr>
      <t xml:space="preserve">
3er Por qué: </t>
    </r>
    <r>
      <rPr>
        <sz val="11"/>
        <color theme="1"/>
        <rFont val="Arial"/>
        <family val="2"/>
      </rPr>
      <t>Porque se requiere un mayor respaldo por parte de la alta Dirección para que el personal asista a las capacitaciones.</t>
    </r>
  </si>
  <si>
    <r>
      <t xml:space="preserve">1er Por qué: El estudio lo llevó a cabo por ARL Positiva, quienes en su momento refirieron contar con el personal idóneo y los equipos apropiados para llevar a  cabo la actividad </t>
    </r>
    <r>
      <rPr>
        <b/>
        <sz val="11"/>
        <color theme="1"/>
        <rFont val="Arial"/>
        <family val="2"/>
      </rPr>
      <t xml:space="preserve">
2do Por qué: </t>
    </r>
    <r>
      <rPr>
        <sz val="11"/>
        <color theme="1"/>
        <rFont val="Arial"/>
        <family val="2"/>
      </rPr>
      <t>No se tuvo en cuenta la solicitud de los certificados de calibración en forma física.</t>
    </r>
    <r>
      <rPr>
        <b/>
        <sz val="11"/>
        <color theme="1"/>
        <rFont val="Arial"/>
        <family val="2"/>
      </rPr>
      <t xml:space="preserve">
3er Por qué: </t>
    </r>
    <r>
      <rPr>
        <sz val="11"/>
        <color theme="1"/>
        <rFont val="Arial"/>
        <family val="2"/>
      </rPr>
      <t>La normativa exige que se debe realizar los respectivos estudios de higiene según riesgos identificados con la finalidad de establecer su respectiva intervención</t>
    </r>
  </si>
  <si>
    <r>
      <t>1er Por qué: Porque el proceso de gestión contractual no ha abierto el espacio para modificar el manual de contratación.</t>
    </r>
    <r>
      <rPr>
        <b/>
        <sz val="11"/>
        <color theme="1"/>
        <rFont val="Arial"/>
        <family val="2"/>
      </rPr>
      <t xml:space="preserve">
2do Por qué:</t>
    </r>
    <r>
      <rPr>
        <sz val="11"/>
        <color theme="1"/>
        <rFont val="Arial"/>
        <family val="2"/>
      </rPr>
      <t xml:space="preserve"> Por alto volumen de trabajo, desinterés o desinformación.</t>
    </r>
    <r>
      <rPr>
        <b/>
        <sz val="11"/>
        <color theme="1"/>
        <rFont val="Arial"/>
        <family val="2"/>
      </rPr>
      <t xml:space="preserve">
3er Por qué: </t>
    </r>
    <r>
      <rPr>
        <sz val="11"/>
        <color theme="1"/>
        <rFont val="Arial"/>
        <family val="2"/>
      </rPr>
      <t>Por desconocimiento del Decreto 1072.</t>
    </r>
  </si>
  <si>
    <r>
      <rPr>
        <b/>
        <sz val="11"/>
        <color theme="1"/>
        <rFont val="Arial"/>
        <family val="2"/>
      </rPr>
      <t>SEGURIDAD Y SALUD EN EL TRABAJO</t>
    </r>
    <r>
      <rPr>
        <sz val="11"/>
        <color theme="1"/>
        <rFont val="Arial"/>
        <family val="2"/>
      </rPr>
      <t xml:space="preserve">
Se evidenció incumplimiento del Reglamento de Seguridad para protección contra caídas en trabajo en alturas en la actividad de mantenimiento de la facha de las instalaciones de la Entidad por parte de un Subcontratista, por cuanto no se aseguró la aplicación del programa de prevención y protección contra caídas en alturas y a pesar de que se evidenció la ausencia de criterios de seguridad en la actividad, se permitió que el Subcontratista culminara la actividad.
Incumpliendo lo establecido en la Resolución 1409 de 2012, Resolución 3368 de 2014. 
Lo anterior podría acarrearle sanciones a la Entidad de acuerdo con lo establecido en la Ley 1562 de 2012, artículo 13.</t>
    </r>
  </si>
  <si>
    <r>
      <t xml:space="preserve">1er Por qué: El proceso de Talento Humano realiza el requerimiento a los funcionarios de forma anual para organizar el cronograma de vacaciones. </t>
    </r>
    <r>
      <rPr>
        <b/>
        <sz val="11"/>
        <color theme="1"/>
        <rFont val="Arial"/>
        <family val="2"/>
      </rPr>
      <t xml:space="preserve">
2do Por qué: </t>
    </r>
    <r>
      <rPr>
        <sz val="11"/>
        <color theme="1"/>
        <rFont val="Arial"/>
        <family val="2"/>
      </rPr>
      <t>Los funcionarios no realizan la programación de las vacaciones oportunamente</t>
    </r>
    <r>
      <rPr>
        <b/>
        <sz val="11"/>
        <color theme="1"/>
        <rFont val="Arial"/>
        <family val="2"/>
      </rPr>
      <t xml:space="preserve"> 
3er Por qué: </t>
    </r>
    <r>
      <rPr>
        <sz val="11"/>
        <color theme="1"/>
        <rFont val="Arial"/>
        <family val="2"/>
      </rPr>
      <t>El personal en la entidad es reducido y hay bastante carga laboral</t>
    </r>
  </si>
  <si>
    <t xml:space="preserve">Para la vigencia 2019 se solicitaron recursos por valor de $119.361.696, sin embargo solo fueron asignados $28.841.900 para el sistema de gestión de seguridad y salud el trabajo en la DNBC. </t>
  </si>
  <si>
    <r>
      <t>Hallazgo No. 4. Convenio 9677-06-1298-2013</t>
    </r>
    <r>
      <rPr>
        <sz val="11"/>
        <color theme="1"/>
        <rFont val="Calibri"/>
        <family val="2"/>
        <scheme val="minor"/>
      </rPr>
      <t>.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t>
    </r>
  </si>
  <si>
    <r>
      <t xml:space="preserve">Se tiene identificadas las líneas de defensa y de acuerdo a lineamientos de la alta dirección y de la planeación institucional se recoge en el plan de acción y otros instrumentos los reportes para toma de desiciones, pero no se tenia claridad frente a la formalidad de establecer las líneas de reporte en el documento que reglamente el SIGEC
</t>
    </r>
    <r>
      <rPr>
        <sz val="11"/>
        <color theme="1"/>
        <rFont val="Calibri"/>
        <family val="2"/>
        <scheme val="minor"/>
      </rPr>
      <t>No se tenia claridad frente a la formalidad de establecer las líneas de reporte en el documento que reglamente el SIGEC
Hubo incorporación de nuevos lineamientos por parte del DAFP sobre la evaluación del Sistema de Control Interno</t>
    </r>
  </si>
  <si>
    <r>
      <rPr>
        <b/>
        <sz val="11"/>
        <color theme="1"/>
        <rFont val="Calibri"/>
        <family val="2"/>
        <scheme val="minor"/>
      </rPr>
      <t>Ambiente de Control. 1.1</t>
    </r>
    <r>
      <rPr>
        <sz val="11"/>
        <color theme="1"/>
        <rFont val="Calibri"/>
        <family val="2"/>
        <scheme val="minor"/>
      </rPr>
      <t xml:space="preserve">
El Código de Integridad contempla únicamente los valores. Simultáneamente se cuenta con un Código de Ética, por lo tanto, se hace necesaria la unificación de los documentos en el Código de Integridad, conforme a la Política de Integridad señalada en la Primera Dimensión la del Talento Humano.</t>
    </r>
  </si>
  <si>
    <r>
      <rPr>
        <sz val="11"/>
        <color theme="1"/>
        <rFont val="Calibri"/>
        <family val="2"/>
        <scheme val="minor"/>
      </rPr>
      <t xml:space="preserve">Posibles Hallazgos por parte de los Organos de control y Vigilancia 
Afectación de los intereses de los funcionarios  al no documentar y dejar trazabilidad de los asuntos de conocimiento del Comité </t>
    </r>
  </si>
  <si>
    <r>
      <rPr>
        <sz val="11"/>
        <color theme="1"/>
        <rFont val="Calibri"/>
        <family val="2"/>
        <scheme val="minor"/>
      </rPr>
      <t xml:space="preserve">Posibles Hallazgos por parte de los Organos de control y Vigilancia 
Afectación de los intereses de los funcionarios  al no documentar y dejar trazabilidad de los asuntos de conocimiento del Comité </t>
    </r>
  </si>
  <si>
    <r>
      <t xml:space="preserve">Debil identificación de riesgos de corrupción por parte de los procesos de la entidad y de la aplicación de los numerales 7.1 y 7.2 del Manual de Riesgos </t>
    </r>
    <r>
      <rPr>
        <sz val="11"/>
        <color theme="1"/>
        <rFont val="Calibri"/>
        <family val="2"/>
        <scheme val="minor"/>
      </rPr>
      <t xml:space="preserve">asi como las directrices emanadas del DAFP
El proceso de Gestión de Análisis y Mejora Continua no conto en el primer semestre con  personal profesional de apoyo para apoyar metodológicamente la identificación de los riesgos de corrupción de la entidad.
</t>
    </r>
  </si>
  <si>
    <r>
      <t xml:space="preserve">Debil identificación de riesgos de corrupción por parte de los procesos de la entidad y de la aplicación de los numerales 7.1 y 7.2 del Manual de Riesgos, </t>
    </r>
    <r>
      <rPr>
        <sz val="11"/>
        <color theme="1"/>
        <rFont val="Calibri"/>
        <family val="2"/>
        <scheme val="minor"/>
      </rPr>
      <t>asi como las directrices emanadas del DAFP</t>
    </r>
  </si>
  <si>
    <r>
      <rPr>
        <sz val="11"/>
        <color theme="1"/>
        <rFont val="Calibri"/>
        <family val="2"/>
        <scheme val="minor"/>
      </rPr>
      <t xml:space="preserve">Desconocimiento por parte de lis funcionarios de los mecanismos para poder realizar sus peticiones
Desconocimiento de situaciones irregulares por desconocimiento de lo mecanismos existentes para denunciar
</t>
    </r>
  </si>
  <si>
    <r>
      <t xml:space="preserve">A la fecha de corte del Informe presentado bajo los nuevos lineamientos del DAFP, no se habia realizado comité SIGEC para avalar el mapa de procesos y actividades que permitieran formalizar en el SIGEC el nuevo proceso.
</t>
    </r>
    <r>
      <rPr>
        <sz val="11"/>
        <color theme="1"/>
        <rFont val="Calibri"/>
        <family val="2"/>
        <scheme val="minor"/>
      </rPr>
      <t xml:space="preserve">
Las actividades estaban planificadas para el segundo semestre de 2020</t>
    </r>
  </si>
  <si>
    <r>
      <t xml:space="preserve">El monitoreo de los riegos de gestión acorde con el plan de acción institucional esta previsto para el segundo semestre de 2020.
Para el primer cuatrimestre de 2020 el proceso de gestión de análisis y mejora continua no contaba con el personal idóneo para acompañar la identificación y el monitoreo de los riegos de corrupción.
Debil identificación de riesgos de corrupción por parte de los procesos de la entidad y de la aplicación de los numerales 7.1 y 7.2 del Manual de Riesgos </t>
    </r>
    <r>
      <rPr>
        <sz val="11"/>
        <color theme="1"/>
        <rFont val="Calibri"/>
        <family val="2"/>
        <scheme val="minor"/>
      </rPr>
      <t>y directrices emanadas por el DAFP</t>
    </r>
  </si>
  <si>
    <r>
      <t xml:space="preserve">El monitoreo de los riegos de gestión acorde con el plan de acción institucional esta previsto para el segundo semestre de 2020.
Para el primer cuatrimestre de 2020 el proceso de gestión de análisis y mejora continua no contaba con el personal idóneo para acompañar la identificación y el monitoreo de los riegos de corrupción.
Debil identificación de riesgos de corrupción por parte de los procesos de la entidad y de la aplicación de los numerales 7.1 y 7.2 del Manual de Riesgos y </t>
    </r>
    <r>
      <rPr>
        <sz val="11"/>
        <color theme="1"/>
        <rFont val="Calibri"/>
        <family val="2"/>
        <scheme val="minor"/>
      </rPr>
      <t>directrices emanadas por el DAFP</t>
    </r>
  </si>
  <si>
    <r>
      <t xml:space="preserve">El personal asignado a Gestión de T.I.,  se encuentra en proceso de ajuste de la documentación acorde con la situación real de la entidad y los recursos asignados para la implementación de la estratgeia de Gobierno en línea.
</t>
    </r>
    <r>
      <rPr>
        <sz val="11"/>
        <color theme="1"/>
        <rFont val="Calibri"/>
        <family val="2"/>
        <scheme val="minor"/>
      </rPr>
      <t>No se contemplaron todos los requisitos de norma establecidos y las condiciones de infraestructura propia dela entidad.</t>
    </r>
  </si>
  <si>
    <r>
      <rPr>
        <sz val="11"/>
        <color theme="1"/>
        <rFont val="Calibri"/>
        <family val="2"/>
        <scheme val="minor"/>
      </rPr>
      <t>Debil monitoreo de riesgos conforme a lo enunciado en el Manual de Riesgos y directrices emanadas por el DAFP
El proceso de Gestión de Análisis y Mejora continua para el primer cuatrimestre no contaba con el personal idóneo que apoyara el monitoreo adecuado de los riesgos de corrupción</t>
    </r>
  </si>
  <si>
    <r>
      <t xml:space="preserve">No se esta evaluando el impacto de las acciones de comunicación y los medios utilizados, </t>
    </r>
    <r>
      <rPr>
        <sz val="11"/>
        <color theme="1"/>
        <rFont val="Calibri"/>
        <family val="2"/>
        <scheme val="minor"/>
      </rPr>
      <t>conforme al MIPG</t>
    </r>
  </si>
  <si>
    <r>
      <t xml:space="preserve">
No se esta evaluando el impacto de las acciones de comunicación y los medios utilizados </t>
    </r>
    <r>
      <rPr>
        <sz val="11"/>
        <color theme="1"/>
        <rFont val="Calibri"/>
        <family val="2"/>
        <scheme val="minor"/>
      </rPr>
      <t>conforme al MIPG</t>
    </r>
  </si>
  <si>
    <r>
      <rPr>
        <sz val="11"/>
        <color theme="1"/>
        <rFont val="Calibri"/>
        <family val="2"/>
        <scheme val="minor"/>
      </rPr>
      <t xml:space="preserve">
Incumplimiento a las directrices establecidas en la lay 1712 de 2014
No hay una revisión periódica definida en el proceso de las publicaciones y su actualización en el sitio web
Falta de seguimiento y control en la verificación de las actividades propias del proceso</t>
    </r>
  </si>
  <si>
    <r>
      <rPr>
        <sz val="11"/>
        <color theme="1"/>
        <rFont val="Calibri"/>
        <family val="2"/>
        <scheme val="minor"/>
      </rPr>
      <t xml:space="preserve">
Falta de seguimiento y control en la verificación de las actividades propias del proceso
No hay una revisión periódica definida en el proceso de las publicaciones y su actualización en el sitio web</t>
    </r>
  </si>
  <si>
    <r>
      <t xml:space="preserve">Infor y Comunicación </t>
    </r>
    <r>
      <rPr>
        <sz val="11"/>
        <color theme="1"/>
        <rFont val="Calibri"/>
        <family val="2"/>
        <scheme val="minor"/>
      </rPr>
      <t xml:space="preserve"> 
Al interior de la DNBC, se documentó el Procedimiento de recepción, distribución, seguimiento y salida de Peticiones, Quejas, Reclamos, Sugerencias y Denuncias, en el cual se tienen establecidas tanto las responsabilidades, como el flujo de que debe surtir una PQRSD desde su recepción, hasta la respuesta al peticionario; sin embargo, se presentan respuestas extemporáneas e inclusive se cuenta con PQRSD vencidas, como en el caso del mes de mayo en donde, de un total de 167 PQRSD recibidas, se tuvo 4 (2,40%) se respondidas de forma extemporánea y 7 (4,19%) vencidas.</t>
    </r>
  </si>
  <si>
    <r>
      <t xml:space="preserve">Debilidad en el procedimiento interno de manejo y gestión de la información </t>
    </r>
    <r>
      <rPr>
        <sz val="11"/>
        <color theme="1"/>
        <rFont val="Calibri"/>
        <family val="2"/>
        <scheme val="minor"/>
      </rPr>
      <t>ya que no se posee un control que haga referencia a la evaluación de la efectividad en los canales de comunicación</t>
    </r>
  </si>
  <si>
    <r>
      <t>Debilidad en el procedimiento interno de manejo y gestión de la información</t>
    </r>
    <r>
      <rPr>
        <sz val="11"/>
        <color theme="1"/>
        <rFont val="Calibri"/>
        <family val="2"/>
        <scheme val="minor"/>
      </rPr>
      <t xml:space="preserve"> ya que no se posee un control que haga referencia a la evaluación de la efectividad en los canales de comunicación</t>
    </r>
  </si>
  <si>
    <r>
      <rPr>
        <b/>
        <sz val="11"/>
        <color theme="1"/>
        <rFont val="Arial"/>
        <family val="2"/>
      </rPr>
      <t xml:space="preserve">1. Por que; </t>
    </r>
    <r>
      <rPr>
        <sz val="11"/>
        <color theme="1"/>
        <rFont val="Arial"/>
        <family val="2"/>
      </rPr>
      <t xml:space="preserve">Las instalaciones en las que se encuentra la DNBC, no cumplen  con la infraestructura  y condiciones que permitan cumplir  con el distanciamiento  requerido en los puestos de trabajo 
</t>
    </r>
    <r>
      <rPr>
        <b/>
        <sz val="11"/>
        <color theme="1"/>
        <rFont val="Arial"/>
        <family val="2"/>
      </rPr>
      <t xml:space="preserve">
2. Por que; L</t>
    </r>
    <r>
      <rPr>
        <sz val="11"/>
        <color theme="1"/>
        <rFont val="Arial"/>
        <family val="2"/>
      </rPr>
      <t xml:space="preserve">os Gestores de las áreas solicitan el ingreso de todo el personal  sin proveer la  capacidad isntalada  y las condiciones de la DNBC   que permitan cumplir   con el distanciamiento  requerido en los puestos de trabajo 
</t>
    </r>
  </si>
  <si>
    <r>
      <rPr>
        <b/>
        <sz val="11"/>
        <color theme="1"/>
        <rFont val="Arial"/>
        <family val="2"/>
      </rPr>
      <t>1. Por que;</t>
    </r>
    <r>
      <rPr>
        <sz val="11"/>
        <color theme="1"/>
        <rFont val="Arial"/>
        <family val="2"/>
      </rPr>
      <t xml:space="preserve"> No se tenia una matriz definida de los EPP centralizada del riesgo con respecto al COVID-19. 
</t>
    </r>
    <r>
      <rPr>
        <b/>
        <sz val="11"/>
        <color theme="1"/>
        <rFont val="Arial"/>
        <family val="2"/>
      </rPr>
      <t>2. Por que;</t>
    </r>
    <r>
      <rPr>
        <sz val="11"/>
        <color theme="1"/>
        <rFont val="Arial"/>
        <family val="2"/>
      </rPr>
      <t xml:space="preserve"> No se establecieron los formatos de entrega de elementos de protección personal.
</t>
    </r>
    <r>
      <rPr>
        <b/>
        <sz val="11"/>
        <color theme="1"/>
        <rFont val="Arial"/>
        <family val="2"/>
      </rPr>
      <t>3. Por que;</t>
    </r>
    <r>
      <rPr>
        <sz val="11"/>
        <color theme="1"/>
        <rFont val="Arial"/>
        <family val="2"/>
      </rPr>
      <t xml:space="preserve"> Debido a la contingencia por el COVID-19 y la rapidez de entrega de los elementos, no se establecieron los formatos pertinentes. </t>
    </r>
  </si>
  <si>
    <r>
      <t xml:space="preserve">
1.Por que;  </t>
    </r>
    <r>
      <rPr>
        <sz val="11"/>
        <color theme="1"/>
        <rFont val="Arial"/>
        <family val="2"/>
      </rPr>
      <t>No se ha logrado concertar espacio para socialización y aprobación del formato de solicitud y acuerdo individual de trabajo virtual en casa ( medida transitoria por Covid-19)</t>
    </r>
    <r>
      <rPr>
        <b/>
        <sz val="11"/>
        <color theme="1"/>
        <rFont val="Arial"/>
        <family val="2"/>
      </rPr>
      <t xml:space="preserve">
2. Por que;</t>
    </r>
    <r>
      <rPr>
        <sz val="11"/>
        <color theme="1"/>
        <rFont val="Arial"/>
        <family val="2"/>
      </rPr>
      <t xml:space="preserve">  No se ha realizado la socialización e implementación a los lideres y gestores de los procesos, por lo tanto no se tiene seguiemiento y control de los funcionarios 
</t>
    </r>
    <r>
      <rPr>
        <b/>
        <sz val="11"/>
        <color theme="1"/>
        <rFont val="Arial"/>
        <family val="2"/>
      </rPr>
      <t xml:space="preserve">
</t>
    </r>
  </si>
  <si>
    <r>
      <rPr>
        <b/>
        <sz val="11"/>
        <color theme="1"/>
        <rFont val="Arial"/>
        <family val="2"/>
      </rPr>
      <t xml:space="preserve">1. Por que; </t>
    </r>
    <r>
      <rPr>
        <sz val="11"/>
        <color theme="1"/>
        <rFont val="Arial"/>
        <family val="2"/>
      </rPr>
      <t xml:space="preserve">Existió una confusión por parte del ministerio de salud y la secretaria de salud departamental, debido que no unificaron criterios y no se logro identificar a donde se realizaba el reporte, sin embargo se reporto a la ARL y EPS de cada uno de los trabajadores 
</t>
    </r>
  </si>
  <si>
    <r>
      <rPr>
        <b/>
        <sz val="11"/>
        <color theme="1"/>
        <rFont val="Arial"/>
        <family val="2"/>
      </rPr>
      <t>1. Por que;</t>
    </r>
    <r>
      <rPr>
        <sz val="11"/>
        <color theme="1"/>
        <rFont val="Arial"/>
        <family val="2"/>
      </rPr>
      <t xml:space="preserve"> la ARL no realizo la respuesta oportuna al requerimiento solicitador por el área de SST</t>
    </r>
  </si>
  <si>
    <r>
      <t>1. Por que;</t>
    </r>
    <r>
      <rPr>
        <sz val="11"/>
        <color theme="1"/>
        <rFont val="Arial"/>
        <family val="2"/>
      </rPr>
      <t xml:space="preserve"> Se asumió por parte del área de GAU que la realizacion de una pizza gráfica socializada en las diferentes àreas de la DNBC, era suficiente para dar cumplimiento al decreto. </t>
    </r>
    <r>
      <rPr>
        <b/>
        <sz val="11"/>
        <color theme="1"/>
        <rFont val="Arial"/>
        <family val="2"/>
      </rPr>
      <t xml:space="preserve">
2. Por que; </t>
    </r>
    <r>
      <rPr>
        <sz val="11"/>
        <color theme="1"/>
        <rFont val="Arial"/>
        <family val="2"/>
      </rPr>
      <t xml:space="preserve">Se conto con un documento oficial de acuerdo a la ley 1755 que define los términos de ley para respuesta PQRSD, por lo tanto no se vio pertienen un nuevo documento 
</t>
    </r>
    <r>
      <rPr>
        <b/>
        <sz val="11"/>
        <color theme="1"/>
        <rFont val="Arial"/>
        <family val="2"/>
      </rPr>
      <t xml:space="preserve">
3.Por que; </t>
    </r>
    <r>
      <rPr>
        <sz val="11"/>
        <color theme="1"/>
        <rFont val="Arial"/>
        <family val="2"/>
      </rPr>
      <t>No se vio necesario la realizacion de un documento formal que especificara la actualizacion de los términos PQRSD.</t>
    </r>
    <r>
      <rPr>
        <b/>
        <sz val="11"/>
        <color theme="1"/>
        <rFont val="Arial"/>
        <family val="2"/>
      </rPr>
      <t xml:space="preserve">
</t>
    </r>
  </si>
  <si>
    <r>
      <t xml:space="preserve">1.Por que; </t>
    </r>
    <r>
      <rPr>
        <sz val="11"/>
        <color theme="1"/>
        <rFont val="Arial"/>
        <family val="2"/>
      </rPr>
      <t>Existe falta de verificación a los correos electronicos  y a los usuarios ORFEO correspondiente a cada contratista.</t>
    </r>
    <r>
      <rPr>
        <b/>
        <sz val="11"/>
        <color theme="1"/>
        <rFont val="Arial"/>
        <family val="2"/>
      </rPr>
      <t xml:space="preserve">
2. Por que; </t>
    </r>
    <r>
      <rPr>
        <sz val="11"/>
        <color theme="1"/>
        <rFont val="Arial"/>
        <family val="2"/>
      </rPr>
      <t xml:space="preserve">Existe desconocimiento de la ley en cuanto a los términos y conceptos de derechos. 
</t>
    </r>
    <r>
      <rPr>
        <b/>
        <sz val="11"/>
        <color theme="1"/>
        <rFont val="Arial"/>
        <family val="2"/>
      </rPr>
      <t xml:space="preserve">
3. Por que; </t>
    </r>
    <r>
      <rPr>
        <sz val="11"/>
        <color theme="1"/>
        <rFont val="Arial"/>
        <family val="2"/>
      </rPr>
      <t xml:space="preserve">Falta de control por parte de los lideres en cuanto a las peticiones asignadas en cada una de las áreas.  </t>
    </r>
  </si>
  <si>
    <r>
      <rPr>
        <b/>
        <sz val="11"/>
        <color theme="1"/>
        <rFont val="Arial"/>
        <family val="2"/>
      </rPr>
      <t xml:space="preserve">1 Por que; </t>
    </r>
    <r>
      <rPr>
        <sz val="11"/>
        <color theme="1"/>
        <rFont val="Arial"/>
        <family val="2"/>
      </rPr>
      <t>desconocimiento de lineamientos especificamente de respuesta a las PQRSD</t>
    </r>
    <r>
      <rPr>
        <b/>
        <sz val="11"/>
        <color theme="1"/>
        <rFont val="Arial"/>
        <family val="2"/>
      </rPr>
      <t xml:space="preserve">
2. Por que;</t>
    </r>
    <r>
      <rPr>
        <sz val="11"/>
        <color theme="1"/>
        <rFont val="Arial"/>
        <family val="2"/>
      </rPr>
      <t xml:space="preserve"> No se tuvo en cuenta el área de GAU en la creación del documento 
</t>
    </r>
    <r>
      <rPr>
        <b/>
        <sz val="11"/>
        <color theme="1"/>
        <rFont val="Arial"/>
        <family val="2"/>
      </rPr>
      <t xml:space="preserve">
3. Por que: </t>
    </r>
    <r>
      <rPr>
        <sz val="11"/>
        <color theme="1"/>
        <rFont val="Arial"/>
        <family val="2"/>
      </rPr>
      <t xml:space="preserve">Se genero el documento sin notificar a la oficina de GAU. </t>
    </r>
  </si>
  <si>
    <r>
      <rPr>
        <b/>
        <sz val="11"/>
        <color theme="1"/>
        <rFont val="Arial"/>
        <family val="2"/>
      </rPr>
      <t xml:space="preserve">1. Por que; </t>
    </r>
    <r>
      <rPr>
        <sz val="11"/>
        <color theme="1"/>
        <rFont val="Arial"/>
        <family val="2"/>
      </rPr>
      <t xml:space="preserve">De la semana 27- 30 de abril  la funcionaria se encontraba en periodo de  vacaciones. 
</t>
    </r>
    <r>
      <rPr>
        <b/>
        <sz val="11"/>
        <color theme="1"/>
        <rFont val="Arial"/>
        <family val="2"/>
      </rPr>
      <t>2. Por que;</t>
    </r>
    <r>
      <rPr>
        <sz val="11"/>
        <color theme="1"/>
        <rFont val="Arial"/>
        <family val="2"/>
      </rPr>
      <t xml:space="preserve">  Falta de compromiso en el reporte de sus funciones.  
</t>
    </r>
    <r>
      <rPr>
        <b/>
        <sz val="11"/>
        <color theme="1"/>
        <rFont val="Arial"/>
        <family val="2"/>
      </rPr>
      <t xml:space="preserve">
3.Por que; </t>
    </r>
    <r>
      <rPr>
        <sz val="11"/>
        <color theme="1"/>
        <rFont val="Arial"/>
        <family val="2"/>
      </rPr>
      <t xml:space="preserve">Falta de seguimiento del area de recurso humano a los funciónarios. 
</t>
    </r>
    <r>
      <rPr>
        <b/>
        <sz val="11"/>
        <color theme="1"/>
        <rFont val="Arial"/>
        <family val="2"/>
      </rPr>
      <t xml:space="preserve">4.Por que; </t>
    </r>
    <r>
      <rPr>
        <sz val="11"/>
        <color theme="1"/>
        <rFont val="Arial"/>
        <family val="2"/>
      </rPr>
      <t xml:space="preserve"> falta de acciones a que exista lugar por parte de los funcionarios publicos </t>
    </r>
  </si>
  <si>
    <r>
      <t xml:space="preserve">1. Por que; </t>
    </r>
    <r>
      <rPr>
        <sz val="11"/>
        <color theme="1"/>
        <rFont val="Arial"/>
        <family val="2"/>
      </rPr>
      <t xml:space="preserve">en el momento del desarrollo del proceso  contractual no se contaba con el personal suficiente.
</t>
    </r>
    <r>
      <rPr>
        <b/>
        <sz val="11"/>
        <color theme="1"/>
        <rFont val="Arial"/>
        <family val="2"/>
      </rPr>
      <t>2.Por que;</t>
    </r>
    <r>
      <rPr>
        <sz val="11"/>
        <color theme="1"/>
        <rFont val="Arial"/>
        <family val="2"/>
      </rPr>
      <t xml:space="preserve"> Debido a alta carga laboral no se identifico la importancia de dicha acción. </t>
    </r>
    <r>
      <rPr>
        <b/>
        <sz val="11"/>
        <color theme="1"/>
        <rFont val="Arial"/>
        <family val="2"/>
      </rPr>
      <t xml:space="preserve">
3.Por que; </t>
    </r>
    <r>
      <rPr>
        <sz val="11"/>
        <color theme="1"/>
        <rFont val="Arial"/>
        <family val="2"/>
      </rPr>
      <t xml:space="preserve">De acuerdo a la necesidad y rapidez de contratación por parte de la DNBC, y la cantidad de contratos no se identifico dicho certificado. 
</t>
    </r>
  </si>
  <si>
    <r>
      <rPr>
        <b/>
        <sz val="11"/>
        <color theme="1"/>
        <rFont val="Arial"/>
        <family val="2"/>
      </rPr>
      <t xml:space="preserve">1. Por que: </t>
    </r>
    <r>
      <rPr>
        <sz val="11"/>
        <color theme="1"/>
        <rFont val="Arial"/>
        <family val="2"/>
      </rPr>
      <t xml:space="preserve">Desconocimiento  de la existencia de la Circular.
</t>
    </r>
    <r>
      <rPr>
        <b/>
        <sz val="11"/>
        <color theme="1"/>
        <rFont val="Arial"/>
        <family val="2"/>
      </rPr>
      <t xml:space="preserve">
 2. Por que; </t>
    </r>
    <r>
      <rPr>
        <sz val="11"/>
        <color theme="1"/>
        <rFont val="Arial"/>
        <family val="2"/>
      </rPr>
      <t xml:space="preserve">Emision de resolución 086 de 2020 imcoplta sin tener encuenta la normatividad externa aplicable 
</t>
    </r>
  </si>
  <si>
    <r>
      <rPr>
        <b/>
        <sz val="11"/>
        <color theme="1"/>
        <rFont val="Arial"/>
        <family val="2"/>
      </rPr>
      <t xml:space="preserve">1. Por que; </t>
    </r>
    <r>
      <rPr>
        <sz val="11"/>
        <color theme="1"/>
        <rFont val="Arial"/>
        <family val="2"/>
      </rPr>
      <t xml:space="preserve">No se realizó el debido control por parte de Talento Humano frente a las directrices establecidas en la resolucion 086
</t>
    </r>
    <r>
      <rPr>
        <b/>
        <sz val="11"/>
        <color theme="1"/>
        <rFont val="Arial"/>
        <family val="2"/>
      </rPr>
      <t>2. Por que:</t>
    </r>
    <r>
      <rPr>
        <sz val="11"/>
        <color theme="1"/>
        <rFont val="Arial"/>
        <family val="2"/>
      </rPr>
      <t xml:space="preserve"> No se cuenta con un mecanismos de  control y seguimiento frente a las responsabilidades de los funcionarios </t>
    </r>
  </si>
  <si>
    <r>
      <rPr>
        <b/>
        <sz val="11"/>
        <color theme="1"/>
        <rFont val="Arial"/>
        <family val="2"/>
      </rPr>
      <t xml:space="preserve">1º Por que; </t>
    </r>
    <r>
      <rPr>
        <sz val="11"/>
        <color theme="1"/>
        <rFont val="Arial"/>
        <family val="2"/>
      </rPr>
      <t xml:space="preserve"> Falta de  desconocimiento de la guia para Hacer la Gestión Contractual en el SECOP II
</t>
    </r>
    <r>
      <rPr>
        <b/>
        <sz val="11"/>
        <color theme="1"/>
        <rFont val="Arial"/>
        <family val="2"/>
      </rPr>
      <t xml:space="preserve">2ºPor que; </t>
    </r>
    <r>
      <rPr>
        <sz val="11"/>
        <color theme="1"/>
        <rFont val="Arial"/>
        <family val="2"/>
      </rPr>
      <t xml:space="preserve">No se realiza la aplicación de la Guia. 
</t>
    </r>
    <r>
      <rPr>
        <b/>
        <sz val="11"/>
        <color theme="1"/>
        <rFont val="Arial"/>
        <family val="2"/>
      </rPr>
      <t xml:space="preserve">
3. Por que; </t>
    </r>
    <r>
      <rPr>
        <sz val="11"/>
        <color theme="1"/>
        <rFont val="Arial"/>
        <family val="2"/>
      </rPr>
      <t xml:space="preserve">Falta de seguimiento de los supervisores a los contratos de presunción de servicios.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</si>
</sst>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dd/mm/yy;@"/>
    <numFmt numFmtId="165" formatCode="dd/mm/yyyy;@"/>
    <numFmt numFmtId="166" formatCode="0.0%"/>
    <numFmt numFmtId="167" formatCode="0.0"/>
    <numFmt numFmtId="168" formatCode="d/mm/yyyy;@"/>
  </numFmts>
  <fonts count="4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Arial"/>
      <family val="2"/>
    </font>
    <font>
      <b/>
      <sz val="24"/>
      <color theme="0"/>
      <name val="Arial"/>
      <family val="2"/>
    </font>
    <font>
      <sz val="28"/>
      <color theme="1"/>
      <name val="Arial"/>
      <family val="2"/>
    </font>
    <font>
      <b/>
      <sz val="26"/>
      <color theme="0"/>
      <name val="Arial"/>
      <family val="2"/>
    </font>
    <font>
      <sz val="11"/>
      <color theme="1"/>
      <name val="Arial"/>
      <family val="2"/>
    </font>
    <font>
      <b/>
      <sz val="20"/>
      <color theme="0"/>
      <name val="Arial"/>
      <family val="2"/>
    </font>
    <font>
      <sz val="10"/>
      <color theme="1"/>
      <name val="Arial"/>
      <family val="2"/>
    </font>
    <font>
      <b/>
      <sz val="11"/>
      <name val="Arial"/>
      <family val="2"/>
    </font>
    <font>
      <sz val="10"/>
      <name val="Arial"/>
      <family val="2"/>
    </font>
    <font>
      <b/>
      <sz val="11"/>
      <color theme="0"/>
      <name val="Arial"/>
      <family val="2"/>
    </font>
    <font>
      <sz val="11"/>
      <name val="Arial"/>
      <family val="2"/>
    </font>
    <font>
      <i/>
      <sz val="11"/>
      <color theme="1"/>
      <name val="Arial"/>
      <family val="2"/>
    </font>
    <font>
      <sz val="11"/>
      <color theme="1"/>
      <name val="Arial "/>
    </font>
    <font>
      <b/>
      <sz val="11"/>
      <color theme="1"/>
      <name val="Arial "/>
    </font>
    <font>
      <sz val="11"/>
      <name val="Arial "/>
    </font>
    <font>
      <b/>
      <u/>
      <sz val="11"/>
      <color theme="1"/>
      <name val="Arial"/>
      <family val="2"/>
    </font>
    <font>
      <b/>
      <sz val="11"/>
      <color theme="1"/>
      <name val="Arial"/>
      <family val="2"/>
    </font>
    <font>
      <sz val="11"/>
      <color theme="1"/>
      <name val="Helvetica"/>
      <family val="2"/>
    </font>
    <font>
      <i/>
      <sz val="11"/>
      <name val="Arial"/>
      <family val="2"/>
    </font>
    <font>
      <b/>
      <sz val="10"/>
      <color rgb="FFFF0000"/>
      <name val="Arial"/>
      <family val="2"/>
    </font>
    <font>
      <strike/>
      <sz val="11"/>
      <color theme="1"/>
      <name val="Arial"/>
      <family val="2"/>
    </font>
    <font>
      <sz val="9"/>
      <color theme="1"/>
      <name val="Century Gothic"/>
      <family val="2"/>
    </font>
    <font>
      <b/>
      <sz val="10"/>
      <color theme="1"/>
      <name val="Arial"/>
      <family val="2"/>
    </font>
    <font>
      <b/>
      <sz val="10"/>
      <color theme="1"/>
      <name val="Calibri"/>
      <family val="2"/>
      <scheme val="minor"/>
    </font>
    <font>
      <strike/>
      <sz val="11"/>
      <color rgb="FF0070C0"/>
      <name val="Arial"/>
      <family val="2"/>
    </font>
    <font>
      <sz val="11"/>
      <color rgb="FF0070C0"/>
      <name val="Arial"/>
      <family val="2"/>
    </font>
    <font>
      <sz val="11"/>
      <color rgb="FF00FFFF"/>
      <name val="Arial"/>
      <family val="2"/>
    </font>
    <font>
      <b/>
      <i/>
      <sz val="11"/>
      <color theme="1"/>
      <name val="Arial"/>
      <family val="2"/>
    </font>
    <font>
      <sz val="10"/>
      <color theme="1"/>
      <name val="Tahoma"/>
      <family val="2"/>
    </font>
    <font>
      <sz val="11"/>
      <color theme="1"/>
      <name val="Calibri"/>
      <family val="2"/>
    </font>
    <font>
      <sz val="11"/>
      <color theme="1"/>
      <name val="Tahoma"/>
      <family val="2"/>
    </font>
    <font>
      <sz val="11"/>
      <color theme="0"/>
      <name val="Arial"/>
      <family val="2"/>
    </font>
    <font>
      <sz val="12"/>
      <color theme="1"/>
      <name val="Century Gothic"/>
      <family val="2"/>
    </font>
    <font>
      <b/>
      <sz val="24"/>
      <color theme="0"/>
      <name val="Century Gothic"/>
      <family val="2"/>
    </font>
    <font>
      <sz val="28"/>
      <color theme="1"/>
      <name val="Century Gothic"/>
      <family val="2"/>
    </font>
    <font>
      <b/>
      <sz val="26"/>
      <color theme="0"/>
      <name val="Century Gothic"/>
      <family val="2"/>
    </font>
  </fonts>
  <fills count="25">
    <fill>
      <patternFill patternType="none"/>
    </fill>
    <fill>
      <patternFill patternType="gray125"/>
    </fill>
    <fill>
      <patternFill patternType="solid">
        <fgColor rgb="FF1F2042"/>
        <bgColor indexed="64"/>
      </patternFill>
    </fill>
    <fill>
      <patternFill patternType="solid">
        <fgColor theme="0"/>
        <bgColor indexed="64"/>
      </patternFill>
    </fill>
    <fill>
      <patternFill patternType="solid">
        <fgColor rgb="FF99FF66"/>
        <bgColor indexed="64"/>
      </patternFill>
    </fill>
    <fill>
      <patternFill patternType="solid">
        <fgColor rgb="FF33CCFF"/>
        <bgColor indexed="64"/>
      </patternFill>
    </fill>
    <fill>
      <patternFill patternType="solid">
        <fgColor theme="8" tint="-0.499984740745262"/>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9900"/>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80000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DEEAF6"/>
        <bgColor rgb="FFDEEAF6"/>
      </patternFill>
    </fill>
    <fill>
      <patternFill patternType="solid">
        <fgColor theme="0"/>
        <bgColor theme="0"/>
      </patternFill>
    </fill>
    <fill>
      <patternFill patternType="solid">
        <fgColor theme="4" tint="0.79998168889431442"/>
        <bgColor rgb="FFDEEAF6"/>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0" fontId="10" fillId="0" borderId="0"/>
    <xf numFmtId="0" fontId="12" fillId="0" borderId="0"/>
  </cellStyleXfs>
  <cellXfs count="824">
    <xf numFmtId="0" fontId="0" fillId="0" borderId="0" xfId="0"/>
    <xf numFmtId="0" fontId="4" fillId="2" borderId="0" xfId="0" applyFont="1" applyFill="1" applyAlignment="1">
      <alignment vertical="center"/>
    </xf>
    <xf numFmtId="0" fontId="4" fillId="2" borderId="0" xfId="0" applyFont="1" applyFill="1" applyAlignment="1">
      <alignment horizontal="center" vertical="center"/>
    </xf>
    <xf numFmtId="0" fontId="5" fillId="2" borderId="0" xfId="0" applyFont="1" applyFill="1" applyAlignment="1">
      <alignment vertical="center"/>
    </xf>
    <xf numFmtId="0"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justify" vertical="center"/>
    </xf>
    <xf numFmtId="0" fontId="4" fillId="2" borderId="0" xfId="0" applyFont="1" applyFill="1" applyAlignment="1">
      <alignment horizontal="center" vertical="center" wrapText="1"/>
    </xf>
    <xf numFmtId="0" fontId="4"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applyAlignment="1">
      <alignment vertical="center"/>
    </xf>
    <xf numFmtId="0" fontId="6" fillId="2" borderId="0" xfId="0" applyFont="1" applyFill="1" applyAlignment="1">
      <alignment horizontal="justify" vertical="center"/>
    </xf>
    <xf numFmtId="0" fontId="6" fillId="2" borderId="0" xfId="0" applyFont="1" applyFill="1" applyAlignment="1">
      <alignment horizontal="center" vertical="center" wrapText="1"/>
    </xf>
    <xf numFmtId="0" fontId="6" fillId="0" borderId="0" xfId="0" applyFont="1" applyAlignment="1">
      <alignment vertical="center"/>
    </xf>
    <xf numFmtId="0" fontId="8" fillId="3" borderId="0" xfId="0" applyFont="1" applyFill="1" applyAlignment="1">
      <alignment vertical="center"/>
    </xf>
    <xf numFmtId="0" fontId="8" fillId="3" borderId="0" xfId="0" applyFont="1" applyFill="1" applyAlignment="1">
      <alignment horizontal="center" vertical="center"/>
    </xf>
    <xf numFmtId="0" fontId="8" fillId="3" borderId="0" xfId="0" applyNumberFormat="1"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wrapText="1"/>
    </xf>
    <xf numFmtId="0" fontId="8" fillId="3" borderId="0" xfId="0" applyFont="1" applyFill="1" applyAlignment="1">
      <alignment horizontal="justify" vertical="center"/>
    </xf>
    <xf numFmtId="0" fontId="8" fillId="0" borderId="0" xfId="0" applyFont="1" applyAlignment="1">
      <alignment vertical="center"/>
    </xf>
    <xf numFmtId="0" fontId="8" fillId="0" borderId="0" xfId="0" applyFont="1" applyAlignment="1">
      <alignment horizontal="center" vertical="center"/>
    </xf>
    <xf numFmtId="0" fontId="9" fillId="2" borderId="1" xfId="0" applyFont="1" applyFill="1" applyBorder="1" applyAlignment="1">
      <alignment horizontal="center" vertical="center" wrapText="1"/>
    </xf>
    <xf numFmtId="14" fontId="11" fillId="4" borderId="2" xfId="3" applyNumberFormat="1" applyFont="1" applyFill="1" applyBorder="1" applyAlignment="1" applyProtection="1">
      <alignment horizontal="center" vertical="center" wrapText="1"/>
      <protection locked="0"/>
    </xf>
    <xf numFmtId="14" fontId="11" fillId="4" borderId="3" xfId="3" applyNumberFormat="1" applyFont="1" applyFill="1" applyBorder="1" applyAlignment="1" applyProtection="1">
      <alignment horizontal="center" vertical="center" wrapText="1"/>
      <protection locked="0"/>
    </xf>
    <xf numFmtId="14" fontId="11" fillId="4" borderId="4" xfId="3" applyNumberFormat="1" applyFont="1" applyFill="1" applyBorder="1" applyAlignment="1" applyProtection="1">
      <alignment horizontal="center" vertical="center" wrapText="1"/>
      <protection locked="0"/>
    </xf>
    <xf numFmtId="0" fontId="11" fillId="5" borderId="2" xfId="3" applyFont="1" applyFill="1" applyBorder="1" applyAlignment="1" applyProtection="1">
      <alignment horizontal="center" vertical="center" wrapText="1"/>
      <protection locked="0"/>
    </xf>
    <xf numFmtId="0" fontId="11" fillId="5" borderId="3" xfId="3" applyFont="1" applyFill="1" applyBorder="1" applyAlignment="1" applyProtection="1">
      <alignment horizontal="center" vertical="center" wrapText="1"/>
      <protection locked="0"/>
    </xf>
    <xf numFmtId="0" fontId="11" fillId="5" borderId="4" xfId="3" applyFont="1" applyFill="1" applyBorder="1" applyAlignment="1" applyProtection="1">
      <alignment horizontal="center" vertical="center" wrapText="1"/>
      <protection locked="0"/>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8" fillId="0" borderId="0" xfId="0" applyFont="1" applyAlignment="1">
      <alignment vertical="center" wrapText="1"/>
    </xf>
    <xf numFmtId="0" fontId="13" fillId="2"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4" fontId="11" fillId="4" borderId="14" xfId="3" applyNumberFormat="1" applyFont="1" applyFill="1" applyBorder="1" applyAlignment="1" applyProtection="1">
      <alignment horizontal="center" vertical="center" wrapText="1"/>
      <protection locked="0"/>
    </xf>
    <xf numFmtId="0" fontId="11" fillId="4" borderId="11" xfId="3" applyFont="1" applyFill="1" applyBorder="1" applyAlignment="1" applyProtection="1">
      <alignment horizontal="center" vertical="center" wrapText="1"/>
      <protection locked="0"/>
    </xf>
    <xf numFmtId="9" fontId="11" fillId="4" borderId="15" xfId="3" applyNumberFormat="1" applyFont="1" applyFill="1" applyBorder="1" applyAlignment="1" applyProtection="1">
      <alignment horizontal="center" vertical="center" wrapText="1"/>
      <protection locked="0"/>
    </xf>
    <xf numFmtId="0" fontId="11" fillId="5" borderId="16" xfId="3" applyFont="1" applyFill="1" applyBorder="1" applyAlignment="1" applyProtection="1">
      <alignment horizontal="center" vertical="center" wrapText="1"/>
      <protection locked="0"/>
    </xf>
    <xf numFmtId="0" fontId="11" fillId="5" borderId="17" xfId="3" applyFont="1" applyFill="1" applyBorder="1" applyAlignment="1" applyProtection="1">
      <alignment horizontal="center" vertical="center" wrapText="1"/>
      <protection locked="0"/>
    </xf>
    <xf numFmtId="0" fontId="11" fillId="5" borderId="17" xfId="4" applyFont="1" applyFill="1" applyBorder="1" applyAlignment="1" applyProtection="1">
      <alignment horizontal="center" vertical="center" wrapText="1"/>
      <protection locked="0"/>
    </xf>
    <xf numFmtId="9" fontId="11" fillId="5" borderId="18" xfId="3" applyNumberFormat="1" applyFont="1" applyFill="1" applyBorder="1" applyAlignment="1" applyProtection="1">
      <alignment horizontal="center" vertical="center" wrapText="1"/>
      <protection locked="0"/>
    </xf>
    <xf numFmtId="14" fontId="11" fillId="4" borderId="16" xfId="3" applyNumberFormat="1" applyFont="1" applyFill="1" applyBorder="1" applyAlignment="1" applyProtection="1">
      <alignment horizontal="center" vertical="center" wrapText="1"/>
      <protection locked="0"/>
    </xf>
    <xf numFmtId="0" fontId="11" fillId="4" borderId="17" xfId="3" applyFont="1" applyFill="1" applyBorder="1" applyAlignment="1" applyProtection="1">
      <alignment horizontal="center" vertical="center" wrapText="1"/>
      <protection locked="0"/>
    </xf>
    <xf numFmtId="9" fontId="11" fillId="4" borderId="18" xfId="3" applyNumberFormat="1" applyFont="1" applyFill="1" applyBorder="1" applyAlignment="1" applyProtection="1">
      <alignment horizontal="center" vertical="center" wrapText="1"/>
      <protection locked="0"/>
    </xf>
    <xf numFmtId="0" fontId="13" fillId="6" borderId="16" xfId="4" applyFont="1" applyFill="1" applyBorder="1" applyAlignment="1" applyProtection="1">
      <alignment horizontal="center" vertical="center" wrapText="1"/>
      <protection locked="0"/>
    </xf>
    <xf numFmtId="0" fontId="13" fillId="6" borderId="17" xfId="4" applyFont="1" applyFill="1" applyBorder="1" applyAlignment="1" applyProtection="1">
      <alignment horizontal="center" vertical="center" wrapText="1"/>
      <protection locked="0"/>
    </xf>
    <xf numFmtId="0" fontId="13" fillId="6" borderId="19" xfId="4" applyFont="1" applyFill="1" applyBorder="1" applyAlignment="1" applyProtection="1">
      <alignment horizontal="center" vertical="center" wrapText="1"/>
      <protection locked="0"/>
    </xf>
    <xf numFmtId="0" fontId="13" fillId="6" borderId="20"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8" fillId="0" borderId="22" xfId="0" applyFont="1" applyBorder="1" applyAlignment="1">
      <alignment vertical="center"/>
    </xf>
    <xf numFmtId="0" fontId="8" fillId="0" borderId="1" xfId="0" applyNumberFormat="1" applyFont="1" applyFill="1" applyBorder="1" applyAlignment="1" applyProtection="1">
      <alignment horizontal="center" vertical="center"/>
    </xf>
    <xf numFmtId="0" fontId="8" fillId="0" borderId="20" xfId="0" applyFont="1" applyBorder="1" applyAlignment="1" applyProtection="1">
      <alignment horizontal="center" vertical="center"/>
    </xf>
    <xf numFmtId="0" fontId="8" fillId="8"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1" xfId="0" applyFont="1" applyFill="1" applyBorder="1" applyAlignment="1" applyProtection="1">
      <alignment horizontal="center" vertical="center" wrapText="1"/>
    </xf>
    <xf numFmtId="15" fontId="8" fillId="0" borderId="1" xfId="0" applyNumberFormat="1" applyFont="1" applyBorder="1" applyAlignment="1" applyProtection="1">
      <alignment horizontal="center" vertical="center"/>
    </xf>
    <xf numFmtId="15" fontId="8" fillId="0" borderId="1" xfId="0" applyNumberFormat="1" applyFont="1" applyFill="1" applyBorder="1" applyAlignment="1" applyProtection="1">
      <alignment horizontal="center" vertical="center" wrapText="1"/>
    </xf>
    <xf numFmtId="0" fontId="8" fillId="3" borderId="1" xfId="0" applyNumberFormat="1" applyFont="1" applyFill="1" applyBorder="1" applyAlignment="1" applyProtection="1">
      <alignment horizontal="center" vertical="center"/>
    </xf>
    <xf numFmtId="0" fontId="14" fillId="0" borderId="1" xfId="0" applyFont="1" applyFill="1" applyBorder="1" applyAlignment="1" applyProtection="1">
      <alignment horizontal="justify" vertical="top" wrapText="1"/>
    </xf>
    <xf numFmtId="0" fontId="8" fillId="8" borderId="21" xfId="0" applyFont="1" applyFill="1" applyBorder="1" applyAlignment="1" applyProtection="1">
      <alignment horizontal="center" vertical="center" wrapText="1"/>
    </xf>
    <xf numFmtId="0" fontId="14" fillId="0" borderId="1" xfId="0" applyFont="1" applyFill="1" applyBorder="1" applyAlignment="1" applyProtection="1">
      <alignment horizontal="justify" vertical="center" wrapText="1"/>
    </xf>
    <xf numFmtId="0" fontId="8" fillId="8" borderId="1" xfId="0" applyFont="1" applyFill="1" applyBorder="1" applyAlignment="1" applyProtection="1">
      <alignment horizontal="center" vertical="center"/>
    </xf>
    <xf numFmtId="0" fontId="8" fillId="0" borderId="1" xfId="0" applyFont="1" applyBorder="1" applyAlignment="1" applyProtection="1">
      <alignment vertical="center"/>
    </xf>
    <xf numFmtId="0" fontId="14" fillId="0" borderId="1"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wrapText="1"/>
      <protection locked="0"/>
    </xf>
    <xf numFmtId="15" fontId="14" fillId="0" borderId="1" xfId="0" applyNumberFormat="1" applyFont="1" applyFill="1" applyBorder="1" applyAlignment="1" applyProtection="1">
      <alignment horizontal="center" vertical="center" wrapText="1"/>
    </xf>
    <xf numFmtId="15" fontId="8" fillId="0" borderId="21" xfId="0" applyNumberFormat="1" applyFont="1" applyFill="1" applyBorder="1" applyAlignment="1" applyProtection="1">
      <alignment horizontal="center" vertical="center" wrapText="1"/>
    </xf>
    <xf numFmtId="15" fontId="8" fillId="0" borderId="23" xfId="0" applyNumberFormat="1" applyFont="1" applyFill="1" applyBorder="1" applyAlignment="1" applyProtection="1">
      <alignment horizontal="center" vertical="center" wrapText="1"/>
    </xf>
    <xf numFmtId="0" fontId="8" fillId="0" borderId="21" xfId="0" applyFont="1" applyBorder="1" applyAlignment="1" applyProtection="1">
      <alignment horizontal="center" vertical="center"/>
    </xf>
    <xf numFmtId="9" fontId="8" fillId="0" borderId="1"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justify" vertical="center" wrapText="1"/>
      <protection locked="0"/>
    </xf>
    <xf numFmtId="9" fontId="8" fillId="0" borderId="21" xfId="0" applyNumberFormat="1" applyFont="1" applyFill="1" applyBorder="1" applyAlignment="1" applyProtection="1">
      <alignment horizontal="center" vertical="center"/>
      <protection locked="0"/>
    </xf>
    <xf numFmtId="15" fontId="8" fillId="0" borderId="23" xfId="0" applyNumberFormat="1" applyFont="1" applyBorder="1" applyAlignment="1">
      <alignment horizontal="center" vertical="center"/>
    </xf>
    <xf numFmtId="0" fontId="8" fillId="0" borderId="1" xfId="0" applyFont="1" applyBorder="1" applyAlignment="1">
      <alignment horizontal="justify" vertical="top" wrapText="1"/>
    </xf>
    <xf numFmtId="0" fontId="8" fillId="0" borderId="1" xfId="0" applyFont="1" applyBorder="1" applyAlignment="1">
      <alignment horizontal="center" vertical="center" wrapText="1"/>
    </xf>
    <xf numFmtId="9" fontId="8" fillId="0" borderId="1" xfId="2" applyFont="1" applyFill="1" applyBorder="1" applyAlignment="1">
      <alignment horizontal="center" vertical="center" wrapText="1"/>
    </xf>
    <xf numFmtId="0" fontId="8" fillId="0" borderId="21" xfId="0" applyFont="1" applyBorder="1" applyAlignment="1">
      <alignment horizontal="center" vertical="center"/>
    </xf>
    <xf numFmtId="0" fontId="8" fillId="0" borderId="1" xfId="0" applyFont="1" applyBorder="1" applyAlignment="1">
      <alignment vertical="center" wrapText="1"/>
    </xf>
    <xf numFmtId="9" fontId="8" fillId="0" borderId="24" xfId="0" applyNumberFormat="1" applyFont="1" applyBorder="1" applyAlignment="1">
      <alignment horizontal="center" vertical="center"/>
    </xf>
    <xf numFmtId="0" fontId="8" fillId="0" borderId="1" xfId="0" applyFont="1" applyBorder="1" applyAlignment="1">
      <alignment vertical="center"/>
    </xf>
    <xf numFmtId="9" fontId="8" fillId="0" borderId="1" xfId="0" applyNumberFormat="1" applyFont="1" applyBorder="1" applyAlignment="1">
      <alignment horizontal="center" vertical="center"/>
    </xf>
    <xf numFmtId="15" fontId="8" fillId="0" borderId="23" xfId="0" applyNumberFormat="1" applyFont="1" applyBorder="1" applyAlignment="1">
      <alignment vertical="center"/>
    </xf>
    <xf numFmtId="0" fontId="8" fillId="0" borderId="21" xfId="0" applyFont="1" applyBorder="1" applyAlignment="1">
      <alignment vertical="center"/>
    </xf>
    <xf numFmtId="0" fontId="8" fillId="8" borderId="23" xfId="0" applyFont="1" applyFill="1" applyBorder="1" applyAlignment="1">
      <alignment horizontal="center" vertical="center"/>
    </xf>
    <xf numFmtId="0" fontId="8" fillId="8"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justify" vertical="justify" wrapText="1"/>
    </xf>
    <xf numFmtId="0" fontId="8" fillId="0" borderId="22" xfId="0" applyFont="1" applyBorder="1" applyAlignment="1">
      <alignment horizontal="center" vertical="center" wrapText="1"/>
    </xf>
    <xf numFmtId="15" fontId="8" fillId="0" borderId="20"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NumberFormat="1" applyFont="1" applyBorder="1" applyAlignment="1" applyProtection="1">
      <alignment horizontal="center" vertical="center"/>
    </xf>
    <xf numFmtId="15" fontId="8" fillId="9" borderId="23" xfId="0" applyNumberFormat="1" applyFont="1" applyFill="1" applyBorder="1" applyAlignment="1" applyProtection="1">
      <alignment horizontal="center" vertical="center"/>
    </xf>
    <xf numFmtId="0" fontId="14" fillId="9" borderId="1" xfId="0" applyFont="1" applyFill="1" applyBorder="1" applyAlignment="1" applyProtection="1">
      <alignment horizontal="justify" vertical="center" wrapText="1"/>
    </xf>
    <xf numFmtId="0" fontId="8" fillId="9" borderId="21" xfId="0" applyFont="1" applyFill="1" applyBorder="1" applyAlignment="1" applyProtection="1">
      <alignment horizontal="center" vertical="center"/>
    </xf>
    <xf numFmtId="15" fontId="8" fillId="9" borderId="23" xfId="0" applyNumberFormat="1" applyFont="1" applyFill="1" applyBorder="1" applyAlignment="1" applyProtection="1">
      <alignment vertical="center"/>
    </xf>
    <xf numFmtId="0" fontId="8" fillId="9" borderId="1" xfId="0" applyFont="1" applyFill="1" applyBorder="1" applyAlignment="1" applyProtection="1">
      <alignment vertical="center"/>
    </xf>
    <xf numFmtId="0" fontId="8" fillId="0" borderId="21" xfId="1" applyNumberFormat="1" applyFont="1" applyFill="1" applyBorder="1" applyAlignment="1" applyProtection="1">
      <alignment horizontal="center" vertical="center"/>
      <protection locked="0"/>
    </xf>
    <xf numFmtId="9" fontId="8" fillId="0" borderId="21" xfId="2" applyFont="1" applyBorder="1" applyAlignment="1">
      <alignment horizontal="center" vertical="center"/>
    </xf>
    <xf numFmtId="9" fontId="8" fillId="0" borderId="2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9" fontId="8" fillId="0" borderId="21" xfId="0" applyNumberFormat="1" applyFont="1" applyBorder="1" applyAlignment="1" applyProtection="1">
      <alignment vertical="center"/>
      <protection locked="0"/>
    </xf>
    <xf numFmtId="0" fontId="8" fillId="0" borderId="1" xfId="0" applyFont="1" applyBorder="1" applyAlignment="1">
      <alignment horizontal="justify" vertical="center" wrapText="1"/>
    </xf>
    <xf numFmtId="9" fontId="8" fillId="0" borderId="24" xfId="2" applyFont="1" applyBorder="1" applyAlignment="1">
      <alignment horizontal="center" vertical="center"/>
    </xf>
    <xf numFmtId="0" fontId="8" fillId="0" borderId="1" xfId="0" applyFont="1" applyBorder="1" applyAlignment="1">
      <alignment vertical="top" wrapText="1"/>
    </xf>
    <xf numFmtId="0" fontId="8" fillId="0" borderId="21" xfId="0" applyFont="1" applyBorder="1" applyAlignment="1" applyProtection="1">
      <alignment vertical="center"/>
      <protection locked="0"/>
    </xf>
    <xf numFmtId="3" fontId="8" fillId="0" borderId="1" xfId="0" applyNumberFormat="1" applyFont="1" applyBorder="1" applyAlignment="1">
      <alignment horizontal="left" vertical="center" wrapText="1"/>
    </xf>
    <xf numFmtId="0" fontId="8" fillId="3" borderId="1" xfId="0" applyFont="1" applyFill="1" applyBorder="1" applyAlignment="1" applyProtection="1">
      <alignment horizontal="justify" vertical="top" wrapText="1"/>
      <protection locked="0"/>
    </xf>
    <xf numFmtId="9" fontId="8" fillId="0" borderId="24" xfId="2" applyFont="1" applyFill="1" applyBorder="1" applyAlignment="1">
      <alignment horizontal="center" vertical="center"/>
    </xf>
    <xf numFmtId="0" fontId="8" fillId="0" borderId="0" xfId="0" applyFont="1" applyAlignment="1">
      <alignment vertical="top"/>
    </xf>
    <xf numFmtId="0" fontId="16" fillId="8" borderId="1" xfId="0" applyFont="1" applyFill="1" applyBorder="1" applyAlignment="1">
      <alignment horizontal="center" vertical="top" wrapText="1"/>
    </xf>
    <xf numFmtId="0" fontId="8" fillId="0" borderId="1" xfId="0" applyFont="1" applyBorder="1" applyAlignment="1">
      <alignment horizontal="center" vertical="top" wrapText="1"/>
    </xf>
    <xf numFmtId="15" fontId="8" fillId="0" borderId="1" xfId="0" applyNumberFormat="1" applyFont="1" applyBorder="1" applyAlignment="1">
      <alignment horizontal="center" vertical="top" wrapText="1"/>
    </xf>
    <xf numFmtId="15" fontId="8" fillId="0" borderId="1" xfId="0" applyNumberFormat="1" applyFont="1" applyFill="1" applyBorder="1" applyAlignment="1" applyProtection="1">
      <alignment horizontal="center" vertical="top" wrapText="1"/>
    </xf>
    <xf numFmtId="15" fontId="8" fillId="0" borderId="1" xfId="0" applyNumberFormat="1" applyFont="1" applyBorder="1" applyAlignment="1">
      <alignment horizontal="center" vertical="top"/>
    </xf>
    <xf numFmtId="0" fontId="8" fillId="0" borderId="1" xfId="0" applyNumberFormat="1" applyFont="1" applyBorder="1" applyAlignment="1">
      <alignment horizontal="center" vertical="top"/>
    </xf>
    <xf numFmtId="0" fontId="16" fillId="0" borderId="1" xfId="0" applyFont="1" applyBorder="1" applyAlignment="1">
      <alignment horizontal="left" vertical="top" wrapText="1"/>
    </xf>
    <xf numFmtId="0" fontId="16" fillId="8" borderId="21" xfId="0" applyFont="1" applyFill="1" applyBorder="1" applyAlignment="1">
      <alignment horizontal="center" vertical="center" wrapText="1"/>
    </xf>
    <xf numFmtId="0" fontId="16" fillId="0" borderId="1" xfId="0" applyFont="1" applyBorder="1" applyAlignment="1">
      <alignment vertical="top" wrapText="1"/>
    </xf>
    <xf numFmtId="0" fontId="18" fillId="0" borderId="1" xfId="0" applyFont="1" applyBorder="1" applyAlignment="1">
      <alignment horizontal="left" vertical="top" wrapText="1"/>
    </xf>
    <xf numFmtId="0" fontId="18" fillId="8" borderId="1" xfId="0" applyFont="1" applyFill="1" applyBorder="1" applyAlignment="1">
      <alignment horizontal="center" vertical="center"/>
    </xf>
    <xf numFmtId="0" fontId="18" fillId="0" borderId="1" xfId="0" applyFont="1" applyBorder="1" applyAlignment="1">
      <alignment horizontal="center" vertical="center" wrapText="1"/>
    </xf>
    <xf numFmtId="0" fontId="16" fillId="0" borderId="1" xfId="0" applyFont="1" applyBorder="1" applyAlignment="1">
      <alignment horizontal="center" vertical="top" wrapText="1"/>
    </xf>
    <xf numFmtId="0" fontId="8" fillId="8" borderId="1" xfId="0" applyFont="1" applyFill="1" applyBorder="1" applyAlignment="1">
      <alignment horizontal="center" vertical="top"/>
    </xf>
    <xf numFmtId="0" fontId="8" fillId="0" borderId="1" xfId="0" applyFont="1" applyBorder="1" applyAlignment="1">
      <alignment horizontal="center" vertical="top"/>
    </xf>
    <xf numFmtId="15" fontId="8" fillId="0" borderId="21" xfId="0" applyNumberFormat="1" applyFont="1" applyFill="1" applyBorder="1" applyAlignment="1">
      <alignment horizontal="center" vertical="top" wrapText="1"/>
    </xf>
    <xf numFmtId="15" fontId="8" fillId="0" borderId="23" xfId="0" applyNumberFormat="1" applyFont="1" applyBorder="1" applyAlignment="1">
      <alignment horizontal="center" vertical="top"/>
    </xf>
    <xf numFmtId="0" fontId="8" fillId="0" borderId="1" xfId="0" applyFont="1" applyBorder="1" applyAlignment="1">
      <alignment vertical="top"/>
    </xf>
    <xf numFmtId="0" fontId="8" fillId="0" borderId="21" xfId="0" applyFont="1" applyBorder="1" applyAlignment="1">
      <alignment horizontal="center" vertical="top"/>
    </xf>
    <xf numFmtId="15" fontId="8" fillId="0" borderId="23" xfId="0" applyNumberFormat="1" applyFont="1" applyBorder="1" applyAlignment="1">
      <alignment vertical="top"/>
    </xf>
    <xf numFmtId="0" fontId="8" fillId="0" borderId="21" xfId="0" applyFont="1" applyBorder="1" applyAlignment="1">
      <alignment vertical="top"/>
    </xf>
    <xf numFmtId="0" fontId="8" fillId="0" borderId="1" xfId="0" applyFont="1" applyBorder="1" applyAlignment="1">
      <alignment horizontal="justify" vertical="top"/>
    </xf>
    <xf numFmtId="9" fontId="8" fillId="0" borderId="24" xfId="0" applyNumberFormat="1" applyFont="1" applyFill="1" applyBorder="1" applyAlignment="1">
      <alignment horizontal="center" vertical="center"/>
    </xf>
    <xf numFmtId="9" fontId="8" fillId="0" borderId="1" xfId="0" applyNumberFormat="1" applyFont="1" applyBorder="1" applyAlignment="1">
      <alignment horizontal="center" vertical="top"/>
    </xf>
    <xf numFmtId="0" fontId="8" fillId="8" borderId="23" xfId="0" applyFont="1" applyFill="1" applyBorder="1" applyAlignment="1">
      <alignment horizontal="center" vertical="top"/>
    </xf>
    <xf numFmtId="0" fontId="8" fillId="0" borderId="22" xfId="0" applyFont="1" applyBorder="1" applyAlignment="1">
      <alignment horizontal="center" vertical="top" wrapText="1"/>
    </xf>
    <xf numFmtId="15" fontId="8" fillId="0" borderId="20" xfId="0" applyNumberFormat="1" applyFont="1" applyBorder="1" applyAlignment="1">
      <alignment horizontal="center" vertical="top"/>
    </xf>
    <xf numFmtId="9" fontId="8" fillId="0" borderId="21" xfId="2" applyFont="1" applyBorder="1" applyAlignment="1">
      <alignment horizontal="center" vertical="top"/>
    </xf>
    <xf numFmtId="15"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1" xfId="0" applyFont="1" applyFill="1" applyBorder="1" applyAlignment="1">
      <alignment horizontal="justify" vertical="top" wrapText="1"/>
    </xf>
    <xf numFmtId="0" fontId="8" fillId="8" borderId="2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0" fillId="8" borderId="1" xfId="0" applyFont="1" applyFill="1" applyBorder="1" applyAlignment="1">
      <alignment horizontal="center" vertical="center" wrapText="1"/>
    </xf>
    <xf numFmtId="15" fontId="8" fillId="0" borderId="21" xfId="0" applyNumberFormat="1" applyFont="1" applyFill="1" applyBorder="1" applyAlignment="1">
      <alignment horizontal="center" vertical="center" wrapText="1"/>
    </xf>
    <xf numFmtId="15" fontId="8" fillId="9" borderId="23" xfId="0" applyNumberFormat="1" applyFont="1" applyFill="1" applyBorder="1" applyAlignment="1">
      <alignment horizontal="center" vertical="center"/>
    </xf>
    <xf numFmtId="0" fontId="8" fillId="9" borderId="1" xfId="0" applyFont="1" applyFill="1" applyBorder="1" applyAlignment="1">
      <alignment vertical="center"/>
    </xf>
    <xf numFmtId="0" fontId="8" fillId="9" borderId="21" xfId="0" applyFont="1" applyFill="1" applyBorder="1" applyAlignment="1">
      <alignment horizontal="center" vertical="center"/>
    </xf>
    <xf numFmtId="15" fontId="8" fillId="9" borderId="23" xfId="0" applyNumberFormat="1" applyFont="1" applyFill="1" applyBorder="1" applyAlignment="1">
      <alignment vertical="center"/>
    </xf>
    <xf numFmtId="15" fontId="8" fillId="0" borderId="23"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21" xfId="0" applyFont="1" applyFill="1" applyBorder="1" applyAlignment="1">
      <alignment vertical="center"/>
    </xf>
    <xf numFmtId="0" fontId="8" fillId="0" borderId="1" xfId="0" applyFont="1" applyFill="1" applyBorder="1" applyAlignment="1">
      <alignment horizontal="justify" vertical="top"/>
    </xf>
    <xf numFmtId="0" fontId="8" fillId="0" borderId="21" xfId="0" applyFont="1" applyFill="1" applyBorder="1" applyAlignment="1">
      <alignment horizontal="center" vertical="center"/>
    </xf>
    <xf numFmtId="0" fontId="8" fillId="0" borderId="1" xfId="0" applyFont="1" applyFill="1" applyBorder="1" applyAlignment="1">
      <alignment vertical="center" wrapText="1"/>
    </xf>
    <xf numFmtId="9" fontId="8" fillId="0" borderId="21" xfId="2" applyFont="1" applyFill="1" applyBorder="1" applyAlignment="1">
      <alignment horizontal="center" vertical="center"/>
    </xf>
    <xf numFmtId="0" fontId="8"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0" fontId="8" fillId="9" borderId="21" xfId="0" applyFont="1" applyFill="1" applyBorder="1" applyAlignment="1">
      <alignment vertical="center"/>
    </xf>
    <xf numFmtId="0" fontId="8" fillId="9" borderId="1" xfId="0" applyFont="1" applyFill="1" applyBorder="1" applyAlignment="1">
      <alignment horizontal="center" vertical="center"/>
    </xf>
    <xf numFmtId="0" fontId="8" fillId="0" borderId="22" xfId="0" applyFont="1" applyFill="1" applyBorder="1" applyAlignment="1">
      <alignment horizontal="center" vertical="center" wrapText="1"/>
    </xf>
    <xf numFmtId="15" fontId="8" fillId="0" borderId="20" xfId="0" applyNumberFormat="1" applyFont="1" applyFill="1" applyBorder="1" applyAlignment="1">
      <alignment horizontal="center" vertical="center"/>
    </xf>
    <xf numFmtId="0" fontId="8" fillId="8" borderId="1" xfId="0" applyFont="1" applyFill="1" applyBorder="1" applyAlignment="1">
      <alignment horizontal="center" vertical="center" wrapText="1"/>
    </xf>
    <xf numFmtId="9" fontId="0" fillId="0" borderId="1" xfId="0" applyNumberFormat="1" applyFont="1" applyFill="1" applyBorder="1" applyAlignment="1" applyProtection="1">
      <alignment horizontal="center" vertical="center"/>
      <protection locked="0"/>
    </xf>
    <xf numFmtId="15" fontId="8" fillId="0" borderId="23" xfId="0" applyNumberFormat="1" applyFont="1" applyFill="1" applyBorder="1" applyAlignment="1">
      <alignment vertical="center"/>
    </xf>
    <xf numFmtId="0" fontId="0" fillId="0" borderId="1" xfId="0" applyFont="1" applyFill="1" applyBorder="1" applyAlignment="1" applyProtection="1">
      <alignment horizontal="center" vertical="center"/>
      <protection locked="0"/>
    </xf>
    <xf numFmtId="0" fontId="0" fillId="8"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8" borderId="21" xfId="0" applyFont="1" applyFill="1" applyBorder="1" applyAlignment="1">
      <alignment horizontal="center" vertical="center" wrapText="1"/>
    </xf>
    <xf numFmtId="0" fontId="8" fillId="0" borderId="1" xfId="0" applyFont="1" applyFill="1" applyBorder="1" applyAlignment="1">
      <alignment vertical="top"/>
    </xf>
    <xf numFmtId="1" fontId="8" fillId="0"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8"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8" fillId="0" borderId="1" xfId="0" applyFont="1" applyFill="1" applyBorder="1" applyAlignment="1">
      <alignment vertical="top" wrapText="1"/>
    </xf>
    <xf numFmtId="15" fontId="8" fillId="0" borderId="1" xfId="0" applyNumberFormat="1" applyFont="1" applyFill="1" applyBorder="1" applyAlignment="1" applyProtection="1">
      <alignment horizontal="center" vertical="center"/>
    </xf>
    <xf numFmtId="9" fontId="14" fillId="0" borderId="1" xfId="0" applyNumberFormat="1" applyFont="1" applyFill="1" applyBorder="1" applyAlignment="1" applyProtection="1">
      <alignment horizontal="center" vertical="center" wrapText="1"/>
    </xf>
    <xf numFmtId="15" fontId="14" fillId="0" borderId="1" xfId="0" applyNumberFormat="1" applyFont="1" applyBorder="1" applyAlignment="1" applyProtection="1">
      <alignment horizontal="center" vertical="center" wrapText="1"/>
    </xf>
    <xf numFmtId="0" fontId="8" fillId="3" borderId="1" xfId="0" applyFont="1" applyFill="1" applyBorder="1" applyAlignment="1" applyProtection="1">
      <alignment horizontal="justify" vertical="center" wrapText="1"/>
    </xf>
    <xf numFmtId="9" fontId="8" fillId="0" borderId="21" xfId="0" applyNumberFormat="1" applyFont="1" applyBorder="1" applyAlignment="1" applyProtection="1">
      <alignment horizontal="center" vertical="center"/>
    </xf>
    <xf numFmtId="0" fontId="8" fillId="0" borderId="1" xfId="0" applyFont="1" applyFill="1" applyBorder="1" applyAlignment="1" applyProtection="1">
      <alignment horizontal="justify" vertical="center" wrapText="1"/>
      <protection locked="0"/>
    </xf>
    <xf numFmtId="9" fontId="8" fillId="0" borderId="21" xfId="2" applyNumberFormat="1" applyFont="1" applyBorder="1" applyAlignment="1" applyProtection="1">
      <alignment horizontal="center" vertical="center"/>
      <protection locked="0"/>
    </xf>
    <xf numFmtId="0" fontId="8" fillId="0" borderId="21" xfId="0" applyFont="1" applyFill="1" applyBorder="1" applyAlignment="1">
      <alignment horizontal="center" vertical="center" wrapText="1"/>
    </xf>
    <xf numFmtId="9" fontId="8" fillId="0" borderId="1" xfId="0" applyNumberFormat="1" applyFont="1" applyBorder="1" applyAlignment="1">
      <alignment vertical="center"/>
    </xf>
    <xf numFmtId="0" fontId="14" fillId="3" borderId="1" xfId="0" applyFont="1" applyFill="1" applyBorder="1" applyAlignment="1" applyProtection="1">
      <alignment horizontal="justify" vertical="center" wrapText="1"/>
    </xf>
    <xf numFmtId="0" fontId="8" fillId="0" borderId="1" xfId="0" applyFont="1" applyBorder="1" applyAlignment="1" applyProtection="1">
      <alignment horizontal="justify" vertical="center" wrapText="1"/>
      <protection locked="0"/>
    </xf>
    <xf numFmtId="0" fontId="8" fillId="0" borderId="21" xfId="0" applyFont="1" applyBorder="1" applyAlignment="1" applyProtection="1">
      <alignment horizontal="center" vertical="center"/>
      <protection locked="0"/>
    </xf>
    <xf numFmtId="9" fontId="8" fillId="0" borderId="1" xfId="2" applyFont="1" applyBorder="1" applyAlignment="1">
      <alignment horizontal="center" vertical="center" wrapText="1"/>
    </xf>
    <xf numFmtId="0" fontId="8" fillId="0" borderId="21" xfId="0" applyFont="1" applyFill="1" applyBorder="1" applyAlignment="1" applyProtection="1">
      <alignment horizontal="center" vertical="center"/>
      <protection locked="0"/>
    </xf>
    <xf numFmtId="0" fontId="14" fillId="0" borderId="1" xfId="0" applyFont="1" applyBorder="1" applyAlignment="1" applyProtection="1">
      <alignment vertical="center"/>
    </xf>
    <xf numFmtId="0" fontId="8" fillId="0" borderId="1" xfId="0" applyFont="1" applyBorder="1" applyAlignment="1" applyProtection="1">
      <alignment horizontal="justify" vertical="center" wrapText="1"/>
    </xf>
    <xf numFmtId="0" fontId="8" fillId="0" borderId="23"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8" fillId="9" borderId="1" xfId="0" applyFont="1" applyFill="1" applyBorder="1" applyAlignment="1">
      <alignment horizontal="justify" vertical="top"/>
    </xf>
    <xf numFmtId="9" fontId="8" fillId="0" borderId="1" xfId="0" applyNumberFormat="1" applyFont="1" applyFill="1" applyBorder="1" applyAlignment="1">
      <alignment vertical="center"/>
    </xf>
    <xf numFmtId="9" fontId="8" fillId="0" borderId="21" xfId="0" applyNumberFormat="1" applyFont="1" applyFill="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vertical="center"/>
    </xf>
    <xf numFmtId="0" fontId="14" fillId="0" borderId="1" xfId="0" applyFont="1" applyFill="1" applyBorder="1" applyAlignment="1" applyProtection="1">
      <alignment horizontal="center" vertical="center"/>
    </xf>
    <xf numFmtId="15" fontId="14" fillId="0" borderId="1" xfId="0" applyNumberFormat="1" applyFont="1" applyFill="1" applyBorder="1" applyAlignment="1" applyProtection="1">
      <alignment horizontal="center" vertical="center"/>
    </xf>
    <xf numFmtId="0" fontId="8" fillId="0" borderId="1" xfId="0" applyFont="1" applyBorder="1" applyAlignment="1">
      <alignment horizontal="justify" wrapText="1"/>
    </xf>
    <xf numFmtId="9" fontId="8" fillId="0" borderId="21" xfId="0" applyNumberFormat="1" applyFont="1" applyBorder="1" applyAlignment="1">
      <alignment horizontal="center" vertical="center"/>
    </xf>
    <xf numFmtId="0" fontId="8" fillId="0" borderId="1" xfId="0" applyFont="1" applyFill="1" applyBorder="1" applyAlignment="1" applyProtection="1">
      <alignment horizontal="justify" vertical="center" wrapText="1"/>
    </xf>
    <xf numFmtId="9" fontId="14" fillId="0" borderId="1" xfId="0" applyNumberFormat="1" applyFont="1" applyFill="1" applyBorder="1" applyAlignment="1" applyProtection="1">
      <alignment horizontal="center" vertical="center"/>
    </xf>
    <xf numFmtId="0" fontId="8" fillId="0" borderId="1" xfId="0" applyFont="1" applyBorder="1" applyAlignment="1" applyProtection="1">
      <alignment vertical="center"/>
      <protection locked="0"/>
    </xf>
    <xf numFmtId="0" fontId="8" fillId="0" borderId="1" xfId="0" applyFont="1" applyFill="1" applyBorder="1" applyAlignment="1" applyProtection="1">
      <alignment vertical="center"/>
    </xf>
    <xf numFmtId="0" fontId="8" fillId="0" borderId="21" xfId="0" applyFont="1" applyFill="1" applyBorder="1" applyAlignment="1" applyProtection="1">
      <alignment horizontal="center" vertical="center"/>
    </xf>
    <xf numFmtId="0" fontId="8" fillId="0" borderId="1" xfId="0" applyFont="1" applyFill="1" applyBorder="1" applyAlignment="1" applyProtection="1">
      <alignment vertical="center"/>
      <protection locked="0"/>
    </xf>
    <xf numFmtId="0" fontId="8" fillId="0" borderId="21" xfId="0" applyFont="1" applyFill="1" applyBorder="1" applyAlignment="1" applyProtection="1">
      <protection locked="0"/>
    </xf>
    <xf numFmtId="15" fontId="8" fillId="0" borderId="1" xfId="0" applyNumberFormat="1"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21" xfId="0" applyFont="1" applyFill="1" applyBorder="1" applyAlignment="1"/>
    <xf numFmtId="14" fontId="8" fillId="0" borderId="1" xfId="0" applyNumberFormat="1" applyFont="1" applyBorder="1" applyAlignment="1">
      <alignment horizontal="center" vertical="center"/>
    </xf>
    <xf numFmtId="0" fontId="8" fillId="0" borderId="1" xfId="0" applyFont="1" applyFill="1" applyBorder="1" applyAlignment="1">
      <alignment horizontal="justify" vertical="center"/>
    </xf>
    <xf numFmtId="15" fontId="8" fillId="0" borderId="23" xfId="0" applyNumberFormat="1" applyFont="1" applyFill="1" applyBorder="1" applyAlignment="1">
      <alignment horizontal="center" vertical="center" wrapText="1"/>
    </xf>
    <xf numFmtId="0" fontId="18" fillId="0" borderId="1" xfId="0" applyFont="1" applyFill="1" applyBorder="1" applyAlignment="1">
      <alignment vertical="top" wrapText="1"/>
    </xf>
    <xf numFmtId="0" fontId="16" fillId="3" borderId="1" xfId="0" applyFont="1" applyFill="1" applyBorder="1" applyAlignment="1">
      <alignment horizontal="center" vertical="top" wrapText="1"/>
    </xf>
    <xf numFmtId="164" fontId="16" fillId="0" borderId="1" xfId="0" applyNumberFormat="1" applyFont="1" applyBorder="1" applyAlignment="1">
      <alignment horizontal="center" vertical="top" wrapText="1"/>
    </xf>
    <xf numFmtId="0" fontId="8" fillId="0" borderId="21" xfId="0" applyFont="1" applyFill="1" applyBorder="1" applyAlignment="1">
      <alignment horizontal="center" vertical="top"/>
    </xf>
    <xf numFmtId="15" fontId="8" fillId="0" borderId="23" xfId="0" applyNumberFormat="1" applyFont="1" applyFill="1" applyBorder="1" applyAlignment="1">
      <alignment horizontal="center" vertical="top"/>
    </xf>
    <xf numFmtId="0" fontId="8" fillId="0" borderId="1" xfId="0" applyFont="1" applyFill="1" applyBorder="1" applyAlignment="1">
      <alignment horizontal="left" vertical="top" wrapText="1"/>
    </xf>
    <xf numFmtId="15" fontId="8" fillId="0" borderId="23" xfId="0" applyNumberFormat="1" applyFont="1" applyFill="1" applyBorder="1" applyAlignment="1">
      <alignment vertical="top"/>
    </xf>
    <xf numFmtId="0" fontId="8" fillId="0" borderId="21" xfId="0" applyFont="1" applyFill="1" applyBorder="1" applyAlignment="1">
      <alignment vertical="top"/>
    </xf>
    <xf numFmtId="0" fontId="8" fillId="0" borderId="1" xfId="0" applyFont="1" applyFill="1" applyBorder="1" applyAlignment="1">
      <alignment horizontal="center" vertical="top"/>
    </xf>
    <xf numFmtId="0" fontId="8" fillId="0" borderId="22" xfId="0" applyFont="1" applyFill="1" applyBorder="1" applyAlignment="1">
      <alignment horizontal="center" vertical="top" wrapText="1"/>
    </xf>
    <xf numFmtId="15" fontId="8" fillId="0" borderId="20" xfId="0" applyNumberFormat="1" applyFont="1" applyFill="1" applyBorder="1" applyAlignment="1">
      <alignment horizontal="center" vertical="top"/>
    </xf>
    <xf numFmtId="15" fontId="8" fillId="0" borderId="1" xfId="0" applyNumberFormat="1" applyFont="1" applyBorder="1" applyAlignment="1">
      <alignment horizontal="center" vertical="center" wrapText="1"/>
    </xf>
    <xf numFmtId="0" fontId="8" fillId="0" borderId="23" xfId="0" applyFont="1" applyBorder="1" applyAlignment="1">
      <alignment horizontal="left" vertical="top" wrapText="1"/>
    </xf>
    <xf numFmtId="9" fontId="8" fillId="0" borderId="1" xfId="2" applyFont="1" applyFill="1" applyBorder="1" applyAlignment="1">
      <alignment horizontal="center" vertical="center"/>
    </xf>
    <xf numFmtId="0" fontId="8" fillId="0" borderId="0" xfId="0" applyFont="1" applyFill="1" applyAlignment="1">
      <alignment vertical="center"/>
    </xf>
    <xf numFmtId="0" fontId="8" fillId="0" borderId="22" xfId="0" applyFont="1" applyFill="1" applyBorder="1" applyAlignment="1">
      <alignment horizontal="center" vertical="center"/>
    </xf>
    <xf numFmtId="0" fontId="8" fillId="0" borderId="1" xfId="0" applyFont="1" applyBorder="1" applyAlignment="1">
      <alignment horizontal="left" vertical="top" wrapText="1"/>
    </xf>
    <xf numFmtId="0" fontId="21" fillId="0" borderId="1" xfId="0" applyFont="1" applyBorder="1" applyAlignment="1">
      <alignment horizontal="center" vertical="center"/>
    </xf>
    <xf numFmtId="0" fontId="8" fillId="3" borderId="1" xfId="0" applyFont="1" applyFill="1" applyBorder="1" applyAlignment="1">
      <alignment horizontal="left" vertical="top" wrapText="1"/>
    </xf>
    <xf numFmtId="0" fontId="8" fillId="0" borderId="1" xfId="0" applyFont="1" applyFill="1" applyBorder="1" applyAlignment="1">
      <alignment horizontal="left" wrapText="1"/>
    </xf>
    <xf numFmtId="0" fontId="8" fillId="0" borderId="1" xfId="0" applyFont="1" applyFill="1" applyBorder="1" applyAlignment="1">
      <alignment horizontal="center" vertical="top" wrapText="1"/>
    </xf>
    <xf numFmtId="0" fontId="8" fillId="8" borderId="1" xfId="0" applyFont="1" applyFill="1" applyBorder="1" applyAlignment="1" applyProtection="1">
      <alignment horizontal="center" vertical="top" wrapText="1"/>
      <protection locked="0"/>
    </xf>
    <xf numFmtId="164" fontId="8" fillId="0" borderId="1" xfId="0" applyNumberFormat="1" applyFont="1" applyBorder="1" applyAlignment="1">
      <alignment horizontal="center" vertical="top" wrapText="1"/>
    </xf>
    <xf numFmtId="0" fontId="8" fillId="0" borderId="0" xfId="0" applyFont="1" applyFill="1" applyBorder="1" applyAlignment="1">
      <alignment vertical="top"/>
    </xf>
    <xf numFmtId="0" fontId="14" fillId="0" borderId="1" xfId="0" applyFont="1" applyBorder="1" applyAlignment="1">
      <alignment horizontal="center" vertical="center" wrapText="1"/>
    </xf>
    <xf numFmtId="0" fontId="14" fillId="3" borderId="1" xfId="0" applyFont="1" applyFill="1" applyBorder="1" applyAlignment="1" applyProtection="1">
      <alignment horizontal="center" vertical="center" wrapText="1"/>
    </xf>
    <xf numFmtId="16"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9" fontId="8" fillId="0" borderId="21" xfId="2" applyFont="1" applyFill="1" applyBorder="1" applyAlignment="1" applyProtection="1">
      <alignment horizontal="center" vertical="center"/>
      <protection locked="0"/>
    </xf>
    <xf numFmtId="9" fontId="14" fillId="0" borderId="1" xfId="3" applyNumberFormat="1" applyFont="1" applyFill="1" applyBorder="1" applyAlignment="1" applyProtection="1">
      <alignment horizontal="center" vertical="center" wrapText="1"/>
    </xf>
    <xf numFmtId="0" fontId="14" fillId="0" borderId="1" xfId="3" applyFont="1" applyFill="1" applyBorder="1" applyAlignment="1" applyProtection="1">
      <alignment horizontal="center" vertical="center" wrapText="1"/>
    </xf>
    <xf numFmtId="0" fontId="8" fillId="1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justify" vertical="top" wrapText="1"/>
      <protection locked="0"/>
    </xf>
    <xf numFmtId="9" fontId="14" fillId="0" borderId="1" xfId="0" applyNumberFormat="1" applyFont="1" applyBorder="1" applyAlignment="1" applyProtection="1">
      <alignment horizontal="center" vertical="center" wrapText="1"/>
    </xf>
    <xf numFmtId="0" fontId="8" fillId="0" borderId="1" xfId="0" applyFont="1" applyBorder="1" applyAlignment="1" applyProtection="1">
      <alignment horizontal="justify" vertical="top" wrapText="1"/>
      <protection locked="0"/>
    </xf>
    <xf numFmtId="14" fontId="8" fillId="0" borderId="20" xfId="0" applyNumberFormat="1" applyFont="1" applyBorder="1" applyAlignment="1">
      <alignment horizontal="center" vertical="center"/>
    </xf>
    <xf numFmtId="15" fontId="16" fillId="0" borderId="1" xfId="0" applyNumberFormat="1" applyFont="1" applyBorder="1" applyAlignment="1">
      <alignment horizontal="center" vertical="top" wrapText="1"/>
    </xf>
    <xf numFmtId="0" fontId="18" fillId="3" borderId="1" xfId="0" applyFont="1" applyFill="1" applyBorder="1" applyAlignment="1">
      <alignment horizontal="left" vertical="top" wrapText="1"/>
    </xf>
    <xf numFmtId="0" fontId="18" fillId="8" borderId="1" xfId="0" applyFont="1" applyFill="1" applyBorder="1" applyAlignment="1">
      <alignment horizontal="center" vertical="center" wrapText="1"/>
    </xf>
    <xf numFmtId="0" fontId="18" fillId="0" borderId="1" xfId="0" applyFont="1" applyFill="1" applyBorder="1" applyAlignment="1">
      <alignment horizontal="center" vertical="top" wrapText="1"/>
    </xf>
    <xf numFmtId="9" fontId="18" fillId="0" borderId="1" xfId="2" applyFont="1" applyFill="1" applyBorder="1" applyAlignment="1">
      <alignment horizontal="center" vertical="center"/>
    </xf>
    <xf numFmtId="164" fontId="16" fillId="3" borderId="1" xfId="0" applyNumberFormat="1" applyFont="1" applyFill="1" applyBorder="1" applyAlignment="1">
      <alignment horizontal="center" vertical="top" wrapText="1"/>
    </xf>
    <xf numFmtId="15" fontId="8" fillId="0" borderId="1" xfId="0" applyNumberFormat="1" applyFont="1" applyBorder="1" applyAlignment="1">
      <alignment vertical="top" wrapText="1"/>
    </xf>
    <xf numFmtId="15" fontId="8" fillId="0" borderId="1" xfId="0" applyNumberFormat="1" applyFont="1" applyBorder="1" applyAlignment="1">
      <alignment horizontal="left" wrapText="1"/>
    </xf>
    <xf numFmtId="15" fontId="8" fillId="0" borderId="1" xfId="0" applyNumberFormat="1" applyFont="1" applyBorder="1" applyAlignment="1">
      <alignment vertical="center" wrapText="1"/>
    </xf>
    <xf numFmtId="0" fontId="16" fillId="0" borderId="1" xfId="0" applyFont="1" applyBorder="1" applyAlignment="1">
      <alignment horizontal="justify" vertical="top" wrapText="1"/>
    </xf>
    <xf numFmtId="1" fontId="8" fillId="0" borderId="17" xfId="0" applyNumberFormat="1" applyFont="1" applyFill="1" applyBorder="1" applyAlignment="1">
      <alignment horizontal="center" vertical="center"/>
    </xf>
    <xf numFmtId="0" fontId="8" fillId="3" borderId="0" xfId="0" applyNumberFormat="1" applyFont="1" applyFill="1" applyBorder="1" applyAlignment="1" applyProtection="1">
      <alignment horizontal="center" vertical="center"/>
    </xf>
    <xf numFmtId="0" fontId="8" fillId="0" borderId="17" xfId="0" applyFont="1" applyFill="1" applyBorder="1" applyAlignment="1" applyProtection="1">
      <alignment horizontal="center" vertical="center" wrapText="1"/>
    </xf>
    <xf numFmtId="0" fontId="8" fillId="0" borderId="1" xfId="0" applyFont="1" applyBorder="1" applyAlignment="1">
      <alignment horizontal="justify" vertical="center"/>
    </xf>
    <xf numFmtId="0" fontId="14" fillId="0" borderId="1" xfId="0" applyFont="1" applyBorder="1" applyAlignment="1">
      <alignment horizontal="justify" vertical="center" wrapText="1"/>
    </xf>
    <xf numFmtId="9" fontId="8" fillId="0" borderId="21" xfId="2" applyFont="1" applyBorder="1" applyAlignment="1">
      <alignment horizontal="center" vertical="center" wrapText="1"/>
    </xf>
    <xf numFmtId="9" fontId="8" fillId="0" borderId="1" xfId="2" applyFont="1" applyBorder="1" applyAlignment="1">
      <alignment horizontal="center" vertical="center"/>
    </xf>
    <xf numFmtId="0" fontId="8" fillId="0" borderId="1" xfId="0" applyFont="1" applyBorder="1" applyAlignment="1">
      <alignment horizontal="left" vertical="center" wrapText="1"/>
    </xf>
    <xf numFmtId="0" fontId="0" fillId="0" borderId="1" xfId="0" applyFont="1" applyFill="1" applyBorder="1" applyAlignment="1">
      <alignment vertical="top" wrapText="1"/>
    </xf>
    <xf numFmtId="0" fontId="8" fillId="0" borderId="21" xfId="0" applyFont="1" applyBorder="1" applyAlignment="1">
      <alignment vertical="center" wrapText="1"/>
    </xf>
    <xf numFmtId="0" fontId="8" fillId="0" borderId="1" xfId="0" applyFont="1" applyFill="1" applyBorder="1" applyAlignment="1" applyProtection="1">
      <alignment horizontal="justify" vertical="top" wrapText="1"/>
    </xf>
    <xf numFmtId="15" fontId="14" fillId="3" borderId="1" xfId="0" applyNumberFormat="1" applyFont="1" applyFill="1" applyBorder="1" applyAlignment="1" applyProtection="1">
      <alignment horizontal="center" vertical="center" wrapText="1"/>
    </xf>
    <xf numFmtId="9" fontId="14" fillId="3"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justify" vertical="top"/>
      <protection locked="0"/>
    </xf>
    <xf numFmtId="0" fontId="8" fillId="0" borderId="22" xfId="0" applyFont="1" applyBorder="1" applyAlignment="1" applyProtection="1">
      <alignment vertical="center"/>
    </xf>
    <xf numFmtId="0" fontId="8" fillId="0" borderId="22" xfId="0" applyFont="1" applyFill="1" applyBorder="1" applyAlignment="1">
      <alignment vertical="center"/>
    </xf>
    <xf numFmtId="0" fontId="16" fillId="0" borderId="23" xfId="0" applyFont="1" applyBorder="1" applyAlignment="1">
      <alignment horizontal="left" vertical="top" wrapText="1"/>
    </xf>
    <xf numFmtId="0" fontId="25" fillId="0" borderId="22" xfId="0" applyFont="1" applyFill="1" applyBorder="1" applyAlignment="1">
      <alignment vertical="center" wrapText="1"/>
    </xf>
    <xf numFmtId="0" fontId="8" fillId="0" borderId="22" xfId="0" applyFont="1" applyFill="1" applyBorder="1" applyAlignment="1">
      <alignment horizontal="left"/>
    </xf>
    <xf numFmtId="0" fontId="8" fillId="0" borderId="22" xfId="0" applyFont="1" applyBorder="1" applyAlignment="1">
      <alignment horizontal="center" vertical="center"/>
    </xf>
    <xf numFmtId="0" fontId="8" fillId="0" borderId="22"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22" xfId="0" applyFont="1" applyFill="1" applyBorder="1" applyAlignment="1">
      <alignment horizontal="center" vertical="center" wrapText="1"/>
    </xf>
    <xf numFmtId="0" fontId="8" fillId="0" borderId="1" xfId="0" applyFont="1" applyFill="1" applyBorder="1" applyAlignment="1">
      <alignment horizontal="left"/>
    </xf>
    <xf numFmtId="0" fontId="8" fillId="0" borderId="23" xfId="0" applyFont="1" applyBorder="1" applyAlignment="1">
      <alignment horizontal="center" vertical="center" wrapText="1"/>
    </xf>
    <xf numFmtId="0" fontId="14" fillId="0" borderId="1" xfId="0" applyFont="1" applyFill="1" applyBorder="1" applyAlignment="1">
      <alignment vertical="center" wrapText="1"/>
    </xf>
    <xf numFmtId="0" fontId="8" fillId="3" borderId="23" xfId="0" applyFont="1" applyFill="1" applyBorder="1" applyAlignment="1">
      <alignment horizontal="center" vertical="center" wrapText="1"/>
    </xf>
    <xf numFmtId="0" fontId="8" fillId="8" borderId="25" xfId="0" applyFont="1" applyFill="1" applyBorder="1" applyAlignment="1">
      <alignment horizontal="center" vertical="center"/>
    </xf>
    <xf numFmtId="0" fontId="8" fillId="0" borderId="0" xfId="0" applyFont="1" applyFill="1" applyBorder="1" applyAlignment="1">
      <alignment horizontal="left"/>
    </xf>
    <xf numFmtId="0" fontId="8" fillId="0" borderId="0" xfId="0" applyFont="1" applyBorder="1" applyAlignment="1">
      <alignment horizontal="center" vertical="center" wrapText="1"/>
    </xf>
    <xf numFmtId="1" fontId="14" fillId="0" borderId="1"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justify" vertical="center" wrapText="1"/>
    </xf>
    <xf numFmtId="0" fontId="8" fillId="8" borderId="22" xfId="0" applyFont="1" applyFill="1" applyBorder="1" applyAlignment="1" applyProtection="1">
      <alignment horizontal="center" vertical="center" wrapText="1"/>
    </xf>
    <xf numFmtId="0" fontId="20" fillId="0" borderId="1" xfId="0" applyFont="1" applyFill="1" applyBorder="1" applyAlignment="1" applyProtection="1">
      <alignment vertical="top" wrapText="1"/>
    </xf>
    <xf numFmtId="9" fontId="8" fillId="0" borderId="21" xfId="2" applyFont="1" applyBorder="1" applyAlignment="1" applyProtection="1">
      <alignment horizontal="center" vertical="center"/>
      <protection locked="0"/>
    </xf>
    <xf numFmtId="1" fontId="8" fillId="0" borderId="1" xfId="0" applyNumberFormat="1"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8" fillId="0" borderId="1" xfId="0" applyFont="1" applyFill="1" applyBorder="1" applyAlignment="1">
      <alignment horizontal="left" vertical="center"/>
    </xf>
    <xf numFmtId="0" fontId="8" fillId="3" borderId="1" xfId="0" applyFont="1" applyFill="1" applyBorder="1" applyAlignment="1" applyProtection="1">
      <alignment vertical="center" wrapText="1"/>
    </xf>
    <xf numFmtId="0" fontId="8" fillId="3" borderId="1" xfId="0" applyFont="1" applyFill="1" applyBorder="1" applyAlignment="1">
      <alignment horizontal="center" vertical="center"/>
    </xf>
    <xf numFmtId="9" fontId="8" fillId="3" borderId="1" xfId="0" applyNumberFormat="1" applyFont="1" applyFill="1" applyBorder="1" applyAlignment="1">
      <alignment horizontal="center" vertical="center"/>
    </xf>
    <xf numFmtId="0" fontId="8" fillId="3" borderId="1" xfId="0" applyFont="1" applyFill="1" applyBorder="1" applyAlignment="1">
      <alignment vertical="center" wrapText="1"/>
    </xf>
    <xf numFmtId="9" fontId="8" fillId="3" borderId="21"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23" xfId="0" applyFont="1" applyBorder="1" applyAlignment="1">
      <alignment horizontal="left" vertical="center"/>
    </xf>
    <xf numFmtId="165" fontId="8" fillId="0" borderId="1" xfId="0" applyNumberFormat="1" applyFont="1" applyBorder="1" applyAlignment="1">
      <alignment horizontal="center" vertical="center"/>
    </xf>
    <xf numFmtId="0" fontId="8" fillId="8" borderId="26" xfId="0" applyFont="1" applyFill="1" applyBorder="1" applyAlignment="1">
      <alignment horizontal="center" vertical="center" wrapText="1"/>
    </xf>
    <xf numFmtId="0" fontId="8" fillId="0" borderId="26" xfId="0" applyFont="1" applyBorder="1" applyAlignment="1">
      <alignment vertical="center"/>
    </xf>
    <xf numFmtId="15" fontId="8" fillId="0" borderId="26"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6" xfId="0" applyFont="1" applyBorder="1" applyAlignment="1">
      <alignment horizontal="left" vertical="center"/>
    </xf>
    <xf numFmtId="0" fontId="8" fillId="8" borderId="27" xfId="0" applyFont="1" applyFill="1" applyBorder="1" applyAlignment="1">
      <alignment horizontal="center" vertical="center" wrapText="1"/>
    </xf>
    <xf numFmtId="0" fontId="8" fillId="0" borderId="28" xfId="0" applyFont="1" applyBorder="1" applyAlignment="1">
      <alignment horizontal="left" vertical="center"/>
    </xf>
    <xf numFmtId="0" fontId="8" fillId="8" borderId="26" xfId="0" applyFont="1" applyFill="1" applyBorder="1" applyAlignment="1">
      <alignment horizontal="center" vertical="center"/>
    </xf>
    <xf numFmtId="0" fontId="8" fillId="0" borderId="26" xfId="0" applyFont="1" applyBorder="1" applyAlignment="1">
      <alignment horizontal="center" vertical="center"/>
    </xf>
    <xf numFmtId="15" fontId="8" fillId="0" borderId="27" xfId="0" applyNumberFormat="1" applyFont="1" applyFill="1" applyBorder="1" applyAlignment="1">
      <alignment horizontal="center" vertical="center" wrapText="1"/>
    </xf>
    <xf numFmtId="15" fontId="8" fillId="0" borderId="28" xfId="0" applyNumberFormat="1" applyFont="1" applyBorder="1" applyAlignment="1">
      <alignment horizontal="center" vertical="center"/>
    </xf>
    <xf numFmtId="0" fontId="8" fillId="0" borderId="27" xfId="0" applyFont="1" applyBorder="1" applyAlignment="1">
      <alignment horizontal="center" vertical="center"/>
    </xf>
    <xf numFmtId="15" fontId="8" fillId="0" borderId="28" xfId="0" applyNumberFormat="1" applyFont="1" applyBorder="1" applyAlignment="1">
      <alignment vertical="center"/>
    </xf>
    <xf numFmtId="0" fontId="8" fillId="0" borderId="27" xfId="0" applyFont="1" applyBorder="1" applyAlignment="1">
      <alignment vertical="center"/>
    </xf>
    <xf numFmtId="0" fontId="8" fillId="8" borderId="28" xfId="0" applyFont="1" applyFill="1" applyBorder="1" applyAlignment="1">
      <alignment horizontal="center" vertical="center"/>
    </xf>
    <xf numFmtId="0" fontId="8" fillId="0" borderId="29" xfId="0" applyFont="1" applyBorder="1" applyAlignment="1">
      <alignment horizontal="center" vertical="center" wrapText="1"/>
    </xf>
    <xf numFmtId="15" fontId="8" fillId="0" borderId="30" xfId="0" applyNumberFormat="1" applyFont="1" applyBorder="1" applyAlignment="1">
      <alignment horizontal="center" vertical="center"/>
    </xf>
    <xf numFmtId="0"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Fill="1" applyAlignment="1">
      <alignment horizontal="center" vertical="center"/>
    </xf>
    <xf numFmtId="15" fontId="8" fillId="0" borderId="0" xfId="0" applyNumberFormat="1" applyFont="1" applyFill="1" applyAlignment="1">
      <alignment horizontal="center" vertical="center"/>
    </xf>
    <xf numFmtId="0" fontId="8" fillId="0" borderId="0" xfId="0" applyFont="1" applyFill="1" applyAlignment="1">
      <alignment horizontal="justify" vertical="center"/>
    </xf>
    <xf numFmtId="0" fontId="8" fillId="0" borderId="0" xfId="0" applyFont="1" applyFill="1" applyAlignment="1"/>
    <xf numFmtId="0" fontId="8" fillId="0" borderId="0" xfId="0" applyFont="1" applyFill="1" applyAlignment="1">
      <alignment horizontal="center" vertical="center" wrapText="1"/>
    </xf>
    <xf numFmtId="15" fontId="8" fillId="0" borderId="0" xfId="0" applyNumberFormat="1" applyFont="1" applyAlignment="1">
      <alignment horizontal="center" vertical="center"/>
    </xf>
    <xf numFmtId="0" fontId="8" fillId="0" borderId="0" xfId="0" applyFont="1" applyAlignment="1">
      <alignment horizontal="justify" vertical="center"/>
    </xf>
    <xf numFmtId="15" fontId="8" fillId="0" borderId="0" xfId="0" applyNumberFormat="1" applyFont="1" applyAlignment="1">
      <alignment vertical="center"/>
    </xf>
    <xf numFmtId="14" fontId="8" fillId="0" borderId="0" xfId="0" applyNumberFormat="1" applyFont="1" applyAlignment="1">
      <alignment horizontal="center" vertical="center"/>
    </xf>
    <xf numFmtId="0" fontId="10" fillId="0" borderId="0" xfId="0" applyFont="1"/>
    <xf numFmtId="0" fontId="10" fillId="0" borderId="0" xfId="0" applyFont="1" applyAlignment="1">
      <alignment vertical="center"/>
    </xf>
    <xf numFmtId="0" fontId="26" fillId="9" borderId="26" xfId="0" applyFont="1" applyFill="1" applyBorder="1" applyAlignment="1">
      <alignment horizontal="center" vertical="center" textRotation="90" wrapText="1"/>
    </xf>
    <xf numFmtId="0" fontId="26" fillId="9" borderId="27" xfId="0" applyFont="1" applyFill="1" applyBorder="1" applyAlignment="1">
      <alignment horizontal="center" vertical="center" textRotation="90" wrapText="1"/>
    </xf>
    <xf numFmtId="0" fontId="26" fillId="9" borderId="28" xfId="0" applyFont="1" applyFill="1" applyBorder="1" applyAlignment="1">
      <alignment horizontal="center" vertical="center" textRotation="90" wrapText="1"/>
    </xf>
    <xf numFmtId="0" fontId="26" fillId="13" borderId="28" xfId="3" applyFont="1" applyFill="1" applyBorder="1" applyAlignment="1">
      <alignment horizontal="center" vertical="center" textRotation="90" wrapText="1"/>
    </xf>
    <xf numFmtId="0" fontId="26" fillId="10" borderId="26" xfId="3" applyFont="1" applyFill="1" applyBorder="1" applyAlignment="1">
      <alignment horizontal="center" vertical="center" textRotation="90" wrapText="1"/>
    </xf>
    <xf numFmtId="0" fontId="26" fillId="14" borderId="26" xfId="3" applyFont="1" applyFill="1" applyBorder="1" applyAlignment="1">
      <alignment horizontal="center" vertical="center" textRotation="90" wrapText="1"/>
    </xf>
    <xf numFmtId="0" fontId="26" fillId="15" borderId="26" xfId="3" applyFont="1" applyFill="1" applyBorder="1" applyAlignment="1">
      <alignment horizontal="center" vertical="center" textRotation="90" wrapText="1"/>
    </xf>
    <xf numFmtId="0" fontId="26" fillId="9" borderId="27" xfId="0" applyFont="1" applyFill="1" applyBorder="1" applyAlignment="1">
      <alignment horizontal="center" vertical="center" wrapText="1"/>
    </xf>
    <xf numFmtId="0" fontId="26" fillId="16" borderId="28"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5" xfId="0" applyFont="1" applyBorder="1" applyAlignment="1">
      <alignment horizontal="center" vertical="center"/>
    </xf>
    <xf numFmtId="0" fontId="10" fillId="8" borderId="34" xfId="0" applyFont="1" applyFill="1" applyBorder="1" applyAlignment="1">
      <alignment horizontal="center" vertical="center"/>
    </xf>
    <xf numFmtId="0" fontId="10" fillId="0" borderId="35" xfId="0" applyFont="1" applyBorder="1" applyAlignment="1">
      <alignment horizontal="center" vertical="center"/>
    </xf>
    <xf numFmtId="0" fontId="10" fillId="0" borderId="33" xfId="0" applyFont="1" applyBorder="1" applyAlignment="1">
      <alignment horizontal="center" vertical="center" wrapText="1"/>
    </xf>
    <xf numFmtId="9" fontId="10" fillId="0" borderId="36" xfId="2" applyFont="1" applyBorder="1" applyAlignment="1">
      <alignment horizontal="center" vertical="center"/>
    </xf>
    <xf numFmtId="9" fontId="10" fillId="8" borderId="37" xfId="2" applyFont="1" applyFill="1" applyBorder="1" applyAlignment="1">
      <alignment horizontal="center" vertical="center"/>
    </xf>
    <xf numFmtId="9" fontId="10" fillId="0" borderId="33" xfId="2" applyFont="1" applyBorder="1" applyAlignment="1">
      <alignment horizontal="center" vertical="center"/>
    </xf>
    <xf numFmtId="9" fontId="10" fillId="8" borderId="37"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8" borderId="21" xfId="0" applyFont="1" applyFill="1" applyBorder="1" applyAlignment="1">
      <alignment horizontal="center" vertical="center"/>
    </xf>
    <xf numFmtId="0" fontId="10" fillId="0" borderId="23" xfId="0" applyFont="1" applyBorder="1" applyAlignment="1">
      <alignment horizontal="center" vertical="center"/>
    </xf>
    <xf numFmtId="9" fontId="10" fillId="8" borderId="27" xfId="0" applyNumberFormat="1" applyFont="1" applyFill="1" applyBorder="1" applyAlignment="1">
      <alignment horizontal="center" vertical="center"/>
    </xf>
    <xf numFmtId="0" fontId="10" fillId="0" borderId="35" xfId="0" applyFont="1" applyBorder="1" applyAlignment="1">
      <alignment horizontal="center" vertical="center" wrapText="1"/>
    </xf>
    <xf numFmtId="0" fontId="10" fillId="0" borderId="17" xfId="0" applyFont="1" applyBorder="1" applyAlignment="1">
      <alignment horizontal="center" vertical="center"/>
    </xf>
    <xf numFmtId="0" fontId="10" fillId="8" borderId="18" xfId="0" applyFont="1" applyFill="1" applyBorder="1" applyAlignment="1">
      <alignment horizontal="center" vertical="center"/>
    </xf>
    <xf numFmtId="0" fontId="10" fillId="0" borderId="16" xfId="0" applyFont="1" applyBorder="1" applyAlignment="1">
      <alignment horizontal="center" vertical="center"/>
    </xf>
    <xf numFmtId="0" fontId="10" fillId="0" borderId="16" xfId="0" applyFont="1" applyBorder="1" applyAlignment="1">
      <alignment horizontal="center" vertical="center" wrapText="1"/>
    </xf>
    <xf numFmtId="9" fontId="10" fillId="0" borderId="17" xfId="2" applyFont="1" applyBorder="1" applyAlignment="1">
      <alignment horizontal="center" vertical="center"/>
    </xf>
    <xf numFmtId="9" fontId="10" fillId="8" borderId="18" xfId="0" applyNumberFormat="1" applyFont="1" applyFill="1" applyBorder="1" applyAlignment="1">
      <alignment horizontal="center" vertical="center"/>
    </xf>
    <xf numFmtId="9" fontId="10" fillId="0" borderId="16" xfId="2" applyFont="1" applyBorder="1" applyAlignment="1">
      <alignment horizontal="center" vertical="center"/>
    </xf>
    <xf numFmtId="9" fontId="10" fillId="8" borderId="18" xfId="2" applyFont="1" applyFill="1" applyBorder="1" applyAlignment="1">
      <alignment horizontal="center" vertical="center"/>
    </xf>
    <xf numFmtId="0" fontId="26" fillId="16" borderId="2" xfId="0" applyFont="1" applyFill="1" applyBorder="1" applyAlignment="1">
      <alignment horizontal="center" vertical="center" wrapText="1"/>
    </xf>
    <xf numFmtId="0" fontId="26" fillId="16" borderId="3" xfId="0" applyFont="1" applyFill="1" applyBorder="1" applyAlignment="1">
      <alignment horizontal="center" vertical="center"/>
    </xf>
    <xf numFmtId="0" fontId="26" fillId="16" borderId="4" xfId="0" applyFont="1" applyFill="1" applyBorder="1" applyAlignment="1">
      <alignment horizontal="center" vertical="center"/>
    </xf>
    <xf numFmtId="0" fontId="26" fillId="16" borderId="2" xfId="0" applyFont="1" applyFill="1" applyBorder="1" applyAlignment="1">
      <alignment horizontal="center" vertical="center"/>
    </xf>
    <xf numFmtId="0" fontId="26" fillId="0" borderId="0" xfId="0" applyFont="1"/>
    <xf numFmtId="0" fontId="10" fillId="0" borderId="0" xfId="0" applyFont="1" applyAlignment="1">
      <alignment horizontal="center" vertical="center"/>
    </xf>
    <xf numFmtId="0" fontId="3" fillId="9" borderId="43" xfId="0" applyFont="1" applyFill="1" applyBorder="1" applyAlignment="1">
      <alignment horizontal="center"/>
    </xf>
    <xf numFmtId="4" fontId="3" fillId="9" borderId="44" xfId="0" applyNumberFormat="1" applyFont="1" applyFill="1" applyBorder="1" applyAlignment="1">
      <alignment horizontal="center"/>
    </xf>
    <xf numFmtId="0" fontId="0" fillId="0" borderId="2" xfId="0" applyBorder="1"/>
    <xf numFmtId="0" fontId="0" fillId="0" borderId="3" xfId="0" applyBorder="1" applyAlignment="1">
      <alignment horizontal="center" vertical="center"/>
    </xf>
    <xf numFmtId="4" fontId="0" fillId="0" borderId="4" xfId="2" applyNumberFormat="1" applyFont="1" applyBorder="1" applyAlignment="1">
      <alignment horizontal="center"/>
    </xf>
    <xf numFmtId="0" fontId="0" fillId="0" borderId="23" xfId="0" applyBorder="1"/>
    <xf numFmtId="0" fontId="0" fillId="0" borderId="1" xfId="0" applyBorder="1" applyAlignment="1">
      <alignment horizontal="center" vertical="center"/>
    </xf>
    <xf numFmtId="4" fontId="0" fillId="0" borderId="21" xfId="0" applyNumberFormat="1" applyBorder="1" applyAlignment="1">
      <alignment horizontal="center" vertical="center"/>
    </xf>
    <xf numFmtId="0" fontId="0" fillId="0" borderId="45" xfId="0" applyBorder="1" applyAlignment="1">
      <alignment wrapText="1"/>
    </xf>
    <xf numFmtId="0" fontId="0" fillId="0" borderId="46" xfId="0" applyBorder="1" applyAlignment="1">
      <alignment horizontal="center" vertical="center"/>
    </xf>
    <xf numFmtId="4" fontId="0" fillId="0" borderId="34" xfId="2" applyNumberFormat="1" applyFont="1" applyBorder="1" applyAlignment="1">
      <alignment horizontal="center" vertical="center"/>
    </xf>
    <xf numFmtId="0" fontId="0" fillId="9" borderId="47" xfId="0" applyFill="1" applyBorder="1"/>
    <xf numFmtId="0" fontId="0" fillId="9" borderId="43" xfId="0" applyFill="1" applyBorder="1" applyAlignment="1">
      <alignment horizontal="center"/>
    </xf>
    <xf numFmtId="4" fontId="0" fillId="9" borderId="44" xfId="2" applyNumberFormat="1" applyFont="1" applyFill="1" applyBorder="1" applyAlignment="1">
      <alignment horizontal="center"/>
    </xf>
    <xf numFmtId="0" fontId="0" fillId="0" borderId="35" xfId="0" applyBorder="1"/>
    <xf numFmtId="0" fontId="0" fillId="0" borderId="25" xfId="0" applyBorder="1" applyAlignment="1">
      <alignment horizontal="center"/>
    </xf>
    <xf numFmtId="4" fontId="0" fillId="0" borderId="34" xfId="2" applyNumberFormat="1" applyFont="1" applyBorder="1" applyAlignment="1">
      <alignment horizontal="center"/>
    </xf>
    <xf numFmtId="0" fontId="0" fillId="0" borderId="1" xfId="0" applyBorder="1" applyAlignment="1">
      <alignment horizontal="center"/>
    </xf>
    <xf numFmtId="0" fontId="0" fillId="0" borderId="16" xfId="0" applyBorder="1"/>
    <xf numFmtId="0" fontId="0" fillId="0" borderId="17" xfId="0" applyBorder="1" applyAlignment="1">
      <alignment horizontal="center"/>
    </xf>
    <xf numFmtId="0" fontId="0" fillId="13" borderId="35" xfId="0" applyFill="1" applyBorder="1"/>
    <xf numFmtId="0" fontId="0" fillId="10" borderId="23" xfId="0" applyFill="1" applyBorder="1"/>
    <xf numFmtId="0" fontId="0" fillId="14" borderId="23" xfId="0" applyFill="1" applyBorder="1"/>
    <xf numFmtId="0" fontId="0" fillId="15" borderId="16" xfId="0" applyFill="1" applyBorder="1"/>
    <xf numFmtId="0" fontId="0" fillId="16" borderId="35" xfId="0" applyFill="1" applyBorder="1"/>
    <xf numFmtId="0" fontId="0" fillId="7" borderId="16" xfId="0" applyFill="1" applyBorder="1"/>
    <xf numFmtId="0" fontId="3" fillId="9" borderId="43" xfId="0" applyFont="1" applyFill="1" applyBorder="1" applyAlignment="1">
      <alignment horizontal="center" vertical="center"/>
    </xf>
    <xf numFmtId="4" fontId="3" fillId="9" borderId="44" xfId="0" applyNumberFormat="1" applyFont="1" applyFill="1" applyBorder="1" applyAlignment="1">
      <alignment horizontal="center" vertical="center"/>
    </xf>
    <xf numFmtId="0" fontId="0" fillId="0" borderId="25" xfId="0" applyBorder="1" applyAlignment="1">
      <alignment horizontal="center" vertical="center"/>
    </xf>
    <xf numFmtId="4" fontId="0" fillId="0" borderId="21" xfId="2" applyNumberFormat="1" applyFont="1" applyBorder="1" applyAlignment="1">
      <alignment horizontal="center"/>
    </xf>
    <xf numFmtId="4" fontId="0" fillId="0" borderId="18" xfId="2" applyNumberFormat="1" applyFont="1" applyBorder="1" applyAlignment="1">
      <alignment horizontal="center" vertical="center"/>
    </xf>
    <xf numFmtId="0" fontId="0" fillId="9" borderId="42" xfId="0" applyFill="1" applyBorder="1"/>
    <xf numFmtId="3" fontId="0" fillId="0" borderId="0" xfId="0" applyNumberFormat="1"/>
    <xf numFmtId="0" fontId="13" fillId="2"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11" fillId="4" borderId="17" xfId="3" applyFont="1" applyFill="1" applyBorder="1" applyAlignment="1" applyProtection="1">
      <alignment horizontal="justify" vertical="center" wrapText="1"/>
      <protection locked="0"/>
    </xf>
    <xf numFmtId="0" fontId="8" fillId="3" borderId="1" xfId="0" applyNumberFormat="1"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14" fontId="8" fillId="3" borderId="1" xfId="0" applyNumberFormat="1" applyFont="1" applyFill="1" applyBorder="1" applyAlignment="1" applyProtection="1">
      <alignment horizontal="center" vertical="center" wrapText="1"/>
    </xf>
    <xf numFmtId="14" fontId="8" fillId="8" borderId="1" xfId="0" applyNumberFormat="1"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protection locked="0"/>
    </xf>
    <xf numFmtId="15" fontId="8" fillId="0" borderId="23" xfId="0" applyNumberFormat="1" applyFont="1" applyFill="1" applyBorder="1" applyAlignment="1">
      <alignment vertical="center" wrapText="1"/>
    </xf>
    <xf numFmtId="9" fontId="8" fillId="0" borderId="21" xfId="0" applyNumberFormat="1" applyFont="1" applyFill="1" applyBorder="1" applyAlignment="1">
      <alignment horizontal="center" vertical="center" wrapText="1"/>
    </xf>
    <xf numFmtId="0" fontId="8" fillId="0" borderId="21" xfId="0" applyFont="1" applyFill="1" applyBorder="1" applyAlignment="1">
      <alignment vertical="center" wrapText="1"/>
    </xf>
    <xf numFmtId="0" fontId="8" fillId="8" borderId="23" xfId="0" applyFont="1" applyFill="1" applyBorder="1" applyAlignment="1">
      <alignment horizontal="center" vertical="center" wrapText="1"/>
    </xf>
    <xf numFmtId="15" fontId="8" fillId="0" borderId="20" xfId="0" applyNumberFormat="1" applyFont="1" applyFill="1" applyBorder="1" applyAlignment="1">
      <alignment horizontal="center" vertical="center" wrapText="1"/>
    </xf>
    <xf numFmtId="0" fontId="8" fillId="0" borderId="0" xfId="0" applyFont="1" applyFill="1" applyAlignment="1">
      <alignment vertical="center" wrapText="1"/>
    </xf>
    <xf numFmtId="9" fontId="8" fillId="3" borderId="1" xfId="0" applyNumberFormat="1" applyFont="1" applyFill="1" applyBorder="1" applyAlignment="1" applyProtection="1">
      <alignment horizontal="center" vertical="center"/>
    </xf>
    <xf numFmtId="0" fontId="8" fillId="0" borderId="1" xfId="0" applyFont="1" applyBorder="1" applyAlignment="1" applyProtection="1">
      <alignment vertical="center" wrapText="1"/>
      <protection locked="0"/>
    </xf>
    <xf numFmtId="0" fontId="8" fillId="0" borderId="21" xfId="0" applyFont="1" applyBorder="1" applyAlignment="1">
      <alignment horizontal="center" vertical="center" wrapText="1"/>
    </xf>
    <xf numFmtId="0" fontId="8" fillId="0" borderId="23" xfId="0" applyFont="1" applyBorder="1" applyAlignment="1" applyProtection="1">
      <alignment horizontal="center" vertical="center"/>
    </xf>
    <xf numFmtId="0" fontId="14" fillId="0"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9" fontId="8" fillId="0" borderId="1" xfId="0" applyNumberFormat="1" applyFont="1" applyBorder="1" applyAlignment="1" applyProtection="1">
      <alignment horizontal="center" vertical="center"/>
    </xf>
    <xf numFmtId="0" fontId="14" fillId="0" borderId="1" xfId="0" applyNumberFormat="1" applyFont="1" applyBorder="1" applyAlignment="1" applyProtection="1">
      <alignment horizontal="center" vertical="center" wrapText="1"/>
    </xf>
    <xf numFmtId="0" fontId="8" fillId="0" borderId="1" xfId="0" applyFont="1" applyFill="1" applyBorder="1" applyAlignment="1" applyProtection="1">
      <alignment vertical="center" wrapText="1"/>
    </xf>
    <xf numFmtId="0" fontId="8" fillId="0" borderId="1" xfId="0" applyFont="1" applyBorder="1" applyAlignment="1" applyProtection="1">
      <alignment horizontal="justify" vertical="center"/>
      <protection locked="0"/>
    </xf>
    <xf numFmtId="0" fontId="14" fillId="0" borderId="1" xfId="0" applyFont="1" applyFill="1" applyBorder="1" applyAlignment="1">
      <alignment horizontal="center" vertical="center"/>
    </xf>
    <xf numFmtId="9" fontId="14" fillId="0" borderId="1" xfId="2" applyFont="1" applyFill="1" applyBorder="1" applyAlignment="1">
      <alignment horizontal="center" vertical="center" wrapText="1"/>
    </xf>
    <xf numFmtId="0" fontId="14" fillId="3" borderId="1" xfId="0" applyFont="1" applyFill="1" applyBorder="1" applyAlignment="1" applyProtection="1">
      <alignment horizontal="center" vertical="center"/>
    </xf>
    <xf numFmtId="0" fontId="14" fillId="3" borderId="1" xfId="0" applyFont="1" applyFill="1" applyBorder="1" applyAlignment="1">
      <alignment vertical="center" wrapText="1"/>
    </xf>
    <xf numFmtId="0" fontId="14" fillId="0" borderId="1" xfId="0" applyFont="1" applyBorder="1" applyAlignment="1">
      <alignment horizontal="center" vertical="center"/>
    </xf>
    <xf numFmtId="0" fontId="14" fillId="0" borderId="22" xfId="0" applyFont="1" applyBorder="1" applyAlignment="1">
      <alignment horizontal="center" vertical="center" wrapText="1"/>
    </xf>
    <xf numFmtId="15" fontId="14" fillId="0" borderId="20" xfId="0" applyNumberFormat="1" applyFont="1" applyBorder="1" applyAlignment="1">
      <alignment horizontal="center" vertical="center"/>
    </xf>
    <xf numFmtId="0" fontId="14" fillId="0" borderId="21" xfId="0" applyFont="1" applyBorder="1" applyAlignment="1">
      <alignment vertical="center" wrapText="1"/>
    </xf>
    <xf numFmtId="0" fontId="8" fillId="0" borderId="1" xfId="0" applyFont="1" applyFill="1" applyBorder="1" applyAlignment="1">
      <alignment horizontal="justify" wrapText="1"/>
    </xf>
    <xf numFmtId="0" fontId="20" fillId="0" borderId="1" xfId="0" applyFont="1" applyFill="1" applyBorder="1" applyAlignment="1" applyProtection="1">
      <alignment vertical="center" wrapText="1"/>
    </xf>
    <xf numFmtId="0" fontId="14"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justify" vertical="center"/>
      <protection locked="0"/>
    </xf>
    <xf numFmtId="0" fontId="8" fillId="0" borderId="21" xfId="0" applyFont="1" applyBorder="1" applyAlignment="1">
      <alignment horizontal="justify" vertical="center" wrapText="1"/>
    </xf>
    <xf numFmtId="0" fontId="8" fillId="3" borderId="1" xfId="0" applyFont="1" applyFill="1" applyBorder="1" applyAlignment="1" applyProtection="1">
      <alignment vertical="center" wrapText="1"/>
      <protection locked="0"/>
    </xf>
    <xf numFmtId="0" fontId="8" fillId="0" borderId="21" xfId="0" applyFont="1" applyBorder="1" applyAlignment="1">
      <alignment horizontal="justify" vertical="center"/>
    </xf>
    <xf numFmtId="15" fontId="14" fillId="0" borderId="23" xfId="0" applyNumberFormat="1" applyFont="1" applyBorder="1" applyAlignment="1">
      <alignment horizontal="center" vertical="center"/>
    </xf>
    <xf numFmtId="9" fontId="8" fillId="0" borderId="1" xfId="3" applyNumberFormat="1"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15" fontId="30" fillId="0" borderId="23" xfId="0" applyNumberFormat="1" applyFont="1" applyBorder="1" applyAlignment="1">
      <alignment horizontal="center" vertical="center"/>
    </xf>
    <xf numFmtId="0" fontId="14" fillId="0" borderId="1" xfId="0" applyFont="1" applyBorder="1" applyAlignment="1">
      <alignment vertical="center" wrapText="1"/>
    </xf>
    <xf numFmtId="0" fontId="30" fillId="0" borderId="1" xfId="0" applyFont="1" applyBorder="1" applyAlignment="1">
      <alignment horizontal="center" vertical="center" wrapText="1"/>
    </xf>
    <xf numFmtId="9" fontId="30" fillId="0" borderId="1" xfId="2" applyFont="1" applyFill="1" applyBorder="1" applyAlignment="1">
      <alignment horizontal="center" vertical="center" wrapText="1"/>
    </xf>
    <xf numFmtId="0" fontId="8" fillId="0" borderId="0" xfId="0" applyFont="1" applyBorder="1" applyAlignment="1">
      <alignment horizontal="center" vertical="center"/>
    </xf>
    <xf numFmtId="0" fontId="8" fillId="0" borderId="20" xfId="0" applyFont="1" applyFill="1" applyBorder="1" applyAlignment="1" applyProtection="1">
      <alignment horizontal="center" vertical="center"/>
    </xf>
    <xf numFmtId="10" fontId="26" fillId="16" borderId="26" xfId="2" applyNumberFormat="1" applyFont="1" applyFill="1" applyBorder="1" applyAlignment="1">
      <alignment horizontal="center" vertical="center"/>
    </xf>
    <xf numFmtId="10" fontId="26" fillId="16" borderId="27" xfId="0" applyNumberFormat="1" applyFont="1" applyFill="1" applyBorder="1" applyAlignment="1">
      <alignment horizontal="center" vertical="center"/>
    </xf>
    <xf numFmtId="10" fontId="26" fillId="16" borderId="28" xfId="2" applyNumberFormat="1" applyFont="1" applyFill="1" applyBorder="1" applyAlignment="1">
      <alignment horizontal="center" vertical="center"/>
    </xf>
    <xf numFmtId="10" fontId="26" fillId="16" borderId="27" xfId="2" applyNumberFormat="1" applyFont="1" applyFill="1" applyBorder="1" applyAlignment="1">
      <alignment horizontal="center" vertical="center"/>
    </xf>
    <xf numFmtId="15" fontId="16" fillId="0" borderId="1" xfId="0" applyNumberFormat="1" applyFont="1" applyBorder="1" applyAlignment="1">
      <alignment horizontal="center" vertical="center" wrapText="1"/>
    </xf>
    <xf numFmtId="0" fontId="16" fillId="8" borderId="1" xfId="0" applyFont="1" applyFill="1" applyBorder="1" applyAlignment="1">
      <alignment horizontal="center" vertical="center" wrapText="1"/>
    </xf>
    <xf numFmtId="0" fontId="0" fillId="0" borderId="0" xfId="0" applyAlignment="1">
      <alignment horizontal="center" vertical="center"/>
    </xf>
    <xf numFmtId="0" fontId="0" fillId="0" borderId="0" xfId="0" applyFill="1"/>
    <xf numFmtId="9" fontId="0" fillId="0" borderId="0" xfId="0" applyNumberFormat="1"/>
    <xf numFmtId="9" fontId="0" fillId="0" borderId="0" xfId="0" applyNumberFormat="1" applyAlignment="1">
      <alignment horizontal="center" vertical="center"/>
    </xf>
    <xf numFmtId="0" fontId="0" fillId="0" borderId="1" xfId="0" applyBorder="1"/>
    <xf numFmtId="9" fontId="0" fillId="0" borderId="1" xfId="0" applyNumberFormat="1" applyBorder="1" applyAlignment="1">
      <alignment horizontal="center" vertical="center"/>
    </xf>
    <xf numFmtId="9" fontId="0" fillId="0" borderId="1" xfId="0" applyNumberFormat="1" applyBorder="1"/>
    <xf numFmtId="0" fontId="0" fillId="0" borderId="25" xfId="0" applyBorder="1"/>
    <xf numFmtId="0" fontId="3" fillId="0" borderId="26" xfId="0" applyFont="1" applyBorder="1" applyAlignment="1">
      <alignment horizontal="center" vertical="center"/>
    </xf>
    <xf numFmtId="0" fontId="0" fillId="0" borderId="27" xfId="0" applyBorder="1" applyAlignment="1">
      <alignment horizontal="center" vertical="center"/>
    </xf>
    <xf numFmtId="0" fontId="0" fillId="0" borderId="34" xfId="0" applyBorder="1"/>
    <xf numFmtId="9" fontId="0" fillId="0" borderId="21" xfId="0" applyNumberFormat="1" applyBorder="1"/>
    <xf numFmtId="0" fontId="0" fillId="0" borderId="21" xfId="0" applyBorder="1"/>
    <xf numFmtId="0" fontId="26" fillId="0" borderId="26" xfId="0" applyFont="1" applyFill="1" applyBorder="1" applyAlignment="1">
      <alignment horizontal="left" vertical="center" wrapText="1"/>
    </xf>
    <xf numFmtId="9" fontId="0" fillId="0" borderId="26" xfId="0" applyNumberFormat="1" applyFill="1" applyBorder="1" applyAlignment="1">
      <alignment horizontal="center" vertical="center"/>
    </xf>
    <xf numFmtId="9" fontId="0" fillId="0" borderId="26" xfId="0" applyNumberFormat="1" applyFill="1" applyBorder="1" applyAlignment="1">
      <alignment vertical="center"/>
    </xf>
    <xf numFmtId="9" fontId="0" fillId="0" borderId="27" xfId="0" applyNumberFormat="1" applyFill="1" applyBorder="1" applyAlignment="1">
      <alignment vertical="center"/>
    </xf>
    <xf numFmtId="9" fontId="0" fillId="0" borderId="25" xfId="0" applyNumberFormat="1" applyBorder="1" applyAlignment="1">
      <alignment horizontal="center" vertical="center"/>
    </xf>
    <xf numFmtId="0" fontId="0" fillId="0" borderId="50" xfId="0" applyBorder="1"/>
    <xf numFmtId="0" fontId="0" fillId="0" borderId="30" xfId="0" applyBorder="1"/>
    <xf numFmtId="9" fontId="0" fillId="0" borderId="26" xfId="0" applyNumberFormat="1" applyBorder="1" applyAlignment="1">
      <alignment horizontal="center" vertical="center"/>
    </xf>
    <xf numFmtId="0" fontId="3" fillId="21" borderId="42" xfId="0" applyFont="1" applyFill="1" applyBorder="1" applyAlignment="1">
      <alignment horizontal="center" vertical="center"/>
    </xf>
    <xf numFmtId="0" fontId="3" fillId="21" borderId="43" xfId="0" applyFont="1" applyFill="1" applyBorder="1" applyAlignment="1">
      <alignment horizontal="center" vertical="center" wrapText="1"/>
    </xf>
    <xf numFmtId="166" fontId="0" fillId="0" borderId="25" xfId="2" applyNumberFormat="1" applyFont="1" applyBorder="1" applyAlignment="1">
      <alignment horizontal="center"/>
    </xf>
    <xf numFmtId="0" fontId="0" fillId="0" borderId="34" xfId="0" applyBorder="1" applyAlignment="1">
      <alignment horizontal="center" vertical="center"/>
    </xf>
    <xf numFmtId="9" fontId="0" fillId="0" borderId="17" xfId="0" applyNumberFormat="1" applyBorder="1" applyAlignment="1">
      <alignment horizontal="center" vertical="center"/>
    </xf>
    <xf numFmtId="0" fontId="0" fillId="0" borderId="17" xfId="0" applyBorder="1" applyAlignment="1">
      <alignment horizontal="center" vertical="center"/>
    </xf>
    <xf numFmtId="166" fontId="0" fillId="0" borderId="17" xfId="2" applyNumberFormat="1" applyFont="1" applyBorder="1" applyAlignment="1">
      <alignment horizontal="center"/>
    </xf>
    <xf numFmtId="0" fontId="0" fillId="3" borderId="0" xfId="0" applyFill="1"/>
    <xf numFmtId="0" fontId="10" fillId="0" borderId="23" xfId="0" applyFont="1" applyFill="1" applyBorder="1" applyAlignment="1">
      <alignment horizontal="center" vertical="center"/>
    </xf>
    <xf numFmtId="0" fontId="10" fillId="0" borderId="1" xfId="0" applyFont="1" applyFill="1" applyBorder="1" applyAlignment="1">
      <alignment horizontal="center" vertical="center"/>
    </xf>
    <xf numFmtId="0" fontId="3" fillId="21" borderId="44" xfId="0" applyFont="1" applyFill="1" applyBorder="1" applyAlignment="1">
      <alignment horizontal="center" vertical="center" wrapText="1"/>
    </xf>
    <xf numFmtId="0" fontId="0" fillId="0" borderId="26" xfId="0" applyBorder="1" applyAlignment="1">
      <alignment horizontal="center" vertical="center"/>
    </xf>
    <xf numFmtId="166" fontId="0" fillId="0" borderId="26" xfId="2" applyNumberFormat="1" applyFont="1" applyBorder="1" applyAlignment="1">
      <alignment horizontal="center"/>
    </xf>
    <xf numFmtId="0" fontId="0" fillId="0" borderId="52" xfId="0" applyBorder="1"/>
    <xf numFmtId="0" fontId="0" fillId="0" borderId="18" xfId="0" applyBorder="1" applyAlignment="1">
      <alignment horizontal="center" vertical="center"/>
    </xf>
    <xf numFmtId="0" fontId="3" fillId="0" borderId="51" xfId="0" applyFont="1" applyBorder="1" applyAlignment="1">
      <alignment horizontal="center"/>
    </xf>
    <xf numFmtId="0" fontId="0" fillId="0" borderId="36" xfId="0" applyBorder="1" applyAlignment="1">
      <alignment horizontal="center"/>
    </xf>
    <xf numFmtId="9" fontId="0" fillId="0" borderId="36" xfId="2" applyFont="1" applyBorder="1" applyAlignment="1">
      <alignment horizontal="center"/>
    </xf>
    <xf numFmtId="0" fontId="0" fillId="0" borderId="37" xfId="0" applyBorder="1" applyAlignment="1">
      <alignment horizontal="center"/>
    </xf>
    <xf numFmtId="0" fontId="0" fillId="0" borderId="27" xfId="0" applyBorder="1" applyAlignment="1">
      <alignment horizontal="center"/>
    </xf>
    <xf numFmtId="15" fontId="0"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vertical="center"/>
    </xf>
    <xf numFmtId="15" fontId="0" fillId="0" borderId="1" xfId="0" applyNumberFormat="1" applyFont="1" applyBorder="1" applyAlignment="1">
      <alignment horizontal="center" vertical="center"/>
    </xf>
    <xf numFmtId="15"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9" fontId="0" fillId="0" borderId="1" xfId="0" applyNumberFormat="1"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1" xfId="0" applyFont="1" applyBorder="1" applyAlignment="1">
      <alignment vertical="center" wrapText="1"/>
    </xf>
    <xf numFmtId="3" fontId="8" fillId="3" borderId="1" xfId="0" applyNumberFormat="1" applyFont="1" applyFill="1" applyBorder="1" applyAlignment="1">
      <alignment horizontal="center" vertical="center"/>
    </xf>
    <xf numFmtId="0" fontId="32" fillId="0" borderId="1" xfId="0" applyFont="1" applyBorder="1" applyAlignment="1">
      <alignment horizontal="center" vertical="center" wrapText="1"/>
    </xf>
    <xf numFmtId="1" fontId="8" fillId="3" borderId="1" xfId="0" applyNumberFormat="1" applyFont="1" applyFill="1" applyBorder="1" applyAlignment="1">
      <alignment horizontal="center" vertical="center"/>
    </xf>
    <xf numFmtId="167" fontId="8" fillId="0" borderId="1" xfId="0" applyNumberFormat="1" applyFont="1" applyFill="1" applyBorder="1" applyAlignment="1">
      <alignment horizontal="justify" vertical="center" wrapText="1"/>
    </xf>
    <xf numFmtId="0" fontId="8" fillId="0" borderId="22" xfId="0" applyNumberFormat="1" applyFont="1" applyBorder="1" applyAlignment="1">
      <alignment horizontal="center" vertical="center"/>
    </xf>
    <xf numFmtId="0" fontId="8" fillId="0" borderId="22" xfId="0" applyNumberFormat="1" applyFont="1" applyBorder="1" applyAlignment="1">
      <alignment horizontal="center" vertical="top"/>
    </xf>
    <xf numFmtId="0" fontId="8" fillId="3" borderId="22" xfId="0" applyNumberFormat="1" applyFont="1" applyFill="1" applyBorder="1" applyAlignment="1" applyProtection="1">
      <alignment horizontal="center" vertical="center"/>
    </xf>
    <xf numFmtId="9" fontId="8" fillId="0" borderId="22" xfId="0" applyNumberFormat="1" applyFont="1" applyBorder="1" applyAlignment="1">
      <alignment horizontal="center" vertical="center"/>
    </xf>
    <xf numFmtId="9" fontId="8" fillId="0" borderId="22" xfId="0" applyNumberFormat="1" applyFont="1" applyFill="1" applyBorder="1" applyAlignment="1">
      <alignment horizontal="center" vertical="center"/>
    </xf>
    <xf numFmtId="9" fontId="8" fillId="0" borderId="22" xfId="2" applyFont="1" applyBorder="1" applyAlignment="1">
      <alignment horizontal="center" vertical="center"/>
    </xf>
    <xf numFmtId="15" fontId="8" fillId="0" borderId="23" xfId="0" applyNumberFormat="1" applyFont="1" applyFill="1" applyBorder="1" applyAlignment="1" applyProtection="1">
      <alignment horizontal="center" vertical="top" wrapText="1"/>
    </xf>
    <xf numFmtId="0" fontId="0" fillId="0" borderId="23" xfId="0" applyFont="1" applyFill="1" applyBorder="1" applyAlignment="1">
      <alignment horizontal="justify" vertical="center" wrapText="1"/>
    </xf>
    <xf numFmtId="0" fontId="8" fillId="0" borderId="23" xfId="0" applyFont="1" applyBorder="1" applyAlignment="1">
      <alignment horizontal="justify" vertical="top" wrapText="1"/>
    </xf>
    <xf numFmtId="167" fontId="8" fillId="0" borderId="23" xfId="0" applyNumberFormat="1" applyFont="1" applyFill="1" applyBorder="1" applyAlignment="1">
      <alignment horizontal="justify" vertical="center" wrapText="1"/>
    </xf>
    <xf numFmtId="0" fontId="8" fillId="0" borderId="52" xfId="0" applyFont="1" applyBorder="1" applyAlignment="1" applyProtection="1">
      <alignment horizontal="center" vertical="center"/>
    </xf>
    <xf numFmtId="0" fontId="8" fillId="8" borderId="17"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15" fontId="8" fillId="0" borderId="17" xfId="0" applyNumberFormat="1" applyFont="1" applyBorder="1" applyAlignment="1" applyProtection="1">
      <alignment horizontal="center" vertical="center"/>
    </xf>
    <xf numFmtId="0" fontId="8" fillId="0" borderId="17" xfId="0" applyFont="1" applyFill="1" applyBorder="1" applyAlignment="1" applyProtection="1">
      <alignment horizontal="justify" vertical="top" wrapText="1"/>
    </xf>
    <xf numFmtId="0" fontId="8" fillId="8" borderId="17" xfId="0" applyFont="1" applyFill="1" applyBorder="1" applyAlignment="1" applyProtection="1">
      <alignment horizontal="center" vertical="center"/>
    </xf>
    <xf numFmtId="0" fontId="8" fillId="0" borderId="17" xfId="0" applyFont="1" applyBorder="1" applyAlignment="1" applyProtection="1">
      <alignment vertical="center"/>
    </xf>
    <xf numFmtId="0" fontId="8" fillId="8" borderId="17" xfId="0" applyFont="1" applyFill="1" applyBorder="1" applyAlignment="1" applyProtection="1">
      <alignment horizontal="center" vertical="center" wrapText="1"/>
      <protection locked="0"/>
    </xf>
    <xf numFmtId="15" fontId="8" fillId="0" borderId="18" xfId="0" applyNumberFormat="1" applyFont="1" applyFill="1" applyBorder="1" applyAlignment="1" applyProtection="1">
      <alignment horizontal="center" vertical="center" wrapText="1"/>
    </xf>
    <xf numFmtId="15" fontId="8" fillId="0" borderId="16" xfId="0" applyNumberFormat="1" applyFont="1" applyBorder="1" applyAlignment="1">
      <alignment horizontal="center" vertical="center"/>
    </xf>
    <xf numFmtId="0" fontId="8" fillId="0" borderId="17" xfId="0" applyFont="1" applyFill="1" applyBorder="1" applyAlignment="1">
      <alignment horizontal="justify" vertical="center"/>
    </xf>
    <xf numFmtId="0" fontId="8" fillId="0" borderId="17" xfId="0" applyFont="1" applyFill="1" applyBorder="1" applyAlignment="1">
      <alignment horizontal="center" vertical="center"/>
    </xf>
    <xf numFmtId="9" fontId="8" fillId="0" borderId="17"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8"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15" fontId="8" fillId="0" borderId="17" xfId="0" applyNumberFormat="1" applyFont="1" applyBorder="1" applyAlignment="1">
      <alignment horizontal="center" vertical="center"/>
    </xf>
    <xf numFmtId="0" fontId="8" fillId="0" borderId="17" xfId="0" applyFont="1" applyFill="1" applyBorder="1" applyAlignment="1">
      <alignment horizontal="justify" vertical="top" wrapText="1"/>
    </xf>
    <xf numFmtId="0" fontId="8" fillId="8" borderId="19"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7" xfId="0" applyFont="1" applyFill="1" applyBorder="1" applyAlignment="1">
      <alignment horizontal="justify" vertical="center" wrapText="1"/>
    </xf>
    <xf numFmtId="0" fontId="8" fillId="8" borderId="17" xfId="0" applyFont="1" applyFill="1" applyBorder="1" applyAlignment="1">
      <alignment horizontal="center" vertical="center"/>
    </xf>
    <xf numFmtId="0" fontId="8" fillId="0" borderId="17" xfId="0" applyFont="1" applyFill="1" applyBorder="1" applyAlignment="1">
      <alignment vertical="center"/>
    </xf>
    <xf numFmtId="0" fontId="0" fillId="0" borderId="17" xfId="0" applyFont="1" applyFill="1" applyBorder="1" applyAlignment="1">
      <alignment horizontal="center" vertical="center" wrapText="1"/>
    </xf>
    <xf numFmtId="15" fontId="8" fillId="0" borderId="18" xfId="0" applyNumberFormat="1" applyFont="1" applyFill="1" applyBorder="1" applyAlignment="1">
      <alignment horizontal="center" vertical="center" wrapText="1"/>
    </xf>
    <xf numFmtId="0" fontId="8" fillId="9" borderId="18" xfId="0" applyFont="1" applyFill="1" applyBorder="1" applyAlignment="1">
      <alignment horizontal="center" vertical="center"/>
    </xf>
    <xf numFmtId="0" fontId="8" fillId="0" borderId="50" xfId="0" applyFont="1" applyBorder="1" applyAlignment="1" applyProtection="1">
      <alignment horizontal="center" vertical="center"/>
    </xf>
    <xf numFmtId="0" fontId="8" fillId="8" borderId="25" xfId="0" applyFont="1" applyFill="1" applyBorder="1" applyAlignment="1">
      <alignment horizontal="center" vertical="center" wrapText="1"/>
    </xf>
    <xf numFmtId="0" fontId="8" fillId="0" borderId="25" xfId="0" applyFont="1" applyFill="1" applyBorder="1" applyAlignment="1">
      <alignment horizontal="center" vertical="center" wrapText="1"/>
    </xf>
    <xf numFmtId="15" fontId="8" fillId="0" borderId="25" xfId="0" applyNumberFormat="1" applyFont="1" applyBorder="1" applyAlignment="1">
      <alignment horizontal="center" vertical="center"/>
    </xf>
    <xf numFmtId="0" fontId="8" fillId="0" borderId="25" xfId="0" applyFont="1" applyFill="1" applyBorder="1" applyAlignment="1">
      <alignment horizontal="justify" vertical="top" wrapText="1"/>
    </xf>
    <xf numFmtId="0" fontId="8" fillId="8" borderId="53"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25" xfId="0" applyFont="1" applyFill="1" applyBorder="1" applyAlignment="1">
      <alignment horizontal="justify" vertical="center" wrapText="1"/>
    </xf>
    <xf numFmtId="0" fontId="8" fillId="0" borderId="25" xfId="0" applyFont="1" applyFill="1" applyBorder="1" applyAlignment="1">
      <alignment vertical="center"/>
    </xf>
    <xf numFmtId="0" fontId="0" fillId="0" borderId="25" xfId="0" applyFont="1" applyFill="1" applyBorder="1" applyAlignment="1">
      <alignment horizontal="center" vertical="center" wrapText="1"/>
    </xf>
    <xf numFmtId="15" fontId="8" fillId="0" borderId="34" xfId="0" applyNumberFormat="1" applyFont="1" applyFill="1" applyBorder="1" applyAlignment="1">
      <alignment horizontal="center" vertical="center" wrapText="1"/>
    </xf>
    <xf numFmtId="0" fontId="8" fillId="9" borderId="34" xfId="0" applyFont="1" applyFill="1" applyBorder="1" applyAlignment="1">
      <alignment horizontal="center" vertical="center"/>
    </xf>
    <xf numFmtId="0" fontId="8" fillId="0" borderId="25" xfId="0" applyFont="1" applyBorder="1" applyAlignment="1">
      <alignment vertical="center"/>
    </xf>
    <xf numFmtId="15" fontId="8" fillId="0" borderId="35" xfId="0" applyNumberFormat="1" applyFont="1" applyBorder="1" applyAlignment="1">
      <alignment vertical="center"/>
    </xf>
    <xf numFmtId="0" fontId="8" fillId="0" borderId="34" xfId="0" applyFont="1" applyBorder="1" applyAlignment="1">
      <alignment horizontal="center" vertical="center"/>
    </xf>
    <xf numFmtId="0" fontId="8" fillId="0" borderId="1" xfId="0" applyNumberFormat="1" applyFont="1" applyFill="1" applyBorder="1" applyAlignment="1">
      <alignment horizontal="center" vertical="center"/>
    </xf>
    <xf numFmtId="15" fontId="8" fillId="0" borderId="1" xfId="0" applyNumberFormat="1" applyFont="1" applyFill="1" applyBorder="1" applyAlignment="1">
      <alignment horizontal="center" vertical="top" wrapText="1"/>
    </xf>
    <xf numFmtId="0" fontId="0" fillId="0" borderId="1" xfId="0" applyFont="1" applyFill="1" applyBorder="1" applyAlignment="1">
      <alignment vertical="center" wrapText="1"/>
    </xf>
    <xf numFmtId="0" fontId="0" fillId="0" borderId="1" xfId="0" applyFont="1" applyBorder="1" applyAlignment="1">
      <alignment horizontal="left" vertical="center" wrapText="1"/>
    </xf>
    <xf numFmtId="0" fontId="8" fillId="0" borderId="0" xfId="0" applyNumberFormat="1" applyFont="1" applyFill="1" applyAlignment="1">
      <alignment horizontal="center" vertical="center"/>
    </xf>
    <xf numFmtId="0" fontId="8" fillId="0" borderId="0" xfId="0" applyFont="1" applyFill="1" applyAlignment="1">
      <alignment horizontal="left" vertical="center"/>
    </xf>
    <xf numFmtId="0" fontId="8" fillId="3" borderId="1" xfId="0" applyFont="1" applyFill="1" applyBorder="1" applyAlignment="1" applyProtection="1">
      <alignment horizontal="justify" vertical="top" wrapText="1"/>
    </xf>
    <xf numFmtId="0" fontId="8" fillId="9" borderId="1" xfId="0" applyFont="1" applyFill="1" applyBorder="1" applyAlignment="1" applyProtection="1">
      <alignment horizontal="justify" vertical="center" wrapText="1"/>
    </xf>
    <xf numFmtId="0" fontId="16" fillId="8" borderId="1" xfId="0" applyFont="1" applyFill="1" applyBorder="1" applyAlignment="1">
      <alignment horizontal="center" vertical="center"/>
    </xf>
    <xf numFmtId="0" fontId="16" fillId="0" borderId="1" xfId="0" applyFont="1" applyFill="1" applyBorder="1" applyAlignment="1">
      <alignment vertical="top"/>
    </xf>
    <xf numFmtId="9" fontId="16" fillId="0" borderId="1" xfId="3"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8" fillId="3" borderId="1" xfId="0" applyFont="1" applyFill="1" applyBorder="1" applyAlignment="1">
      <alignment horizontal="justify" vertical="top" wrapText="1"/>
    </xf>
    <xf numFmtId="0" fontId="8" fillId="0" borderId="1" xfId="0" applyFont="1" applyFill="1" applyBorder="1" applyAlignment="1" applyProtection="1">
      <alignment horizontal="center" vertical="center"/>
    </xf>
    <xf numFmtId="0" fontId="8" fillId="0" borderId="23" xfId="0" applyFont="1" applyFill="1" applyBorder="1" applyAlignment="1" applyProtection="1">
      <alignment horizontal="justify" vertical="center" wrapText="1"/>
    </xf>
    <xf numFmtId="9" fontId="8" fillId="0" borderId="1" xfId="0" applyNumberFormat="1" applyFont="1" applyFill="1" applyBorder="1" applyAlignment="1" applyProtection="1">
      <alignment horizontal="center" vertical="center"/>
    </xf>
    <xf numFmtId="0" fontId="8" fillId="0" borderId="1" xfId="1" applyNumberFormat="1" applyFont="1" applyFill="1" applyBorder="1" applyAlignment="1">
      <alignment horizontal="center" vertical="center" wrapText="1"/>
    </xf>
    <xf numFmtId="0" fontId="16" fillId="0" borderId="1" xfId="0" applyFont="1" applyFill="1" applyBorder="1" applyAlignment="1">
      <alignment vertical="top" wrapText="1"/>
    </xf>
    <xf numFmtId="3" fontId="16" fillId="0" borderId="1" xfId="0" applyNumberFormat="1" applyFont="1" applyFill="1" applyBorder="1" applyAlignment="1">
      <alignment horizontal="center" vertical="center"/>
    </xf>
    <xf numFmtId="9" fontId="8" fillId="0" borderId="1" xfId="0" applyNumberFormat="1" applyFont="1" applyBorder="1" applyAlignment="1" applyProtection="1">
      <alignment horizontal="center" vertical="center" wrapText="1"/>
    </xf>
    <xf numFmtId="0" fontId="16" fillId="3" borderId="1" xfId="0" applyFont="1" applyFill="1" applyBorder="1" applyAlignment="1">
      <alignment horizontal="left" vertical="top" wrapText="1"/>
    </xf>
    <xf numFmtId="0" fontId="16" fillId="0" borderId="1" xfId="0" applyFont="1" applyFill="1" applyBorder="1" applyAlignment="1">
      <alignment horizontal="center" vertical="top" wrapText="1"/>
    </xf>
    <xf numFmtId="9" fontId="16" fillId="0" borderId="1" xfId="2" applyFont="1" applyFill="1" applyBorder="1" applyAlignment="1">
      <alignment horizontal="center" vertical="center"/>
    </xf>
    <xf numFmtId="9" fontId="16" fillId="0" borderId="1" xfId="0" applyNumberFormat="1" applyFont="1" applyBorder="1" applyAlignment="1">
      <alignment horizontal="center" vertical="center" wrapText="1"/>
    </xf>
    <xf numFmtId="9" fontId="16" fillId="0" borderId="1" xfId="2" applyFont="1" applyFill="1" applyBorder="1" applyAlignment="1">
      <alignment horizontal="center" vertical="center" wrapText="1"/>
    </xf>
    <xf numFmtId="0" fontId="16" fillId="0" borderId="1" xfId="0" applyFont="1" applyFill="1" applyBorder="1" applyAlignment="1">
      <alignment horizontal="left" vertical="top" wrapText="1"/>
    </xf>
    <xf numFmtId="9" fontId="16" fillId="0" borderId="1" xfId="0" applyNumberFormat="1" applyFont="1" applyFill="1" applyBorder="1" applyAlignment="1">
      <alignment horizontal="center" vertical="center"/>
    </xf>
    <xf numFmtId="0" fontId="0" fillId="8" borderId="1" xfId="0" applyFont="1" applyFill="1" applyBorder="1" applyAlignment="1">
      <alignment horizontal="center" vertical="center"/>
    </xf>
    <xf numFmtId="0" fontId="0" fillId="0" borderId="1" xfId="0" applyFont="1" applyFill="1" applyBorder="1" applyAlignment="1">
      <alignment horizontal="left"/>
    </xf>
    <xf numFmtId="49" fontId="0" fillId="0" borderId="17"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34" fillId="0" borderId="1" xfId="0" applyFont="1" applyBorder="1" applyAlignment="1">
      <alignment horizontal="center" vertical="center" wrapText="1"/>
    </xf>
    <xf numFmtId="9" fontId="8" fillId="3" borderId="1"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16" fillId="0" borderId="22" xfId="0" applyFont="1" applyFill="1" applyBorder="1" applyAlignment="1">
      <alignment horizontal="left" vertical="top" wrapText="1"/>
    </xf>
    <xf numFmtId="0" fontId="16" fillId="0" borderId="22" xfId="0" applyFont="1" applyFill="1" applyBorder="1" applyAlignment="1">
      <alignment vertical="top" wrapText="1"/>
    </xf>
    <xf numFmtId="0" fontId="16" fillId="0" borderId="1" xfId="0" applyFont="1" applyBorder="1" applyAlignment="1">
      <alignment horizontal="center" vertical="center" wrapText="1" shrinkToFit="1"/>
    </xf>
    <xf numFmtId="0" fontId="20" fillId="0" borderId="23" xfId="0" applyFont="1" applyBorder="1" applyAlignment="1">
      <alignment horizontal="left" vertical="top" wrapText="1"/>
    </xf>
    <xf numFmtId="0" fontId="8" fillId="0" borderId="23" xfId="0" applyFont="1" applyBorder="1" applyAlignment="1">
      <alignment vertical="top" wrapText="1"/>
    </xf>
    <xf numFmtId="0" fontId="8" fillId="0" borderId="0" xfId="0" applyFont="1" applyBorder="1" applyAlignment="1">
      <alignment horizontal="left" vertical="top" wrapText="1"/>
    </xf>
    <xf numFmtId="0" fontId="8" fillId="0" borderId="25" xfId="0" applyFont="1" applyBorder="1" applyAlignment="1">
      <alignment vertical="top" wrapText="1"/>
    </xf>
    <xf numFmtId="0" fontId="8" fillId="0" borderId="25" xfId="0" applyFont="1" applyBorder="1" applyAlignment="1">
      <alignment horizontal="left" vertical="top" wrapText="1"/>
    </xf>
    <xf numFmtId="0" fontId="0" fillId="8" borderId="25" xfId="0" applyFont="1" applyFill="1" applyBorder="1" applyAlignment="1">
      <alignment horizontal="center" vertical="center"/>
    </xf>
    <xf numFmtId="9" fontId="0" fillId="0" borderId="1" xfId="0" applyNumberFormat="1" applyFont="1" applyFill="1" applyBorder="1" applyAlignment="1">
      <alignment horizontal="center" vertical="center"/>
    </xf>
    <xf numFmtId="0" fontId="8" fillId="0" borderId="0" xfId="0" applyFont="1" applyBorder="1" applyAlignment="1">
      <alignment vertical="top" wrapText="1"/>
    </xf>
    <xf numFmtId="0" fontId="0" fillId="0" borderId="0" xfId="0" applyFont="1" applyFill="1" applyBorder="1" applyAlignment="1">
      <alignment horizontal="left"/>
    </xf>
    <xf numFmtId="0" fontId="0" fillId="0" borderId="1" xfId="0" applyFont="1" applyBorder="1" applyAlignment="1">
      <alignment horizontal="justify" vertical="center" wrapText="1"/>
    </xf>
    <xf numFmtId="9" fontId="0" fillId="0" borderId="1" xfId="2" applyFont="1" applyFill="1" applyBorder="1" applyAlignment="1">
      <alignment horizontal="center" vertical="center" wrapText="1"/>
    </xf>
    <xf numFmtId="0" fontId="0" fillId="0" borderId="0" xfId="0" applyFont="1" applyBorder="1" applyAlignment="1">
      <alignment horizontal="center" vertical="center" wrapText="1"/>
    </xf>
    <xf numFmtId="0" fontId="8" fillId="3" borderId="23" xfId="0" applyFont="1" applyFill="1" applyBorder="1" applyAlignment="1" applyProtection="1">
      <alignment horizontal="center" vertical="center" wrapText="1"/>
    </xf>
    <xf numFmtId="0" fontId="8" fillId="0" borderId="25" xfId="0" applyFont="1" applyFill="1" applyBorder="1" applyAlignment="1" applyProtection="1">
      <alignment horizontal="justify" vertical="center" wrapText="1"/>
    </xf>
    <xf numFmtId="0" fontId="8" fillId="3" borderId="0" xfId="0" applyFont="1" applyFill="1" applyBorder="1" applyAlignment="1" applyProtection="1">
      <alignment horizontal="center" vertical="center" wrapText="1"/>
    </xf>
    <xf numFmtId="0" fontId="8" fillId="0" borderId="20"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7" xfId="0" applyFont="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15" fontId="8" fillId="0" borderId="35" xfId="0" applyNumberFormat="1" applyFont="1" applyFill="1" applyBorder="1" applyAlignment="1">
      <alignment horizontal="center" vertical="center"/>
    </xf>
    <xf numFmtId="0" fontId="8" fillId="0" borderId="25" xfId="0" applyFont="1" applyFill="1" applyBorder="1" applyAlignment="1">
      <alignment horizontal="center" vertical="center"/>
    </xf>
    <xf numFmtId="9" fontId="8" fillId="0" borderId="25" xfId="0" applyNumberFormat="1" applyFont="1" applyFill="1" applyBorder="1" applyAlignment="1">
      <alignment horizontal="center" vertical="center"/>
    </xf>
    <xf numFmtId="15" fontId="8" fillId="0" borderId="16"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Fill="1" applyBorder="1" applyAlignment="1">
      <alignment horizontal="center" vertical="center" wrapText="1"/>
    </xf>
    <xf numFmtId="0" fontId="0" fillId="8" borderId="22" xfId="0" applyFont="1" applyFill="1" applyBorder="1" applyAlignment="1">
      <alignment horizontal="center" vertical="center" wrapText="1"/>
    </xf>
    <xf numFmtId="0" fontId="20" fillId="0" borderId="1" xfId="0" applyFont="1" applyFill="1" applyBorder="1" applyAlignment="1">
      <alignment horizontal="left" vertical="top" wrapText="1"/>
    </xf>
    <xf numFmtId="0" fontId="8" fillId="0" borderId="1" xfId="0" applyNumberFormat="1" applyFont="1" applyBorder="1" applyAlignment="1">
      <alignment horizontal="center" vertical="center" wrapText="1"/>
    </xf>
    <xf numFmtId="167" fontId="8" fillId="24" borderId="1" xfId="0" applyNumberFormat="1" applyFont="1" applyFill="1" applyBorder="1" applyAlignment="1">
      <alignment horizontal="center" vertical="center" wrapText="1"/>
    </xf>
    <xf numFmtId="167" fontId="20" fillId="0" borderId="1" xfId="0" applyNumberFormat="1" applyFont="1" applyBorder="1" applyAlignment="1">
      <alignment vertical="top" wrapText="1"/>
    </xf>
    <xf numFmtId="167" fontId="8" fillId="0" borderId="1" xfId="0" applyNumberFormat="1" applyFont="1" applyBorder="1" applyAlignment="1">
      <alignment vertical="top" wrapText="1"/>
    </xf>
    <xf numFmtId="167" fontId="8" fillId="0" borderId="1" xfId="0" applyNumberFormat="1" applyFont="1" applyBorder="1" applyAlignment="1">
      <alignment vertical="center" wrapText="1"/>
    </xf>
    <xf numFmtId="167" fontId="8" fillId="23" borderId="1" xfId="0" applyNumberFormat="1" applyFont="1" applyFill="1" applyBorder="1" applyAlignment="1">
      <alignment horizontal="center" vertical="center" wrapText="1"/>
    </xf>
    <xf numFmtId="167" fontId="8" fillId="22" borderId="1" xfId="0" applyNumberFormat="1" applyFont="1" applyFill="1" applyBorder="1" applyAlignment="1">
      <alignment horizontal="center" vertical="center" wrapText="1"/>
    </xf>
    <xf numFmtId="3" fontId="8" fillId="0" borderId="1" xfId="2"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8" fillId="0" borderId="1" xfId="0" applyNumberFormat="1" applyFont="1" applyBorder="1" applyAlignment="1">
      <alignment horizontal="justify" vertical="top" wrapText="1"/>
    </xf>
    <xf numFmtId="167" fontId="8" fillId="0" borderId="1" xfId="0" applyNumberFormat="1" applyFont="1" applyBorder="1" applyAlignment="1">
      <alignment horizontal="center" vertical="center" wrapText="1"/>
    </xf>
    <xf numFmtId="167" fontId="8" fillId="0" borderId="1" xfId="0" applyNumberFormat="1" applyFont="1" applyFill="1" applyBorder="1" applyAlignment="1">
      <alignment horizontal="justify" vertical="top" wrapText="1"/>
    </xf>
    <xf numFmtId="3" fontId="8" fillId="0" borderId="1" xfId="0" applyNumberFormat="1" applyFont="1" applyBorder="1" applyAlignment="1">
      <alignment horizontal="center" vertical="center"/>
    </xf>
    <xf numFmtId="167" fontId="8" fillId="0" borderId="1" xfId="0" applyNumberFormat="1" applyFont="1" applyFill="1" applyBorder="1" applyAlignment="1">
      <alignment vertical="top" wrapText="1"/>
    </xf>
    <xf numFmtId="1" fontId="8" fillId="0" borderId="1" xfId="0" applyNumberFormat="1" applyFont="1" applyBorder="1" applyAlignment="1">
      <alignment horizontal="center" vertical="center"/>
    </xf>
    <xf numFmtId="167" fontId="33" fillId="24" borderId="1" xfId="0" applyNumberFormat="1" applyFont="1" applyFill="1" applyBorder="1" applyAlignment="1">
      <alignment horizontal="center" vertical="center" wrapText="1"/>
    </xf>
    <xf numFmtId="167" fontId="33" fillId="0" borderId="1" xfId="0" applyNumberFormat="1" applyFont="1" applyBorder="1" applyAlignment="1">
      <alignment horizontal="center" vertical="center" wrapText="1"/>
    </xf>
    <xf numFmtId="168" fontId="8" fillId="0" borderId="1" xfId="0" applyNumberFormat="1" applyFont="1" applyFill="1" applyBorder="1" applyAlignment="1" applyProtection="1">
      <alignment horizontal="center" vertical="center" wrapText="1"/>
    </xf>
    <xf numFmtId="168" fontId="16" fillId="0" borderId="1" xfId="0" applyNumberFormat="1" applyFont="1" applyBorder="1" applyAlignment="1">
      <alignment horizontal="center" vertical="top"/>
    </xf>
    <xf numFmtId="168" fontId="0" fillId="0"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8" fillId="3" borderId="1" xfId="0" applyNumberFormat="1" applyFont="1" applyFill="1" applyBorder="1" applyAlignment="1">
      <alignment horizontal="center" vertical="top" wrapText="1"/>
    </xf>
    <xf numFmtId="168" fontId="8" fillId="0" borderId="1" xfId="0" applyNumberFormat="1" applyFont="1" applyBorder="1" applyAlignment="1" applyProtection="1">
      <alignment horizontal="center" vertical="center" wrapText="1"/>
    </xf>
    <xf numFmtId="168" fontId="8" fillId="0" borderId="1" xfId="0" applyNumberFormat="1" applyFont="1" applyFill="1" applyBorder="1" applyAlignment="1" applyProtection="1">
      <alignment horizontal="center" vertical="center"/>
    </xf>
    <xf numFmtId="168" fontId="8" fillId="0" borderId="1" xfId="0" applyNumberFormat="1" applyFont="1" applyFill="1" applyBorder="1" applyAlignment="1">
      <alignment horizontal="center" vertical="center"/>
    </xf>
    <xf numFmtId="168" fontId="8" fillId="0" borderId="1" xfId="0" applyNumberFormat="1" applyFont="1" applyFill="1" applyBorder="1" applyAlignment="1">
      <alignment horizontal="center" vertical="center" wrapText="1"/>
    </xf>
    <xf numFmtId="168" fontId="16" fillId="0" borderId="1" xfId="0" applyNumberFormat="1" applyFont="1" applyBorder="1" applyAlignment="1">
      <alignment horizontal="center" vertical="top" wrapText="1"/>
    </xf>
    <xf numFmtId="168" fontId="0" fillId="0" borderId="1" xfId="0" applyNumberFormat="1" applyFont="1" applyBorder="1" applyAlignment="1">
      <alignment horizontal="center" vertical="center" wrapText="1"/>
    </xf>
    <xf numFmtId="168" fontId="8" fillId="0" borderId="1" xfId="0" applyNumberFormat="1" applyFont="1" applyBorder="1" applyAlignment="1">
      <alignment horizontal="center" vertical="top" wrapText="1"/>
    </xf>
    <xf numFmtId="168" fontId="8" fillId="0" borderId="1" xfId="0" applyNumberFormat="1" applyFont="1" applyBorder="1" applyAlignment="1" applyProtection="1">
      <alignment horizontal="center" vertical="center"/>
    </xf>
    <xf numFmtId="168" fontId="16" fillId="3" borderId="1" xfId="0" applyNumberFormat="1" applyFont="1" applyFill="1" applyBorder="1" applyAlignment="1">
      <alignment horizontal="center" vertical="top" wrapText="1"/>
    </xf>
    <xf numFmtId="168" fontId="16" fillId="0" borderId="1" xfId="0" applyNumberFormat="1" applyFont="1" applyFill="1" applyBorder="1" applyAlignment="1">
      <alignment horizontal="center" vertical="top" wrapText="1"/>
    </xf>
    <xf numFmtId="168" fontId="8" fillId="3" borderId="1" xfId="0" applyNumberFormat="1" applyFont="1" applyFill="1" applyBorder="1" applyAlignment="1" applyProtection="1">
      <alignment horizontal="center" vertical="center" wrapText="1"/>
    </xf>
    <xf numFmtId="168" fontId="8" fillId="0" borderId="17" xfId="0" applyNumberFormat="1" applyFont="1" applyBorder="1" applyAlignment="1" applyProtection="1">
      <alignment horizontal="center" vertical="center" wrapText="1"/>
    </xf>
    <xf numFmtId="168" fontId="0" fillId="0" borderId="25" xfId="0" applyNumberFormat="1" applyFont="1" applyFill="1" applyBorder="1" applyAlignment="1">
      <alignment horizontal="center" vertical="center"/>
    </xf>
    <xf numFmtId="168" fontId="0" fillId="0" borderId="25" xfId="0" applyNumberFormat="1" applyFont="1" applyFill="1" applyBorder="1" applyAlignment="1">
      <alignment horizontal="center" vertical="center" wrapText="1"/>
    </xf>
    <xf numFmtId="168" fontId="0" fillId="0" borderId="17" xfId="0" applyNumberFormat="1" applyFont="1" applyFill="1" applyBorder="1" applyAlignment="1">
      <alignment horizontal="center" vertical="center"/>
    </xf>
    <xf numFmtId="168" fontId="0" fillId="0" borderId="17" xfId="0" applyNumberFormat="1" applyFont="1" applyFill="1" applyBorder="1" applyAlignment="1">
      <alignment horizontal="center" vertical="center" wrapText="1"/>
    </xf>
    <xf numFmtId="168" fontId="0" fillId="3" borderId="1" xfId="0" applyNumberFormat="1" applyFont="1" applyFill="1" applyBorder="1" applyAlignment="1">
      <alignment horizontal="center" vertical="center" wrapText="1"/>
    </xf>
    <xf numFmtId="168" fontId="0" fillId="0" borderId="1" xfId="0" applyNumberFormat="1" applyFont="1" applyBorder="1" applyAlignment="1">
      <alignment horizontal="center" vertical="center"/>
    </xf>
    <xf numFmtId="168" fontId="8" fillId="3" borderId="1" xfId="0" applyNumberFormat="1" applyFont="1" applyFill="1" applyBorder="1" applyAlignment="1">
      <alignment horizontal="center" vertical="center" wrapText="1"/>
    </xf>
    <xf numFmtId="168" fontId="8" fillId="23" borderId="1" xfId="0" applyNumberFormat="1" applyFont="1" applyFill="1" applyBorder="1" applyAlignment="1">
      <alignment horizontal="center" vertical="center" wrapText="1"/>
    </xf>
    <xf numFmtId="168" fontId="8" fillId="0" borderId="1" xfId="0" applyNumberFormat="1" applyFont="1" applyBorder="1" applyAlignment="1">
      <alignment horizontal="center" vertical="center" wrapText="1"/>
    </xf>
    <xf numFmtId="168" fontId="8" fillId="0" borderId="1" xfId="0" applyNumberFormat="1" applyFont="1" applyBorder="1" applyAlignment="1">
      <alignment horizontal="center" vertical="center"/>
    </xf>
    <xf numFmtId="168" fontId="8" fillId="0" borderId="0" xfId="0" applyNumberFormat="1" applyFont="1" applyFill="1" applyAlignment="1">
      <alignment horizontal="center" vertical="center"/>
    </xf>
    <xf numFmtId="0" fontId="0" fillId="0" borderId="1" xfId="0" applyFont="1" applyBorder="1" applyAlignment="1">
      <alignment horizontal="center" wrapText="1"/>
    </xf>
    <xf numFmtId="0" fontId="8" fillId="0" borderId="17" xfId="0" applyNumberFormat="1" applyFont="1" applyBorder="1" applyAlignment="1">
      <alignment horizontal="center" vertical="center"/>
    </xf>
    <xf numFmtId="0" fontId="8" fillId="0" borderId="17" xfId="0" applyNumberFormat="1" applyFont="1" applyFill="1" applyBorder="1" applyAlignment="1">
      <alignment horizontal="center" vertical="center"/>
    </xf>
    <xf numFmtId="0" fontId="8" fillId="3" borderId="17" xfId="0" applyNumberFormat="1" applyFont="1" applyFill="1" applyBorder="1" applyAlignment="1" applyProtection="1">
      <alignment horizontal="center" vertical="center"/>
    </xf>
    <xf numFmtId="0" fontId="8" fillId="0" borderId="54" xfId="0" applyFont="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25" xfId="0" applyNumberFormat="1" applyFont="1" applyBorder="1" applyAlignment="1">
      <alignment horizontal="center" vertical="center"/>
    </xf>
    <xf numFmtId="0" fontId="8" fillId="0" borderId="25" xfId="0" applyFont="1" applyBorder="1" applyAlignment="1" applyProtection="1">
      <alignment horizontal="center" vertical="center"/>
    </xf>
    <xf numFmtId="0" fontId="8" fillId="0" borderId="46" xfId="0" applyNumberFormat="1" applyFont="1" applyBorder="1" applyAlignment="1">
      <alignment horizontal="center" vertical="center"/>
    </xf>
    <xf numFmtId="0" fontId="8" fillId="0" borderId="46" xfId="0" applyFont="1" applyBorder="1" applyAlignment="1" applyProtection="1">
      <alignment horizontal="center" vertical="center"/>
    </xf>
    <xf numFmtId="0" fontId="8" fillId="3" borderId="46" xfId="0" applyNumberFormat="1" applyFont="1" applyFill="1" applyBorder="1" applyAlignment="1" applyProtection="1">
      <alignment horizontal="center" vertical="center"/>
    </xf>
    <xf numFmtId="0" fontId="8" fillId="0" borderId="3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45" xfId="0" applyFont="1" applyBorder="1" applyAlignment="1" applyProtection="1">
      <alignment horizontal="center" vertical="center"/>
    </xf>
    <xf numFmtId="0" fontId="0" fillId="0" borderId="1" xfId="0" applyFont="1" applyFill="1" applyBorder="1" applyAlignment="1">
      <alignment horizontal="center" wrapText="1"/>
    </xf>
    <xf numFmtId="0" fontId="13" fillId="6" borderId="2" xfId="4" applyFont="1" applyFill="1" applyBorder="1" applyAlignment="1" applyProtection="1">
      <alignment horizontal="center" vertical="center" wrapText="1"/>
      <protection locked="0"/>
    </xf>
    <xf numFmtId="0" fontId="13" fillId="6" borderId="3" xfId="4" applyFont="1" applyFill="1" applyBorder="1" applyAlignment="1" applyProtection="1">
      <alignment horizontal="center" vertical="center" wrapText="1"/>
      <protection locked="0"/>
    </xf>
    <xf numFmtId="0" fontId="13" fillId="6" borderId="11" xfId="4" applyFont="1" applyFill="1" applyBorder="1" applyAlignment="1" applyProtection="1">
      <alignment horizontal="center" vertical="center" wrapText="1"/>
      <protection locked="0"/>
    </xf>
    <xf numFmtId="0" fontId="13" fillId="6" borderId="12" xfId="4" applyFont="1" applyFill="1" applyBorder="1" applyAlignment="1" applyProtection="1">
      <alignment horizontal="center" vertical="center" wrapText="1"/>
      <protection locked="0"/>
    </xf>
    <xf numFmtId="0" fontId="26" fillId="11" borderId="17" xfId="0" applyFont="1" applyFill="1" applyBorder="1" applyAlignment="1">
      <alignment horizontal="center" vertical="center"/>
    </xf>
    <xf numFmtId="17" fontId="26" fillId="11" borderId="17" xfId="0" applyNumberFormat="1" applyFont="1" applyFill="1" applyBorder="1" applyAlignment="1">
      <alignment horizontal="center" vertical="center"/>
    </xf>
    <xf numFmtId="0" fontId="27" fillId="12" borderId="31" xfId="0" applyFont="1" applyFill="1" applyBorder="1" applyAlignment="1">
      <alignment horizontal="center" vertical="center"/>
    </xf>
    <xf numFmtId="0" fontId="27" fillId="12" borderId="32" xfId="0" applyFont="1" applyFill="1" applyBorder="1" applyAlignment="1">
      <alignment horizontal="center" vertical="center"/>
    </xf>
    <xf numFmtId="0" fontId="27" fillId="12" borderId="14" xfId="0" applyFont="1" applyFill="1" applyBorder="1" applyAlignment="1">
      <alignment horizontal="center" vertical="center"/>
    </xf>
    <xf numFmtId="0" fontId="27" fillId="12" borderId="33" xfId="0" applyFont="1" applyFill="1" applyBorder="1" applyAlignment="1">
      <alignment horizontal="center" vertical="center"/>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2" xfId="0" applyFont="1" applyFill="1" applyBorder="1" applyAlignment="1">
      <alignment horizontal="center" vertical="center"/>
    </xf>
    <xf numFmtId="0" fontId="10" fillId="0" borderId="38" xfId="0" applyFont="1" applyBorder="1" applyAlignment="1">
      <alignment horizontal="left" vertical="center" wrapText="1"/>
    </xf>
    <xf numFmtId="0" fontId="10" fillId="0" borderId="32" xfId="0" applyFont="1" applyBorder="1" applyAlignment="1">
      <alignment horizontal="left" vertical="center" wrapText="1"/>
    </xf>
    <xf numFmtId="0" fontId="10" fillId="0" borderId="31" xfId="0" applyFont="1" applyBorder="1" applyAlignment="1">
      <alignment horizontal="left" vertical="center" wrapText="1"/>
    </xf>
    <xf numFmtId="0" fontId="26" fillId="16" borderId="39" xfId="0" applyFont="1" applyFill="1" applyBorder="1" applyAlignment="1">
      <alignment horizontal="center" vertical="center"/>
    </xf>
    <xf numFmtId="0" fontId="26" fillId="16" borderId="41" xfId="0" applyFont="1" applyFill="1" applyBorder="1" applyAlignment="1">
      <alignment horizontal="center" vertical="center"/>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0" fillId="0" borderId="31" xfId="0" applyBorder="1" applyAlignment="1">
      <alignment horizontal="center"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2" fillId="17" borderId="42" xfId="0" applyFont="1" applyFill="1" applyBorder="1" applyAlignment="1">
      <alignment horizontal="center"/>
    </xf>
    <xf numFmtId="0" fontId="2" fillId="17" borderId="43" xfId="0" applyFont="1" applyFill="1" applyBorder="1" applyAlignment="1">
      <alignment horizontal="center"/>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41" xfId="0"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2" fillId="17" borderId="42"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2" xfId="0" applyFont="1" applyFill="1" applyBorder="1" applyAlignment="1">
      <alignment horizontal="center" wrapText="1"/>
    </xf>
    <xf numFmtId="0" fontId="2" fillId="17" borderId="43" xfId="0" applyFont="1" applyFill="1" applyBorder="1" applyAlignment="1">
      <alignment horizontal="center" wrapText="1"/>
    </xf>
    <xf numFmtId="0" fontId="7" fillId="2" borderId="0" xfId="0" applyFont="1" applyFill="1" applyAlignment="1">
      <alignment horizontal="center" vertical="center"/>
    </xf>
    <xf numFmtId="0" fontId="7" fillId="2" borderId="0" xfId="0" applyNumberFormat="1" applyFont="1" applyFill="1" applyAlignment="1">
      <alignment horizontal="center" vertical="center"/>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4" fontId="11" fillId="4" borderId="5" xfId="3" applyNumberFormat="1" applyFont="1" applyFill="1" applyBorder="1" applyAlignment="1" applyProtection="1">
      <alignment horizontal="center" vertical="center" wrapText="1"/>
      <protection locked="0"/>
    </xf>
    <xf numFmtId="14" fontId="11" fillId="4" borderId="6" xfId="3" applyNumberFormat="1" applyFont="1" applyFill="1" applyBorder="1" applyAlignment="1" applyProtection="1">
      <alignment horizontal="center" vertical="center" wrapText="1"/>
      <protection locked="0"/>
    </xf>
    <xf numFmtId="14" fontId="11" fillId="4" borderId="7" xfId="3" applyNumberFormat="1" applyFont="1" applyFill="1" applyBorder="1" applyAlignment="1" applyProtection="1">
      <alignment horizontal="center" vertical="center" wrapText="1"/>
      <protection locked="0"/>
    </xf>
    <xf numFmtId="0" fontId="11" fillId="5" borderId="5" xfId="3" applyFont="1" applyFill="1" applyBorder="1" applyAlignment="1" applyProtection="1">
      <alignment horizontal="center" vertical="center" wrapText="1"/>
      <protection locked="0"/>
    </xf>
    <xf numFmtId="0" fontId="11" fillId="5" borderId="6" xfId="3" applyFont="1" applyFill="1" applyBorder="1" applyAlignment="1" applyProtection="1">
      <alignment horizontal="center" vertical="center" wrapText="1"/>
      <protection locked="0"/>
    </xf>
    <xf numFmtId="0" fontId="11" fillId="5" borderId="7" xfId="3" applyFont="1" applyFill="1" applyBorder="1" applyAlignment="1" applyProtection="1">
      <alignment horizontal="center" vertical="center" wrapText="1"/>
      <protection locked="0"/>
    </xf>
    <xf numFmtId="0" fontId="3" fillId="0" borderId="3" xfId="0" applyFont="1" applyBorder="1" applyAlignment="1">
      <alignment horizontal="center"/>
    </xf>
    <xf numFmtId="0" fontId="3" fillId="0" borderId="4" xfId="0" applyFont="1" applyBorder="1" applyAlignment="1">
      <alignment horizontal="center"/>
    </xf>
    <xf numFmtId="0" fontId="0" fillId="0" borderId="50"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10" fillId="20" borderId="1" xfId="0" applyFont="1" applyFill="1" applyBorder="1" applyAlignment="1">
      <alignment horizontal="left" vertical="center" wrapText="1"/>
    </xf>
    <xf numFmtId="0" fontId="10" fillId="19" borderId="1" xfId="0" applyFont="1" applyFill="1" applyBorder="1" applyAlignment="1">
      <alignment horizontal="left" vertical="center" wrapText="1"/>
    </xf>
    <xf numFmtId="0" fontId="10" fillId="20" borderId="25" xfId="0" applyFont="1" applyFill="1" applyBorder="1" applyAlignment="1">
      <alignment horizontal="left" vertical="center" wrapText="1"/>
    </xf>
    <xf numFmtId="0" fontId="10" fillId="18" borderId="25" xfId="0" applyFont="1" applyFill="1" applyBorder="1" applyAlignment="1">
      <alignment horizontal="left" vertical="center" wrapText="1"/>
    </xf>
    <xf numFmtId="0" fontId="10" fillId="18" borderId="1" xfId="0" applyFont="1" applyFill="1" applyBorder="1" applyAlignment="1">
      <alignment horizontal="left" vertical="center" wrapText="1"/>
    </xf>
    <xf numFmtId="0" fontId="10" fillId="19" borderId="25" xfId="0" applyFont="1" applyFill="1" applyBorder="1" applyAlignment="1">
      <alignment horizontal="left" vertical="center" wrapText="1"/>
    </xf>
    <xf numFmtId="0" fontId="36" fillId="2" borderId="0" xfId="0" applyFont="1" applyFill="1" applyAlignment="1">
      <alignment vertical="center"/>
    </xf>
    <xf numFmtId="0" fontId="37" fillId="2" borderId="0" xfId="0" applyFont="1" applyFill="1" applyAlignment="1">
      <alignment vertical="center"/>
    </xf>
    <xf numFmtId="0" fontId="36" fillId="0" borderId="0" xfId="0" applyFont="1" applyAlignment="1">
      <alignment vertical="center"/>
    </xf>
    <xf numFmtId="0" fontId="38" fillId="2" borderId="0" xfId="0" applyFont="1" applyFill="1" applyAlignment="1">
      <alignment vertical="center"/>
    </xf>
    <xf numFmtId="0" fontId="39" fillId="2" borderId="0" xfId="0" applyFont="1" applyFill="1" applyAlignment="1">
      <alignment horizontal="center" vertical="center"/>
    </xf>
    <xf numFmtId="0" fontId="39" fillId="2" borderId="0" xfId="0" applyFont="1" applyFill="1" applyAlignment="1">
      <alignment vertical="center"/>
    </xf>
    <xf numFmtId="0" fontId="38" fillId="0" borderId="0" xfId="0" applyFont="1" applyAlignment="1">
      <alignment vertical="center"/>
    </xf>
    <xf numFmtId="0" fontId="0" fillId="3" borderId="0" xfId="0" applyFont="1" applyFill="1" applyAlignment="1">
      <alignment vertical="center"/>
    </xf>
    <xf numFmtId="0" fontId="0" fillId="3" borderId="0" xfId="0" applyFont="1" applyFill="1" applyAlignment="1">
      <alignment horizontal="center" vertical="center"/>
    </xf>
    <xf numFmtId="0" fontId="0" fillId="3" borderId="0" xfId="0" applyFont="1" applyFill="1" applyAlignment="1">
      <alignment horizontal="left" vertical="center"/>
    </xf>
    <xf numFmtId="0" fontId="0" fillId="3" borderId="0" xfId="0" applyFont="1" applyFill="1" applyAlignment="1">
      <alignment horizontal="center" vertical="center" wrapText="1"/>
    </xf>
    <xf numFmtId="0" fontId="35" fillId="6" borderId="0" xfId="0" applyFont="1" applyFill="1" applyAlignment="1">
      <alignment vertical="center"/>
    </xf>
    <xf numFmtId="0" fontId="35" fillId="6" borderId="0" xfId="0" applyFont="1" applyFill="1" applyAlignment="1">
      <alignment horizontal="center" vertical="center"/>
    </xf>
    <xf numFmtId="0" fontId="9" fillId="6" borderId="1" xfId="0"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55" xfId="0" applyFont="1" applyFill="1" applyBorder="1" applyAlignment="1">
      <alignment horizontal="center" vertical="center" wrapText="1"/>
    </xf>
    <xf numFmtId="0" fontId="9" fillId="6" borderId="23" xfId="0" applyFont="1" applyFill="1" applyBorder="1" applyAlignment="1">
      <alignment horizontal="center" vertical="center" wrapText="1"/>
    </xf>
    <xf numFmtId="14" fontId="13" fillId="6" borderId="2" xfId="3" applyNumberFormat="1" applyFont="1" applyFill="1" applyBorder="1" applyAlignment="1" applyProtection="1">
      <alignment horizontal="center" vertical="center" wrapText="1"/>
      <protection locked="0"/>
    </xf>
    <xf numFmtId="14" fontId="13" fillId="6" borderId="3" xfId="3" applyNumberFormat="1" applyFont="1" applyFill="1" applyBorder="1" applyAlignment="1" applyProtection="1">
      <alignment horizontal="center" vertical="center" wrapText="1"/>
      <protection locked="0"/>
    </xf>
    <xf numFmtId="14" fontId="13" fillId="6" borderId="4" xfId="3" applyNumberFormat="1" applyFont="1" applyFill="1" applyBorder="1" applyAlignment="1" applyProtection="1">
      <alignment horizontal="center" vertical="center" wrapText="1"/>
      <protection locked="0"/>
    </xf>
    <xf numFmtId="0" fontId="13" fillId="6" borderId="2" xfId="3" applyFont="1" applyFill="1" applyBorder="1" applyAlignment="1" applyProtection="1">
      <alignment horizontal="center" vertical="center" wrapText="1"/>
      <protection locked="0"/>
    </xf>
    <xf numFmtId="0" fontId="13" fillId="6" borderId="3" xfId="3" applyFont="1" applyFill="1" applyBorder="1" applyAlignment="1" applyProtection="1">
      <alignment horizontal="center" vertical="center" wrapText="1"/>
      <protection locked="0"/>
    </xf>
    <xf numFmtId="0" fontId="13" fillId="6" borderId="4" xfId="3" applyFont="1" applyFill="1" applyBorder="1" applyAlignment="1" applyProtection="1">
      <alignment horizontal="center" vertical="center" wrapText="1"/>
      <protection locked="0"/>
    </xf>
    <xf numFmtId="14" fontId="13" fillId="6" borderId="5" xfId="3" applyNumberFormat="1" applyFont="1" applyFill="1" applyBorder="1" applyAlignment="1" applyProtection="1">
      <alignment horizontal="center" vertical="center" wrapText="1"/>
      <protection locked="0"/>
    </xf>
    <xf numFmtId="14" fontId="13" fillId="6" borderId="6" xfId="3" applyNumberFormat="1" applyFont="1" applyFill="1" applyBorder="1" applyAlignment="1" applyProtection="1">
      <alignment horizontal="center" vertical="center" wrapText="1"/>
      <protection locked="0"/>
    </xf>
    <xf numFmtId="14" fontId="13" fillId="6" borderId="7" xfId="3" applyNumberFormat="1" applyFont="1" applyFill="1" applyBorder="1" applyAlignment="1" applyProtection="1">
      <alignment wrapText="1"/>
      <protection locked="0"/>
    </xf>
    <xf numFmtId="0" fontId="13" fillId="6" borderId="5" xfId="3" applyFont="1" applyFill="1" applyBorder="1" applyAlignment="1" applyProtection="1">
      <alignment horizontal="center" vertical="center" wrapText="1"/>
      <protection locked="0"/>
    </xf>
    <xf numFmtId="0" fontId="13" fillId="6" borderId="6" xfId="3" applyFont="1" applyFill="1" applyBorder="1" applyAlignment="1" applyProtection="1">
      <alignment horizontal="center" vertical="center" wrapText="1"/>
      <protection locked="0"/>
    </xf>
    <xf numFmtId="0" fontId="13" fillId="6" borderId="7" xfId="3" applyFont="1" applyFill="1" applyBorder="1" applyAlignment="1" applyProtection="1">
      <alignment horizontal="center" vertical="center" wrapText="1"/>
      <protection locked="0"/>
    </xf>
    <xf numFmtId="14" fontId="13" fillId="6" borderId="8" xfId="3" applyNumberFormat="1" applyFont="1" applyFill="1" applyBorder="1" applyAlignment="1" applyProtection="1">
      <alignment horizontal="center" vertical="center" wrapText="1"/>
      <protection locked="0"/>
    </xf>
    <xf numFmtId="14" fontId="13" fillId="6" borderId="9" xfId="3" applyNumberFormat="1" applyFont="1" applyFill="1" applyBorder="1" applyAlignment="1" applyProtection="1">
      <alignment horizontal="center" vertical="center" wrapText="1"/>
      <protection locked="0"/>
    </xf>
    <xf numFmtId="14" fontId="13" fillId="6" borderId="10" xfId="3" applyNumberFormat="1" applyFont="1" applyFill="1" applyBorder="1" applyAlignment="1" applyProtection="1">
      <alignment horizontal="center" vertical="center" wrapText="1"/>
      <protection locked="0"/>
    </xf>
    <xf numFmtId="0" fontId="35" fillId="6" borderId="0" xfId="0" applyFont="1" applyFill="1" applyAlignment="1">
      <alignment vertical="center" wrapText="1"/>
    </xf>
    <xf numFmtId="0" fontId="13"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pplyProtection="1">
      <alignment horizontal="center" vertical="center"/>
      <protection locked="0"/>
    </xf>
    <xf numFmtId="0" fontId="13" fillId="6" borderId="1" xfId="0" applyFont="1" applyFill="1" applyBorder="1" applyAlignment="1">
      <alignment horizontal="center" vertical="center" wrapText="1"/>
    </xf>
    <xf numFmtId="168" fontId="13" fillId="6" borderId="1" xfId="0" applyNumberFormat="1" applyFont="1" applyFill="1" applyBorder="1" applyAlignment="1">
      <alignment horizontal="center" vertical="center"/>
    </xf>
    <xf numFmtId="14" fontId="13" fillId="6" borderId="14" xfId="3" applyNumberFormat="1" applyFont="1" applyFill="1" applyBorder="1" applyAlignment="1" applyProtection="1">
      <alignment horizontal="center" vertical="center" wrapText="1"/>
      <protection locked="0"/>
    </xf>
    <xf numFmtId="0" fontId="13" fillId="6" borderId="11" xfId="3" applyFont="1" applyFill="1" applyBorder="1" applyAlignment="1" applyProtection="1">
      <alignment horizontal="center" vertical="center" wrapText="1"/>
      <protection locked="0"/>
    </xf>
    <xf numFmtId="9" fontId="13" fillId="6" borderId="15" xfId="3" applyNumberFormat="1" applyFont="1" applyFill="1" applyBorder="1" applyAlignment="1" applyProtection="1">
      <alignment horizontal="center" vertical="center" wrapText="1"/>
      <protection locked="0"/>
    </xf>
    <xf numFmtId="0" fontId="13" fillId="6" borderId="16" xfId="3" applyFont="1" applyFill="1" applyBorder="1" applyAlignment="1" applyProtection="1">
      <alignment horizontal="center" vertical="center" wrapText="1"/>
      <protection locked="0"/>
    </xf>
    <xf numFmtId="0" fontId="13" fillId="6" borderId="17" xfId="3" applyFont="1" applyFill="1" applyBorder="1" applyAlignment="1" applyProtection="1">
      <alignment horizontal="center" vertical="center" wrapText="1"/>
      <protection locked="0"/>
    </xf>
    <xf numFmtId="9" fontId="13" fillId="6" borderId="18" xfId="3" applyNumberFormat="1" applyFont="1" applyFill="1" applyBorder="1" applyAlignment="1" applyProtection="1">
      <alignment horizontal="center" vertical="center" wrapText="1"/>
      <protection locked="0"/>
    </xf>
    <xf numFmtId="14" fontId="13" fillId="6" borderId="16" xfId="3" applyNumberFormat="1" applyFont="1" applyFill="1" applyBorder="1" applyAlignment="1" applyProtection="1">
      <alignment horizontal="center" vertical="center"/>
      <protection locked="0"/>
    </xf>
    <xf numFmtId="0" fontId="13" fillId="6" borderId="17" xfId="3" applyFont="1" applyFill="1" applyBorder="1" applyAlignment="1" applyProtection="1">
      <alignment horizontal="justify" vertical="center"/>
      <protection locked="0"/>
    </xf>
    <xf numFmtId="9" fontId="13" fillId="6" borderId="18" xfId="3" applyNumberFormat="1" applyFont="1" applyFill="1" applyBorder="1" applyAlignment="1" applyProtection="1">
      <protection locked="0"/>
    </xf>
    <xf numFmtId="0" fontId="13" fillId="6" borderId="16" xfId="3" applyFont="1" applyFill="1" applyBorder="1" applyAlignment="1" applyProtection="1">
      <alignment horizontal="center" vertical="center"/>
      <protection locked="0"/>
    </xf>
    <xf numFmtId="0" fontId="13" fillId="6" borderId="17" xfId="3" applyFont="1" applyFill="1" applyBorder="1" applyAlignment="1" applyProtection="1">
      <alignment horizontal="center" vertical="center"/>
      <protection locked="0"/>
    </xf>
    <xf numFmtId="0" fontId="13" fillId="6" borderId="17" xfId="4" applyFont="1" applyFill="1" applyBorder="1" applyAlignment="1" applyProtection="1">
      <alignment horizontal="center" vertical="center"/>
      <protection locked="0"/>
    </xf>
    <xf numFmtId="9" fontId="13" fillId="6" borderId="18" xfId="3" applyNumberFormat="1" applyFont="1" applyFill="1" applyBorder="1" applyAlignment="1" applyProtection="1">
      <alignment horizontal="center" vertical="center"/>
      <protection locked="0"/>
    </xf>
    <xf numFmtId="0" fontId="13" fillId="6" borderId="11" xfId="3" applyFont="1" applyFill="1" applyBorder="1" applyAlignment="1" applyProtection="1">
      <alignment horizontal="center" vertical="center"/>
      <protection locked="0"/>
    </xf>
    <xf numFmtId="9" fontId="13" fillId="6" borderId="15" xfId="3" applyNumberFormat="1" applyFont="1" applyFill="1" applyBorder="1" applyAlignment="1" applyProtection="1">
      <alignment horizontal="center" vertical="center"/>
      <protection locked="0"/>
    </xf>
    <xf numFmtId="14" fontId="13" fillId="6" borderId="16" xfId="3" applyNumberFormat="1" applyFont="1" applyFill="1" applyBorder="1" applyAlignment="1" applyProtection="1">
      <alignment horizontal="center" vertical="center" wrapText="1"/>
      <protection locked="0"/>
    </xf>
  </cellXfs>
  <cellStyles count="5">
    <cellStyle name="Millares [0]" xfId="1" builtinId="6"/>
    <cellStyle name="Normal" xfId="0" builtinId="0"/>
    <cellStyle name="Normal 2" xfId="3"/>
    <cellStyle name="Normal 2 2" xfId="4"/>
    <cellStyle name="Porcentaje" xfId="2" builtinId="5"/>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ont>
        <color rgb="FF9C0006"/>
      </font>
      <fill>
        <patternFill>
          <bgColor rgb="FFFFC7CE"/>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rgb="FFFF0000"/>
        </patternFill>
      </fill>
    </dxf>
    <dxf>
      <fill>
        <patternFill>
          <bgColor rgb="FF00B0F0"/>
        </patternFill>
      </fill>
    </dxf>
    <dxf>
      <font>
        <color rgb="FF9C0006"/>
      </font>
      <fill>
        <patternFill>
          <bgColor rgb="FFFFC7CE"/>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DE ACCIONES </a:t>
            </a:r>
            <a:r>
              <a:rPr lang="en-US" b="1" baseline="0">
                <a:solidFill>
                  <a:sysClr val="windowText" lastClr="000000"/>
                </a:solidFill>
              </a:rPr>
              <a:t>PRIMER SEGUIMIENTO 2020</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cene3d>
              <a:camera prst="orthographicFront"/>
              <a:lightRig rig="threePt" dir="t"/>
            </a:scene3d>
            <a:sp3d>
              <a:bevelT/>
              <a:bevelB/>
              <a:contourClr>
                <a:srgbClr val="000000"/>
              </a:contourClr>
            </a:sp3d>
          </c:spPr>
          <c:explosion val="19"/>
          <c:dPt>
            <c:idx val="0"/>
            <c:bubble3D val="0"/>
            <c:spPr>
              <a:solidFill>
                <a:srgbClr val="92D050"/>
              </a:solidFill>
              <a:ln w="25400">
                <a:solidFill>
                  <a:schemeClr val="lt1"/>
                </a:solidFill>
              </a:ln>
              <a:effectLst/>
              <a:scene3d>
                <a:camera prst="orthographicFront"/>
                <a:lightRig rig="threePt" dir="t"/>
              </a:scene3d>
              <a:sp3d contourW="25400">
                <a:bevelT/>
                <a:bevelB/>
                <a:contourClr>
                  <a:schemeClr val="lt1"/>
                </a:contourClr>
              </a:sp3d>
            </c:spPr>
            <c:extLst xmlns:c16r2="http://schemas.microsoft.com/office/drawing/2015/06/chart">
              <c:ext xmlns:c16="http://schemas.microsoft.com/office/drawing/2014/chart" uri="{C3380CC4-5D6E-409C-BE32-E72D297353CC}">
                <c16:uniqueId val="{00000001-F880-4C3B-A3EA-ECF4ED4ADD8E}"/>
              </c:ext>
            </c:extLst>
          </c:dPt>
          <c:dPt>
            <c:idx val="1"/>
            <c:bubble3D val="0"/>
            <c:spPr>
              <a:solidFill>
                <a:srgbClr val="FFFF00"/>
              </a:solidFill>
              <a:ln w="25400">
                <a:solidFill>
                  <a:schemeClr val="lt1"/>
                </a:solidFill>
              </a:ln>
              <a:effectLst/>
              <a:scene3d>
                <a:camera prst="orthographicFront"/>
                <a:lightRig rig="threePt" dir="t"/>
              </a:scene3d>
              <a:sp3d contourW="25400">
                <a:bevelT/>
                <a:bevelB/>
                <a:contourClr>
                  <a:schemeClr val="lt1"/>
                </a:contourClr>
              </a:sp3d>
            </c:spPr>
            <c:extLst xmlns:c16r2="http://schemas.microsoft.com/office/drawing/2015/06/chart">
              <c:ext xmlns:c16="http://schemas.microsoft.com/office/drawing/2014/chart" uri="{C3380CC4-5D6E-409C-BE32-E72D297353CC}">
                <c16:uniqueId val="{00000003-F880-4C3B-A3EA-ECF4ED4ADD8E}"/>
              </c:ext>
            </c:extLst>
          </c:dPt>
          <c:dPt>
            <c:idx val="2"/>
            <c:bubble3D val="0"/>
            <c:spPr>
              <a:solidFill>
                <a:srgbClr val="FF0000"/>
              </a:solidFill>
              <a:ln w="25400">
                <a:solidFill>
                  <a:schemeClr val="lt1"/>
                </a:solidFill>
              </a:ln>
              <a:effectLst/>
              <a:scene3d>
                <a:camera prst="orthographicFront"/>
                <a:lightRig rig="threePt" dir="t"/>
              </a:scene3d>
              <a:sp3d contourW="25400">
                <a:bevelT/>
                <a:bevelB/>
                <a:contourClr>
                  <a:schemeClr val="lt1"/>
                </a:contourClr>
              </a:sp3d>
            </c:spPr>
            <c:extLst xmlns:c16r2="http://schemas.microsoft.com/office/drawing/2015/06/chart">
              <c:ext xmlns:c16="http://schemas.microsoft.com/office/drawing/2014/chart" uri="{C3380CC4-5D6E-409C-BE32-E72D297353CC}">
                <c16:uniqueId val="{00000005-F880-4C3B-A3EA-ECF4ED4ADD8E}"/>
              </c:ext>
            </c:extLst>
          </c:dPt>
          <c:dPt>
            <c:idx val="3"/>
            <c:bubble3D val="0"/>
            <c:spPr>
              <a:solidFill>
                <a:srgbClr val="00B0F0"/>
              </a:solidFill>
              <a:ln w="25400">
                <a:solidFill>
                  <a:schemeClr val="lt1"/>
                </a:solidFill>
              </a:ln>
              <a:effectLst/>
              <a:scene3d>
                <a:camera prst="orthographicFront"/>
                <a:lightRig rig="threePt" dir="t"/>
              </a:scene3d>
              <a:sp3d contourW="25400">
                <a:bevelT/>
                <a:bevelB/>
                <a:contourClr>
                  <a:schemeClr val="lt1"/>
                </a:contourClr>
              </a:sp3d>
            </c:spPr>
            <c:extLst xmlns:c16r2="http://schemas.microsoft.com/office/drawing/2015/06/chart">
              <c:ext xmlns:c16="http://schemas.microsoft.com/office/drawing/2014/chart" uri="{C3380CC4-5D6E-409C-BE32-E72D297353CC}">
                <c16:uniqueId val="{00000007-F880-4C3B-A3EA-ECF4ED4ADD8E}"/>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'TERCER SEG.'!$L$3:$O$3</c:f>
              <c:strCache>
                <c:ptCount val="4"/>
                <c:pt idx="0">
                  <c:v>Cumplida</c:v>
                </c:pt>
                <c:pt idx="1">
                  <c:v>En Avance</c:v>
                </c:pt>
                <c:pt idx="2">
                  <c:v>Vencida</c:v>
                </c:pt>
                <c:pt idx="3">
                  <c:v>Sin Iniciar</c:v>
                </c:pt>
              </c:strCache>
            </c:strRef>
          </c:cat>
          <c:val>
            <c:numRef>
              <c:f>'TERCER SEG.'!$L$40:$O$40</c:f>
              <c:numCache>
                <c:formatCode>General</c:formatCode>
                <c:ptCount val="4"/>
                <c:pt idx="0">
                  <c:v>104</c:v>
                </c:pt>
                <c:pt idx="1">
                  <c:v>46</c:v>
                </c:pt>
                <c:pt idx="2">
                  <c:v>87</c:v>
                </c:pt>
                <c:pt idx="3">
                  <c:v>1</c:v>
                </c:pt>
              </c:numCache>
            </c:numRef>
          </c:val>
          <c:extLst xmlns:c16r2="http://schemas.microsoft.com/office/drawing/2015/06/chart">
            <c:ext xmlns:c16="http://schemas.microsoft.com/office/drawing/2014/chart" uri="{C3380CC4-5D6E-409C-BE32-E72D297353CC}">
              <c16:uniqueId val="{00000008-F880-4C3B-A3EA-ECF4ED4ADD8E}"/>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ESTADO</a:t>
            </a:r>
            <a:r>
              <a:rPr lang="en-US" b="1" baseline="0"/>
              <a:t> HALLAZGOS </a:t>
            </a:r>
            <a:r>
              <a:rPr lang="en-US" sz="1400" b="1" i="0" u="none" strike="noStrike" kern="1200" spc="0" baseline="0">
                <a:solidFill>
                  <a:sysClr val="windowText" lastClr="000000">
                    <a:lumMod val="65000"/>
                    <a:lumOff val="35000"/>
                  </a:sysClr>
                </a:solidFill>
                <a:latin typeface="+mn-lt"/>
                <a:ea typeface="+mn-ea"/>
                <a:cs typeface="+mn-cs"/>
              </a:rPr>
              <a:t>PRIMER SEGUIMIENTO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92D050"/>
            </a:solidFill>
          </c:spPr>
          <c:explosion val="17"/>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213B-4049-A5A2-4ED3365DCA21}"/>
              </c:ext>
            </c:extLst>
          </c:dPt>
          <c:dPt>
            <c:idx val="1"/>
            <c:bubble3D val="0"/>
            <c:spPr>
              <a:solidFill>
                <a:srgbClr val="00B050"/>
              </a:solidFill>
              <a:ln w="25400">
                <a:solidFill>
                  <a:srgbClr val="00B050"/>
                </a:solidFill>
              </a:ln>
              <a:effectLst/>
              <a:sp3d contourW="25400">
                <a:contourClr>
                  <a:srgbClr val="00B050"/>
                </a:contourClr>
              </a:sp3d>
            </c:spPr>
            <c:extLst xmlns:c16r2="http://schemas.microsoft.com/office/drawing/2015/06/chart">
              <c:ext xmlns:c16="http://schemas.microsoft.com/office/drawing/2014/chart" uri="{C3380CC4-5D6E-409C-BE32-E72D297353CC}">
                <c16:uniqueId val="{00000003-213B-4049-A5A2-4ED3365DCA21}"/>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'TERCER SEG.'!$Q$3:$R$3</c:f>
              <c:strCache>
                <c:ptCount val="2"/>
                <c:pt idx="0">
                  <c:v>Abierto</c:v>
                </c:pt>
                <c:pt idx="1">
                  <c:v>Cerrado</c:v>
                </c:pt>
              </c:strCache>
            </c:strRef>
          </c:cat>
          <c:val>
            <c:numRef>
              <c:f>'TERCER SEG.'!$Q$40:$R$40</c:f>
              <c:numCache>
                <c:formatCode>General</c:formatCode>
                <c:ptCount val="2"/>
                <c:pt idx="0">
                  <c:v>122</c:v>
                </c:pt>
                <c:pt idx="1">
                  <c:v>35</c:v>
                </c:pt>
              </c:numCache>
            </c:numRef>
          </c:val>
          <c:extLst xmlns:c16r2="http://schemas.microsoft.com/office/drawing/2015/06/chart">
            <c:ext xmlns:c16="http://schemas.microsoft.com/office/drawing/2014/chart" uri="{C3380CC4-5D6E-409C-BE32-E72D297353CC}">
              <c16:uniqueId val="{00000004-213B-4049-A5A2-4ED3365DCA21}"/>
            </c:ext>
          </c:extLst>
        </c:ser>
        <c:dLbls>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bevelB/>
    </a:sp3d>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1</xdr:row>
      <xdr:rowOff>94516</xdr:rowOff>
    </xdr:from>
    <xdr:to>
      <xdr:col>6</xdr:col>
      <xdr:colOff>422275</xdr:colOff>
      <xdr:row>2</xdr:row>
      <xdr:rowOff>372733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6966"/>
          <a:ext cx="4356100" cy="763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42</xdr:row>
      <xdr:rowOff>0</xdr:rowOff>
    </xdr:from>
    <xdr:to>
      <xdr:col>18</xdr:col>
      <xdr:colOff>560294</xdr:colOff>
      <xdr:row>64</xdr:row>
      <xdr:rowOff>71718</xdr:rowOff>
    </xdr:to>
    <xdr:graphicFrame macro="">
      <xdr:nvGraphicFramePr>
        <xdr:cNvPr id="2" name="Gráfico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11206</xdr:colOff>
      <xdr:row>66</xdr:row>
      <xdr:rowOff>26895</xdr:rowOff>
    </xdr:from>
    <xdr:to>
      <xdr:col>18</xdr:col>
      <xdr:colOff>571500</xdr:colOff>
      <xdr:row>88</xdr:row>
      <xdr:rowOff>98613</xdr:rowOff>
    </xdr:to>
    <xdr:graphicFrame macro="">
      <xdr:nvGraphicFramePr>
        <xdr:cNvPr id="3" name="Gráfico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258536</xdr:colOff>
      <xdr:row>0</xdr:row>
      <xdr:rowOff>190500</xdr:rowOff>
    </xdr:from>
    <xdr:to>
      <xdr:col>6</xdr:col>
      <xdr:colOff>443685</xdr:colOff>
      <xdr:row>3</xdr:row>
      <xdr:rowOff>135910</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536" y="190500"/>
          <a:ext cx="3604624" cy="640735"/>
        </a:xfrm>
        <a:prstGeom prst="rect">
          <a:avLst/>
        </a:prstGeom>
      </xdr:spPr>
    </xdr:pic>
    <xdr:clientData/>
  </xdr:twoCellAnchor>
  <xdr:twoCellAnchor editAs="oneCell">
    <xdr:from>
      <xdr:col>39</xdr:col>
      <xdr:colOff>33617</xdr:colOff>
      <xdr:row>110</xdr:row>
      <xdr:rowOff>0</xdr:rowOff>
    </xdr:from>
    <xdr:to>
      <xdr:col>39</xdr:col>
      <xdr:colOff>2073088</xdr:colOff>
      <xdr:row>111</xdr:row>
      <xdr:rowOff>292969</xdr:rowOff>
    </xdr:to>
    <xdr:pic>
      <xdr:nvPicPr>
        <xdr:cNvPr id="3" name="Imagen 2">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38592" y="78581250"/>
          <a:ext cx="2039471" cy="778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BC%202020/PLAN%20DE%20MEJORAMIENTO/CONSOLIDADO%20SEGUIMIENTO%20PLAN%20DE%20MEJORA%20AGOST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Users\admin\Downloads\20190630_instrumento_de_acciones_de_mejo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NBC%202020/PLAN%20DE%20MEJORAMIENTO/CONSOLIDADO%20SEGUIMIENTO%20PM%20AGOSTO%2020%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D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sheetName val="cerradas"/>
      <sheetName val="bd"/>
    </sheetNames>
    <sheetDataSet>
      <sheetData sheetId="0"/>
      <sheetData sheetId="1"/>
      <sheetData sheetId="2">
        <row r="3">
          <cell r="C3" t="str">
            <v>Planeación Estratégica</v>
          </cell>
          <cell r="D3" t="str">
            <v>Proceso Direccionamiento politico</v>
          </cell>
          <cell r="E3" t="str">
            <v>Secretaria</v>
          </cell>
          <cell r="F3" t="str">
            <v>Preventiva</v>
          </cell>
          <cell r="H3" t="str">
            <v>SI</v>
          </cell>
        </row>
        <row r="4">
          <cell r="D4" t="str">
            <v>Proceso Direccionamiento servicios sociales</v>
          </cell>
          <cell r="E4" t="str">
            <v>Oficina Asesora de Comunicaciones</v>
          </cell>
          <cell r="F4" t="str">
            <v>Correctiva</v>
          </cell>
          <cell r="H4" t="str">
            <v>NO</v>
          </cell>
        </row>
        <row r="5">
          <cell r="D5" t="str">
            <v>Proceso Direccionamiento estrategico</v>
          </cell>
          <cell r="E5" t="str">
            <v xml:space="preserve">Oficina Asesora Jurídica
</v>
          </cell>
          <cell r="F5" t="str">
            <v>Mejora</v>
          </cell>
        </row>
        <row r="6">
          <cell r="D6" t="str">
            <v>Proceso Construcción e implementacion politicas sociales</v>
          </cell>
          <cell r="E6" t="str">
            <v>Oficina de Control Interno</v>
          </cell>
        </row>
        <row r="7">
          <cell r="D7" t="str">
            <v>Proceso Analisis y seguimiento de politicas sociales</v>
          </cell>
          <cell r="E7" t="str">
            <v>Oficina de Asuntos Disciplinarios</v>
          </cell>
        </row>
        <row r="8">
          <cell r="D8" t="str">
            <v>Proceso Prestación de los servicios sociales</v>
          </cell>
          <cell r="E8" t="str">
            <v>Subsecretaria</v>
          </cell>
        </row>
        <row r="9">
          <cell r="D9" t="str">
            <v>Proceso Mantenimiento y soporte TIC</v>
          </cell>
          <cell r="E9" t="str">
            <v>Dirección de Gestión Corporativa</v>
          </cell>
        </row>
        <row r="10">
          <cell r="D10" t="str">
            <v>Proceso Adquisiciones</v>
          </cell>
          <cell r="E10" t="str">
            <v>Subdirección de Contratación</v>
          </cell>
        </row>
        <row r="11">
          <cell r="D11" t="str">
            <v>Proceso Gestión de talento humano</v>
          </cell>
          <cell r="E11" t="str">
            <v xml:space="preserve">Subdirección Administrativa y Financiara
</v>
          </cell>
        </row>
        <row r="12">
          <cell r="D12" t="str">
            <v>Proceso Gestión de bienes y servicios</v>
          </cell>
          <cell r="E12" t="str">
            <v xml:space="preserve">Subdirección Plantas Físicas
</v>
          </cell>
        </row>
        <row r="13">
          <cell r="D13" t="str">
            <v>Proceso Mejora continua</v>
          </cell>
          <cell r="E13" t="str">
            <v>Subdirección de Gestión y Desarrollo del Talento Humano</v>
          </cell>
        </row>
        <row r="14">
          <cell r="D14" t="str">
            <v>Proceso Gestión del conocimiento</v>
          </cell>
          <cell r="E14" t="str">
            <v>Dirección de Análisis y Diseño Estratégico</v>
          </cell>
        </row>
        <row r="15">
          <cell r="D15" t="str">
            <v>Proceso Gestión Jurídica</v>
          </cell>
          <cell r="E15" t="str">
            <v>Subdirección de Diseño, Evaluación y Sistematización.</v>
          </cell>
        </row>
        <row r="16">
          <cell r="D16" t="str">
            <v>Proyecto 1086   Una Ciudad para las familias</v>
          </cell>
          <cell r="E16" t="str">
            <v>Subdirección de Investigación e Información</v>
          </cell>
        </row>
        <row r="17">
          <cell r="D17" t="str">
            <v>Proyecto 1091   Integración eficiente y transparente para todos</v>
          </cell>
          <cell r="E17" t="str">
            <v>Dirección Poblacional</v>
          </cell>
        </row>
        <row r="18">
          <cell r="D18" t="str">
            <v>Proyecto 1092   Viviendo el territorio</v>
          </cell>
          <cell r="E18" t="str">
            <v>Subdirección para la Infancia</v>
          </cell>
        </row>
        <row r="19">
          <cell r="D19" t="str">
            <v>Proyecto 1093   Prevención y atención de la maternidad y la paternidad temprana</v>
          </cell>
          <cell r="E19" t="str">
            <v>Subdirección para la Juventud</v>
          </cell>
        </row>
        <row r="20">
          <cell r="D20" t="str">
            <v xml:space="preserve">Proyecto 1096   Desarrollo integral desde la gestación hasta la adolescencia </v>
          </cell>
          <cell r="E20" t="str">
            <v>Subdirección para la Adultez</v>
          </cell>
        </row>
        <row r="21">
          <cell r="D21" t="str">
            <v>Proyecto 1098   Bogotá te nutre</v>
          </cell>
          <cell r="E21" t="str">
            <v>Subdirección para la Vejez</v>
          </cell>
        </row>
        <row r="22">
          <cell r="D22" t="str">
            <v>Proyecto 1099   Envejecimiento digno, activo y feliz</v>
          </cell>
          <cell r="E22" t="str">
            <v>Subdirección para la Familia</v>
          </cell>
        </row>
        <row r="23">
          <cell r="D23" t="str">
            <v>Proyecto 1101   Distrito diverso</v>
          </cell>
          <cell r="E23" t="str">
            <v>Subdirección para Asuntos LGBT</v>
          </cell>
        </row>
        <row r="24">
          <cell r="D24" t="str">
            <v>Proyecto 1103   Espacios de Integración Social</v>
          </cell>
          <cell r="E24" t="str">
            <v>Dirección de Nutrición y Abastecimiento</v>
          </cell>
        </row>
        <row r="25">
          <cell r="D25" t="str">
            <v>Proyecto 1108   Prevención y atención integral del fenómeno de habitabilidad en calle</v>
          </cell>
          <cell r="E25" t="str">
            <v>Subdirección de Nutrición</v>
          </cell>
        </row>
        <row r="26">
          <cell r="D26" t="str">
            <v>Proyecto 1113   Por una ciudad incluyente y sin barreras</v>
          </cell>
          <cell r="E26" t="str">
            <v>Subdirección de Abastecimiento</v>
          </cell>
        </row>
        <row r="27">
          <cell r="D27" t="str">
            <v>Proyecto 1116   Distrito joven</v>
          </cell>
          <cell r="E27" t="str">
            <v>Dirección Territorial</v>
          </cell>
        </row>
        <row r="28">
          <cell r="D28" t="str">
            <v>Proyecto 1118   Gestión institucional y fortalecimiento del talento humano</v>
          </cell>
          <cell r="E28" t="str">
            <v>Subdirección ICI_Ident. Caracterización e Integración</v>
          </cell>
        </row>
        <row r="29">
          <cell r="D29" t="str">
            <v>Proyecto 1168    Integración Digital y de Conocimiento para la Inclusión Social</v>
          </cell>
          <cell r="E29" t="str">
            <v>Subdirección para la Gestión Integral Local</v>
          </cell>
        </row>
        <row r="30">
          <cell r="D30" t="str">
            <v>Secretaria</v>
          </cell>
          <cell r="E30" t="str">
            <v>SLIS_Barrios Unidos</v>
          </cell>
        </row>
        <row r="31">
          <cell r="D31" t="str">
            <v>Oficina Asesora de Comunicaciones</v>
          </cell>
          <cell r="E31" t="str">
            <v>SLIS_Bosa</v>
          </cell>
        </row>
        <row r="32">
          <cell r="D32" t="str">
            <v xml:space="preserve">Oficina Asesora Jurídica
</v>
          </cell>
          <cell r="E32" t="str">
            <v>SLIS_Chapinero</v>
          </cell>
        </row>
        <row r="33">
          <cell r="D33" t="str">
            <v>Oficina de Control Interno</v>
          </cell>
          <cell r="E33" t="str">
            <v>SLIS_Ciudad Bolivar</v>
          </cell>
        </row>
        <row r="34">
          <cell r="D34" t="str">
            <v>Oficina de Asuntos Disciplinarios</v>
          </cell>
          <cell r="E34" t="str">
            <v>SLIS_Engativa</v>
          </cell>
        </row>
        <row r="35">
          <cell r="D35" t="str">
            <v>Subsecretaria</v>
          </cell>
          <cell r="E35" t="str">
            <v>SLIS_Fontibon</v>
          </cell>
        </row>
        <row r="36">
          <cell r="D36" t="str">
            <v>Dirección de Gestión Corporativa</v>
          </cell>
          <cell r="E36" t="str">
            <v>SLIS_Kennedy</v>
          </cell>
        </row>
        <row r="37">
          <cell r="D37" t="str">
            <v>Subdirección de Contratación</v>
          </cell>
          <cell r="E37" t="str">
            <v>SLIS_Martires</v>
          </cell>
        </row>
        <row r="38">
          <cell r="D38" t="str">
            <v xml:space="preserve">Subdirección Administrativa y Financiara
</v>
          </cell>
          <cell r="E38" t="str">
            <v xml:space="preserve">SLIS_Pte. Aranda  Ant.Nariño </v>
          </cell>
        </row>
        <row r="39">
          <cell r="D39" t="str">
            <v xml:space="preserve">Subdirección Plantas Físicas
</v>
          </cell>
          <cell r="E39" t="str">
            <v>SLIS_Rafael Uribe Uribe</v>
          </cell>
        </row>
        <row r="40">
          <cell r="D40" t="str">
            <v>Subdirección de Gestión y Desarrollo del Talento Humano</v>
          </cell>
          <cell r="E40" t="str">
            <v>SLIS_San Cristobal</v>
          </cell>
        </row>
        <row r="41">
          <cell r="D41" t="str">
            <v>Dirección de Análisis y Diseño Estratégico</v>
          </cell>
          <cell r="E41" t="str">
            <v>SLIS_Santa Fe Candelaria</v>
          </cell>
        </row>
        <row r="42">
          <cell r="D42" t="str">
            <v>Subdirección de Diseño, Evaluación y Sistematización.</v>
          </cell>
          <cell r="E42" t="str">
            <v>SLIS_Suba</v>
          </cell>
        </row>
        <row r="43">
          <cell r="D43" t="str">
            <v>Subdirección de Investigación e Información</v>
          </cell>
          <cell r="E43" t="str">
            <v>SLIS_Tunjuelito</v>
          </cell>
        </row>
        <row r="44">
          <cell r="D44" t="str">
            <v>Dirección Poblacional</v>
          </cell>
          <cell r="E44" t="str">
            <v>SLIS_Usaquen</v>
          </cell>
        </row>
        <row r="45">
          <cell r="D45" t="str">
            <v>Subdirección para la Infancia</v>
          </cell>
          <cell r="E45" t="str">
            <v>SLIS_Usme Sumapaz</v>
          </cell>
        </row>
        <row r="46">
          <cell r="D46" t="str">
            <v>Subdirección para la Juventud</v>
          </cell>
        </row>
        <row r="47">
          <cell r="D47" t="str">
            <v>Subdirección para la Adultez</v>
          </cell>
        </row>
        <row r="48">
          <cell r="D48" t="str">
            <v>Subdirección para la Vejez</v>
          </cell>
        </row>
        <row r="49">
          <cell r="D49" t="str">
            <v>Subdirección para la Familia</v>
          </cell>
        </row>
        <row r="50">
          <cell r="D50" t="str">
            <v>Subdirección para Asuntos LGBT</v>
          </cell>
        </row>
        <row r="51">
          <cell r="D51" t="str">
            <v>Dirección de Nutrición y Abastecimiento</v>
          </cell>
        </row>
        <row r="52">
          <cell r="D52" t="str">
            <v>Subdirección de Nutrición</v>
          </cell>
        </row>
        <row r="53">
          <cell r="D53" t="str">
            <v>Subdirección de Abastecimiento</v>
          </cell>
        </row>
        <row r="54">
          <cell r="D54" t="str">
            <v>Dirección Territorial</v>
          </cell>
        </row>
        <row r="55">
          <cell r="D55" t="str">
            <v>Subdirección ICI_Ident. Caracterización e Integración</v>
          </cell>
        </row>
        <row r="56">
          <cell r="D56" t="str">
            <v>Subdirección para la Gestión Integral Local</v>
          </cell>
        </row>
        <row r="57">
          <cell r="D57" t="str">
            <v>SLIS_Barrios Unidos</v>
          </cell>
        </row>
        <row r="58">
          <cell r="D58" t="str">
            <v>SLIS_Bosa</v>
          </cell>
        </row>
        <row r="59">
          <cell r="D59" t="str">
            <v>SLIS_Chapinero</v>
          </cell>
        </row>
        <row r="60">
          <cell r="D60" t="str">
            <v>SLIS_Ciudad Bolivar</v>
          </cell>
        </row>
        <row r="61">
          <cell r="D61" t="str">
            <v>SLIS_Engativa</v>
          </cell>
        </row>
        <row r="62">
          <cell r="D62" t="str">
            <v>SLIS_Fontibon</v>
          </cell>
        </row>
        <row r="63">
          <cell r="D63" t="str">
            <v>SLIS_Kennedy</v>
          </cell>
        </row>
        <row r="64">
          <cell r="D64" t="str">
            <v>SLIS_Martires</v>
          </cell>
        </row>
        <row r="65">
          <cell r="D65" t="str">
            <v xml:space="preserve">SLIS_Pte. Aranda  Ant.Nariño </v>
          </cell>
        </row>
        <row r="66">
          <cell r="D66" t="str">
            <v>SLIS_Rafael Uribe Uribe</v>
          </cell>
        </row>
        <row r="67">
          <cell r="D67" t="str">
            <v>SLIS_San Cristobal</v>
          </cell>
        </row>
        <row r="68">
          <cell r="D68" t="str">
            <v>SLIS_Santa Fe Candelaria</v>
          </cell>
        </row>
        <row r="69">
          <cell r="D69" t="str">
            <v>SLIS_Suba</v>
          </cell>
        </row>
        <row r="70">
          <cell r="D70" t="str">
            <v>SLIS_Tunjuelito</v>
          </cell>
        </row>
        <row r="71">
          <cell r="D71" t="str">
            <v>SLIS_Usaquen</v>
          </cell>
        </row>
        <row r="72">
          <cell r="D72" t="str">
            <v>SLIS_Usme Sumapaz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CER SEG."/>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8"/>
  <sheetViews>
    <sheetView topLeftCell="A4" zoomScale="40" zoomScaleNormal="40" workbookViewId="0">
      <selection activeCell="B8" sqref="B8:U8"/>
    </sheetView>
  </sheetViews>
  <sheetFormatPr baseColWidth="10" defaultRowHeight="15"/>
  <cols>
    <col min="4" max="4" width="37.42578125" customWidth="1"/>
    <col min="5" max="5" width="22.7109375" customWidth="1"/>
    <col min="8" max="8" width="23.28515625" customWidth="1"/>
    <col min="9" max="9" width="20.85546875" customWidth="1"/>
    <col min="10" max="10" width="25.42578125" customWidth="1"/>
    <col min="13" max="13" width="27.140625" customWidth="1"/>
    <col min="14" max="14" width="20.42578125" customWidth="1"/>
    <col min="15" max="15" width="22.28515625" customWidth="1"/>
    <col min="22" max="22" width="30.42578125" customWidth="1"/>
    <col min="25" max="25" width="34" customWidth="1"/>
  </cols>
  <sheetData>
    <row r="2" spans="1:31" ht="90">
      <c r="A2" s="36" t="s">
        <v>19</v>
      </c>
      <c r="B2" s="415" t="s">
        <v>20</v>
      </c>
      <c r="C2" s="36" t="s">
        <v>21</v>
      </c>
      <c r="D2" s="36" t="s">
        <v>23</v>
      </c>
      <c r="E2" s="36" t="s">
        <v>24</v>
      </c>
      <c r="F2" s="36" t="s">
        <v>25</v>
      </c>
      <c r="G2" s="36" t="s">
        <v>26</v>
      </c>
      <c r="H2" s="36" t="s">
        <v>27</v>
      </c>
      <c r="I2" s="36" t="s">
        <v>28</v>
      </c>
      <c r="J2" s="36" t="s">
        <v>29</v>
      </c>
      <c r="K2" s="36" t="s">
        <v>30</v>
      </c>
      <c r="L2" s="36" t="s">
        <v>31</v>
      </c>
      <c r="M2" s="36" t="s">
        <v>32</v>
      </c>
      <c r="N2" s="415" t="s">
        <v>33</v>
      </c>
    </row>
    <row r="3" spans="1:31" ht="85.5">
      <c r="A3" s="58">
        <v>2016</v>
      </c>
      <c r="B3" s="58" t="s">
        <v>1015</v>
      </c>
      <c r="C3" s="59"/>
      <c r="D3" s="62" t="s">
        <v>1016</v>
      </c>
      <c r="E3" s="63" t="s">
        <v>81</v>
      </c>
      <c r="F3" s="57" t="s">
        <v>108</v>
      </c>
      <c r="G3" s="246" t="s">
        <v>108</v>
      </c>
      <c r="H3" s="64" t="s">
        <v>1019</v>
      </c>
      <c r="I3" s="65" t="s">
        <v>288</v>
      </c>
      <c r="J3" s="189" t="s">
        <v>1030</v>
      </c>
      <c r="K3" s="66"/>
      <c r="L3" s="73">
        <v>1</v>
      </c>
      <c r="M3" s="58" t="s">
        <v>1031</v>
      </c>
      <c r="N3" s="68" t="s">
        <v>1022</v>
      </c>
    </row>
    <row r="4" spans="1:31">
      <c r="A4" s="416"/>
      <c r="B4" s="58"/>
      <c r="C4" s="59"/>
      <c r="D4" s="62"/>
      <c r="E4" s="63"/>
      <c r="F4" s="57"/>
      <c r="G4" s="246"/>
      <c r="H4" s="64"/>
      <c r="I4" s="65"/>
      <c r="J4" s="189"/>
      <c r="K4" s="66"/>
      <c r="L4" s="73"/>
      <c r="M4" s="58"/>
      <c r="N4" s="68"/>
    </row>
    <row r="5" spans="1:31" ht="199.5">
      <c r="B5" s="58" t="s">
        <v>79</v>
      </c>
      <c r="C5" s="59"/>
      <c r="D5" s="62" t="s">
        <v>847</v>
      </c>
      <c r="E5" s="63" t="s">
        <v>107</v>
      </c>
      <c r="F5" s="57" t="s">
        <v>108</v>
      </c>
      <c r="G5" s="246" t="s">
        <v>108</v>
      </c>
      <c r="H5" s="64" t="s">
        <v>848</v>
      </c>
      <c r="I5" s="65" t="s">
        <v>288</v>
      </c>
      <c r="J5" s="189" t="s">
        <v>849</v>
      </c>
      <c r="K5" s="66"/>
      <c r="L5" s="254">
        <v>1</v>
      </c>
      <c r="M5" s="67" t="s">
        <v>850</v>
      </c>
      <c r="N5" s="68" t="s">
        <v>788</v>
      </c>
      <c r="O5" s="67" t="s">
        <v>851</v>
      </c>
      <c r="P5" s="69">
        <v>43191</v>
      </c>
      <c r="Q5" s="69">
        <v>43735</v>
      </c>
      <c r="R5" s="65"/>
      <c r="S5" s="57"/>
      <c r="T5" s="70">
        <v>43735</v>
      </c>
      <c r="U5" s="76">
        <v>44043</v>
      </c>
      <c r="V5" s="77" t="s">
        <v>856</v>
      </c>
      <c r="W5" s="206">
        <v>1</v>
      </c>
      <c r="X5" s="76">
        <v>44067</v>
      </c>
      <c r="Y5" s="81" t="s">
        <v>857</v>
      </c>
      <c r="Z5" s="93" t="s">
        <v>666</v>
      </c>
      <c r="AA5" s="84">
        <v>0</v>
      </c>
      <c r="AB5" s="80" t="s">
        <v>116</v>
      </c>
      <c r="AC5" s="87" t="s">
        <v>101</v>
      </c>
      <c r="AD5" s="88" t="s">
        <v>102</v>
      </c>
      <c r="AE5" s="89" t="s">
        <v>103</v>
      </c>
    </row>
    <row r="6" spans="1:31" ht="409.5">
      <c r="B6" s="126" t="s">
        <v>200</v>
      </c>
      <c r="C6" s="257">
        <v>43934</v>
      </c>
      <c r="D6" s="120" t="s">
        <v>902</v>
      </c>
      <c r="E6" s="121" t="s">
        <v>81</v>
      </c>
      <c r="F6" s="120" t="s">
        <v>903</v>
      </c>
      <c r="G6" s="123" t="s">
        <v>904</v>
      </c>
      <c r="H6" s="123" t="s">
        <v>905</v>
      </c>
      <c r="I6" s="124" t="s">
        <v>85</v>
      </c>
      <c r="J6" s="123" t="s">
        <v>906</v>
      </c>
      <c r="K6" s="221"/>
      <c r="L6" s="261">
        <v>1</v>
      </c>
      <c r="M6" s="125" t="s">
        <v>907</v>
      </c>
      <c r="N6" s="114" t="s">
        <v>788</v>
      </c>
      <c r="O6" s="222" t="s">
        <v>892</v>
      </c>
      <c r="P6" s="262">
        <v>43917</v>
      </c>
      <c r="Q6" s="262">
        <v>44053</v>
      </c>
    </row>
    <row r="8" spans="1:31" ht="409.5">
      <c r="B8" s="115">
        <v>2019</v>
      </c>
      <c r="C8" s="126" t="s">
        <v>200</v>
      </c>
      <c r="D8" s="257">
        <v>43934</v>
      </c>
      <c r="E8" s="120" t="s">
        <v>886</v>
      </c>
      <c r="F8" s="121" t="s">
        <v>81</v>
      </c>
      <c r="G8" s="120" t="s">
        <v>887</v>
      </c>
      <c r="H8" s="258" t="s">
        <v>888</v>
      </c>
      <c r="I8" s="123" t="s">
        <v>889</v>
      </c>
      <c r="J8" s="259" t="s">
        <v>288</v>
      </c>
      <c r="K8" s="123" t="s">
        <v>890</v>
      </c>
      <c r="L8" s="260"/>
      <c r="M8" s="261">
        <v>1</v>
      </c>
      <c r="N8" s="125" t="s">
        <v>891</v>
      </c>
      <c r="O8" s="114" t="s">
        <v>788</v>
      </c>
      <c r="P8" s="222" t="s">
        <v>892</v>
      </c>
      <c r="Q8" s="223">
        <v>43969</v>
      </c>
      <c r="R8" s="243">
        <v>44074</v>
      </c>
      <c r="S8" s="127"/>
      <c r="T8" s="128"/>
      <c r="U8" s="129">
        <v>44074</v>
      </c>
    </row>
  </sheetData>
  <conditionalFormatting sqref="AE5">
    <cfRule type="cellIs" dxfId="65" priority="3" operator="equal">
      <formula>"Cerrado"</formula>
    </cfRule>
    <cfRule type="cellIs" dxfId="64" priority="4" operator="equal">
      <formula>"Abierto"</formula>
    </cfRule>
  </conditionalFormatting>
  <conditionalFormatting sqref="P5">
    <cfRule type="timePeriod" dxfId="63" priority="9" timePeriod="lastWeek">
      <formula>AND(TODAY()-ROUNDDOWN(P5,0)&gt;=(WEEKDAY(TODAY())),TODAY()-ROUNDDOWN(P5,0)&lt;(WEEKDAY(TODAY())+7))</formula>
    </cfRule>
  </conditionalFormatting>
  <conditionalFormatting sqref="AB5">
    <cfRule type="cellIs" dxfId="62" priority="5" operator="equal">
      <formula>"Sin iniciar"</formula>
    </cfRule>
    <cfRule type="cellIs" dxfId="61" priority="6" operator="equal">
      <formula>"Vencida"</formula>
    </cfRule>
    <cfRule type="cellIs" dxfId="60" priority="7" operator="equal">
      <formula>"En avance"</formula>
    </cfRule>
    <cfRule type="cellIs" dxfId="59" priority="8" operator="equal">
      <formula>"Cumplida"</formula>
    </cfRule>
  </conditionalFormatting>
  <conditionalFormatting sqref="P6">
    <cfRule type="timePeriod" dxfId="58" priority="2" timePeriod="lastWeek">
      <formula>AND(TODAY()-ROUNDDOWN(P6,0)&gt;=(WEEKDAY(TODAY())),TODAY()-ROUNDDOWN(P6,0)&lt;(WEEKDAY(TODAY())+7))</formula>
    </cfRule>
  </conditionalFormatting>
  <conditionalFormatting sqref="Q8">
    <cfRule type="timePeriod" dxfId="57" priority="1" timePeriod="lastWeek">
      <formula>AND(TODAY()-ROUNDDOWN(Q8,0)&gt;=(WEEKDAY(TODAY())),TODAY()-ROUNDDOWN(Q8,0)&lt;(WEEKDAY(TODAY())+7))</formula>
    </cfRule>
  </conditionalFormatting>
  <dataValidations count="7">
    <dataValidation type="list" allowBlank="1" showInputMessage="1" showErrorMessage="1" sqref="AC5:AD5">
      <formula1>eficacia</formula1>
    </dataValidation>
    <dataValidation type="list" allowBlank="1" showInputMessage="1" showErrorMessage="1" sqref="AE5">
      <formula1>ehallazgo</formula1>
    </dataValidation>
    <dataValidation type="list" allowBlank="1" showInputMessage="1" showErrorMessage="1" sqref="AB5">
      <formula1>estadoaccion</formula1>
    </dataValidation>
    <dataValidation type="list" allowBlank="1" showInputMessage="1" showErrorMessage="1" sqref="R5 S8">
      <formula1>modifica</formula1>
    </dataValidation>
    <dataValidation type="list" allowBlank="1" showInputMessage="1" showErrorMessage="1" sqref="N3:N6 O8">
      <formula1>proceso</formula1>
    </dataValidation>
    <dataValidation type="list" allowBlank="1" showInputMessage="1" showErrorMessage="1" sqref="I3:I6 J8">
      <formula1>accion</formula1>
    </dataValidation>
    <dataValidation type="list" allowBlank="1" showInputMessage="1" showErrorMessage="1" sqref="E3:E6 F8">
      <formula1>hallazgo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253"/>
  <sheetViews>
    <sheetView tabSelected="1" topLeftCell="B1" zoomScale="87" zoomScaleNormal="70" zoomScaleSheetLayoutView="70" workbookViewId="0">
      <pane xSplit="11" ySplit="6" topLeftCell="M7" activePane="bottomRight" state="frozen"/>
      <selection activeCell="B6" sqref="B6"/>
      <selection pane="topRight" activeCell="M6" sqref="M6"/>
      <selection pane="bottomLeft" activeCell="B8" sqref="B8"/>
      <selection pane="bottomRight" activeCell="D7" sqref="D7"/>
    </sheetView>
  </sheetViews>
  <sheetFormatPr baseColWidth="10" defaultColWidth="11.42578125" defaultRowHeight="38.25" customHeight="1"/>
  <cols>
    <col min="1" max="1" width="15.28515625" style="21" hidden="1" customWidth="1"/>
    <col min="2" max="2" width="15.28515625" style="333" hidden="1" customWidth="1"/>
    <col min="3" max="3" width="11.85546875" style="235" customWidth="1"/>
    <col min="4" max="4" width="18.85546875" style="333" customWidth="1"/>
    <col min="5" max="5" width="8.85546875" style="333" customWidth="1"/>
    <col min="6" max="6" width="19.42578125" style="333" customWidth="1"/>
    <col min="7" max="7" width="12.140625" style="333" customWidth="1"/>
    <col min="8" max="8" width="25.140625" style="333" hidden="1" customWidth="1"/>
    <col min="9" max="9" width="8.7109375" style="333" hidden="1" customWidth="1"/>
    <col min="10" max="10" width="8.7109375" style="585" hidden="1" customWidth="1"/>
    <col min="11" max="11" width="42" style="586" customWidth="1"/>
    <col min="12" max="12" width="22.28515625" style="337" customWidth="1"/>
    <col min="13" max="13" width="33.140625" style="586" customWidth="1"/>
    <col min="14" max="14" width="21.140625" style="586" customWidth="1"/>
    <col min="15" max="15" width="43.140625" style="586" customWidth="1"/>
    <col min="16" max="16" width="26.7109375" style="333" customWidth="1"/>
    <col min="17" max="17" width="42.140625" style="235" customWidth="1"/>
    <col min="18" max="18" width="17.42578125" style="235" customWidth="1"/>
    <col min="19" max="19" width="11.85546875" style="333" customWidth="1"/>
    <col min="20" max="20" width="48.7109375" style="235" customWidth="1"/>
    <col min="21" max="21" width="40.7109375" style="333" customWidth="1"/>
    <col min="22" max="22" width="29.28515625" style="333" customWidth="1"/>
    <col min="23" max="23" width="18.42578125" style="693" customWidth="1"/>
    <col min="24" max="24" width="24.42578125" style="693" customWidth="1"/>
    <col min="25" max="25" width="14.140625" style="333" customWidth="1"/>
    <col min="26" max="26" width="13.140625" style="333" customWidth="1"/>
    <col min="27" max="27" width="17.42578125" style="333" customWidth="1"/>
    <col min="28" max="28" width="23.28515625" style="333" hidden="1" customWidth="1"/>
    <col min="29" max="29" width="36.85546875" style="235" hidden="1" customWidth="1"/>
    <col min="30" max="30" width="21.85546875" style="333" hidden="1" customWidth="1"/>
    <col min="31" max="31" width="21.42578125" style="235" hidden="1" customWidth="1"/>
    <col min="32" max="32" width="18.42578125" style="235" hidden="1" customWidth="1"/>
    <col min="33" max="33" width="19.28515625" style="235" hidden="1" customWidth="1"/>
    <col min="34" max="34" width="18.7109375" style="235" hidden="1" customWidth="1"/>
    <col min="35" max="35" width="12.140625" style="333" hidden="1" customWidth="1"/>
    <col min="36" max="36" width="17" style="333" hidden="1" customWidth="1"/>
    <col min="37" max="37" width="37.42578125" style="335" hidden="1" customWidth="1"/>
    <col min="38" max="38" width="18.28515625" style="336" hidden="1" customWidth="1"/>
    <col min="39" max="39" width="24.28515625" style="333" hidden="1" customWidth="1"/>
    <col min="40" max="40" width="27.42578125" style="235" hidden="1" customWidth="1"/>
    <col min="41" max="41" width="26.42578125" style="337" hidden="1" customWidth="1"/>
    <col min="42" max="42" width="18.7109375" style="235" hidden="1" customWidth="1"/>
    <col min="43" max="43" width="19" style="333" hidden="1" customWidth="1"/>
    <col min="44" max="44" width="16" style="333" hidden="1" customWidth="1"/>
    <col min="45" max="45" width="43.28515625" style="235" hidden="1" customWidth="1"/>
    <col min="46" max="46" width="22.85546875" style="333" hidden="1" customWidth="1"/>
    <col min="47" max="47" width="25.85546875" style="235" hidden="1" customWidth="1"/>
    <col min="48" max="48" width="40.42578125" style="235" hidden="1" customWidth="1"/>
    <col min="49" max="49" width="26.85546875" style="235" hidden="1" customWidth="1"/>
    <col min="50" max="50" width="19.28515625" style="235" hidden="1" customWidth="1"/>
    <col min="51" max="51" width="29.42578125" style="333" hidden="1" customWidth="1"/>
    <col min="52" max="52" width="60" style="235" hidden="1" customWidth="1"/>
    <col min="53" max="53" width="74.42578125" style="235" hidden="1" customWidth="1"/>
    <col min="54" max="54" width="62.42578125" style="235" hidden="1" customWidth="1"/>
    <col min="55" max="55" width="38" style="333" hidden="1" customWidth="1"/>
    <col min="56" max="56" width="19.7109375" style="235" hidden="1" customWidth="1"/>
    <col min="57" max="57" width="25.85546875" style="235" hidden="1" customWidth="1"/>
    <col min="58" max="58" width="18.140625" style="235" hidden="1" customWidth="1"/>
    <col min="59" max="59" width="26.42578125" style="333" hidden="1" customWidth="1"/>
    <col min="60" max="60" width="17.140625" style="333" hidden="1" customWidth="1"/>
    <col min="61" max="61" width="19" style="333" hidden="1" customWidth="1"/>
    <col min="62" max="62" width="25" style="333" hidden="1" customWidth="1"/>
    <col min="63" max="63" width="23.42578125" style="235" hidden="1" customWidth="1"/>
    <col min="64" max="64" width="23.42578125" style="337" hidden="1" customWidth="1"/>
    <col min="65" max="65" width="17.140625" style="333" hidden="1" customWidth="1"/>
    <col min="66" max="66" width="31.85546875" style="333" hidden="1" customWidth="1"/>
    <col min="67" max="67" width="22.140625" style="333" hidden="1" customWidth="1"/>
    <col min="68" max="69" width="0" style="235" hidden="1" customWidth="1"/>
    <col min="70" max="16384" width="11.42578125" style="235"/>
  </cols>
  <sheetData>
    <row r="1" spans="1:67" s="771" customFormat="1" ht="43.5" customHeight="1">
      <c r="A1" s="769"/>
      <c r="B1" s="770"/>
      <c r="C1" s="769"/>
      <c r="D1" s="770"/>
      <c r="E1" s="770"/>
      <c r="F1" s="770"/>
      <c r="G1" s="770"/>
      <c r="H1" s="770"/>
      <c r="I1" s="770"/>
      <c r="J1" s="770"/>
      <c r="K1" s="770"/>
      <c r="L1" s="770"/>
      <c r="M1" s="770"/>
      <c r="N1" s="770"/>
      <c r="O1" s="770"/>
      <c r="P1" s="770"/>
      <c r="Q1" s="770"/>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row>
    <row r="2" spans="1:67" s="775" customFormat="1" ht="33" customHeight="1">
      <c r="A2" s="772"/>
      <c r="B2" s="773" t="s">
        <v>0</v>
      </c>
      <c r="C2" s="773"/>
      <c r="D2" s="773"/>
      <c r="E2" s="773"/>
      <c r="F2" s="773"/>
      <c r="G2" s="773"/>
      <c r="H2" s="773"/>
      <c r="I2" s="773"/>
      <c r="J2" s="773"/>
      <c r="K2" s="773"/>
      <c r="L2" s="773"/>
      <c r="M2" s="773"/>
      <c r="N2" s="773"/>
      <c r="O2" s="773"/>
      <c r="P2" s="773"/>
      <c r="Q2" s="773"/>
      <c r="R2" s="773"/>
      <c r="S2" s="773"/>
      <c r="T2" s="774"/>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row>
    <row r="3" spans="1:67" s="775" customFormat="1" ht="33" customHeight="1">
      <c r="A3" s="772"/>
      <c r="B3" s="773" t="s">
        <v>1</v>
      </c>
      <c r="C3" s="773"/>
      <c r="D3" s="773"/>
      <c r="E3" s="773"/>
      <c r="F3" s="773"/>
      <c r="G3" s="773"/>
      <c r="H3" s="773"/>
      <c r="I3" s="773"/>
      <c r="J3" s="773"/>
      <c r="K3" s="773"/>
      <c r="L3" s="773"/>
      <c r="M3" s="773"/>
      <c r="N3" s="773"/>
      <c r="O3" s="773"/>
      <c r="P3" s="773"/>
      <c r="Q3" s="773"/>
      <c r="R3" s="773"/>
      <c r="S3" s="773"/>
      <c r="T3" s="774"/>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772"/>
      <c r="AT3" s="772"/>
      <c r="AU3" s="772"/>
      <c r="AV3" s="772"/>
      <c r="AW3" s="772"/>
      <c r="AX3" s="772"/>
      <c r="AY3" s="772"/>
      <c r="AZ3" s="772"/>
      <c r="BA3" s="772"/>
      <c r="BB3" s="772"/>
      <c r="BC3" s="772"/>
      <c r="BD3" s="772"/>
      <c r="BE3" s="772"/>
      <c r="BF3" s="772"/>
      <c r="BG3" s="772"/>
      <c r="BH3" s="772"/>
      <c r="BI3" s="772"/>
      <c r="BJ3" s="772"/>
      <c r="BK3" s="772"/>
    </row>
    <row r="4" spans="1:67" s="776" customFormat="1" ht="17.25" customHeight="1" thickBot="1">
      <c r="C4" s="777"/>
      <c r="D4" s="777"/>
      <c r="F4" s="777"/>
      <c r="G4" s="778"/>
      <c r="H4" s="779"/>
      <c r="I4" s="778"/>
      <c r="J4" s="778"/>
      <c r="K4" s="778"/>
      <c r="L4" s="777"/>
      <c r="R4" s="777"/>
      <c r="S4" s="777"/>
      <c r="T4" s="777"/>
      <c r="U4" s="777"/>
      <c r="V4" s="777"/>
      <c r="W4" s="777"/>
      <c r="X4" s="777"/>
      <c r="Z4" s="777"/>
      <c r="AE4" s="777"/>
      <c r="AF4" s="777"/>
      <c r="AI4" s="777"/>
      <c r="AM4" s="777"/>
      <c r="AY4" s="777"/>
      <c r="BC4" s="777"/>
      <c r="BF4" s="777"/>
      <c r="BI4" s="777"/>
    </row>
    <row r="5" spans="1:67" s="780" customFormat="1" ht="54" customHeight="1" thickBot="1">
      <c r="B5" s="781"/>
      <c r="C5" s="782" t="s">
        <v>2</v>
      </c>
      <c r="D5" s="782"/>
      <c r="E5" s="782"/>
      <c r="F5" s="782"/>
      <c r="G5" s="782"/>
      <c r="H5" s="782"/>
      <c r="I5" s="782"/>
      <c r="J5" s="783"/>
      <c r="K5" s="782"/>
      <c r="L5" s="782"/>
      <c r="M5" s="784" t="s">
        <v>3</v>
      </c>
      <c r="N5" s="785"/>
      <c r="O5" s="785"/>
      <c r="P5" s="785"/>
      <c r="Q5" s="785"/>
      <c r="R5" s="785"/>
      <c r="S5" s="785"/>
      <c r="T5" s="785"/>
      <c r="U5" s="785"/>
      <c r="V5" s="785"/>
      <c r="W5" s="785"/>
      <c r="X5" s="785"/>
      <c r="Y5" s="785"/>
      <c r="Z5" s="785"/>
      <c r="AA5" s="786"/>
      <c r="AB5" s="787" t="s">
        <v>4</v>
      </c>
      <c r="AC5" s="788"/>
      <c r="AD5" s="789"/>
      <c r="AE5" s="790" t="s">
        <v>5</v>
      </c>
      <c r="AF5" s="791"/>
      <c r="AG5" s="791"/>
      <c r="AH5" s="791"/>
      <c r="AI5" s="792"/>
      <c r="AJ5" s="793" t="s">
        <v>6</v>
      </c>
      <c r="AK5" s="794"/>
      <c r="AL5" s="795"/>
      <c r="AM5" s="796" t="s">
        <v>7</v>
      </c>
      <c r="AN5" s="797"/>
      <c r="AO5" s="797"/>
      <c r="AP5" s="797"/>
      <c r="AQ5" s="798"/>
      <c r="AR5" s="799" t="s">
        <v>8</v>
      </c>
      <c r="AS5" s="800"/>
      <c r="AT5" s="801"/>
      <c r="AU5" s="796" t="s">
        <v>9</v>
      </c>
      <c r="AV5" s="797"/>
      <c r="AW5" s="797"/>
      <c r="AX5" s="797"/>
      <c r="AY5" s="798"/>
      <c r="AZ5" s="787" t="s">
        <v>10</v>
      </c>
      <c r="BA5" s="788"/>
      <c r="BB5" s="789"/>
      <c r="BC5" s="790" t="s">
        <v>11</v>
      </c>
      <c r="BD5" s="791"/>
      <c r="BE5" s="791"/>
      <c r="BF5" s="791"/>
      <c r="BG5" s="792"/>
      <c r="BH5" s="709" t="s">
        <v>12</v>
      </c>
      <c r="BI5" s="710"/>
      <c r="BJ5" s="711"/>
      <c r="BK5" s="710"/>
      <c r="BL5" s="712"/>
      <c r="BM5" s="30" t="s">
        <v>13</v>
      </c>
      <c r="BN5" s="31" t="s">
        <v>14</v>
      </c>
      <c r="BO5" s="32"/>
    </row>
    <row r="6" spans="1:67" s="780" customFormat="1" ht="27" customHeight="1">
      <c r="A6" s="802" t="s">
        <v>15</v>
      </c>
      <c r="B6" s="803" t="s">
        <v>16</v>
      </c>
      <c r="C6" s="804" t="s">
        <v>17</v>
      </c>
      <c r="D6" s="804" t="s">
        <v>18</v>
      </c>
      <c r="E6" s="804" t="s">
        <v>19</v>
      </c>
      <c r="F6" s="805" t="s">
        <v>20</v>
      </c>
      <c r="G6" s="804" t="s">
        <v>21</v>
      </c>
      <c r="H6" s="806" t="s">
        <v>22</v>
      </c>
      <c r="I6" s="806">
        <v>1</v>
      </c>
      <c r="J6" s="803">
        <v>2</v>
      </c>
      <c r="K6" s="804" t="s">
        <v>23</v>
      </c>
      <c r="L6" s="804" t="s">
        <v>24</v>
      </c>
      <c r="M6" s="804" t="s">
        <v>25</v>
      </c>
      <c r="N6" s="804" t="s">
        <v>26</v>
      </c>
      <c r="O6" s="804" t="s">
        <v>27</v>
      </c>
      <c r="P6" s="804" t="s">
        <v>28</v>
      </c>
      <c r="Q6" s="804" t="s">
        <v>29</v>
      </c>
      <c r="R6" s="804" t="s">
        <v>30</v>
      </c>
      <c r="S6" s="804" t="s">
        <v>31</v>
      </c>
      <c r="T6" s="804" t="s">
        <v>32</v>
      </c>
      <c r="U6" s="805" t="s">
        <v>33</v>
      </c>
      <c r="V6" s="804" t="s">
        <v>34</v>
      </c>
      <c r="W6" s="807" t="s">
        <v>35</v>
      </c>
      <c r="X6" s="807" t="s">
        <v>36</v>
      </c>
      <c r="Y6" s="804" t="s">
        <v>37</v>
      </c>
      <c r="Z6" s="804" t="s">
        <v>38</v>
      </c>
      <c r="AA6" s="804" t="s">
        <v>39</v>
      </c>
      <c r="AB6" s="808" t="s">
        <v>40</v>
      </c>
      <c r="AC6" s="809" t="s">
        <v>41</v>
      </c>
      <c r="AD6" s="810" t="s">
        <v>42</v>
      </c>
      <c r="AE6" s="811" t="s">
        <v>43</v>
      </c>
      <c r="AF6" s="812" t="s">
        <v>44</v>
      </c>
      <c r="AG6" s="812" t="s">
        <v>45</v>
      </c>
      <c r="AH6" s="48" t="s">
        <v>46</v>
      </c>
      <c r="AI6" s="813" t="s">
        <v>47</v>
      </c>
      <c r="AJ6" s="814" t="s">
        <v>48</v>
      </c>
      <c r="AK6" s="815" t="s">
        <v>49</v>
      </c>
      <c r="AL6" s="816" t="s">
        <v>50</v>
      </c>
      <c r="AM6" s="817" t="s">
        <v>51</v>
      </c>
      <c r="AN6" s="818" t="s">
        <v>44</v>
      </c>
      <c r="AO6" s="818" t="s">
        <v>52</v>
      </c>
      <c r="AP6" s="819" t="s">
        <v>53</v>
      </c>
      <c r="AQ6" s="820" t="s">
        <v>54</v>
      </c>
      <c r="AR6" s="808" t="s">
        <v>55</v>
      </c>
      <c r="AS6" s="821" t="s">
        <v>56</v>
      </c>
      <c r="AT6" s="822" t="s">
        <v>57</v>
      </c>
      <c r="AU6" s="811" t="s">
        <v>58</v>
      </c>
      <c r="AV6" s="812" t="s">
        <v>59</v>
      </c>
      <c r="AW6" s="812" t="s">
        <v>60</v>
      </c>
      <c r="AX6" s="48" t="s">
        <v>61</v>
      </c>
      <c r="AY6" s="813" t="s">
        <v>62</v>
      </c>
      <c r="AZ6" s="823" t="s">
        <v>63</v>
      </c>
      <c r="BA6" s="812" t="s">
        <v>64</v>
      </c>
      <c r="BB6" s="813" t="s">
        <v>65</v>
      </c>
      <c r="BC6" s="811" t="s">
        <v>66</v>
      </c>
      <c r="BD6" s="812" t="s">
        <v>67</v>
      </c>
      <c r="BE6" s="812" t="s">
        <v>68</v>
      </c>
      <c r="BF6" s="48" t="s">
        <v>69</v>
      </c>
      <c r="BG6" s="813" t="s">
        <v>70</v>
      </c>
      <c r="BH6" s="47" t="s">
        <v>71</v>
      </c>
      <c r="BI6" s="48" t="s">
        <v>72</v>
      </c>
      <c r="BJ6" s="48" t="s">
        <v>73</v>
      </c>
      <c r="BK6" s="48" t="s">
        <v>74</v>
      </c>
      <c r="BL6" s="49" t="s">
        <v>75</v>
      </c>
      <c r="BM6" s="50" t="s">
        <v>13</v>
      </c>
      <c r="BN6" s="51" t="s">
        <v>76</v>
      </c>
      <c r="BO6" s="52" t="s">
        <v>77</v>
      </c>
    </row>
    <row r="7" spans="1:67" s="21" customFormat="1" ht="60.75" customHeight="1">
      <c r="A7" s="53"/>
      <c r="B7" s="54">
        <v>1</v>
      </c>
      <c r="C7" s="55">
        <v>1</v>
      </c>
      <c r="D7" s="56" t="s">
        <v>78</v>
      </c>
      <c r="E7" s="57">
        <v>2019</v>
      </c>
      <c r="F7" s="58" t="s">
        <v>79</v>
      </c>
      <c r="G7" s="59">
        <v>43707</v>
      </c>
      <c r="H7" s="60" t="str">
        <f t="shared" ref="H7:H19" si="0">U7</f>
        <v>Formulación, actualización  y acompañamiento normativo y operativo</v>
      </c>
      <c r="I7" s="59"/>
      <c r="J7" s="61">
        <v>164</v>
      </c>
      <c r="K7" s="277" t="s">
        <v>80</v>
      </c>
      <c r="L7" s="63" t="s">
        <v>81</v>
      </c>
      <c r="M7" s="207" t="s">
        <v>82</v>
      </c>
      <c r="N7" s="207" t="s">
        <v>83</v>
      </c>
      <c r="O7" s="207" t="s">
        <v>84</v>
      </c>
      <c r="P7" s="65" t="s">
        <v>85</v>
      </c>
      <c r="Q7" s="587" t="s">
        <v>86</v>
      </c>
      <c r="R7" s="66"/>
      <c r="S7" s="58">
        <v>1</v>
      </c>
      <c r="T7" s="58" t="s">
        <v>87</v>
      </c>
      <c r="U7" s="68" t="s">
        <v>88</v>
      </c>
      <c r="V7" s="58" t="s">
        <v>89</v>
      </c>
      <c r="W7" s="666">
        <v>43388</v>
      </c>
      <c r="X7" s="666">
        <v>43735</v>
      </c>
      <c r="Y7" s="65"/>
      <c r="Z7" s="57"/>
      <c r="AA7" s="70">
        <f t="shared" ref="AA7:AA64" si="1">IF(X7="","",(X7+Z7))</f>
        <v>43735</v>
      </c>
      <c r="AB7" s="71">
        <v>43646</v>
      </c>
      <c r="AC7" s="207" t="s">
        <v>90</v>
      </c>
      <c r="AD7" s="72">
        <v>0</v>
      </c>
      <c r="AE7" s="71">
        <v>43661</v>
      </c>
      <c r="AF7" s="207" t="s">
        <v>91</v>
      </c>
      <c r="AG7" s="58" t="s">
        <v>92</v>
      </c>
      <c r="AH7" s="73">
        <f>+AD7/S7</f>
        <v>0</v>
      </c>
      <c r="AI7" s="72" t="s">
        <v>93</v>
      </c>
      <c r="AJ7" s="71">
        <v>43799</v>
      </c>
      <c r="AK7" s="74" t="s">
        <v>94</v>
      </c>
      <c r="AL7" s="75">
        <v>1</v>
      </c>
      <c r="AM7" s="76">
        <v>43811</v>
      </c>
      <c r="AN7" s="77" t="s">
        <v>95</v>
      </c>
      <c r="AO7" s="78" t="s">
        <v>96</v>
      </c>
      <c r="AP7" s="79">
        <f>+AL7/S7</f>
        <v>1</v>
      </c>
      <c r="AQ7" s="80" t="s">
        <v>93</v>
      </c>
      <c r="AR7" s="76">
        <v>44043</v>
      </c>
      <c r="AS7" s="81" t="s">
        <v>97</v>
      </c>
      <c r="AT7" s="82">
        <v>1</v>
      </c>
      <c r="AU7" s="76">
        <v>44067</v>
      </c>
      <c r="AV7" s="83" t="s">
        <v>98</v>
      </c>
      <c r="AW7" s="83" t="s">
        <v>99</v>
      </c>
      <c r="AX7" s="84">
        <v>1</v>
      </c>
      <c r="AY7" s="80" t="s">
        <v>100</v>
      </c>
      <c r="AZ7" s="85"/>
      <c r="BA7" s="83"/>
      <c r="BB7" s="86"/>
      <c r="BC7" s="76"/>
      <c r="BD7" s="83"/>
      <c r="BE7" s="83"/>
      <c r="BF7" s="83"/>
      <c r="BG7" s="80"/>
      <c r="BH7" s="87" t="s">
        <v>101</v>
      </c>
      <c r="BI7" s="88" t="s">
        <v>102</v>
      </c>
      <c r="BJ7" s="89" t="s">
        <v>103</v>
      </c>
      <c r="BK7" s="90" t="s">
        <v>104</v>
      </c>
      <c r="BL7" s="91" t="s">
        <v>105</v>
      </c>
      <c r="BM7" s="92"/>
      <c r="BN7" s="93"/>
      <c r="BO7" s="86"/>
    </row>
    <row r="8" spans="1:67" s="21" customFormat="1" ht="51" customHeight="1">
      <c r="A8" s="53"/>
      <c r="B8" s="61">
        <v>2</v>
      </c>
      <c r="C8" s="55">
        <f t="shared" ref="C8:C71" si="2">1+C7</f>
        <v>2</v>
      </c>
      <c r="D8" s="56" t="s">
        <v>78</v>
      </c>
      <c r="E8" s="57">
        <v>2019</v>
      </c>
      <c r="F8" s="58" t="s">
        <v>79</v>
      </c>
      <c r="G8" s="59">
        <v>43707</v>
      </c>
      <c r="H8" s="60" t="str">
        <f t="shared" si="0"/>
        <v>Formulación, actualización  y acompañamiento normativo y operativo</v>
      </c>
      <c r="I8" s="94">
        <v>7</v>
      </c>
      <c r="J8" s="61">
        <v>132</v>
      </c>
      <c r="K8" s="277" t="s">
        <v>106</v>
      </c>
      <c r="L8" s="63" t="s">
        <v>107</v>
      </c>
      <c r="M8" s="58" t="s">
        <v>108</v>
      </c>
      <c r="N8" s="58" t="s">
        <v>108</v>
      </c>
      <c r="O8" s="58" t="s">
        <v>108</v>
      </c>
      <c r="P8" s="65" t="s">
        <v>109</v>
      </c>
      <c r="Q8" s="587" t="s">
        <v>110</v>
      </c>
      <c r="R8" s="66"/>
      <c r="S8" s="58">
        <v>4</v>
      </c>
      <c r="T8" s="58" t="s">
        <v>111</v>
      </c>
      <c r="U8" s="68" t="s">
        <v>88</v>
      </c>
      <c r="V8" s="57" t="s">
        <v>89</v>
      </c>
      <c r="W8" s="666">
        <v>43724</v>
      </c>
      <c r="X8" s="666">
        <v>43812</v>
      </c>
      <c r="Y8" s="65"/>
      <c r="Z8" s="57"/>
      <c r="AA8" s="70">
        <f t="shared" si="1"/>
        <v>43812</v>
      </c>
      <c r="AB8" s="95"/>
      <c r="AC8" s="588"/>
      <c r="AD8" s="97"/>
      <c r="AE8" s="98"/>
      <c r="AF8" s="99"/>
      <c r="AG8" s="99"/>
      <c r="AH8" s="99"/>
      <c r="AI8" s="97"/>
      <c r="AJ8" s="71">
        <v>43799</v>
      </c>
      <c r="AK8" s="74" t="s">
        <v>112</v>
      </c>
      <c r="AL8" s="100">
        <v>3</v>
      </c>
      <c r="AM8" s="76">
        <v>43808</v>
      </c>
      <c r="AN8" s="77" t="s">
        <v>113</v>
      </c>
      <c r="AO8" s="83" t="s">
        <v>105</v>
      </c>
      <c r="AP8" s="79">
        <f>+AL8/S8</f>
        <v>0.75</v>
      </c>
      <c r="AQ8" s="80" t="s">
        <v>93</v>
      </c>
      <c r="AR8" s="76">
        <v>44043</v>
      </c>
      <c r="AS8" s="81" t="s">
        <v>114</v>
      </c>
      <c r="AT8" s="82">
        <v>0.75</v>
      </c>
      <c r="AU8" s="76">
        <v>44067</v>
      </c>
      <c r="AV8" s="81" t="s">
        <v>115</v>
      </c>
      <c r="AW8" s="83" t="s">
        <v>99</v>
      </c>
      <c r="AX8" s="84">
        <v>0.2</v>
      </c>
      <c r="AY8" s="80" t="s">
        <v>116</v>
      </c>
      <c r="AZ8" s="85"/>
      <c r="BA8" s="83"/>
      <c r="BB8" s="86"/>
      <c r="BC8" s="76"/>
      <c r="BD8" s="83"/>
      <c r="BE8" s="83"/>
      <c r="BF8" s="83"/>
      <c r="BG8" s="80"/>
      <c r="BH8" s="87"/>
      <c r="BI8" s="88"/>
      <c r="BJ8" s="89" t="s">
        <v>103</v>
      </c>
      <c r="BK8" s="83"/>
      <c r="BL8" s="91"/>
      <c r="BM8" s="92"/>
      <c r="BN8" s="93"/>
      <c r="BO8" s="101"/>
    </row>
    <row r="9" spans="1:67" s="21" customFormat="1" ht="47.25" customHeight="1">
      <c r="A9" s="53"/>
      <c r="B9" s="61">
        <v>3</v>
      </c>
      <c r="C9" s="55">
        <f t="shared" si="2"/>
        <v>3</v>
      </c>
      <c r="D9" s="56" t="s">
        <v>78</v>
      </c>
      <c r="E9" s="57">
        <v>2019</v>
      </c>
      <c r="F9" s="58" t="s">
        <v>79</v>
      </c>
      <c r="G9" s="59">
        <v>43707</v>
      </c>
      <c r="H9" s="60" t="str">
        <f t="shared" si="0"/>
        <v>Formulación, actualización  y acompañamiento normativo y operativo</v>
      </c>
      <c r="I9" s="94"/>
      <c r="J9" s="61">
        <v>133</v>
      </c>
      <c r="K9" s="277" t="s">
        <v>3061</v>
      </c>
      <c r="L9" s="63" t="s">
        <v>81</v>
      </c>
      <c r="M9" s="207" t="s">
        <v>117</v>
      </c>
      <c r="N9" s="207" t="s">
        <v>118</v>
      </c>
      <c r="O9" s="207" t="s">
        <v>119</v>
      </c>
      <c r="P9" s="65" t="s">
        <v>85</v>
      </c>
      <c r="Q9" s="587" t="s">
        <v>120</v>
      </c>
      <c r="R9" s="66"/>
      <c r="S9" s="73">
        <v>1</v>
      </c>
      <c r="T9" s="58" t="s">
        <v>121</v>
      </c>
      <c r="U9" s="68" t="s">
        <v>88</v>
      </c>
      <c r="V9" s="57" t="s">
        <v>89</v>
      </c>
      <c r="W9" s="666">
        <v>43724</v>
      </c>
      <c r="X9" s="666">
        <v>43769</v>
      </c>
      <c r="Y9" s="65"/>
      <c r="Z9" s="57"/>
      <c r="AA9" s="70">
        <f t="shared" si="1"/>
        <v>43769</v>
      </c>
      <c r="AB9" s="95"/>
      <c r="AC9" s="588"/>
      <c r="AD9" s="97"/>
      <c r="AE9" s="98"/>
      <c r="AF9" s="99"/>
      <c r="AG9" s="99"/>
      <c r="AH9" s="99"/>
      <c r="AI9" s="97"/>
      <c r="AJ9" s="71">
        <v>43799</v>
      </c>
      <c r="AK9" s="74" t="s">
        <v>122</v>
      </c>
      <c r="AL9" s="102">
        <v>1</v>
      </c>
      <c r="AM9" s="76">
        <v>43808</v>
      </c>
      <c r="AN9" s="77" t="s">
        <v>123</v>
      </c>
      <c r="AO9" s="83" t="s">
        <v>105</v>
      </c>
      <c r="AP9" s="79">
        <f>+AL9/S9</f>
        <v>1</v>
      </c>
      <c r="AQ9" s="80" t="s">
        <v>100</v>
      </c>
      <c r="AR9" s="76"/>
      <c r="AS9" s="83"/>
      <c r="AT9" s="80"/>
      <c r="AU9" s="76">
        <v>44067</v>
      </c>
      <c r="AV9" s="81" t="s">
        <v>98</v>
      </c>
      <c r="AW9" s="83" t="s">
        <v>99</v>
      </c>
      <c r="AX9" s="84">
        <v>1</v>
      </c>
      <c r="AY9" s="80" t="s">
        <v>100</v>
      </c>
      <c r="AZ9" s="85"/>
      <c r="BA9" s="83"/>
      <c r="BB9" s="86"/>
      <c r="BC9" s="76"/>
      <c r="BD9" s="83"/>
      <c r="BE9" s="83"/>
      <c r="BF9" s="83"/>
      <c r="BG9" s="80"/>
      <c r="BH9" s="87" t="s">
        <v>101</v>
      </c>
      <c r="BI9" s="88" t="s">
        <v>102</v>
      </c>
      <c r="BJ9" s="89" t="s">
        <v>103</v>
      </c>
      <c r="BK9" s="90" t="s">
        <v>123</v>
      </c>
      <c r="BL9" s="91" t="s">
        <v>105</v>
      </c>
      <c r="BM9" s="92"/>
      <c r="BN9" s="93"/>
      <c r="BO9" s="86"/>
    </row>
    <row r="10" spans="1:67" s="21" customFormat="1" ht="47.25" customHeight="1">
      <c r="B10" s="61">
        <v>4</v>
      </c>
      <c r="C10" s="55">
        <f t="shared" si="2"/>
        <v>4</v>
      </c>
      <c r="D10" s="56" t="s">
        <v>78</v>
      </c>
      <c r="E10" s="57">
        <v>2019</v>
      </c>
      <c r="F10" s="58" t="s">
        <v>79</v>
      </c>
      <c r="G10" s="59">
        <v>43707</v>
      </c>
      <c r="H10" s="60" t="str">
        <f t="shared" si="0"/>
        <v>Formulación, actualización  y acompañamiento normativo y operativo</v>
      </c>
      <c r="I10" s="94"/>
      <c r="J10" s="61">
        <v>134</v>
      </c>
      <c r="K10" s="277" t="s">
        <v>3062</v>
      </c>
      <c r="L10" s="63" t="s">
        <v>81</v>
      </c>
      <c r="M10" s="207" t="s">
        <v>124</v>
      </c>
      <c r="N10" s="207" t="s">
        <v>125</v>
      </c>
      <c r="O10" s="207" t="s">
        <v>126</v>
      </c>
      <c r="P10" s="65" t="s">
        <v>85</v>
      </c>
      <c r="Q10" s="587" t="s">
        <v>127</v>
      </c>
      <c r="R10" s="66"/>
      <c r="S10" s="73">
        <v>1</v>
      </c>
      <c r="T10" s="58" t="s">
        <v>128</v>
      </c>
      <c r="U10" s="68" t="s">
        <v>88</v>
      </c>
      <c r="V10" s="57" t="s">
        <v>89</v>
      </c>
      <c r="W10" s="666">
        <v>43724</v>
      </c>
      <c r="X10" s="666">
        <v>43769</v>
      </c>
      <c r="Y10" s="65"/>
      <c r="Z10" s="57"/>
      <c r="AA10" s="70">
        <f t="shared" si="1"/>
        <v>43769</v>
      </c>
      <c r="AB10" s="95"/>
      <c r="AC10" s="588"/>
      <c r="AD10" s="97"/>
      <c r="AE10" s="98"/>
      <c r="AF10" s="99"/>
      <c r="AG10" s="99"/>
      <c r="AH10" s="99"/>
      <c r="AI10" s="97"/>
      <c r="AJ10" s="71">
        <v>43799</v>
      </c>
      <c r="AK10" s="74" t="s">
        <v>129</v>
      </c>
      <c r="AL10" s="102">
        <v>1</v>
      </c>
      <c r="AM10" s="76">
        <v>43808</v>
      </c>
      <c r="AN10" s="77" t="s">
        <v>104</v>
      </c>
      <c r="AO10" s="83" t="s">
        <v>105</v>
      </c>
      <c r="AP10" s="79">
        <f>+AL10/S10</f>
        <v>1</v>
      </c>
      <c r="AQ10" s="80" t="s">
        <v>100</v>
      </c>
      <c r="AR10" s="76"/>
      <c r="AS10" s="83"/>
      <c r="AT10" s="80"/>
      <c r="AU10" s="76">
        <v>44067</v>
      </c>
      <c r="AV10" s="81" t="s">
        <v>98</v>
      </c>
      <c r="AW10" s="83" t="s">
        <v>99</v>
      </c>
      <c r="AX10" s="84">
        <v>1</v>
      </c>
      <c r="AY10" s="80" t="s">
        <v>100</v>
      </c>
      <c r="AZ10" s="85"/>
      <c r="BA10" s="83"/>
      <c r="BB10" s="86"/>
      <c r="BC10" s="76"/>
      <c r="BD10" s="83"/>
      <c r="BE10" s="83"/>
      <c r="BF10" s="83"/>
      <c r="BG10" s="80"/>
      <c r="BH10" s="87" t="s">
        <v>101</v>
      </c>
      <c r="BI10" s="88" t="s">
        <v>102</v>
      </c>
      <c r="BJ10" s="89" t="s">
        <v>103</v>
      </c>
      <c r="BK10" s="90" t="s">
        <v>104</v>
      </c>
      <c r="BL10" s="91" t="s">
        <v>105</v>
      </c>
      <c r="BM10" s="92"/>
      <c r="BN10" s="93"/>
      <c r="BO10" s="86"/>
    </row>
    <row r="11" spans="1:67" s="21" customFormat="1" ht="51" customHeight="1">
      <c r="B11" s="61">
        <v>5</v>
      </c>
      <c r="C11" s="55">
        <f t="shared" si="2"/>
        <v>5</v>
      </c>
      <c r="D11" s="56" t="s">
        <v>78</v>
      </c>
      <c r="E11" s="57">
        <v>2019</v>
      </c>
      <c r="F11" s="58" t="s">
        <v>130</v>
      </c>
      <c r="G11" s="59">
        <v>43762</v>
      </c>
      <c r="H11" s="60" t="str">
        <f t="shared" si="0"/>
        <v>Formulación, actualización  y acompañamiento normativo y operativo</v>
      </c>
      <c r="I11" s="94">
        <v>1</v>
      </c>
      <c r="J11" s="61">
        <v>144</v>
      </c>
      <c r="K11" s="277" t="s">
        <v>131</v>
      </c>
      <c r="L11" s="63" t="s">
        <v>81</v>
      </c>
      <c r="M11" s="207" t="s">
        <v>132</v>
      </c>
      <c r="N11" s="207" t="s">
        <v>133</v>
      </c>
      <c r="O11" s="207" t="s">
        <v>134</v>
      </c>
      <c r="P11" s="65" t="s">
        <v>85</v>
      </c>
      <c r="Q11" s="587" t="s">
        <v>135</v>
      </c>
      <c r="R11" s="66"/>
      <c r="S11" s="73">
        <v>1</v>
      </c>
      <c r="T11" s="58" t="s">
        <v>136</v>
      </c>
      <c r="U11" s="68" t="s">
        <v>88</v>
      </c>
      <c r="V11" s="103" t="s">
        <v>137</v>
      </c>
      <c r="W11" s="666">
        <v>43831</v>
      </c>
      <c r="X11" s="666">
        <v>44012</v>
      </c>
      <c r="Y11" s="65"/>
      <c r="Z11" s="57"/>
      <c r="AA11" s="70">
        <f t="shared" si="1"/>
        <v>44012</v>
      </c>
      <c r="AB11" s="95"/>
      <c r="AC11" s="588"/>
      <c r="AD11" s="97"/>
      <c r="AE11" s="98"/>
      <c r="AF11" s="99"/>
      <c r="AG11" s="99"/>
      <c r="AH11" s="99"/>
      <c r="AI11" s="97"/>
      <c r="AJ11" s="71">
        <v>43799</v>
      </c>
      <c r="AK11" s="104" t="s">
        <v>108</v>
      </c>
      <c r="AL11" s="105"/>
      <c r="AM11" s="76">
        <v>43808</v>
      </c>
      <c r="AN11" s="77" t="s">
        <v>138</v>
      </c>
      <c r="AO11" s="83" t="s">
        <v>105</v>
      </c>
      <c r="AP11" s="79">
        <f>+AL11/S11</f>
        <v>0</v>
      </c>
      <c r="AQ11" s="80" t="s">
        <v>139</v>
      </c>
      <c r="AR11" s="76">
        <v>44043</v>
      </c>
      <c r="AS11" s="81" t="s">
        <v>140</v>
      </c>
      <c r="AT11" s="82">
        <f>7/7</f>
        <v>1</v>
      </c>
      <c r="AU11" s="76">
        <v>44067</v>
      </c>
      <c r="AV11" s="106" t="s">
        <v>141</v>
      </c>
      <c r="AW11" s="83" t="s">
        <v>99</v>
      </c>
      <c r="AX11" s="84">
        <v>1</v>
      </c>
      <c r="AY11" s="80" t="s">
        <v>100</v>
      </c>
      <c r="AZ11" s="85"/>
      <c r="BA11" s="83"/>
      <c r="BB11" s="86"/>
      <c r="BC11" s="76"/>
      <c r="BD11" s="83"/>
      <c r="BE11" s="83"/>
      <c r="BF11" s="83"/>
      <c r="BG11" s="80"/>
      <c r="BH11" s="87"/>
      <c r="BI11" s="88"/>
      <c r="BJ11" s="89" t="s">
        <v>103</v>
      </c>
      <c r="BK11" s="81" t="s">
        <v>142</v>
      </c>
      <c r="BL11" s="91" t="s">
        <v>105</v>
      </c>
      <c r="BM11" s="92"/>
      <c r="BN11" s="93"/>
      <c r="BO11" s="101"/>
    </row>
    <row r="12" spans="1:67" s="21" customFormat="1" ht="51" customHeight="1">
      <c r="B12" s="61">
        <v>0</v>
      </c>
      <c r="C12" s="55">
        <f t="shared" si="2"/>
        <v>6</v>
      </c>
      <c r="D12" s="56" t="s">
        <v>78</v>
      </c>
      <c r="E12" s="57">
        <v>2019</v>
      </c>
      <c r="F12" s="58" t="s">
        <v>130</v>
      </c>
      <c r="G12" s="59">
        <v>43762</v>
      </c>
      <c r="H12" s="60" t="str">
        <f t="shared" si="0"/>
        <v>Formulación, actualización  y acompañamiento normativo y operativo</v>
      </c>
      <c r="I12" s="94"/>
      <c r="J12" s="61">
        <v>144</v>
      </c>
      <c r="K12" s="277" t="s">
        <v>131</v>
      </c>
      <c r="L12" s="63" t="s">
        <v>81</v>
      </c>
      <c r="M12" s="207" t="s">
        <v>132</v>
      </c>
      <c r="N12" s="207" t="s">
        <v>143</v>
      </c>
      <c r="O12" s="207" t="s">
        <v>144</v>
      </c>
      <c r="P12" s="65" t="s">
        <v>85</v>
      </c>
      <c r="Q12" s="587" t="s">
        <v>145</v>
      </c>
      <c r="R12" s="66"/>
      <c r="S12" s="73">
        <v>1</v>
      </c>
      <c r="T12" s="58" t="s">
        <v>111</v>
      </c>
      <c r="U12" s="68" t="s">
        <v>88</v>
      </c>
      <c r="V12" s="57" t="s">
        <v>89</v>
      </c>
      <c r="W12" s="666">
        <v>43770</v>
      </c>
      <c r="X12" s="666">
        <v>43921</v>
      </c>
      <c r="Y12" s="65"/>
      <c r="Z12" s="57"/>
      <c r="AA12" s="70">
        <f t="shared" si="1"/>
        <v>43921</v>
      </c>
      <c r="AB12" s="95"/>
      <c r="AC12" s="588"/>
      <c r="AD12" s="97"/>
      <c r="AE12" s="98"/>
      <c r="AF12" s="99"/>
      <c r="AG12" s="99"/>
      <c r="AH12" s="99"/>
      <c r="AI12" s="97"/>
      <c r="AJ12" s="71">
        <v>43799</v>
      </c>
      <c r="AK12" s="74" t="s">
        <v>146</v>
      </c>
      <c r="AL12" s="102">
        <v>1</v>
      </c>
      <c r="AM12" s="76">
        <v>43808</v>
      </c>
      <c r="AN12" s="77" t="s">
        <v>147</v>
      </c>
      <c r="AO12" s="83" t="s">
        <v>105</v>
      </c>
      <c r="AP12" s="79">
        <v>0.4</v>
      </c>
      <c r="AQ12" s="80" t="s">
        <v>93</v>
      </c>
      <c r="AR12" s="76">
        <v>44043</v>
      </c>
      <c r="AS12" s="81" t="s">
        <v>148</v>
      </c>
      <c r="AT12" s="107">
        <v>0.6</v>
      </c>
      <c r="AU12" s="76">
        <v>44067</v>
      </c>
      <c r="AV12" s="81" t="s">
        <v>149</v>
      </c>
      <c r="AW12" s="83" t="s">
        <v>99</v>
      </c>
      <c r="AX12" s="79">
        <v>0.4</v>
      </c>
      <c r="AY12" s="80" t="s">
        <v>116</v>
      </c>
      <c r="AZ12" s="85"/>
      <c r="BA12" s="83"/>
      <c r="BB12" s="86"/>
      <c r="BC12" s="76"/>
      <c r="BD12" s="83"/>
      <c r="BE12" s="83"/>
      <c r="BF12" s="83"/>
      <c r="BG12" s="80"/>
      <c r="BH12" s="87"/>
      <c r="BI12" s="88"/>
      <c r="BJ12" s="89" t="s">
        <v>103</v>
      </c>
      <c r="BK12" s="83"/>
      <c r="BL12" s="91"/>
      <c r="BM12" s="92"/>
      <c r="BN12" s="93"/>
      <c r="BO12" s="101"/>
    </row>
    <row r="13" spans="1:67" s="21" customFormat="1" ht="51" customHeight="1">
      <c r="B13" s="61">
        <v>6</v>
      </c>
      <c r="C13" s="55">
        <f t="shared" si="2"/>
        <v>7</v>
      </c>
      <c r="D13" s="56" t="s">
        <v>78</v>
      </c>
      <c r="E13" s="57">
        <v>2019</v>
      </c>
      <c r="F13" s="58" t="s">
        <v>130</v>
      </c>
      <c r="G13" s="59">
        <v>43762</v>
      </c>
      <c r="H13" s="60" t="str">
        <f t="shared" si="0"/>
        <v>Formulación, actualización  y acompañamiento normativo y operativo</v>
      </c>
      <c r="I13" s="94">
        <v>2</v>
      </c>
      <c r="J13" s="61">
        <v>145</v>
      </c>
      <c r="K13" s="277" t="s">
        <v>150</v>
      </c>
      <c r="L13" s="63" t="s">
        <v>81</v>
      </c>
      <c r="M13" s="207" t="s">
        <v>151</v>
      </c>
      <c r="N13" s="207" t="s">
        <v>152</v>
      </c>
      <c r="O13" s="207" t="s">
        <v>153</v>
      </c>
      <c r="P13" s="65" t="s">
        <v>85</v>
      </c>
      <c r="Q13" s="587" t="s">
        <v>154</v>
      </c>
      <c r="R13" s="66"/>
      <c r="S13" s="73">
        <v>1</v>
      </c>
      <c r="T13" s="58" t="s">
        <v>155</v>
      </c>
      <c r="U13" s="68" t="s">
        <v>88</v>
      </c>
      <c r="V13" s="57" t="s">
        <v>89</v>
      </c>
      <c r="W13" s="666">
        <v>43770</v>
      </c>
      <c r="X13" s="666">
        <v>43921</v>
      </c>
      <c r="Y13" s="65"/>
      <c r="Z13" s="57"/>
      <c r="AA13" s="70">
        <f t="shared" si="1"/>
        <v>43921</v>
      </c>
      <c r="AB13" s="95"/>
      <c r="AC13" s="588"/>
      <c r="AD13" s="97"/>
      <c r="AE13" s="98"/>
      <c r="AF13" s="99"/>
      <c r="AG13" s="99"/>
      <c r="AH13" s="99"/>
      <c r="AI13" s="97"/>
      <c r="AJ13" s="71">
        <v>43799</v>
      </c>
      <c r="AK13" s="74" t="s">
        <v>156</v>
      </c>
      <c r="AL13" s="102">
        <v>0.66</v>
      </c>
      <c r="AM13" s="76">
        <v>43808</v>
      </c>
      <c r="AN13" s="77" t="s">
        <v>123</v>
      </c>
      <c r="AO13" s="83" t="s">
        <v>105</v>
      </c>
      <c r="AP13" s="79">
        <f>+AL13/S13</f>
        <v>0.66</v>
      </c>
      <c r="AQ13" s="80" t="s">
        <v>93</v>
      </c>
      <c r="AR13" s="76">
        <v>44043</v>
      </c>
      <c r="AS13" s="108" t="s">
        <v>157</v>
      </c>
      <c r="AT13" s="82">
        <v>0.66</v>
      </c>
      <c r="AU13" s="76">
        <v>44067</v>
      </c>
      <c r="AV13" s="77" t="s">
        <v>158</v>
      </c>
      <c r="AW13" s="83" t="s">
        <v>99</v>
      </c>
      <c r="AX13" s="84">
        <v>0.66</v>
      </c>
      <c r="AY13" s="80" t="s">
        <v>116</v>
      </c>
      <c r="AZ13" s="85"/>
      <c r="BA13" s="83"/>
      <c r="BB13" s="86"/>
      <c r="BC13" s="76"/>
      <c r="BD13" s="83"/>
      <c r="BE13" s="83"/>
      <c r="BF13" s="83"/>
      <c r="BG13" s="80"/>
      <c r="BH13" s="87"/>
      <c r="BI13" s="88"/>
      <c r="BJ13" s="89" t="s">
        <v>103</v>
      </c>
      <c r="BK13" s="83"/>
      <c r="BL13" s="91"/>
      <c r="BM13" s="92"/>
      <c r="BN13" s="93"/>
      <c r="BO13" s="101"/>
    </row>
    <row r="14" spans="1:67" s="21" customFormat="1" ht="51" customHeight="1">
      <c r="B14" s="61">
        <v>7</v>
      </c>
      <c r="C14" s="55">
        <f t="shared" si="2"/>
        <v>8</v>
      </c>
      <c r="D14" s="56" t="s">
        <v>78</v>
      </c>
      <c r="E14" s="57">
        <v>2019</v>
      </c>
      <c r="F14" s="58" t="s">
        <v>130</v>
      </c>
      <c r="G14" s="59">
        <v>43762</v>
      </c>
      <c r="H14" s="60" t="str">
        <f t="shared" si="0"/>
        <v>Formulación, actualización  y acompañamiento normativo y operativo</v>
      </c>
      <c r="I14" s="94"/>
      <c r="J14" s="61">
        <v>147</v>
      </c>
      <c r="K14" s="277" t="s">
        <v>159</v>
      </c>
      <c r="L14" s="63" t="s">
        <v>81</v>
      </c>
      <c r="M14" s="207" t="s">
        <v>160</v>
      </c>
      <c r="N14" s="207" t="s">
        <v>161</v>
      </c>
      <c r="O14" s="207" t="s">
        <v>162</v>
      </c>
      <c r="P14" s="65" t="s">
        <v>85</v>
      </c>
      <c r="Q14" s="587" t="s">
        <v>163</v>
      </c>
      <c r="R14" s="66"/>
      <c r="S14" s="58">
        <v>2</v>
      </c>
      <c r="T14" s="58" t="s">
        <v>164</v>
      </c>
      <c r="U14" s="68" t="s">
        <v>88</v>
      </c>
      <c r="V14" s="103" t="s">
        <v>137</v>
      </c>
      <c r="W14" s="666">
        <v>43831</v>
      </c>
      <c r="X14" s="666">
        <v>44012</v>
      </c>
      <c r="Y14" s="65"/>
      <c r="Z14" s="57"/>
      <c r="AA14" s="70">
        <f t="shared" si="1"/>
        <v>44012</v>
      </c>
      <c r="AB14" s="95"/>
      <c r="AC14" s="99"/>
      <c r="AD14" s="97"/>
      <c r="AE14" s="98"/>
      <c r="AF14" s="99"/>
      <c r="AG14" s="99"/>
      <c r="AH14" s="99"/>
      <c r="AI14" s="97"/>
      <c r="AJ14" s="71">
        <v>43799</v>
      </c>
      <c r="AK14" s="104" t="s">
        <v>108</v>
      </c>
      <c r="AL14" s="109"/>
      <c r="AM14" s="76">
        <v>43808</v>
      </c>
      <c r="AN14" s="77" t="s">
        <v>138</v>
      </c>
      <c r="AO14" s="83" t="s">
        <v>105</v>
      </c>
      <c r="AP14" s="79">
        <f>+AL14/S14</f>
        <v>0</v>
      </c>
      <c r="AQ14" s="80" t="s">
        <v>139</v>
      </c>
      <c r="AR14" s="76">
        <v>44043</v>
      </c>
      <c r="AS14" s="108" t="s">
        <v>165</v>
      </c>
      <c r="AT14" s="82">
        <f>2/2</f>
        <v>1</v>
      </c>
      <c r="AU14" s="76">
        <v>44067</v>
      </c>
      <c r="AV14" s="106" t="s">
        <v>166</v>
      </c>
      <c r="AW14" s="83" t="s">
        <v>99</v>
      </c>
      <c r="AX14" s="84">
        <v>1</v>
      </c>
      <c r="AY14" s="80" t="s">
        <v>100</v>
      </c>
      <c r="AZ14" s="85"/>
      <c r="BA14" s="83"/>
      <c r="BB14" s="86"/>
      <c r="BC14" s="76"/>
      <c r="BD14" s="83"/>
      <c r="BE14" s="83"/>
      <c r="BF14" s="83"/>
      <c r="BG14" s="80"/>
      <c r="BH14" s="87"/>
      <c r="BI14" s="88"/>
      <c r="BJ14" s="89" t="s">
        <v>103</v>
      </c>
      <c r="BK14" s="83"/>
      <c r="BL14" s="91"/>
      <c r="BM14" s="92"/>
      <c r="BN14" s="93"/>
      <c r="BO14" s="101"/>
    </row>
    <row r="15" spans="1:67" s="21" customFormat="1" ht="51" customHeight="1">
      <c r="B15" s="61">
        <v>0</v>
      </c>
      <c r="C15" s="55">
        <f t="shared" si="2"/>
        <v>9</v>
      </c>
      <c r="D15" s="56" t="s">
        <v>78</v>
      </c>
      <c r="E15" s="57">
        <v>2019</v>
      </c>
      <c r="F15" s="58" t="s">
        <v>130</v>
      </c>
      <c r="G15" s="59">
        <v>43762</v>
      </c>
      <c r="H15" s="60" t="str">
        <f t="shared" si="0"/>
        <v>Formulación, actualización  y acompañamiento normativo y operativo</v>
      </c>
      <c r="I15" s="94"/>
      <c r="J15" s="61">
        <v>147</v>
      </c>
      <c r="K15" s="277" t="s">
        <v>159</v>
      </c>
      <c r="L15" s="63" t="s">
        <v>81</v>
      </c>
      <c r="M15" s="207" t="s">
        <v>160</v>
      </c>
      <c r="N15" s="207" t="s">
        <v>161</v>
      </c>
      <c r="O15" s="207" t="s">
        <v>162</v>
      </c>
      <c r="P15" s="65" t="s">
        <v>85</v>
      </c>
      <c r="Q15" s="587" t="s">
        <v>167</v>
      </c>
      <c r="R15" s="66"/>
      <c r="S15" s="73">
        <v>1</v>
      </c>
      <c r="T15" s="58" t="s">
        <v>168</v>
      </c>
      <c r="U15" s="68" t="s">
        <v>88</v>
      </c>
      <c r="V15" s="57" t="s">
        <v>169</v>
      </c>
      <c r="W15" s="666">
        <v>43831</v>
      </c>
      <c r="X15" s="666">
        <v>44012</v>
      </c>
      <c r="Y15" s="65"/>
      <c r="Z15" s="57"/>
      <c r="AA15" s="70">
        <f t="shared" si="1"/>
        <v>44012</v>
      </c>
      <c r="AB15" s="95"/>
      <c r="AC15" s="99"/>
      <c r="AD15" s="97"/>
      <c r="AE15" s="98"/>
      <c r="AF15" s="99"/>
      <c r="AG15" s="99"/>
      <c r="AH15" s="99"/>
      <c r="AI15" s="97"/>
      <c r="AJ15" s="71">
        <v>43799</v>
      </c>
      <c r="AK15" s="104" t="s">
        <v>108</v>
      </c>
      <c r="AL15" s="105"/>
      <c r="AM15" s="76">
        <v>43808</v>
      </c>
      <c r="AN15" s="77" t="s">
        <v>138</v>
      </c>
      <c r="AO15" s="83" t="s">
        <v>105</v>
      </c>
      <c r="AP15" s="79">
        <f>+AL15/S15</f>
        <v>0</v>
      </c>
      <c r="AQ15" s="80" t="s">
        <v>139</v>
      </c>
      <c r="AR15" s="76">
        <v>44043</v>
      </c>
      <c r="AS15" s="110" t="s">
        <v>170</v>
      </c>
      <c r="AT15" s="82">
        <f>2/2</f>
        <v>1</v>
      </c>
      <c r="AU15" s="76">
        <v>44067</v>
      </c>
      <c r="AV15" s="81" t="s">
        <v>171</v>
      </c>
      <c r="AW15" s="83" t="s">
        <v>99</v>
      </c>
      <c r="AX15" s="84">
        <v>0</v>
      </c>
      <c r="AY15" s="80" t="s">
        <v>116</v>
      </c>
      <c r="AZ15" s="85"/>
      <c r="BA15" s="83"/>
      <c r="BB15" s="86"/>
      <c r="BC15" s="76"/>
      <c r="BD15" s="83"/>
      <c r="BE15" s="83"/>
      <c r="BF15" s="83"/>
      <c r="BG15" s="80"/>
      <c r="BH15" s="87"/>
      <c r="BI15" s="88"/>
      <c r="BJ15" s="89" t="s">
        <v>103</v>
      </c>
      <c r="BK15" s="83"/>
      <c r="BL15" s="91"/>
      <c r="BM15" s="92"/>
      <c r="BN15" s="93"/>
      <c r="BO15" s="101"/>
    </row>
    <row r="16" spans="1:67" s="21" customFormat="1" ht="47.25" customHeight="1">
      <c r="B16" s="61">
        <v>0</v>
      </c>
      <c r="C16" s="55">
        <f t="shared" si="2"/>
        <v>10</v>
      </c>
      <c r="D16" s="56" t="s">
        <v>78</v>
      </c>
      <c r="E16" s="57">
        <v>2019</v>
      </c>
      <c r="F16" s="58" t="s">
        <v>130</v>
      </c>
      <c r="G16" s="59">
        <v>43762</v>
      </c>
      <c r="H16" s="60" t="str">
        <f t="shared" si="0"/>
        <v>Formulación, actualización  y acompañamiento normativo y operativo</v>
      </c>
      <c r="I16" s="94"/>
      <c r="J16" s="61">
        <v>147</v>
      </c>
      <c r="K16" s="277" t="s">
        <v>159</v>
      </c>
      <c r="L16" s="63" t="s">
        <v>81</v>
      </c>
      <c r="M16" s="207" t="s">
        <v>172</v>
      </c>
      <c r="N16" s="207" t="s">
        <v>173</v>
      </c>
      <c r="O16" s="207" t="s">
        <v>126</v>
      </c>
      <c r="P16" s="65" t="s">
        <v>85</v>
      </c>
      <c r="Q16" s="587" t="s">
        <v>127</v>
      </c>
      <c r="R16" s="66"/>
      <c r="S16" s="73">
        <v>1</v>
      </c>
      <c r="T16" s="58" t="s">
        <v>128</v>
      </c>
      <c r="U16" s="68" t="s">
        <v>88</v>
      </c>
      <c r="V16" s="57" t="s">
        <v>89</v>
      </c>
      <c r="W16" s="666">
        <v>43770</v>
      </c>
      <c r="X16" s="666">
        <v>43830</v>
      </c>
      <c r="Y16" s="65"/>
      <c r="Z16" s="57"/>
      <c r="AA16" s="70">
        <f t="shared" si="1"/>
        <v>43830</v>
      </c>
      <c r="AB16" s="95"/>
      <c r="AC16" s="99"/>
      <c r="AD16" s="97"/>
      <c r="AE16" s="98"/>
      <c r="AF16" s="99"/>
      <c r="AG16" s="99"/>
      <c r="AH16" s="99"/>
      <c r="AI16" s="97"/>
      <c r="AJ16" s="71">
        <v>43799</v>
      </c>
      <c r="AK16" s="74" t="s">
        <v>129</v>
      </c>
      <c r="AL16" s="102">
        <v>1</v>
      </c>
      <c r="AM16" s="76">
        <v>43808</v>
      </c>
      <c r="AN16" s="77" t="s">
        <v>104</v>
      </c>
      <c r="AO16" s="83" t="s">
        <v>105</v>
      </c>
      <c r="AP16" s="79">
        <v>1</v>
      </c>
      <c r="AQ16" s="80" t="s">
        <v>100</v>
      </c>
      <c r="AR16" s="76"/>
      <c r="AS16" s="83"/>
      <c r="AT16" s="80"/>
      <c r="AU16" s="76">
        <v>44067</v>
      </c>
      <c r="AV16" s="81" t="s">
        <v>98</v>
      </c>
      <c r="AW16" s="83" t="s">
        <v>99</v>
      </c>
      <c r="AX16" s="84">
        <v>1</v>
      </c>
      <c r="AY16" s="80" t="s">
        <v>100</v>
      </c>
      <c r="AZ16" s="85"/>
      <c r="BA16" s="83"/>
      <c r="BB16" s="86"/>
      <c r="BC16" s="76"/>
      <c r="BD16" s="83"/>
      <c r="BE16" s="83"/>
      <c r="BF16" s="83"/>
      <c r="BG16" s="80"/>
      <c r="BH16" s="87"/>
      <c r="BI16" s="88"/>
      <c r="BJ16" s="89" t="s">
        <v>103</v>
      </c>
      <c r="BK16" s="90" t="s">
        <v>104</v>
      </c>
      <c r="BL16" s="91" t="s">
        <v>105</v>
      </c>
      <c r="BM16" s="92"/>
      <c r="BN16" s="93"/>
      <c r="BO16" s="86"/>
    </row>
    <row r="17" spans="1:67" s="21" customFormat="1" ht="51" customHeight="1">
      <c r="B17" s="61">
        <v>8</v>
      </c>
      <c r="C17" s="55">
        <f t="shared" si="2"/>
        <v>11</v>
      </c>
      <c r="D17" s="56" t="s">
        <v>78</v>
      </c>
      <c r="E17" s="57">
        <v>2019</v>
      </c>
      <c r="F17" s="58" t="s">
        <v>130</v>
      </c>
      <c r="G17" s="59">
        <v>43762</v>
      </c>
      <c r="H17" s="60" t="str">
        <f t="shared" si="0"/>
        <v>Formulación, actualización  y acompañamiento normativo y operativo</v>
      </c>
      <c r="I17" s="94">
        <v>5</v>
      </c>
      <c r="J17" s="61">
        <v>148</v>
      </c>
      <c r="K17" s="277" t="s">
        <v>174</v>
      </c>
      <c r="L17" s="63" t="s">
        <v>81</v>
      </c>
      <c r="M17" s="207" t="s">
        <v>175</v>
      </c>
      <c r="N17" s="207" t="s">
        <v>176</v>
      </c>
      <c r="O17" s="207" t="s">
        <v>177</v>
      </c>
      <c r="P17" s="65" t="s">
        <v>85</v>
      </c>
      <c r="Q17" s="587" t="s">
        <v>178</v>
      </c>
      <c r="R17" s="66"/>
      <c r="S17" s="58">
        <v>6</v>
      </c>
      <c r="T17" s="58" t="s">
        <v>111</v>
      </c>
      <c r="U17" s="68" t="s">
        <v>88</v>
      </c>
      <c r="V17" s="57" t="s">
        <v>89</v>
      </c>
      <c r="W17" s="666">
        <v>43770</v>
      </c>
      <c r="X17" s="666">
        <v>43921</v>
      </c>
      <c r="Y17" s="65"/>
      <c r="Z17" s="57"/>
      <c r="AA17" s="70">
        <f t="shared" si="1"/>
        <v>43921</v>
      </c>
      <c r="AB17" s="95"/>
      <c r="AC17" s="99"/>
      <c r="AD17" s="97"/>
      <c r="AE17" s="98"/>
      <c r="AF17" s="99"/>
      <c r="AG17" s="99"/>
      <c r="AH17" s="99"/>
      <c r="AI17" s="97"/>
      <c r="AJ17" s="71">
        <v>43799</v>
      </c>
      <c r="AK17" s="74" t="s">
        <v>179</v>
      </c>
      <c r="AL17" s="100">
        <v>1</v>
      </c>
      <c r="AM17" s="76">
        <v>43808</v>
      </c>
      <c r="AN17" s="111" t="s">
        <v>180</v>
      </c>
      <c r="AO17" s="83" t="s">
        <v>105</v>
      </c>
      <c r="AP17" s="79">
        <f>+AL17/S17</f>
        <v>0.16666666666666666</v>
      </c>
      <c r="AQ17" s="80" t="s">
        <v>93</v>
      </c>
      <c r="AR17" s="76">
        <v>44043</v>
      </c>
      <c r="AS17" s="81" t="s">
        <v>181</v>
      </c>
      <c r="AT17" s="107">
        <v>0.2</v>
      </c>
      <c r="AU17" s="76">
        <v>44067</v>
      </c>
      <c r="AV17" s="81" t="s">
        <v>182</v>
      </c>
      <c r="AW17" s="83" t="s">
        <v>99</v>
      </c>
      <c r="AX17" s="84">
        <v>0.2</v>
      </c>
      <c r="AY17" s="80" t="s">
        <v>116</v>
      </c>
      <c r="AZ17" s="85"/>
      <c r="BA17" s="83"/>
      <c r="BB17" s="86"/>
      <c r="BC17" s="76"/>
      <c r="BD17" s="83"/>
      <c r="BE17" s="83"/>
      <c r="BF17" s="83"/>
      <c r="BG17" s="80"/>
      <c r="BH17" s="87"/>
      <c r="BI17" s="88"/>
      <c r="BJ17" s="89" t="s">
        <v>103</v>
      </c>
      <c r="BK17" s="83"/>
      <c r="BL17" s="91"/>
      <c r="BM17" s="92"/>
      <c r="BN17" s="93"/>
      <c r="BO17" s="101"/>
    </row>
    <row r="18" spans="1:67" s="21" customFormat="1" ht="51" customHeight="1">
      <c r="B18" s="61">
        <v>9</v>
      </c>
      <c r="C18" s="55">
        <f t="shared" si="2"/>
        <v>12</v>
      </c>
      <c r="D18" s="56" t="s">
        <v>78</v>
      </c>
      <c r="E18" s="57">
        <v>2019</v>
      </c>
      <c r="F18" s="58" t="s">
        <v>130</v>
      </c>
      <c r="G18" s="59">
        <v>43762</v>
      </c>
      <c r="H18" s="60" t="str">
        <f t="shared" si="0"/>
        <v>Formulación, actualización  y acompañamiento normativo y operativo</v>
      </c>
      <c r="I18" s="94">
        <v>6</v>
      </c>
      <c r="J18" s="61">
        <v>149</v>
      </c>
      <c r="K18" s="277" t="s">
        <v>183</v>
      </c>
      <c r="L18" s="63" t="s">
        <v>81</v>
      </c>
      <c r="M18" s="207" t="s">
        <v>184</v>
      </c>
      <c r="N18" s="207" t="s">
        <v>185</v>
      </c>
      <c r="O18" s="207" t="s">
        <v>186</v>
      </c>
      <c r="P18" s="65" t="s">
        <v>85</v>
      </c>
      <c r="Q18" s="587" t="s">
        <v>187</v>
      </c>
      <c r="R18" s="66"/>
      <c r="S18" s="58">
        <v>5</v>
      </c>
      <c r="T18" s="58" t="s">
        <v>111</v>
      </c>
      <c r="U18" s="68" t="s">
        <v>88</v>
      </c>
      <c r="V18" s="57" t="s">
        <v>89</v>
      </c>
      <c r="W18" s="666">
        <v>43770</v>
      </c>
      <c r="X18" s="666">
        <v>43921</v>
      </c>
      <c r="Y18" s="65"/>
      <c r="Z18" s="57"/>
      <c r="AA18" s="70">
        <f t="shared" si="1"/>
        <v>43921</v>
      </c>
      <c r="AB18" s="95"/>
      <c r="AC18" s="99"/>
      <c r="AD18" s="97"/>
      <c r="AE18" s="98"/>
      <c r="AF18" s="99"/>
      <c r="AG18" s="99"/>
      <c r="AH18" s="99"/>
      <c r="AI18" s="97"/>
      <c r="AJ18" s="71">
        <v>43799</v>
      </c>
      <c r="AK18" s="74" t="s">
        <v>188</v>
      </c>
      <c r="AL18" s="100">
        <v>1</v>
      </c>
      <c r="AM18" s="76">
        <v>43808</v>
      </c>
      <c r="AN18" s="111" t="s">
        <v>189</v>
      </c>
      <c r="AO18" s="83" t="s">
        <v>105</v>
      </c>
      <c r="AP18" s="79">
        <f>+AL18/S18</f>
        <v>0.2</v>
      </c>
      <c r="AQ18" s="80" t="s">
        <v>93</v>
      </c>
      <c r="AR18" s="76">
        <v>44043</v>
      </c>
      <c r="AS18" s="83" t="s">
        <v>190</v>
      </c>
      <c r="AT18" s="107">
        <v>0.2</v>
      </c>
      <c r="AU18" s="76">
        <v>44067</v>
      </c>
      <c r="AV18" s="81" t="s">
        <v>191</v>
      </c>
      <c r="AW18" s="83" t="s">
        <v>99</v>
      </c>
      <c r="AX18" s="84">
        <v>0.2</v>
      </c>
      <c r="AY18" s="80" t="s">
        <v>116</v>
      </c>
      <c r="AZ18" s="85"/>
      <c r="BA18" s="83"/>
      <c r="BB18" s="86"/>
      <c r="BC18" s="76"/>
      <c r="BD18" s="83"/>
      <c r="BE18" s="83"/>
      <c r="BF18" s="83"/>
      <c r="BG18" s="80"/>
      <c r="BH18" s="87"/>
      <c r="BI18" s="88"/>
      <c r="BJ18" s="89" t="s">
        <v>103</v>
      </c>
      <c r="BK18" s="83"/>
      <c r="BL18" s="91"/>
      <c r="BM18" s="92"/>
      <c r="BN18" s="93"/>
      <c r="BO18" s="101"/>
    </row>
    <row r="19" spans="1:67" s="21" customFormat="1" ht="72" customHeight="1">
      <c r="B19" s="61">
        <v>0</v>
      </c>
      <c r="C19" s="55">
        <f t="shared" si="2"/>
        <v>13</v>
      </c>
      <c r="D19" s="56" t="s">
        <v>78</v>
      </c>
      <c r="E19" s="57">
        <v>2019</v>
      </c>
      <c r="F19" s="58" t="s">
        <v>130</v>
      </c>
      <c r="G19" s="59">
        <v>43762</v>
      </c>
      <c r="H19" s="60" t="str">
        <f t="shared" si="0"/>
        <v>Formulación, actualización  y acompañamiento normativo y operativo</v>
      </c>
      <c r="I19" s="94"/>
      <c r="J19" s="61">
        <v>149</v>
      </c>
      <c r="K19" s="277" t="s">
        <v>192</v>
      </c>
      <c r="L19" s="63" t="s">
        <v>81</v>
      </c>
      <c r="M19" s="207" t="s">
        <v>193</v>
      </c>
      <c r="N19" s="207" t="s">
        <v>194</v>
      </c>
      <c r="O19" s="207" t="s">
        <v>195</v>
      </c>
      <c r="P19" s="65" t="s">
        <v>85</v>
      </c>
      <c r="Q19" s="587" t="s">
        <v>196</v>
      </c>
      <c r="R19" s="66"/>
      <c r="S19" s="58">
        <v>5</v>
      </c>
      <c r="T19" s="58" t="s">
        <v>111</v>
      </c>
      <c r="U19" s="68" t="s">
        <v>88</v>
      </c>
      <c r="V19" s="57" t="s">
        <v>89</v>
      </c>
      <c r="W19" s="666">
        <v>43770</v>
      </c>
      <c r="X19" s="666">
        <v>43921</v>
      </c>
      <c r="Y19" s="65"/>
      <c r="Z19" s="57"/>
      <c r="AA19" s="70">
        <f t="shared" si="1"/>
        <v>43921</v>
      </c>
      <c r="AB19" s="95"/>
      <c r="AC19" s="99"/>
      <c r="AD19" s="97"/>
      <c r="AE19" s="98"/>
      <c r="AF19" s="99"/>
      <c r="AG19" s="99"/>
      <c r="AH19" s="99"/>
      <c r="AI19" s="97"/>
      <c r="AJ19" s="71">
        <v>43799</v>
      </c>
      <c r="AK19" s="74" t="s">
        <v>197</v>
      </c>
      <c r="AL19" s="100">
        <v>1</v>
      </c>
      <c r="AM19" s="76">
        <v>43808</v>
      </c>
      <c r="AN19" s="111" t="s">
        <v>180</v>
      </c>
      <c r="AO19" s="83" t="s">
        <v>105</v>
      </c>
      <c r="AP19" s="79">
        <v>0.17</v>
      </c>
      <c r="AQ19" s="80" t="s">
        <v>93</v>
      </c>
      <c r="AR19" s="76">
        <v>44043</v>
      </c>
      <c r="AS19" s="108" t="s">
        <v>198</v>
      </c>
      <c r="AT19" s="112">
        <v>0.2</v>
      </c>
      <c r="AU19" s="76">
        <v>44067</v>
      </c>
      <c r="AV19" s="81" t="s">
        <v>199</v>
      </c>
      <c r="AW19" s="83" t="s">
        <v>99</v>
      </c>
      <c r="AX19" s="84">
        <v>0.2</v>
      </c>
      <c r="AY19" s="80" t="s">
        <v>116</v>
      </c>
      <c r="AZ19" s="85"/>
      <c r="BA19" s="83"/>
      <c r="BB19" s="86"/>
      <c r="BC19" s="76"/>
      <c r="BD19" s="83"/>
      <c r="BE19" s="83"/>
      <c r="BF19" s="83"/>
      <c r="BG19" s="80"/>
      <c r="BH19" s="87"/>
      <c r="BI19" s="88"/>
      <c r="BJ19" s="89" t="s">
        <v>103</v>
      </c>
      <c r="BK19" s="83"/>
      <c r="BL19" s="91"/>
      <c r="BM19" s="92"/>
      <c r="BN19" s="93"/>
      <c r="BO19" s="101">
        <f>1/5</f>
        <v>0.2</v>
      </c>
    </row>
    <row r="20" spans="1:67" s="21" customFormat="1" ht="51" customHeight="1">
      <c r="A20" s="113"/>
      <c r="B20" s="93">
        <v>10</v>
      </c>
      <c r="C20" s="55">
        <f t="shared" si="2"/>
        <v>14</v>
      </c>
      <c r="D20" s="114" t="s">
        <v>78</v>
      </c>
      <c r="E20" s="115">
        <v>2019</v>
      </c>
      <c r="F20" s="115" t="s">
        <v>200</v>
      </c>
      <c r="G20" s="116">
        <v>43934</v>
      </c>
      <c r="H20" s="117"/>
      <c r="I20" s="118"/>
      <c r="J20" s="119"/>
      <c r="K20" s="120" t="s">
        <v>201</v>
      </c>
      <c r="L20" s="121" t="s">
        <v>81</v>
      </c>
      <c r="M20" s="122" t="s">
        <v>202</v>
      </c>
      <c r="N20" s="120" t="s">
        <v>203</v>
      </c>
      <c r="O20" s="266" t="s">
        <v>204</v>
      </c>
      <c r="P20" s="589" t="s">
        <v>85</v>
      </c>
      <c r="Q20" s="266" t="s">
        <v>205</v>
      </c>
      <c r="R20" s="590"/>
      <c r="S20" s="591">
        <v>1</v>
      </c>
      <c r="T20" s="592" t="s">
        <v>206</v>
      </c>
      <c r="U20" s="114" t="s">
        <v>88</v>
      </c>
      <c r="V20" s="126" t="s">
        <v>207</v>
      </c>
      <c r="W20" s="667">
        <v>43983</v>
      </c>
      <c r="X20" s="667">
        <v>44196</v>
      </c>
      <c r="Y20" s="127"/>
      <c r="Z20" s="128"/>
      <c r="AA20" s="129">
        <f t="shared" si="1"/>
        <v>44196</v>
      </c>
      <c r="AB20" s="130"/>
      <c r="AC20" s="131"/>
      <c r="AD20" s="132"/>
      <c r="AE20" s="133"/>
      <c r="AF20" s="131"/>
      <c r="AG20" s="131"/>
      <c r="AH20" s="131"/>
      <c r="AI20" s="132"/>
      <c r="AJ20" s="130"/>
      <c r="AK20" s="131"/>
      <c r="AL20" s="134"/>
      <c r="AM20" s="130"/>
      <c r="AN20" s="135"/>
      <c r="AO20" s="131"/>
      <c r="AP20" s="131"/>
      <c r="AQ20" s="132"/>
      <c r="AR20" s="76">
        <v>44043</v>
      </c>
      <c r="AS20" s="122" t="s">
        <v>208</v>
      </c>
      <c r="AT20" s="136">
        <v>1</v>
      </c>
      <c r="AU20" s="130">
        <v>44067</v>
      </c>
      <c r="AV20" s="108" t="s">
        <v>209</v>
      </c>
      <c r="AW20" s="131" t="s">
        <v>99</v>
      </c>
      <c r="AX20" s="137">
        <v>0</v>
      </c>
      <c r="AY20" s="80" t="s">
        <v>93</v>
      </c>
      <c r="AZ20" s="133"/>
      <c r="BA20" s="131"/>
      <c r="BB20" s="134"/>
      <c r="BC20" s="130"/>
      <c r="BD20" s="131"/>
      <c r="BE20" s="131"/>
      <c r="BF20" s="131"/>
      <c r="BG20" s="132"/>
      <c r="BH20" s="138"/>
      <c r="BI20" s="127"/>
      <c r="BJ20" s="128" t="s">
        <v>103</v>
      </c>
      <c r="BK20" s="131"/>
      <c r="BL20" s="139"/>
      <c r="BM20" s="140"/>
      <c r="BN20" s="128"/>
      <c r="BO20" s="141">
        <v>1</v>
      </c>
    </row>
    <row r="21" spans="1:67" s="21" customFormat="1" ht="123.75" customHeight="1">
      <c r="B21" s="93">
        <v>11</v>
      </c>
      <c r="C21" s="55">
        <f t="shared" si="2"/>
        <v>15</v>
      </c>
      <c r="D21" s="56" t="s">
        <v>78</v>
      </c>
      <c r="E21" s="89">
        <v>2019</v>
      </c>
      <c r="F21" s="89" t="s">
        <v>210</v>
      </c>
      <c r="G21" s="142"/>
      <c r="H21" s="60"/>
      <c r="I21" s="142"/>
      <c r="J21" s="143"/>
      <c r="K21" s="144" t="s">
        <v>211</v>
      </c>
      <c r="L21" s="145" t="s">
        <v>81</v>
      </c>
      <c r="M21" s="146" t="s">
        <v>212</v>
      </c>
      <c r="N21" s="146" t="s">
        <v>213</v>
      </c>
      <c r="O21" s="146" t="s">
        <v>214</v>
      </c>
      <c r="P21" s="88" t="s">
        <v>85</v>
      </c>
      <c r="Q21" s="146" t="s">
        <v>215</v>
      </c>
      <c r="R21" s="83"/>
      <c r="S21" s="216">
        <v>1</v>
      </c>
      <c r="T21" s="197" t="s">
        <v>216</v>
      </c>
      <c r="U21" s="148" t="s">
        <v>217</v>
      </c>
      <c r="V21" s="197" t="s">
        <v>218</v>
      </c>
      <c r="W21" s="668">
        <v>43801</v>
      </c>
      <c r="X21" s="668">
        <v>44012</v>
      </c>
      <c r="Y21" s="88"/>
      <c r="Z21" s="93"/>
      <c r="AA21" s="149">
        <f t="shared" si="1"/>
        <v>44012</v>
      </c>
      <c r="AB21" s="150"/>
      <c r="AC21" s="151"/>
      <c r="AD21" s="152"/>
      <c r="AE21" s="153"/>
      <c r="AF21" s="151"/>
      <c r="AG21" s="151"/>
      <c r="AH21" s="151"/>
      <c r="AI21" s="152"/>
      <c r="AJ21" s="154"/>
      <c r="AK21" s="155"/>
      <c r="AL21" s="156"/>
      <c r="AM21" s="154"/>
      <c r="AN21" s="157"/>
      <c r="AO21" s="155"/>
      <c r="AP21" s="155"/>
      <c r="AQ21" s="158"/>
      <c r="AR21" s="76">
        <v>44043</v>
      </c>
      <c r="AS21" s="159" t="s">
        <v>219</v>
      </c>
      <c r="AT21" s="160">
        <v>1</v>
      </c>
      <c r="AU21" s="154">
        <v>44062</v>
      </c>
      <c r="AV21" s="159" t="s">
        <v>220</v>
      </c>
      <c r="AW21" s="161" t="s">
        <v>221</v>
      </c>
      <c r="AX21" s="162">
        <v>0</v>
      </c>
      <c r="AY21" s="158" t="s">
        <v>116</v>
      </c>
      <c r="AZ21" s="153"/>
      <c r="BA21" s="151"/>
      <c r="BB21" s="163"/>
      <c r="BC21" s="150"/>
      <c r="BD21" s="151"/>
      <c r="BE21" s="151"/>
      <c r="BF21" s="151"/>
      <c r="BG21" s="152"/>
      <c r="BH21" s="138"/>
      <c r="BI21" s="127"/>
      <c r="BJ21" s="164" t="s">
        <v>103</v>
      </c>
      <c r="BK21" s="155"/>
      <c r="BL21" s="165"/>
      <c r="BM21" s="166"/>
      <c r="BN21" s="161"/>
      <c r="BO21" s="156"/>
    </row>
    <row r="22" spans="1:67" s="21" customFormat="1" ht="113.1" customHeight="1">
      <c r="B22" s="93">
        <v>12</v>
      </c>
      <c r="C22" s="55">
        <f t="shared" si="2"/>
        <v>16</v>
      </c>
      <c r="D22" s="167" t="s">
        <v>222</v>
      </c>
      <c r="E22" s="89">
        <v>2019</v>
      </c>
      <c r="F22" s="89" t="s">
        <v>223</v>
      </c>
      <c r="G22" s="142">
        <v>43811</v>
      </c>
      <c r="H22" s="60"/>
      <c r="I22" s="142"/>
      <c r="J22" s="143"/>
      <c r="K22" s="144" t="s">
        <v>224</v>
      </c>
      <c r="L22" s="145"/>
      <c r="M22" s="93" t="s">
        <v>108</v>
      </c>
      <c r="N22" s="146" t="s">
        <v>225</v>
      </c>
      <c r="O22" s="93" t="s">
        <v>108</v>
      </c>
      <c r="P22" s="88"/>
      <c r="Q22" s="146" t="s">
        <v>226</v>
      </c>
      <c r="R22" s="155"/>
      <c r="S22" s="168">
        <v>1</v>
      </c>
      <c r="T22" s="197" t="s">
        <v>227</v>
      </c>
      <c r="U22" s="167" t="s">
        <v>217</v>
      </c>
      <c r="V22" s="93" t="s">
        <v>228</v>
      </c>
      <c r="W22" s="669">
        <v>43831</v>
      </c>
      <c r="X22" s="668">
        <v>44195</v>
      </c>
      <c r="Y22" s="88"/>
      <c r="Z22" s="93"/>
      <c r="AA22" s="149">
        <f t="shared" si="1"/>
        <v>44195</v>
      </c>
      <c r="AB22" s="150"/>
      <c r="AC22" s="151"/>
      <c r="AD22" s="152"/>
      <c r="AE22" s="153"/>
      <c r="AF22" s="151"/>
      <c r="AG22" s="151"/>
      <c r="AH22" s="151"/>
      <c r="AI22" s="152"/>
      <c r="AJ22" s="154"/>
      <c r="AK22" s="155"/>
      <c r="AL22" s="156"/>
      <c r="AM22" s="154"/>
      <c r="AN22" s="157"/>
      <c r="AO22" s="155"/>
      <c r="AP22" s="155"/>
      <c r="AQ22" s="158"/>
      <c r="AR22" s="76">
        <v>44043</v>
      </c>
      <c r="AS22" s="159" t="s">
        <v>229</v>
      </c>
      <c r="AT22" s="160">
        <v>0.5</v>
      </c>
      <c r="AU22" s="169"/>
      <c r="AV22" s="155"/>
      <c r="AW22" s="155"/>
      <c r="AX22" s="155"/>
      <c r="AY22" s="158"/>
      <c r="AZ22" s="153"/>
      <c r="BA22" s="151"/>
      <c r="BB22" s="163"/>
      <c r="BC22" s="150"/>
      <c r="BD22" s="151"/>
      <c r="BE22" s="151"/>
      <c r="BF22" s="151"/>
      <c r="BG22" s="152"/>
      <c r="BH22" s="138"/>
      <c r="BI22" s="127"/>
      <c r="BJ22" s="164"/>
      <c r="BK22" s="155"/>
      <c r="BL22" s="165"/>
      <c r="BM22" s="166"/>
      <c r="BN22" s="161"/>
      <c r="BO22" s="156"/>
    </row>
    <row r="23" spans="1:67" s="21" customFormat="1" ht="141" customHeight="1">
      <c r="B23" s="93">
        <v>0</v>
      </c>
      <c r="C23" s="55">
        <f t="shared" si="2"/>
        <v>17</v>
      </c>
      <c r="D23" s="167" t="s">
        <v>222</v>
      </c>
      <c r="E23" s="89">
        <v>2019</v>
      </c>
      <c r="F23" s="89" t="s">
        <v>223</v>
      </c>
      <c r="G23" s="142">
        <v>43811</v>
      </c>
      <c r="H23" s="60"/>
      <c r="I23" s="142"/>
      <c r="J23" s="143"/>
      <c r="K23" s="144" t="s">
        <v>224</v>
      </c>
      <c r="L23" s="145"/>
      <c r="M23" s="93" t="s">
        <v>108</v>
      </c>
      <c r="N23" s="146" t="s">
        <v>225</v>
      </c>
      <c r="O23" s="93" t="s">
        <v>108</v>
      </c>
      <c r="P23" s="88"/>
      <c r="Q23" s="146" t="s">
        <v>230</v>
      </c>
      <c r="R23" s="155"/>
      <c r="S23" s="168">
        <v>1</v>
      </c>
      <c r="T23" s="197" t="s">
        <v>227</v>
      </c>
      <c r="U23" s="167" t="s">
        <v>217</v>
      </c>
      <c r="V23" s="93" t="s">
        <v>228</v>
      </c>
      <c r="W23" s="669">
        <v>43831</v>
      </c>
      <c r="X23" s="668">
        <v>44195</v>
      </c>
      <c r="Y23" s="88"/>
      <c r="Z23" s="93"/>
      <c r="AA23" s="149">
        <f t="shared" si="1"/>
        <v>44195</v>
      </c>
      <c r="AB23" s="150"/>
      <c r="AC23" s="151"/>
      <c r="AD23" s="152"/>
      <c r="AE23" s="153"/>
      <c r="AF23" s="151"/>
      <c r="AG23" s="151"/>
      <c r="AH23" s="151"/>
      <c r="AI23" s="152"/>
      <c r="AJ23" s="154"/>
      <c r="AK23" s="155"/>
      <c r="AL23" s="156"/>
      <c r="AM23" s="154"/>
      <c r="AN23" s="157"/>
      <c r="AO23" s="155"/>
      <c r="AP23" s="155"/>
      <c r="AQ23" s="158"/>
      <c r="AR23" s="76">
        <v>44043</v>
      </c>
      <c r="AS23" s="159" t="s">
        <v>231</v>
      </c>
      <c r="AT23" s="160">
        <v>0.5</v>
      </c>
      <c r="AU23" s="169"/>
      <c r="AV23" s="155"/>
      <c r="AW23" s="155"/>
      <c r="AX23" s="155"/>
      <c r="AY23" s="158"/>
      <c r="AZ23" s="153"/>
      <c r="BA23" s="151"/>
      <c r="BB23" s="163"/>
      <c r="BC23" s="150"/>
      <c r="BD23" s="151"/>
      <c r="BE23" s="151"/>
      <c r="BF23" s="151"/>
      <c r="BG23" s="152"/>
      <c r="BH23" s="138"/>
      <c r="BI23" s="127"/>
      <c r="BJ23" s="164"/>
      <c r="BK23" s="155"/>
      <c r="BL23" s="165"/>
      <c r="BM23" s="166"/>
      <c r="BN23" s="161"/>
      <c r="BO23" s="156"/>
    </row>
    <row r="24" spans="1:67" s="21" customFormat="1" ht="110.1" customHeight="1">
      <c r="B24" s="93">
        <v>0</v>
      </c>
      <c r="C24" s="55">
        <f t="shared" si="2"/>
        <v>18</v>
      </c>
      <c r="D24" s="167" t="s">
        <v>222</v>
      </c>
      <c r="E24" s="89">
        <v>2019</v>
      </c>
      <c r="F24" s="89" t="s">
        <v>223</v>
      </c>
      <c r="G24" s="142">
        <v>43811</v>
      </c>
      <c r="H24" s="60"/>
      <c r="I24" s="142"/>
      <c r="J24" s="143"/>
      <c r="K24" s="144" t="s">
        <v>224</v>
      </c>
      <c r="L24" s="145"/>
      <c r="M24" s="93" t="s">
        <v>108</v>
      </c>
      <c r="N24" s="146" t="s">
        <v>225</v>
      </c>
      <c r="O24" s="93" t="s">
        <v>108</v>
      </c>
      <c r="P24" s="88"/>
      <c r="Q24" s="146" t="s">
        <v>232</v>
      </c>
      <c r="R24" s="155"/>
      <c r="S24" s="168">
        <v>1</v>
      </c>
      <c r="T24" s="197" t="s">
        <v>233</v>
      </c>
      <c r="U24" s="167" t="s">
        <v>217</v>
      </c>
      <c r="V24" s="93" t="s">
        <v>228</v>
      </c>
      <c r="W24" s="669">
        <v>43831</v>
      </c>
      <c r="X24" s="668">
        <v>44195</v>
      </c>
      <c r="Y24" s="88"/>
      <c r="Z24" s="93"/>
      <c r="AA24" s="149">
        <f t="shared" si="1"/>
        <v>44195</v>
      </c>
      <c r="AB24" s="150"/>
      <c r="AC24" s="151"/>
      <c r="AD24" s="152"/>
      <c r="AE24" s="153"/>
      <c r="AF24" s="151"/>
      <c r="AG24" s="151"/>
      <c r="AH24" s="151"/>
      <c r="AI24" s="152"/>
      <c r="AJ24" s="154"/>
      <c r="AK24" s="155"/>
      <c r="AL24" s="156"/>
      <c r="AM24" s="154"/>
      <c r="AN24" s="157"/>
      <c r="AO24" s="155"/>
      <c r="AP24" s="155"/>
      <c r="AQ24" s="158"/>
      <c r="AR24" s="76">
        <v>44043</v>
      </c>
      <c r="AS24" s="159" t="s">
        <v>234</v>
      </c>
      <c r="AT24" s="160">
        <v>0.5</v>
      </c>
      <c r="AU24" s="169"/>
      <c r="AV24" s="155"/>
      <c r="AW24" s="155"/>
      <c r="AX24" s="155"/>
      <c r="AY24" s="158"/>
      <c r="AZ24" s="153"/>
      <c r="BA24" s="151"/>
      <c r="BB24" s="163"/>
      <c r="BC24" s="150"/>
      <c r="BD24" s="151"/>
      <c r="BE24" s="151"/>
      <c r="BF24" s="151"/>
      <c r="BG24" s="152"/>
      <c r="BH24" s="138"/>
      <c r="BI24" s="127"/>
      <c r="BJ24" s="164"/>
      <c r="BK24" s="155"/>
      <c r="BL24" s="165"/>
      <c r="BM24" s="166"/>
      <c r="BN24" s="161"/>
      <c r="BO24" s="156"/>
    </row>
    <row r="25" spans="1:67" s="21" customFormat="1" ht="90.95" customHeight="1">
      <c r="B25" s="93">
        <v>0</v>
      </c>
      <c r="C25" s="55">
        <f t="shared" si="2"/>
        <v>19</v>
      </c>
      <c r="D25" s="167" t="s">
        <v>222</v>
      </c>
      <c r="E25" s="89">
        <v>2019</v>
      </c>
      <c r="F25" s="89" t="s">
        <v>223</v>
      </c>
      <c r="G25" s="142">
        <v>43811</v>
      </c>
      <c r="H25" s="60"/>
      <c r="I25" s="142"/>
      <c r="J25" s="143"/>
      <c r="K25" s="144" t="s">
        <v>224</v>
      </c>
      <c r="L25" s="145"/>
      <c r="M25" s="93" t="s">
        <v>108</v>
      </c>
      <c r="N25" s="146" t="s">
        <v>225</v>
      </c>
      <c r="O25" s="93" t="s">
        <v>108</v>
      </c>
      <c r="P25" s="88"/>
      <c r="Q25" s="146" t="s">
        <v>235</v>
      </c>
      <c r="R25" s="155"/>
      <c r="S25" s="168">
        <v>1</v>
      </c>
      <c r="T25" s="197" t="s">
        <v>236</v>
      </c>
      <c r="U25" s="167" t="s">
        <v>217</v>
      </c>
      <c r="V25" s="93" t="s">
        <v>228</v>
      </c>
      <c r="W25" s="669">
        <v>43831</v>
      </c>
      <c r="X25" s="668">
        <v>44195</v>
      </c>
      <c r="Y25" s="88"/>
      <c r="Z25" s="93"/>
      <c r="AA25" s="149">
        <f t="shared" si="1"/>
        <v>44195</v>
      </c>
      <c r="AB25" s="150"/>
      <c r="AC25" s="151"/>
      <c r="AD25" s="152"/>
      <c r="AE25" s="153"/>
      <c r="AF25" s="151"/>
      <c r="AG25" s="151"/>
      <c r="AH25" s="151"/>
      <c r="AI25" s="152"/>
      <c r="AJ25" s="154"/>
      <c r="AK25" s="155"/>
      <c r="AL25" s="156"/>
      <c r="AM25" s="154"/>
      <c r="AN25" s="157"/>
      <c r="AO25" s="155"/>
      <c r="AP25" s="155"/>
      <c r="AQ25" s="158"/>
      <c r="AR25" s="76">
        <v>44043</v>
      </c>
      <c r="AS25" s="159" t="s">
        <v>237</v>
      </c>
      <c r="AT25" s="160">
        <v>0.5</v>
      </c>
      <c r="AU25" s="169"/>
      <c r="AV25" s="155"/>
      <c r="AW25" s="155"/>
      <c r="AX25" s="155"/>
      <c r="AY25" s="158"/>
      <c r="AZ25" s="153"/>
      <c r="BA25" s="151"/>
      <c r="BB25" s="163"/>
      <c r="BC25" s="150"/>
      <c r="BD25" s="151"/>
      <c r="BE25" s="151"/>
      <c r="BF25" s="151"/>
      <c r="BG25" s="152"/>
      <c r="BH25" s="138"/>
      <c r="BI25" s="127"/>
      <c r="BJ25" s="164"/>
      <c r="BK25" s="155"/>
      <c r="BL25" s="165"/>
      <c r="BM25" s="166"/>
      <c r="BN25" s="161"/>
      <c r="BO25" s="156"/>
    </row>
    <row r="26" spans="1:67" s="21" customFormat="1" ht="141" customHeight="1">
      <c r="B26" s="93">
        <v>0</v>
      </c>
      <c r="C26" s="55">
        <f t="shared" si="2"/>
        <v>20</v>
      </c>
      <c r="D26" s="167" t="s">
        <v>222</v>
      </c>
      <c r="E26" s="89">
        <v>2019</v>
      </c>
      <c r="F26" s="89" t="s">
        <v>223</v>
      </c>
      <c r="G26" s="142">
        <v>43811</v>
      </c>
      <c r="H26" s="60"/>
      <c r="I26" s="142"/>
      <c r="J26" s="143"/>
      <c r="K26" s="144" t="s">
        <v>224</v>
      </c>
      <c r="L26" s="145"/>
      <c r="M26" s="93" t="s">
        <v>108</v>
      </c>
      <c r="N26" s="146" t="s">
        <v>225</v>
      </c>
      <c r="O26" s="93" t="s">
        <v>108</v>
      </c>
      <c r="P26" s="88"/>
      <c r="Q26" s="146" t="s">
        <v>238</v>
      </c>
      <c r="R26" s="155"/>
      <c r="S26" s="170">
        <v>12</v>
      </c>
      <c r="T26" s="197" t="s">
        <v>239</v>
      </c>
      <c r="U26" s="167" t="s">
        <v>217</v>
      </c>
      <c r="V26" s="93" t="s">
        <v>228</v>
      </c>
      <c r="W26" s="669">
        <v>43815</v>
      </c>
      <c r="X26" s="668">
        <v>43829</v>
      </c>
      <c r="Y26" s="88"/>
      <c r="Z26" s="93"/>
      <c r="AA26" s="149">
        <f t="shared" si="1"/>
        <v>43829</v>
      </c>
      <c r="AB26" s="150"/>
      <c r="AC26" s="151"/>
      <c r="AD26" s="152"/>
      <c r="AE26" s="153"/>
      <c r="AF26" s="151"/>
      <c r="AG26" s="151"/>
      <c r="AH26" s="151"/>
      <c r="AI26" s="152"/>
      <c r="AJ26" s="154"/>
      <c r="AK26" s="155"/>
      <c r="AL26" s="156"/>
      <c r="AM26" s="154"/>
      <c r="AN26" s="157"/>
      <c r="AO26" s="155"/>
      <c r="AP26" s="155"/>
      <c r="AQ26" s="158"/>
      <c r="AR26" s="76">
        <v>44043</v>
      </c>
      <c r="AS26" s="159" t="s">
        <v>240</v>
      </c>
      <c r="AT26" s="160">
        <v>0.5</v>
      </c>
      <c r="AU26" s="169"/>
      <c r="AV26" s="155"/>
      <c r="AW26" s="155"/>
      <c r="AX26" s="155"/>
      <c r="AY26" s="158"/>
      <c r="AZ26" s="153"/>
      <c r="BA26" s="151"/>
      <c r="BB26" s="163"/>
      <c r="BC26" s="150"/>
      <c r="BD26" s="151"/>
      <c r="BE26" s="151"/>
      <c r="BF26" s="151"/>
      <c r="BG26" s="152"/>
      <c r="BH26" s="138"/>
      <c r="BI26" s="127"/>
      <c r="BJ26" s="164"/>
      <c r="BK26" s="155"/>
      <c r="BL26" s="165"/>
      <c r="BM26" s="166"/>
      <c r="BN26" s="161"/>
      <c r="BO26" s="156"/>
    </row>
    <row r="27" spans="1:67" s="21" customFormat="1" ht="48.75" customHeight="1">
      <c r="A27" s="113"/>
      <c r="B27" s="93">
        <v>13</v>
      </c>
      <c r="C27" s="55">
        <f t="shared" si="2"/>
        <v>21</v>
      </c>
      <c r="D27" s="171" t="s">
        <v>78</v>
      </c>
      <c r="E27" s="172">
        <v>2020</v>
      </c>
      <c r="F27" s="115" t="s">
        <v>241</v>
      </c>
      <c r="G27" s="116">
        <v>43965</v>
      </c>
      <c r="H27" s="117"/>
      <c r="I27" s="118"/>
      <c r="J27" s="119"/>
      <c r="K27" s="77" t="s">
        <v>242</v>
      </c>
      <c r="L27" s="173" t="s">
        <v>81</v>
      </c>
      <c r="M27" s="77" t="s">
        <v>3063</v>
      </c>
      <c r="N27" s="77" t="s">
        <v>243</v>
      </c>
      <c r="O27" s="77" t="s">
        <v>244</v>
      </c>
      <c r="P27" s="127" t="s">
        <v>85</v>
      </c>
      <c r="Q27" s="593" t="s">
        <v>245</v>
      </c>
      <c r="R27" s="174"/>
      <c r="S27" s="175">
        <v>1</v>
      </c>
      <c r="T27" s="176" t="s">
        <v>246</v>
      </c>
      <c r="U27" s="177" t="s">
        <v>217</v>
      </c>
      <c r="V27" s="178" t="s">
        <v>247</v>
      </c>
      <c r="W27" s="670">
        <v>43997</v>
      </c>
      <c r="X27" s="670">
        <v>44027</v>
      </c>
      <c r="Y27" s="127"/>
      <c r="Z27" s="128"/>
      <c r="AA27" s="129">
        <f t="shared" si="1"/>
        <v>44027</v>
      </c>
      <c r="AB27" s="130"/>
      <c r="AC27" s="131"/>
      <c r="AD27" s="132"/>
      <c r="AE27" s="133"/>
      <c r="AF27" s="131"/>
      <c r="AG27" s="131"/>
      <c r="AH27" s="131"/>
      <c r="AI27" s="132"/>
      <c r="AJ27" s="130"/>
      <c r="AK27" s="131"/>
      <c r="AL27" s="134"/>
      <c r="AM27" s="130"/>
      <c r="AN27" s="135"/>
      <c r="AO27" s="131"/>
      <c r="AP27" s="131"/>
      <c r="AQ27" s="132"/>
      <c r="AR27" s="76">
        <v>44043</v>
      </c>
      <c r="AS27" s="159" t="s">
        <v>248</v>
      </c>
      <c r="AT27" s="160">
        <v>0.5</v>
      </c>
      <c r="AU27" s="154">
        <v>44062</v>
      </c>
      <c r="AV27" s="179" t="s">
        <v>249</v>
      </c>
      <c r="AW27" s="161" t="s">
        <v>221</v>
      </c>
      <c r="AX27" s="161">
        <v>50</v>
      </c>
      <c r="AY27" s="80" t="s">
        <v>116</v>
      </c>
      <c r="AZ27" s="133"/>
      <c r="BA27" s="131"/>
      <c r="BB27" s="134"/>
      <c r="BC27" s="130"/>
      <c r="BD27" s="131"/>
      <c r="BE27" s="131"/>
      <c r="BF27" s="131"/>
      <c r="BG27" s="132"/>
      <c r="BH27" s="138"/>
      <c r="BI27" s="127"/>
      <c r="BJ27" s="128" t="s">
        <v>103</v>
      </c>
      <c r="BK27" s="131"/>
      <c r="BL27" s="139"/>
      <c r="BM27" s="140"/>
      <c r="BN27" s="128"/>
      <c r="BO27" s="134"/>
    </row>
    <row r="28" spans="1:67" s="21" customFormat="1" ht="48.95" customHeight="1">
      <c r="B28" s="54">
        <v>14</v>
      </c>
      <c r="C28" s="55">
        <f t="shared" si="2"/>
        <v>22</v>
      </c>
      <c r="D28" s="56" t="s">
        <v>78</v>
      </c>
      <c r="E28" s="58">
        <v>2018</v>
      </c>
      <c r="F28" s="58" t="s">
        <v>250</v>
      </c>
      <c r="G28" s="180"/>
      <c r="H28" s="60" t="str">
        <f t="shared" ref="H28:H33" si="3">U28</f>
        <v>Gestión   Financiera</v>
      </c>
      <c r="I28" s="94">
        <v>10</v>
      </c>
      <c r="J28" s="61">
        <v>26</v>
      </c>
      <c r="K28" s="277" t="s">
        <v>251</v>
      </c>
      <c r="L28" s="63" t="s">
        <v>81</v>
      </c>
      <c r="M28" s="207" t="s">
        <v>252</v>
      </c>
      <c r="N28" s="207" t="s">
        <v>252</v>
      </c>
      <c r="O28" s="207" t="s">
        <v>253</v>
      </c>
      <c r="P28" s="65" t="s">
        <v>85</v>
      </c>
      <c r="Q28" s="207" t="s">
        <v>254</v>
      </c>
      <c r="R28" s="66"/>
      <c r="S28" s="73">
        <v>1</v>
      </c>
      <c r="T28" s="58" t="s">
        <v>255</v>
      </c>
      <c r="U28" s="68" t="s">
        <v>256</v>
      </c>
      <c r="V28" s="58" t="s">
        <v>257</v>
      </c>
      <c r="W28" s="671">
        <v>43420</v>
      </c>
      <c r="X28" s="666">
        <v>43677</v>
      </c>
      <c r="Y28" s="65"/>
      <c r="Z28" s="57"/>
      <c r="AA28" s="70">
        <f t="shared" si="1"/>
        <v>43677</v>
      </c>
      <c r="AB28" s="71">
        <v>43646</v>
      </c>
      <c r="AC28" s="183" t="s">
        <v>258</v>
      </c>
      <c r="AD28" s="184">
        <v>0</v>
      </c>
      <c r="AE28" s="71">
        <v>43665</v>
      </c>
      <c r="AF28" s="66"/>
      <c r="AG28" s="58" t="s">
        <v>105</v>
      </c>
      <c r="AH28" s="73">
        <f t="shared" ref="AH28:AH33" si="4">+AD28/S28</f>
        <v>0</v>
      </c>
      <c r="AI28" s="72" t="s">
        <v>139</v>
      </c>
      <c r="AJ28" s="71">
        <v>43799</v>
      </c>
      <c r="AK28" s="185" t="s">
        <v>259</v>
      </c>
      <c r="AL28" s="186">
        <f>18/18</f>
        <v>1</v>
      </c>
      <c r="AM28" s="76">
        <v>43809</v>
      </c>
      <c r="AN28" s="144" t="s">
        <v>260</v>
      </c>
      <c r="AO28" s="83" t="s">
        <v>105</v>
      </c>
      <c r="AP28" s="79">
        <f>+AL28/S28</f>
        <v>1</v>
      </c>
      <c r="AQ28" s="187" t="s">
        <v>100</v>
      </c>
      <c r="AR28" s="76"/>
      <c r="AS28" s="83"/>
      <c r="AT28" s="80"/>
      <c r="AU28" s="76">
        <v>44067</v>
      </c>
      <c r="AV28" s="131" t="s">
        <v>98</v>
      </c>
      <c r="AW28" s="83" t="s">
        <v>99</v>
      </c>
      <c r="AX28" s="188">
        <v>1</v>
      </c>
      <c r="AY28" s="80" t="s">
        <v>100</v>
      </c>
      <c r="AZ28" s="85"/>
      <c r="BA28" s="83"/>
      <c r="BB28" s="86"/>
      <c r="BC28" s="76"/>
      <c r="BD28" s="83"/>
      <c r="BE28" s="83"/>
      <c r="BF28" s="83"/>
      <c r="BG28" s="80"/>
      <c r="BH28" s="87" t="s">
        <v>101</v>
      </c>
      <c r="BI28" s="88" t="s">
        <v>101</v>
      </c>
      <c r="BJ28" s="89" t="s">
        <v>261</v>
      </c>
      <c r="BK28" s="81" t="s">
        <v>262</v>
      </c>
      <c r="BL28" s="91" t="s">
        <v>105</v>
      </c>
      <c r="BM28" s="92">
        <v>44067</v>
      </c>
      <c r="BN28" s="93" t="s">
        <v>102</v>
      </c>
      <c r="BO28" s="86"/>
    </row>
    <row r="29" spans="1:67" s="21" customFormat="1" ht="48.95" customHeight="1">
      <c r="B29" s="54">
        <v>0</v>
      </c>
      <c r="C29" s="55">
        <f t="shared" si="2"/>
        <v>23</v>
      </c>
      <c r="D29" s="56" t="s">
        <v>78</v>
      </c>
      <c r="E29" s="58">
        <v>2018</v>
      </c>
      <c r="F29" s="58" t="s">
        <v>250</v>
      </c>
      <c r="G29" s="180"/>
      <c r="H29" s="60" t="str">
        <f t="shared" si="3"/>
        <v>Gestión   Financiera</v>
      </c>
      <c r="I29" s="94"/>
      <c r="J29" s="61">
        <v>26</v>
      </c>
      <c r="K29" s="277" t="s">
        <v>251</v>
      </c>
      <c r="L29" s="63" t="s">
        <v>81</v>
      </c>
      <c r="M29" s="207" t="s">
        <v>252</v>
      </c>
      <c r="N29" s="207" t="s">
        <v>252</v>
      </c>
      <c r="O29" s="207" t="s">
        <v>253</v>
      </c>
      <c r="P29" s="65" t="s">
        <v>85</v>
      </c>
      <c r="Q29" s="183" t="s">
        <v>263</v>
      </c>
      <c r="R29" s="66"/>
      <c r="S29" s="58">
        <v>1</v>
      </c>
      <c r="T29" s="58" t="s">
        <v>264</v>
      </c>
      <c r="U29" s="68" t="s">
        <v>256</v>
      </c>
      <c r="V29" s="58" t="s">
        <v>257</v>
      </c>
      <c r="W29" s="671">
        <v>43420</v>
      </c>
      <c r="X29" s="666">
        <v>43830</v>
      </c>
      <c r="Y29" s="65"/>
      <c r="Z29" s="57"/>
      <c r="AA29" s="70">
        <f t="shared" si="1"/>
        <v>43830</v>
      </c>
      <c r="AB29" s="71">
        <v>43646</v>
      </c>
      <c r="AC29" s="183" t="s">
        <v>258</v>
      </c>
      <c r="AD29" s="72">
        <v>0</v>
      </c>
      <c r="AE29" s="71">
        <v>43665</v>
      </c>
      <c r="AF29" s="66"/>
      <c r="AG29" s="58" t="s">
        <v>105</v>
      </c>
      <c r="AH29" s="73">
        <f t="shared" si="4"/>
        <v>0</v>
      </c>
      <c r="AI29" s="72" t="s">
        <v>139</v>
      </c>
      <c r="AJ29" s="71">
        <v>43799</v>
      </c>
      <c r="AK29" s="190" t="s">
        <v>265</v>
      </c>
      <c r="AL29" s="191">
        <v>0</v>
      </c>
      <c r="AM29" s="76">
        <v>43809</v>
      </c>
      <c r="AN29" s="144" t="s">
        <v>266</v>
      </c>
      <c r="AO29" s="83" t="s">
        <v>105</v>
      </c>
      <c r="AP29" s="79">
        <f>+AL29/S29</f>
        <v>0</v>
      </c>
      <c r="AQ29" s="187" t="s">
        <v>139</v>
      </c>
      <c r="AR29" s="76">
        <v>44043</v>
      </c>
      <c r="AS29" s="81" t="s">
        <v>267</v>
      </c>
      <c r="AT29" s="192">
        <f>1/1</f>
        <v>1</v>
      </c>
      <c r="AU29" s="76">
        <v>44067</v>
      </c>
      <c r="AV29" s="108" t="s">
        <v>268</v>
      </c>
      <c r="AW29" s="83" t="s">
        <v>99</v>
      </c>
      <c r="AX29" s="188">
        <v>1</v>
      </c>
      <c r="AY29" s="80" t="s">
        <v>100</v>
      </c>
      <c r="AZ29" s="85"/>
      <c r="BA29" s="83"/>
      <c r="BB29" s="86"/>
      <c r="BC29" s="76"/>
      <c r="BD29" s="83"/>
      <c r="BE29" s="83"/>
      <c r="BF29" s="83"/>
      <c r="BG29" s="80"/>
      <c r="BH29" s="87" t="s">
        <v>101</v>
      </c>
      <c r="BI29" s="88" t="s">
        <v>101</v>
      </c>
      <c r="BJ29" s="89" t="s">
        <v>261</v>
      </c>
      <c r="BK29" s="81" t="s">
        <v>268</v>
      </c>
      <c r="BL29" s="91" t="s">
        <v>105</v>
      </c>
      <c r="BM29" s="92">
        <v>44067</v>
      </c>
      <c r="BN29" s="93" t="s">
        <v>102</v>
      </c>
      <c r="BO29" s="86"/>
    </row>
    <row r="30" spans="1:67" s="21" customFormat="1" ht="48.95" customHeight="1">
      <c r="B30" s="54">
        <v>15</v>
      </c>
      <c r="C30" s="55">
        <f t="shared" si="2"/>
        <v>24</v>
      </c>
      <c r="D30" s="56" t="s">
        <v>78</v>
      </c>
      <c r="E30" s="58">
        <v>2018</v>
      </c>
      <c r="F30" s="58" t="s">
        <v>250</v>
      </c>
      <c r="G30" s="180"/>
      <c r="H30" s="60" t="str">
        <f t="shared" si="3"/>
        <v>Gestión   Financiera</v>
      </c>
      <c r="I30" s="94">
        <v>11</v>
      </c>
      <c r="J30" s="61">
        <v>27</v>
      </c>
      <c r="K30" s="277" t="s">
        <v>269</v>
      </c>
      <c r="L30" s="63" t="s">
        <v>81</v>
      </c>
      <c r="M30" s="207" t="s">
        <v>270</v>
      </c>
      <c r="N30" s="207" t="s">
        <v>270</v>
      </c>
      <c r="O30" s="207" t="s">
        <v>271</v>
      </c>
      <c r="P30" s="65" t="s">
        <v>85</v>
      </c>
      <c r="Q30" s="183" t="s">
        <v>272</v>
      </c>
      <c r="R30" s="66"/>
      <c r="S30" s="73">
        <v>1</v>
      </c>
      <c r="T30" s="58" t="s">
        <v>264</v>
      </c>
      <c r="U30" s="68" t="s">
        <v>256</v>
      </c>
      <c r="V30" s="58" t="s">
        <v>257</v>
      </c>
      <c r="W30" s="671">
        <v>43420</v>
      </c>
      <c r="X30" s="666">
        <v>43677</v>
      </c>
      <c r="Y30" s="65" t="s">
        <v>273</v>
      </c>
      <c r="Z30" s="57">
        <v>180</v>
      </c>
      <c r="AA30" s="70">
        <f t="shared" si="1"/>
        <v>43857</v>
      </c>
      <c r="AB30" s="71">
        <v>43646</v>
      </c>
      <c r="AC30" s="183" t="s">
        <v>274</v>
      </c>
      <c r="AD30" s="184">
        <v>0</v>
      </c>
      <c r="AE30" s="71">
        <v>43665</v>
      </c>
      <c r="AF30" s="66"/>
      <c r="AG30" s="58" t="s">
        <v>105</v>
      </c>
      <c r="AH30" s="73">
        <f t="shared" si="4"/>
        <v>0</v>
      </c>
      <c r="AI30" s="72" t="s">
        <v>139</v>
      </c>
      <c r="AJ30" s="71">
        <v>43799</v>
      </c>
      <c r="AK30" s="190" t="s">
        <v>265</v>
      </c>
      <c r="AL30" s="191">
        <v>0</v>
      </c>
      <c r="AM30" s="76">
        <v>43809</v>
      </c>
      <c r="AN30" s="144" t="s">
        <v>275</v>
      </c>
      <c r="AO30" s="83" t="s">
        <v>105</v>
      </c>
      <c r="AP30" s="79">
        <f>+AL30/S30</f>
        <v>0</v>
      </c>
      <c r="AQ30" s="187" t="s">
        <v>139</v>
      </c>
      <c r="AR30" s="76">
        <v>44043</v>
      </c>
      <c r="AS30" s="81" t="s">
        <v>276</v>
      </c>
      <c r="AT30" s="78"/>
      <c r="AU30" s="76">
        <v>44067</v>
      </c>
      <c r="AV30" s="108" t="s">
        <v>277</v>
      </c>
      <c r="AW30" s="83" t="s">
        <v>99</v>
      </c>
      <c r="AX30" s="188">
        <v>1</v>
      </c>
      <c r="AY30" s="80" t="s">
        <v>100</v>
      </c>
      <c r="AZ30" s="85"/>
      <c r="BA30" s="83"/>
      <c r="BB30" s="86"/>
      <c r="BC30" s="76"/>
      <c r="BD30" s="83"/>
      <c r="BE30" s="83"/>
      <c r="BF30" s="83"/>
      <c r="BG30" s="80"/>
      <c r="BH30" s="87" t="s">
        <v>101</v>
      </c>
      <c r="BI30" s="88" t="s">
        <v>101</v>
      </c>
      <c r="BJ30" s="89" t="s">
        <v>261</v>
      </c>
      <c r="BK30" s="81" t="s">
        <v>278</v>
      </c>
      <c r="BL30" s="91" t="s">
        <v>105</v>
      </c>
      <c r="BM30" s="92">
        <v>44067</v>
      </c>
      <c r="BN30" s="93" t="s">
        <v>102</v>
      </c>
      <c r="BO30" s="86"/>
    </row>
    <row r="31" spans="1:67" s="21" customFormat="1" ht="48.95" customHeight="1">
      <c r="B31" s="54">
        <v>0</v>
      </c>
      <c r="C31" s="55">
        <f t="shared" si="2"/>
        <v>25</v>
      </c>
      <c r="D31" s="56" t="s">
        <v>78</v>
      </c>
      <c r="E31" s="58">
        <v>2018</v>
      </c>
      <c r="F31" s="58" t="s">
        <v>250</v>
      </c>
      <c r="G31" s="180"/>
      <c r="H31" s="60" t="str">
        <f t="shared" si="3"/>
        <v>Gestión   Financiera</v>
      </c>
      <c r="I31" s="94"/>
      <c r="J31" s="61">
        <v>27</v>
      </c>
      <c r="K31" s="277" t="s">
        <v>269</v>
      </c>
      <c r="L31" s="63" t="s">
        <v>81</v>
      </c>
      <c r="M31" s="207" t="s">
        <v>270</v>
      </c>
      <c r="N31" s="207" t="s">
        <v>270</v>
      </c>
      <c r="O31" s="207" t="s">
        <v>271</v>
      </c>
      <c r="P31" s="65" t="s">
        <v>85</v>
      </c>
      <c r="Q31" s="183" t="s">
        <v>279</v>
      </c>
      <c r="R31" s="66"/>
      <c r="S31" s="58">
        <v>1</v>
      </c>
      <c r="T31" s="58" t="s">
        <v>279</v>
      </c>
      <c r="U31" s="68" t="s">
        <v>256</v>
      </c>
      <c r="V31" s="58" t="s">
        <v>257</v>
      </c>
      <c r="W31" s="671">
        <v>43466</v>
      </c>
      <c r="X31" s="666">
        <v>43830</v>
      </c>
      <c r="Y31" s="65"/>
      <c r="Z31" s="57"/>
      <c r="AA31" s="70">
        <f t="shared" si="1"/>
        <v>43830</v>
      </c>
      <c r="AB31" s="71">
        <v>43646</v>
      </c>
      <c r="AC31" s="183" t="s">
        <v>274</v>
      </c>
      <c r="AD31" s="72">
        <v>0</v>
      </c>
      <c r="AE31" s="71">
        <v>43665</v>
      </c>
      <c r="AF31" s="66"/>
      <c r="AG31" s="58" t="s">
        <v>105</v>
      </c>
      <c r="AH31" s="73">
        <f t="shared" si="4"/>
        <v>0</v>
      </c>
      <c r="AI31" s="72" t="s">
        <v>139</v>
      </c>
      <c r="AJ31" s="71">
        <v>43799</v>
      </c>
      <c r="AK31" s="185" t="s">
        <v>280</v>
      </c>
      <c r="AL31" s="191">
        <f>4/4</f>
        <v>1</v>
      </c>
      <c r="AM31" s="76">
        <v>43809</v>
      </c>
      <c r="AN31" s="144" t="s">
        <v>281</v>
      </c>
      <c r="AO31" s="83" t="s">
        <v>105</v>
      </c>
      <c r="AP31" s="79">
        <v>0</v>
      </c>
      <c r="AQ31" s="187" t="s">
        <v>139</v>
      </c>
      <c r="AR31" s="76">
        <v>44043</v>
      </c>
      <c r="AS31" s="81" t="s">
        <v>282</v>
      </c>
      <c r="AT31" s="192">
        <f>2/2</f>
        <v>1</v>
      </c>
      <c r="AU31" s="76">
        <v>44067</v>
      </c>
      <c r="AV31" s="108" t="s">
        <v>283</v>
      </c>
      <c r="AW31" s="83" t="s">
        <v>99</v>
      </c>
      <c r="AX31" s="188">
        <v>1</v>
      </c>
      <c r="AY31" s="80" t="s">
        <v>100</v>
      </c>
      <c r="AZ31" s="85"/>
      <c r="BA31" s="83"/>
      <c r="BB31" s="86"/>
      <c r="BC31" s="76"/>
      <c r="BD31" s="83"/>
      <c r="BE31" s="83"/>
      <c r="BF31" s="83"/>
      <c r="BG31" s="80"/>
      <c r="BH31" s="87" t="s">
        <v>101</v>
      </c>
      <c r="BI31" s="88" t="s">
        <v>101</v>
      </c>
      <c r="BJ31" s="89" t="s">
        <v>261</v>
      </c>
      <c r="BK31" s="81" t="s">
        <v>284</v>
      </c>
      <c r="BL31" s="91" t="s">
        <v>105</v>
      </c>
      <c r="BM31" s="92">
        <v>44067</v>
      </c>
      <c r="BN31" s="93" t="s">
        <v>102</v>
      </c>
      <c r="BO31" s="86"/>
    </row>
    <row r="32" spans="1:67" s="21" customFormat="1" ht="48.95" customHeight="1">
      <c r="B32" s="54">
        <v>16</v>
      </c>
      <c r="C32" s="55">
        <f t="shared" si="2"/>
        <v>26</v>
      </c>
      <c r="D32" s="56" t="s">
        <v>78</v>
      </c>
      <c r="E32" s="58">
        <v>2018</v>
      </c>
      <c r="F32" s="58" t="s">
        <v>250</v>
      </c>
      <c r="G32" s="180"/>
      <c r="H32" s="60" t="str">
        <f t="shared" si="3"/>
        <v>Gestión   Financiera</v>
      </c>
      <c r="I32" s="94">
        <v>12</v>
      </c>
      <c r="J32" s="61">
        <v>28</v>
      </c>
      <c r="K32" s="277" t="s">
        <v>285</v>
      </c>
      <c r="L32" s="63" t="s">
        <v>81</v>
      </c>
      <c r="M32" s="207" t="s">
        <v>286</v>
      </c>
      <c r="N32" s="207" t="s">
        <v>286</v>
      </c>
      <c r="O32" s="207" t="s">
        <v>287</v>
      </c>
      <c r="P32" s="65" t="s">
        <v>288</v>
      </c>
      <c r="Q32" s="183" t="s">
        <v>289</v>
      </c>
      <c r="R32" s="66"/>
      <c r="S32" s="58">
        <v>1</v>
      </c>
      <c r="T32" s="58" t="s">
        <v>290</v>
      </c>
      <c r="U32" s="68" t="s">
        <v>256</v>
      </c>
      <c r="V32" s="58" t="s">
        <v>291</v>
      </c>
      <c r="W32" s="666">
        <v>43739</v>
      </c>
      <c r="X32" s="666">
        <v>43799</v>
      </c>
      <c r="Y32" s="65"/>
      <c r="Z32" s="57"/>
      <c r="AA32" s="70">
        <f t="shared" si="1"/>
        <v>43799</v>
      </c>
      <c r="AB32" s="71">
        <v>43646</v>
      </c>
      <c r="AC32" s="183" t="s">
        <v>292</v>
      </c>
      <c r="AD32" s="72">
        <v>0</v>
      </c>
      <c r="AE32" s="71">
        <v>43665</v>
      </c>
      <c r="AF32" s="207" t="s">
        <v>293</v>
      </c>
      <c r="AG32" s="58" t="s">
        <v>105</v>
      </c>
      <c r="AH32" s="73">
        <f t="shared" si="4"/>
        <v>0</v>
      </c>
      <c r="AI32" s="72" t="s">
        <v>139</v>
      </c>
      <c r="AJ32" s="71">
        <v>43799</v>
      </c>
      <c r="AK32" s="185" t="s">
        <v>294</v>
      </c>
      <c r="AL32" s="193">
        <v>1</v>
      </c>
      <c r="AM32" s="76">
        <v>43809</v>
      </c>
      <c r="AN32" s="144" t="s">
        <v>295</v>
      </c>
      <c r="AO32" s="83" t="s">
        <v>105</v>
      </c>
      <c r="AP32" s="79">
        <f>+AL32/S32</f>
        <v>1</v>
      </c>
      <c r="AQ32" s="187" t="s">
        <v>100</v>
      </c>
      <c r="AR32" s="76"/>
      <c r="AS32" s="83"/>
      <c r="AT32" s="80"/>
      <c r="AU32" s="76">
        <v>44067</v>
      </c>
      <c r="AV32" s="131" t="s">
        <v>98</v>
      </c>
      <c r="AW32" s="83" t="s">
        <v>99</v>
      </c>
      <c r="AX32" s="188">
        <v>1</v>
      </c>
      <c r="AY32" s="80" t="s">
        <v>100</v>
      </c>
      <c r="AZ32" s="85"/>
      <c r="BA32" s="83"/>
      <c r="BB32" s="86"/>
      <c r="BC32" s="76"/>
      <c r="BD32" s="83"/>
      <c r="BE32" s="83"/>
      <c r="BF32" s="83"/>
      <c r="BG32" s="80"/>
      <c r="BH32" s="87" t="s">
        <v>101</v>
      </c>
      <c r="BI32" s="88" t="s">
        <v>101</v>
      </c>
      <c r="BJ32" s="89" t="s">
        <v>261</v>
      </c>
      <c r="BK32" s="146" t="s">
        <v>295</v>
      </c>
      <c r="BL32" s="91" t="s">
        <v>105</v>
      </c>
      <c r="BM32" s="92">
        <v>44067</v>
      </c>
      <c r="BN32" s="93" t="s">
        <v>102</v>
      </c>
      <c r="BO32" s="86"/>
    </row>
    <row r="33" spans="1:67" s="21" customFormat="1" ht="48.95" customHeight="1">
      <c r="B33" s="54">
        <v>17</v>
      </c>
      <c r="C33" s="55">
        <f t="shared" si="2"/>
        <v>27</v>
      </c>
      <c r="D33" s="56" t="s">
        <v>78</v>
      </c>
      <c r="E33" s="58">
        <v>2018</v>
      </c>
      <c r="F33" s="58" t="s">
        <v>250</v>
      </c>
      <c r="G33" s="180"/>
      <c r="H33" s="60" t="str">
        <f t="shared" si="3"/>
        <v>Gestión   Financiera</v>
      </c>
      <c r="I33" s="94">
        <v>14</v>
      </c>
      <c r="J33" s="61">
        <v>30</v>
      </c>
      <c r="K33" s="277" t="s">
        <v>296</v>
      </c>
      <c r="L33" s="63" t="s">
        <v>81</v>
      </c>
      <c r="M33" s="207" t="s">
        <v>297</v>
      </c>
      <c r="N33" s="207" t="s">
        <v>297</v>
      </c>
      <c r="O33" s="207" t="s">
        <v>298</v>
      </c>
      <c r="P33" s="65" t="s">
        <v>85</v>
      </c>
      <c r="Q33" s="183" t="s">
        <v>299</v>
      </c>
      <c r="R33" s="66"/>
      <c r="S33" s="58">
        <v>18</v>
      </c>
      <c r="T33" s="58" t="s">
        <v>300</v>
      </c>
      <c r="U33" s="68" t="s">
        <v>256</v>
      </c>
      <c r="V33" s="58" t="s">
        <v>301</v>
      </c>
      <c r="W33" s="666">
        <v>43467</v>
      </c>
      <c r="X33" s="666">
        <v>43830</v>
      </c>
      <c r="Y33" s="65"/>
      <c r="Z33" s="57"/>
      <c r="AA33" s="70">
        <f t="shared" si="1"/>
        <v>43830</v>
      </c>
      <c r="AB33" s="71">
        <v>43646</v>
      </c>
      <c r="AC33" s="183" t="s">
        <v>302</v>
      </c>
      <c r="AD33" s="72">
        <v>10</v>
      </c>
      <c r="AE33" s="71">
        <v>43665</v>
      </c>
      <c r="AF33" s="66"/>
      <c r="AG33" s="58" t="s">
        <v>105</v>
      </c>
      <c r="AH33" s="73">
        <f t="shared" si="4"/>
        <v>0.55555555555555558</v>
      </c>
      <c r="AI33" s="72" t="s">
        <v>93</v>
      </c>
      <c r="AJ33" s="71">
        <v>43799</v>
      </c>
      <c r="AK33" s="195" t="s">
        <v>303</v>
      </c>
      <c r="AL33" s="191">
        <v>18</v>
      </c>
      <c r="AM33" s="76">
        <v>43809</v>
      </c>
      <c r="AN33" s="144" t="s">
        <v>304</v>
      </c>
      <c r="AO33" s="83" t="s">
        <v>105</v>
      </c>
      <c r="AP33" s="79">
        <v>1</v>
      </c>
      <c r="AQ33" s="187" t="s">
        <v>100</v>
      </c>
      <c r="AR33" s="76"/>
      <c r="AS33" s="83"/>
      <c r="AT33" s="80"/>
      <c r="AU33" s="76">
        <v>44067</v>
      </c>
      <c r="AV33" s="131" t="s">
        <v>98</v>
      </c>
      <c r="AW33" s="83" t="s">
        <v>99</v>
      </c>
      <c r="AX33" s="188">
        <v>1</v>
      </c>
      <c r="AY33" s="80" t="s">
        <v>100</v>
      </c>
      <c r="AZ33" s="85"/>
      <c r="BA33" s="83"/>
      <c r="BB33" s="86"/>
      <c r="BC33" s="76"/>
      <c r="BD33" s="83"/>
      <c r="BE33" s="83"/>
      <c r="BF33" s="83"/>
      <c r="BG33" s="80"/>
      <c r="BH33" s="87" t="s">
        <v>101</v>
      </c>
      <c r="BI33" s="88" t="s">
        <v>101</v>
      </c>
      <c r="BJ33" s="89" t="s">
        <v>261</v>
      </c>
      <c r="BK33" s="146" t="s">
        <v>304</v>
      </c>
      <c r="BL33" s="91" t="s">
        <v>105</v>
      </c>
      <c r="BM33" s="92">
        <v>44067</v>
      </c>
      <c r="BN33" s="93" t="s">
        <v>102</v>
      </c>
      <c r="BO33" s="86"/>
    </row>
    <row r="34" spans="1:67" s="21" customFormat="1" ht="48.95" customHeight="1">
      <c r="B34" s="93">
        <v>18</v>
      </c>
      <c r="C34" s="55">
        <f t="shared" si="2"/>
        <v>28</v>
      </c>
      <c r="D34" s="56" t="s">
        <v>78</v>
      </c>
      <c r="E34" s="89">
        <v>2019</v>
      </c>
      <c r="F34" s="89" t="s">
        <v>210</v>
      </c>
      <c r="G34" s="142"/>
      <c r="H34" s="60"/>
      <c r="I34" s="142"/>
      <c r="J34" s="143"/>
      <c r="K34" s="144" t="s">
        <v>305</v>
      </c>
      <c r="L34" s="145" t="s">
        <v>81</v>
      </c>
      <c r="M34" s="196" t="s">
        <v>306</v>
      </c>
      <c r="N34" s="146" t="s">
        <v>307</v>
      </c>
      <c r="O34" s="146" t="s">
        <v>308</v>
      </c>
      <c r="P34" s="88" t="s">
        <v>85</v>
      </c>
      <c r="Q34" s="146" t="s">
        <v>309</v>
      </c>
      <c r="R34" s="155"/>
      <c r="S34" s="89">
        <v>6</v>
      </c>
      <c r="T34" s="197" t="s">
        <v>310</v>
      </c>
      <c r="U34" s="148" t="s">
        <v>256</v>
      </c>
      <c r="V34" s="197" t="s">
        <v>311</v>
      </c>
      <c r="W34" s="668">
        <v>43801</v>
      </c>
      <c r="X34" s="668">
        <v>43920</v>
      </c>
      <c r="Y34" s="88"/>
      <c r="Z34" s="93"/>
      <c r="AA34" s="149">
        <f t="shared" si="1"/>
        <v>43920</v>
      </c>
      <c r="AB34" s="150"/>
      <c r="AC34" s="151"/>
      <c r="AD34" s="152"/>
      <c r="AE34" s="153"/>
      <c r="AF34" s="151"/>
      <c r="AG34" s="151"/>
      <c r="AH34" s="151"/>
      <c r="AI34" s="152"/>
      <c r="AJ34" s="150"/>
      <c r="AK34" s="151"/>
      <c r="AL34" s="163"/>
      <c r="AM34" s="150"/>
      <c r="AN34" s="198"/>
      <c r="AO34" s="151"/>
      <c r="AP34" s="151"/>
      <c r="AQ34" s="152"/>
      <c r="AR34" s="76">
        <v>44043</v>
      </c>
      <c r="AS34" s="144" t="s">
        <v>312</v>
      </c>
      <c r="AT34" s="160">
        <v>0.33</v>
      </c>
      <c r="AU34" s="154">
        <v>44067</v>
      </c>
      <c r="AV34" s="179" t="s">
        <v>313</v>
      </c>
      <c r="AW34" s="155" t="s">
        <v>99</v>
      </c>
      <c r="AX34" s="199">
        <v>0.17</v>
      </c>
      <c r="AY34" s="158" t="s">
        <v>116</v>
      </c>
      <c r="AZ34" s="169"/>
      <c r="BA34" s="155"/>
      <c r="BB34" s="156"/>
      <c r="BC34" s="154"/>
      <c r="BD34" s="155"/>
      <c r="BE34" s="155"/>
      <c r="BF34" s="155"/>
      <c r="BG34" s="158"/>
      <c r="BH34" s="87"/>
      <c r="BI34" s="88"/>
      <c r="BJ34" s="164" t="s">
        <v>103</v>
      </c>
      <c r="BK34" s="155"/>
      <c r="BL34" s="165"/>
      <c r="BM34" s="166"/>
      <c r="BN34" s="161"/>
      <c r="BO34" s="156"/>
    </row>
    <row r="35" spans="1:67" s="21" customFormat="1" ht="48.95" customHeight="1">
      <c r="B35" s="93">
        <v>19</v>
      </c>
      <c r="C35" s="55">
        <f t="shared" si="2"/>
        <v>29</v>
      </c>
      <c r="D35" s="56" t="s">
        <v>78</v>
      </c>
      <c r="E35" s="89">
        <v>2019</v>
      </c>
      <c r="F35" s="89" t="s">
        <v>210</v>
      </c>
      <c r="G35" s="142"/>
      <c r="H35" s="60"/>
      <c r="I35" s="142"/>
      <c r="J35" s="143"/>
      <c r="K35" s="144" t="s">
        <v>314</v>
      </c>
      <c r="L35" s="145" t="s">
        <v>81</v>
      </c>
      <c r="M35" s="146" t="s">
        <v>315</v>
      </c>
      <c r="N35" s="146" t="s">
        <v>316</v>
      </c>
      <c r="O35" s="146" t="s">
        <v>317</v>
      </c>
      <c r="P35" s="88" t="s">
        <v>85</v>
      </c>
      <c r="Q35" s="146" t="s">
        <v>318</v>
      </c>
      <c r="R35" s="155"/>
      <c r="S35" s="89">
        <v>5</v>
      </c>
      <c r="T35" s="197" t="s">
        <v>310</v>
      </c>
      <c r="U35" s="148" t="s">
        <v>256</v>
      </c>
      <c r="V35" s="197" t="s">
        <v>311</v>
      </c>
      <c r="W35" s="668">
        <v>43801</v>
      </c>
      <c r="X35" s="668">
        <v>43920</v>
      </c>
      <c r="Y35" s="88"/>
      <c r="Z35" s="93"/>
      <c r="AA35" s="149">
        <f t="shared" si="1"/>
        <v>43920</v>
      </c>
      <c r="AB35" s="150"/>
      <c r="AC35" s="151"/>
      <c r="AD35" s="152"/>
      <c r="AE35" s="153"/>
      <c r="AF35" s="151"/>
      <c r="AG35" s="151"/>
      <c r="AH35" s="151"/>
      <c r="AI35" s="152"/>
      <c r="AJ35" s="150"/>
      <c r="AK35" s="151"/>
      <c r="AL35" s="163"/>
      <c r="AM35" s="150"/>
      <c r="AN35" s="198"/>
      <c r="AO35" s="151"/>
      <c r="AP35" s="151"/>
      <c r="AQ35" s="152"/>
      <c r="AR35" s="76">
        <v>44043</v>
      </c>
      <c r="AS35" s="144" t="s">
        <v>312</v>
      </c>
      <c r="AT35" s="160">
        <f>5/5</f>
        <v>1</v>
      </c>
      <c r="AU35" s="154">
        <v>44067</v>
      </c>
      <c r="AV35" s="179" t="s">
        <v>319</v>
      </c>
      <c r="AW35" s="155" t="s">
        <v>99</v>
      </c>
      <c r="AX35" s="199">
        <v>0.17</v>
      </c>
      <c r="AY35" s="158" t="s">
        <v>116</v>
      </c>
      <c r="AZ35" s="169"/>
      <c r="BA35" s="155"/>
      <c r="BB35" s="156"/>
      <c r="BC35" s="154"/>
      <c r="BD35" s="155"/>
      <c r="BE35" s="155"/>
      <c r="BF35" s="155"/>
      <c r="BG35" s="158"/>
      <c r="BH35" s="87"/>
      <c r="BI35" s="88"/>
      <c r="BJ35" s="164" t="s">
        <v>103</v>
      </c>
      <c r="BK35" s="155"/>
      <c r="BL35" s="165"/>
      <c r="BM35" s="166"/>
      <c r="BN35" s="161"/>
      <c r="BO35" s="156"/>
    </row>
    <row r="36" spans="1:67" s="21" customFormat="1" ht="51.95" customHeight="1">
      <c r="B36" s="93">
        <v>20</v>
      </c>
      <c r="C36" s="55">
        <f t="shared" si="2"/>
        <v>30</v>
      </c>
      <c r="D36" s="56" t="s">
        <v>78</v>
      </c>
      <c r="E36" s="89">
        <v>2019</v>
      </c>
      <c r="F36" s="89" t="s">
        <v>210</v>
      </c>
      <c r="G36" s="142"/>
      <c r="H36" s="60"/>
      <c r="I36" s="142"/>
      <c r="J36" s="143"/>
      <c r="K36" s="144" t="s">
        <v>314</v>
      </c>
      <c r="L36" s="145" t="s">
        <v>81</v>
      </c>
      <c r="M36" s="196" t="s">
        <v>315</v>
      </c>
      <c r="N36" s="146" t="s">
        <v>316</v>
      </c>
      <c r="O36" s="146" t="s">
        <v>317</v>
      </c>
      <c r="P36" s="88" t="s">
        <v>85</v>
      </c>
      <c r="Q36" s="146" t="s">
        <v>320</v>
      </c>
      <c r="R36" s="155"/>
      <c r="S36" s="523">
        <v>1</v>
      </c>
      <c r="T36" s="197" t="s">
        <v>321</v>
      </c>
      <c r="U36" s="148" t="s">
        <v>256</v>
      </c>
      <c r="V36" s="197" t="s">
        <v>311</v>
      </c>
      <c r="W36" s="669">
        <v>43467</v>
      </c>
      <c r="X36" s="668">
        <v>44012</v>
      </c>
      <c r="Y36" s="88"/>
      <c r="Z36" s="93"/>
      <c r="AA36" s="149">
        <f t="shared" si="1"/>
        <v>44012</v>
      </c>
      <c r="AB36" s="150"/>
      <c r="AC36" s="151"/>
      <c r="AD36" s="152"/>
      <c r="AE36" s="153"/>
      <c r="AF36" s="151"/>
      <c r="AG36" s="151"/>
      <c r="AH36" s="151"/>
      <c r="AI36" s="152"/>
      <c r="AJ36" s="150"/>
      <c r="AK36" s="151"/>
      <c r="AL36" s="163"/>
      <c r="AM36" s="150"/>
      <c r="AN36" s="198"/>
      <c r="AO36" s="151"/>
      <c r="AP36" s="151"/>
      <c r="AQ36" s="152"/>
      <c r="AR36" s="76">
        <v>44043</v>
      </c>
      <c r="AS36" s="157" t="s">
        <v>322</v>
      </c>
      <c r="AT36" s="160">
        <v>1</v>
      </c>
      <c r="AU36" s="154">
        <v>44067</v>
      </c>
      <c r="AV36" s="179" t="s">
        <v>323</v>
      </c>
      <c r="AW36" s="155" t="s">
        <v>99</v>
      </c>
      <c r="AX36" s="199">
        <v>1</v>
      </c>
      <c r="AY36" s="158" t="s">
        <v>100</v>
      </c>
      <c r="AZ36" s="169"/>
      <c r="BA36" s="155"/>
      <c r="BB36" s="156"/>
      <c r="BC36" s="154"/>
      <c r="BD36" s="155"/>
      <c r="BE36" s="155"/>
      <c r="BF36" s="155"/>
      <c r="BG36" s="158"/>
      <c r="BH36" s="87"/>
      <c r="BI36" s="88"/>
      <c r="BJ36" s="164" t="s">
        <v>103</v>
      </c>
      <c r="BK36" s="155"/>
      <c r="BL36" s="165"/>
      <c r="BM36" s="166"/>
      <c r="BN36" s="161"/>
      <c r="BO36" s="156"/>
    </row>
    <row r="37" spans="1:67" s="21" customFormat="1" ht="60" customHeight="1">
      <c r="B37" s="93">
        <v>21</v>
      </c>
      <c r="C37" s="55">
        <f t="shared" si="2"/>
        <v>31</v>
      </c>
      <c r="D37" s="167" t="s">
        <v>222</v>
      </c>
      <c r="E37" s="89">
        <v>2019</v>
      </c>
      <c r="F37" s="89" t="s">
        <v>223</v>
      </c>
      <c r="G37" s="142">
        <v>43811</v>
      </c>
      <c r="H37" s="60"/>
      <c r="I37" s="142"/>
      <c r="J37" s="143"/>
      <c r="K37" s="144" t="s">
        <v>3064</v>
      </c>
      <c r="L37" s="145"/>
      <c r="M37" s="93" t="s">
        <v>108</v>
      </c>
      <c r="N37" s="146" t="s">
        <v>324</v>
      </c>
      <c r="O37" s="93" t="s">
        <v>108</v>
      </c>
      <c r="P37" s="88"/>
      <c r="Q37" s="146" t="s">
        <v>325</v>
      </c>
      <c r="R37" s="155"/>
      <c r="S37" s="170">
        <v>12</v>
      </c>
      <c r="T37" s="197" t="s">
        <v>326</v>
      </c>
      <c r="U37" s="167" t="s">
        <v>256</v>
      </c>
      <c r="V37" s="93" t="s">
        <v>327</v>
      </c>
      <c r="W37" s="669">
        <v>43831</v>
      </c>
      <c r="X37" s="668">
        <v>44195</v>
      </c>
      <c r="Y37" s="88"/>
      <c r="Z37" s="93"/>
      <c r="AA37" s="149">
        <f t="shared" si="1"/>
        <v>44195</v>
      </c>
      <c r="AB37" s="150"/>
      <c r="AC37" s="151"/>
      <c r="AD37" s="152"/>
      <c r="AE37" s="153"/>
      <c r="AF37" s="151"/>
      <c r="AG37" s="151"/>
      <c r="AH37" s="151"/>
      <c r="AI37" s="152"/>
      <c r="AJ37" s="150"/>
      <c r="AK37" s="151"/>
      <c r="AL37" s="163"/>
      <c r="AM37" s="150"/>
      <c r="AN37" s="198"/>
      <c r="AO37" s="151"/>
      <c r="AP37" s="151"/>
      <c r="AQ37" s="152"/>
      <c r="AR37" s="76">
        <v>44043</v>
      </c>
      <c r="AS37" s="159" t="s">
        <v>328</v>
      </c>
      <c r="AT37" s="160">
        <f>7/12</f>
        <v>0.58333333333333337</v>
      </c>
      <c r="AU37" s="169"/>
      <c r="AV37" s="155"/>
      <c r="AW37" s="155"/>
      <c r="AX37" s="155"/>
      <c r="AY37" s="158"/>
      <c r="AZ37" s="169"/>
      <c r="BA37" s="155"/>
      <c r="BB37" s="156"/>
      <c r="BC37" s="154"/>
      <c r="BD37" s="155"/>
      <c r="BE37" s="155"/>
      <c r="BF37" s="155"/>
      <c r="BG37" s="158"/>
      <c r="BH37" s="138"/>
      <c r="BI37" s="127"/>
      <c r="BJ37" s="164"/>
      <c r="BK37" s="155"/>
      <c r="BL37" s="165"/>
      <c r="BM37" s="166"/>
      <c r="BN37" s="161"/>
      <c r="BO37" s="156"/>
    </row>
    <row r="38" spans="1:67" s="21" customFormat="1" ht="47.25" customHeight="1">
      <c r="B38" s="93">
        <v>0</v>
      </c>
      <c r="C38" s="55">
        <f t="shared" si="2"/>
        <v>32</v>
      </c>
      <c r="D38" s="167" t="s">
        <v>222</v>
      </c>
      <c r="E38" s="89">
        <v>2019</v>
      </c>
      <c r="F38" s="89" t="s">
        <v>223</v>
      </c>
      <c r="G38" s="142">
        <v>43811</v>
      </c>
      <c r="H38" s="60"/>
      <c r="I38" s="142"/>
      <c r="J38" s="143"/>
      <c r="K38" s="144" t="s">
        <v>3064</v>
      </c>
      <c r="L38" s="145"/>
      <c r="M38" s="93" t="s">
        <v>108</v>
      </c>
      <c r="N38" s="146" t="s">
        <v>324</v>
      </c>
      <c r="O38" s="93" t="s">
        <v>108</v>
      </c>
      <c r="P38" s="88"/>
      <c r="Q38" s="146" t="s">
        <v>329</v>
      </c>
      <c r="R38" s="155"/>
      <c r="S38" s="168">
        <v>1</v>
      </c>
      <c r="T38" s="563" t="s">
        <v>227</v>
      </c>
      <c r="U38" s="167" t="s">
        <v>256</v>
      </c>
      <c r="V38" s="93" t="s">
        <v>327</v>
      </c>
      <c r="W38" s="669">
        <v>43831</v>
      </c>
      <c r="X38" s="668">
        <v>44195</v>
      </c>
      <c r="Y38" s="88"/>
      <c r="Z38" s="93"/>
      <c r="AA38" s="149">
        <f t="shared" si="1"/>
        <v>44195</v>
      </c>
      <c r="AB38" s="150"/>
      <c r="AC38" s="151"/>
      <c r="AD38" s="152"/>
      <c r="AE38" s="153"/>
      <c r="AF38" s="151"/>
      <c r="AG38" s="151"/>
      <c r="AH38" s="151"/>
      <c r="AI38" s="152"/>
      <c r="AJ38" s="150"/>
      <c r="AK38" s="151"/>
      <c r="AL38" s="163"/>
      <c r="AM38" s="150"/>
      <c r="AN38" s="198"/>
      <c r="AO38" s="151"/>
      <c r="AP38" s="151"/>
      <c r="AQ38" s="152"/>
      <c r="AR38" s="76">
        <v>44043</v>
      </c>
      <c r="AS38" s="159" t="s">
        <v>330</v>
      </c>
      <c r="AT38" s="160">
        <f>7/12</f>
        <v>0.58333333333333337</v>
      </c>
      <c r="AU38" s="169"/>
      <c r="AV38" s="155"/>
      <c r="AW38" s="155"/>
      <c r="AX38" s="155"/>
      <c r="AY38" s="158"/>
      <c r="AZ38" s="169"/>
      <c r="BA38" s="155"/>
      <c r="BB38" s="156"/>
      <c r="BC38" s="154"/>
      <c r="BD38" s="155"/>
      <c r="BE38" s="155"/>
      <c r="BF38" s="155"/>
      <c r="BG38" s="158"/>
      <c r="BH38" s="138"/>
      <c r="BI38" s="127"/>
      <c r="BJ38" s="164"/>
      <c r="BK38" s="155"/>
      <c r="BL38" s="165"/>
      <c r="BM38" s="166"/>
      <c r="BN38" s="161"/>
      <c r="BO38" s="156"/>
    </row>
    <row r="39" spans="1:67" s="21" customFormat="1" ht="47.25" customHeight="1">
      <c r="B39" s="93">
        <v>0</v>
      </c>
      <c r="C39" s="55">
        <f t="shared" si="2"/>
        <v>33</v>
      </c>
      <c r="D39" s="167" t="s">
        <v>222</v>
      </c>
      <c r="E39" s="89">
        <v>2019</v>
      </c>
      <c r="F39" s="89" t="s">
        <v>223</v>
      </c>
      <c r="G39" s="142">
        <v>43811</v>
      </c>
      <c r="H39" s="60"/>
      <c r="I39" s="142"/>
      <c r="J39" s="143"/>
      <c r="K39" s="144" t="s">
        <v>3064</v>
      </c>
      <c r="L39" s="145"/>
      <c r="M39" s="93" t="s">
        <v>108</v>
      </c>
      <c r="N39" s="146" t="s">
        <v>324</v>
      </c>
      <c r="O39" s="93" t="s">
        <v>108</v>
      </c>
      <c r="P39" s="88"/>
      <c r="Q39" s="146" t="s">
        <v>331</v>
      </c>
      <c r="R39" s="155"/>
      <c r="S39" s="197">
        <v>12</v>
      </c>
      <c r="T39" s="563" t="s">
        <v>332</v>
      </c>
      <c r="U39" s="167" t="s">
        <v>256</v>
      </c>
      <c r="V39" s="93" t="s">
        <v>327</v>
      </c>
      <c r="W39" s="669">
        <v>43831</v>
      </c>
      <c r="X39" s="668">
        <v>44195</v>
      </c>
      <c r="Y39" s="88"/>
      <c r="Z39" s="93"/>
      <c r="AA39" s="149">
        <f t="shared" si="1"/>
        <v>44195</v>
      </c>
      <c r="AB39" s="150"/>
      <c r="AC39" s="151"/>
      <c r="AD39" s="152"/>
      <c r="AE39" s="153"/>
      <c r="AF39" s="151"/>
      <c r="AG39" s="151"/>
      <c r="AH39" s="151"/>
      <c r="AI39" s="152"/>
      <c r="AJ39" s="150"/>
      <c r="AK39" s="151"/>
      <c r="AL39" s="163"/>
      <c r="AM39" s="150"/>
      <c r="AN39" s="198"/>
      <c r="AO39" s="151"/>
      <c r="AP39" s="151"/>
      <c r="AQ39" s="152"/>
      <c r="AR39" s="76">
        <v>44043</v>
      </c>
      <c r="AS39" s="159" t="s">
        <v>333</v>
      </c>
      <c r="AT39" s="160">
        <f>7/12</f>
        <v>0.58333333333333337</v>
      </c>
      <c r="AU39" s="169"/>
      <c r="AV39" s="155"/>
      <c r="AW39" s="155"/>
      <c r="AX39" s="155"/>
      <c r="AY39" s="158"/>
      <c r="AZ39" s="169"/>
      <c r="BA39" s="155"/>
      <c r="BB39" s="156"/>
      <c r="BC39" s="154"/>
      <c r="BD39" s="155"/>
      <c r="BE39" s="155"/>
      <c r="BF39" s="155"/>
      <c r="BG39" s="158"/>
      <c r="BH39" s="138"/>
      <c r="BI39" s="127"/>
      <c r="BJ39" s="164"/>
      <c r="BK39" s="155"/>
      <c r="BL39" s="165"/>
      <c r="BM39" s="166"/>
      <c r="BN39" s="161"/>
      <c r="BO39" s="156"/>
    </row>
    <row r="40" spans="1:67" s="21" customFormat="1" ht="47.25" customHeight="1">
      <c r="B40" s="93">
        <v>22</v>
      </c>
      <c r="C40" s="55">
        <f t="shared" si="2"/>
        <v>34</v>
      </c>
      <c r="D40" s="167" t="s">
        <v>222</v>
      </c>
      <c r="E40" s="89">
        <v>2019</v>
      </c>
      <c r="F40" s="89" t="s">
        <v>223</v>
      </c>
      <c r="G40" s="142">
        <v>43811</v>
      </c>
      <c r="H40" s="60"/>
      <c r="I40" s="142"/>
      <c r="J40" s="143"/>
      <c r="K40" s="144" t="s">
        <v>3065</v>
      </c>
      <c r="L40" s="145"/>
      <c r="M40" s="93" t="s">
        <v>108</v>
      </c>
      <c r="N40" s="146" t="s">
        <v>334</v>
      </c>
      <c r="O40" s="93" t="s">
        <v>108</v>
      </c>
      <c r="P40" s="88"/>
      <c r="Q40" s="146" t="s">
        <v>335</v>
      </c>
      <c r="R40" s="155"/>
      <c r="S40" s="168">
        <v>1</v>
      </c>
      <c r="T40" s="563" t="s">
        <v>336</v>
      </c>
      <c r="U40" s="167" t="s">
        <v>256</v>
      </c>
      <c r="V40" s="93" t="s">
        <v>337</v>
      </c>
      <c r="W40" s="669">
        <v>43831</v>
      </c>
      <c r="X40" s="668">
        <v>44195</v>
      </c>
      <c r="Y40" s="88"/>
      <c r="Z40" s="93"/>
      <c r="AA40" s="149">
        <f t="shared" si="1"/>
        <v>44195</v>
      </c>
      <c r="AB40" s="150"/>
      <c r="AC40" s="151"/>
      <c r="AD40" s="152"/>
      <c r="AE40" s="153"/>
      <c r="AF40" s="151"/>
      <c r="AG40" s="151"/>
      <c r="AH40" s="151"/>
      <c r="AI40" s="152"/>
      <c r="AJ40" s="150"/>
      <c r="AK40" s="151"/>
      <c r="AL40" s="163"/>
      <c r="AM40" s="150"/>
      <c r="AN40" s="198"/>
      <c r="AO40" s="151"/>
      <c r="AP40" s="151"/>
      <c r="AQ40" s="152"/>
      <c r="AR40" s="76">
        <v>44043</v>
      </c>
      <c r="AS40" s="159" t="s">
        <v>338</v>
      </c>
      <c r="AT40" s="200">
        <v>1</v>
      </c>
      <c r="AU40" s="169"/>
      <c r="AV40" s="155"/>
      <c r="AW40" s="155"/>
      <c r="AX40" s="155"/>
      <c r="AY40" s="158"/>
      <c r="AZ40" s="169"/>
      <c r="BA40" s="155"/>
      <c r="BB40" s="156"/>
      <c r="BC40" s="154"/>
      <c r="BD40" s="155"/>
      <c r="BE40" s="155"/>
      <c r="BF40" s="155"/>
      <c r="BG40" s="158"/>
      <c r="BH40" s="138"/>
      <c r="BI40" s="127"/>
      <c r="BJ40" s="164"/>
      <c r="BK40" s="155"/>
      <c r="BL40" s="165"/>
      <c r="BM40" s="166"/>
      <c r="BN40" s="161"/>
      <c r="BO40" s="156"/>
    </row>
    <row r="41" spans="1:67" s="21" customFormat="1" ht="47.25" customHeight="1">
      <c r="B41" s="93">
        <v>0</v>
      </c>
      <c r="C41" s="55">
        <f t="shared" si="2"/>
        <v>35</v>
      </c>
      <c r="D41" s="167" t="s">
        <v>222</v>
      </c>
      <c r="E41" s="89">
        <v>2019</v>
      </c>
      <c r="F41" s="89" t="s">
        <v>223</v>
      </c>
      <c r="G41" s="142">
        <v>43811</v>
      </c>
      <c r="H41" s="60"/>
      <c r="I41" s="142"/>
      <c r="J41" s="143"/>
      <c r="K41" s="144" t="s">
        <v>3065</v>
      </c>
      <c r="L41" s="145"/>
      <c r="M41" s="93" t="s">
        <v>108</v>
      </c>
      <c r="N41" s="146" t="s">
        <v>334</v>
      </c>
      <c r="O41" s="93" t="s">
        <v>108</v>
      </c>
      <c r="P41" s="88"/>
      <c r="Q41" s="146" t="s">
        <v>339</v>
      </c>
      <c r="R41" s="155"/>
      <c r="S41" s="170">
        <v>1</v>
      </c>
      <c r="T41" s="563" t="s">
        <v>340</v>
      </c>
      <c r="U41" s="167" t="s">
        <v>256</v>
      </c>
      <c r="V41" s="93" t="s">
        <v>337</v>
      </c>
      <c r="W41" s="669">
        <v>43831</v>
      </c>
      <c r="X41" s="668">
        <v>44012</v>
      </c>
      <c r="Y41" s="88"/>
      <c r="Z41" s="93"/>
      <c r="AA41" s="149">
        <f t="shared" si="1"/>
        <v>44012</v>
      </c>
      <c r="AB41" s="150"/>
      <c r="AC41" s="151"/>
      <c r="AD41" s="152"/>
      <c r="AE41" s="153"/>
      <c r="AF41" s="151"/>
      <c r="AG41" s="151"/>
      <c r="AH41" s="151"/>
      <c r="AI41" s="152"/>
      <c r="AJ41" s="150"/>
      <c r="AK41" s="151"/>
      <c r="AL41" s="163"/>
      <c r="AM41" s="150"/>
      <c r="AN41" s="198"/>
      <c r="AO41" s="151"/>
      <c r="AP41" s="151"/>
      <c r="AQ41" s="152"/>
      <c r="AR41" s="76">
        <v>44043</v>
      </c>
      <c r="AS41" s="159" t="s">
        <v>341</v>
      </c>
      <c r="AT41" s="200">
        <v>0.6</v>
      </c>
      <c r="AU41" s="169"/>
      <c r="AV41" s="155"/>
      <c r="AW41" s="155"/>
      <c r="AX41" s="155"/>
      <c r="AY41" s="158"/>
      <c r="AZ41" s="169"/>
      <c r="BA41" s="155"/>
      <c r="BB41" s="156"/>
      <c r="BC41" s="154"/>
      <c r="BD41" s="155"/>
      <c r="BE41" s="155"/>
      <c r="BF41" s="155"/>
      <c r="BG41" s="158"/>
      <c r="BH41" s="138"/>
      <c r="BI41" s="127"/>
      <c r="BJ41" s="164"/>
      <c r="BK41" s="155"/>
      <c r="BL41" s="165"/>
      <c r="BM41" s="166"/>
      <c r="BN41" s="161"/>
      <c r="BO41" s="156"/>
    </row>
    <row r="42" spans="1:67" s="21" customFormat="1" ht="47.25" customHeight="1">
      <c r="B42" s="93">
        <v>23</v>
      </c>
      <c r="C42" s="55">
        <f t="shared" si="2"/>
        <v>36</v>
      </c>
      <c r="D42" s="167" t="s">
        <v>222</v>
      </c>
      <c r="E42" s="89">
        <v>2019</v>
      </c>
      <c r="F42" s="89" t="s">
        <v>223</v>
      </c>
      <c r="G42" s="142">
        <v>43811</v>
      </c>
      <c r="H42" s="60"/>
      <c r="I42" s="142"/>
      <c r="J42" s="143"/>
      <c r="K42" s="144" t="s">
        <v>3066</v>
      </c>
      <c r="L42" s="145"/>
      <c r="M42" s="93" t="s">
        <v>108</v>
      </c>
      <c r="N42" s="146" t="s">
        <v>342</v>
      </c>
      <c r="O42" s="93" t="s">
        <v>108</v>
      </c>
      <c r="P42" s="88"/>
      <c r="Q42" s="146" t="s">
        <v>343</v>
      </c>
      <c r="R42" s="155"/>
      <c r="S42" s="197">
        <v>12</v>
      </c>
      <c r="T42" s="197" t="s">
        <v>332</v>
      </c>
      <c r="U42" s="167" t="s">
        <v>256</v>
      </c>
      <c r="V42" s="93" t="s">
        <v>327</v>
      </c>
      <c r="W42" s="669">
        <v>43831</v>
      </c>
      <c r="X42" s="668">
        <v>44195</v>
      </c>
      <c r="Y42" s="88"/>
      <c r="Z42" s="93"/>
      <c r="AA42" s="149">
        <f t="shared" si="1"/>
        <v>44195</v>
      </c>
      <c r="AB42" s="150"/>
      <c r="AC42" s="151"/>
      <c r="AD42" s="152"/>
      <c r="AE42" s="153"/>
      <c r="AF42" s="151"/>
      <c r="AG42" s="151"/>
      <c r="AH42" s="151"/>
      <c r="AI42" s="152"/>
      <c r="AJ42" s="150"/>
      <c r="AK42" s="151"/>
      <c r="AL42" s="163"/>
      <c r="AM42" s="150"/>
      <c r="AN42" s="198"/>
      <c r="AO42" s="151"/>
      <c r="AP42" s="151"/>
      <c r="AQ42" s="152"/>
      <c r="AR42" s="76">
        <v>44043</v>
      </c>
      <c r="AS42" s="159" t="s">
        <v>344</v>
      </c>
      <c r="AT42" s="200">
        <f>8/12</f>
        <v>0.66666666666666663</v>
      </c>
      <c r="AU42" s="169"/>
      <c r="AV42" s="155"/>
      <c r="AW42" s="155"/>
      <c r="AX42" s="155"/>
      <c r="AY42" s="158"/>
      <c r="AZ42" s="169"/>
      <c r="BA42" s="155"/>
      <c r="BB42" s="156"/>
      <c r="BC42" s="154"/>
      <c r="BD42" s="155"/>
      <c r="BE42" s="155"/>
      <c r="BF42" s="155"/>
      <c r="BG42" s="158"/>
      <c r="BH42" s="138"/>
      <c r="BI42" s="127"/>
      <c r="BJ42" s="164"/>
      <c r="BK42" s="155"/>
      <c r="BL42" s="165"/>
      <c r="BM42" s="166"/>
      <c r="BN42" s="161"/>
      <c r="BO42" s="156"/>
    </row>
    <row r="43" spans="1:67" s="21" customFormat="1" ht="47.25" customHeight="1">
      <c r="B43" s="93">
        <v>0</v>
      </c>
      <c r="C43" s="55">
        <f t="shared" si="2"/>
        <v>37</v>
      </c>
      <c r="D43" s="167" t="s">
        <v>222</v>
      </c>
      <c r="E43" s="89">
        <v>2019</v>
      </c>
      <c r="F43" s="89" t="s">
        <v>223</v>
      </c>
      <c r="G43" s="142">
        <v>43811</v>
      </c>
      <c r="H43" s="60"/>
      <c r="I43" s="142"/>
      <c r="J43" s="143"/>
      <c r="K43" s="144" t="s">
        <v>3066</v>
      </c>
      <c r="L43" s="145"/>
      <c r="M43" s="201" t="s">
        <v>108</v>
      </c>
      <c r="N43" s="146" t="s">
        <v>342</v>
      </c>
      <c r="O43" s="93" t="s">
        <v>108</v>
      </c>
      <c r="P43" s="88"/>
      <c r="Q43" s="146" t="s">
        <v>345</v>
      </c>
      <c r="R43" s="155"/>
      <c r="S43" s="170">
        <v>12</v>
      </c>
      <c r="T43" s="197" t="s">
        <v>239</v>
      </c>
      <c r="U43" s="167" t="s">
        <v>256</v>
      </c>
      <c r="V43" s="93" t="s">
        <v>327</v>
      </c>
      <c r="W43" s="669">
        <v>43831</v>
      </c>
      <c r="X43" s="668">
        <v>44195</v>
      </c>
      <c r="Y43" s="88"/>
      <c r="Z43" s="93"/>
      <c r="AA43" s="149">
        <f t="shared" si="1"/>
        <v>44195</v>
      </c>
      <c r="AB43" s="150"/>
      <c r="AC43" s="151"/>
      <c r="AD43" s="152"/>
      <c r="AE43" s="153"/>
      <c r="AF43" s="151"/>
      <c r="AG43" s="151"/>
      <c r="AH43" s="151"/>
      <c r="AI43" s="152"/>
      <c r="AJ43" s="150"/>
      <c r="AK43" s="151"/>
      <c r="AL43" s="163"/>
      <c r="AM43" s="150"/>
      <c r="AN43" s="198"/>
      <c r="AO43" s="151"/>
      <c r="AP43" s="151"/>
      <c r="AQ43" s="152"/>
      <c r="AR43" s="76">
        <v>44043</v>
      </c>
      <c r="AS43" s="159" t="s">
        <v>346</v>
      </c>
      <c r="AT43" s="200">
        <f>8/12</f>
        <v>0.66666666666666663</v>
      </c>
      <c r="AU43" s="169"/>
      <c r="AV43" s="155"/>
      <c r="AW43" s="155"/>
      <c r="AX43" s="155"/>
      <c r="AY43" s="158"/>
      <c r="AZ43" s="169"/>
      <c r="BA43" s="155"/>
      <c r="BB43" s="156"/>
      <c r="BC43" s="154"/>
      <c r="BD43" s="155"/>
      <c r="BE43" s="155"/>
      <c r="BF43" s="155"/>
      <c r="BG43" s="158"/>
      <c r="BH43" s="138"/>
      <c r="BI43" s="127"/>
      <c r="BJ43" s="164"/>
      <c r="BK43" s="155"/>
      <c r="BL43" s="165"/>
      <c r="BM43" s="166"/>
      <c r="BN43" s="161"/>
      <c r="BO43" s="156"/>
    </row>
    <row r="44" spans="1:67" s="21" customFormat="1" ht="71.099999999999994" customHeight="1">
      <c r="A44" s="202"/>
      <c r="B44" s="61">
        <v>24</v>
      </c>
      <c r="C44" s="55">
        <f t="shared" si="2"/>
        <v>38</v>
      </c>
      <c r="D44" s="56" t="s">
        <v>78</v>
      </c>
      <c r="E44" s="58">
        <v>2018</v>
      </c>
      <c r="F44" s="58" t="s">
        <v>347</v>
      </c>
      <c r="G44" s="59"/>
      <c r="H44" s="60" t="str">
        <f t="shared" ref="H44:H67" si="5">U44</f>
        <v xml:space="preserve">Gestión Administrativa </v>
      </c>
      <c r="I44" s="94">
        <v>1</v>
      </c>
      <c r="J44" s="61">
        <v>7</v>
      </c>
      <c r="K44" s="277" t="s">
        <v>348</v>
      </c>
      <c r="L44" s="63" t="s">
        <v>81</v>
      </c>
      <c r="M44" s="207" t="s">
        <v>349</v>
      </c>
      <c r="N44" s="207" t="s">
        <v>350</v>
      </c>
      <c r="O44" s="207" t="s">
        <v>351</v>
      </c>
      <c r="P44" s="65" t="s">
        <v>288</v>
      </c>
      <c r="Q44" s="183" t="s">
        <v>352</v>
      </c>
      <c r="R44" s="66"/>
      <c r="S44" s="594">
        <v>1</v>
      </c>
      <c r="T44" s="58" t="s">
        <v>353</v>
      </c>
      <c r="U44" s="68" t="s">
        <v>354</v>
      </c>
      <c r="V44" s="58" t="s">
        <v>355</v>
      </c>
      <c r="W44" s="672">
        <v>42690</v>
      </c>
      <c r="X44" s="672">
        <v>43465</v>
      </c>
      <c r="Y44" s="65"/>
      <c r="Z44" s="57"/>
      <c r="AA44" s="70">
        <f t="shared" si="1"/>
        <v>43465</v>
      </c>
      <c r="AB44" s="71">
        <v>43646</v>
      </c>
      <c r="AC44" s="207" t="s">
        <v>356</v>
      </c>
      <c r="AD44" s="72">
        <v>0</v>
      </c>
      <c r="AE44" s="71">
        <v>43662</v>
      </c>
      <c r="AF44" s="207" t="s">
        <v>357</v>
      </c>
      <c r="AG44" s="58" t="s">
        <v>105</v>
      </c>
      <c r="AH44" s="73">
        <f t="shared" ref="AH44:AH56" si="6">+AD44/S44</f>
        <v>0</v>
      </c>
      <c r="AI44" s="72" t="s">
        <v>116</v>
      </c>
      <c r="AJ44" s="71">
        <v>43799</v>
      </c>
      <c r="AK44" s="205"/>
      <c r="AL44" s="109"/>
      <c r="AM44" s="76">
        <v>43809</v>
      </c>
      <c r="AN44" s="77" t="s">
        <v>358</v>
      </c>
      <c r="AO44" s="83" t="s">
        <v>105</v>
      </c>
      <c r="AP44" s="79">
        <f t="shared" ref="AP44:AP52" si="7">+AL44/S44</f>
        <v>0</v>
      </c>
      <c r="AQ44" s="187" t="s">
        <v>116</v>
      </c>
      <c r="AR44" s="76">
        <v>44043</v>
      </c>
      <c r="AS44" s="159" t="s">
        <v>359</v>
      </c>
      <c r="AT44" s="206">
        <v>0.3</v>
      </c>
      <c r="AU44" s="76">
        <v>44067</v>
      </c>
      <c r="AV44" s="81" t="s">
        <v>360</v>
      </c>
      <c r="AW44" s="83" t="s">
        <v>99</v>
      </c>
      <c r="AX44" s="188">
        <v>0</v>
      </c>
      <c r="AY44" s="80" t="s">
        <v>116</v>
      </c>
      <c r="AZ44" s="85"/>
      <c r="BA44" s="83"/>
      <c r="BB44" s="86"/>
      <c r="BC44" s="76"/>
      <c r="BD44" s="83"/>
      <c r="BE44" s="83"/>
      <c r="BF44" s="83"/>
      <c r="BG44" s="80"/>
      <c r="BH44" s="87"/>
      <c r="BI44" s="88"/>
      <c r="BJ44" s="89" t="s">
        <v>103</v>
      </c>
      <c r="BK44" s="81"/>
      <c r="BL44" s="91"/>
      <c r="BM44" s="92"/>
      <c r="BN44" s="93"/>
      <c r="BO44" s="86"/>
    </row>
    <row r="45" spans="1:67" s="21" customFormat="1" ht="47.25" customHeight="1">
      <c r="A45" s="202"/>
      <c r="B45" s="61">
        <v>0</v>
      </c>
      <c r="C45" s="55">
        <f t="shared" si="2"/>
        <v>39</v>
      </c>
      <c r="D45" s="56" t="s">
        <v>78</v>
      </c>
      <c r="E45" s="58">
        <v>2018</v>
      </c>
      <c r="F45" s="58" t="s">
        <v>347</v>
      </c>
      <c r="G45" s="59"/>
      <c r="H45" s="60" t="str">
        <f t="shared" si="5"/>
        <v xml:space="preserve">Gestión Administrativa </v>
      </c>
      <c r="I45" s="94"/>
      <c r="J45" s="61">
        <v>7</v>
      </c>
      <c r="K45" s="277" t="s">
        <v>348</v>
      </c>
      <c r="L45" s="63" t="s">
        <v>81</v>
      </c>
      <c r="M45" s="207" t="s">
        <v>349</v>
      </c>
      <c r="N45" s="207" t="s">
        <v>350</v>
      </c>
      <c r="O45" s="207" t="s">
        <v>351</v>
      </c>
      <c r="P45" s="65" t="s">
        <v>85</v>
      </c>
      <c r="Q45" s="183" t="s">
        <v>361</v>
      </c>
      <c r="R45" s="66"/>
      <c r="S45" s="594">
        <v>6</v>
      </c>
      <c r="T45" s="58" t="s">
        <v>362</v>
      </c>
      <c r="U45" s="68" t="s">
        <v>354</v>
      </c>
      <c r="V45" s="58" t="s">
        <v>363</v>
      </c>
      <c r="W45" s="672">
        <v>43298</v>
      </c>
      <c r="X45" s="672">
        <v>43465</v>
      </c>
      <c r="Y45" s="65"/>
      <c r="Z45" s="57"/>
      <c r="AA45" s="70">
        <f t="shared" si="1"/>
        <v>43465</v>
      </c>
      <c r="AB45" s="71">
        <v>43646</v>
      </c>
      <c r="AC45" s="207" t="s">
        <v>364</v>
      </c>
      <c r="AD45" s="72">
        <v>6</v>
      </c>
      <c r="AE45" s="71">
        <v>43662</v>
      </c>
      <c r="AF45" s="207" t="s">
        <v>365</v>
      </c>
      <c r="AG45" s="58" t="s">
        <v>105</v>
      </c>
      <c r="AH45" s="73">
        <f t="shared" si="6"/>
        <v>1</v>
      </c>
      <c r="AI45" s="72" t="s">
        <v>100</v>
      </c>
      <c r="AJ45" s="71">
        <v>43799</v>
      </c>
      <c r="AK45" s="106" t="s">
        <v>366</v>
      </c>
      <c r="AL45" s="191">
        <v>6</v>
      </c>
      <c r="AM45" s="76">
        <v>43809</v>
      </c>
      <c r="AN45" s="77" t="s">
        <v>367</v>
      </c>
      <c r="AO45" s="83" t="s">
        <v>105</v>
      </c>
      <c r="AP45" s="79">
        <f t="shared" si="7"/>
        <v>1</v>
      </c>
      <c r="AQ45" s="187" t="s">
        <v>100</v>
      </c>
      <c r="AR45" s="76"/>
      <c r="AS45" s="155"/>
      <c r="AT45" s="80"/>
      <c r="AU45" s="76">
        <v>44067</v>
      </c>
      <c r="AV45" s="83" t="s">
        <v>98</v>
      </c>
      <c r="AW45" s="83" t="s">
        <v>99</v>
      </c>
      <c r="AX45" s="188">
        <v>1</v>
      </c>
      <c r="AY45" s="80" t="s">
        <v>100</v>
      </c>
      <c r="AZ45" s="85"/>
      <c r="BA45" s="83"/>
      <c r="BB45" s="86"/>
      <c r="BC45" s="76"/>
      <c r="BD45" s="83"/>
      <c r="BE45" s="83"/>
      <c r="BF45" s="83"/>
      <c r="BG45" s="80"/>
      <c r="BH45" s="87"/>
      <c r="BI45" s="88"/>
      <c r="BJ45" s="89" t="s">
        <v>103</v>
      </c>
      <c r="BK45" s="81"/>
      <c r="BL45" s="91"/>
      <c r="BM45" s="92"/>
      <c r="BN45" s="93"/>
      <c r="BO45" s="86"/>
    </row>
    <row r="46" spans="1:67" s="21" customFormat="1" ht="47.25" customHeight="1">
      <c r="A46" s="202"/>
      <c r="B46" s="61">
        <v>25</v>
      </c>
      <c r="C46" s="55">
        <f t="shared" si="2"/>
        <v>40</v>
      </c>
      <c r="D46" s="56" t="s">
        <v>78</v>
      </c>
      <c r="E46" s="58">
        <v>2018</v>
      </c>
      <c r="F46" s="58" t="s">
        <v>347</v>
      </c>
      <c r="G46" s="59"/>
      <c r="H46" s="60" t="str">
        <f t="shared" si="5"/>
        <v xml:space="preserve">Gestión Administrativa </v>
      </c>
      <c r="I46" s="94">
        <v>2</v>
      </c>
      <c r="J46" s="61">
        <v>8</v>
      </c>
      <c r="K46" s="277" t="s">
        <v>368</v>
      </c>
      <c r="L46" s="63" t="s">
        <v>81</v>
      </c>
      <c r="M46" s="207" t="s">
        <v>369</v>
      </c>
      <c r="N46" s="207" t="s">
        <v>370</v>
      </c>
      <c r="O46" s="207" t="s">
        <v>371</v>
      </c>
      <c r="P46" s="65" t="s">
        <v>85</v>
      </c>
      <c r="Q46" s="183" t="s">
        <v>372</v>
      </c>
      <c r="R46" s="66"/>
      <c r="S46" s="58">
        <v>1</v>
      </c>
      <c r="T46" s="58" t="s">
        <v>373</v>
      </c>
      <c r="U46" s="68" t="s">
        <v>354</v>
      </c>
      <c r="V46" s="58" t="s">
        <v>355</v>
      </c>
      <c r="W46" s="666">
        <v>42690</v>
      </c>
      <c r="X46" s="666">
        <v>43126</v>
      </c>
      <c r="Y46" s="65"/>
      <c r="Z46" s="57"/>
      <c r="AA46" s="70">
        <f t="shared" si="1"/>
        <v>43126</v>
      </c>
      <c r="AB46" s="71">
        <v>43646</v>
      </c>
      <c r="AC46" s="207" t="s">
        <v>374</v>
      </c>
      <c r="AD46" s="72">
        <v>1</v>
      </c>
      <c r="AE46" s="71">
        <v>43662</v>
      </c>
      <c r="AF46" s="207" t="s">
        <v>375</v>
      </c>
      <c r="AG46" s="58" t="s">
        <v>105</v>
      </c>
      <c r="AH46" s="73">
        <f t="shared" si="6"/>
        <v>1</v>
      </c>
      <c r="AI46" s="72" t="s">
        <v>100</v>
      </c>
      <c r="AJ46" s="71">
        <v>43799</v>
      </c>
      <c r="AK46" s="106" t="s">
        <v>366</v>
      </c>
      <c r="AL46" s="191">
        <v>1</v>
      </c>
      <c r="AM46" s="76">
        <v>43809</v>
      </c>
      <c r="AN46" s="77" t="s">
        <v>376</v>
      </c>
      <c r="AO46" s="83" t="s">
        <v>105</v>
      </c>
      <c r="AP46" s="79">
        <f t="shared" si="7"/>
        <v>1</v>
      </c>
      <c r="AQ46" s="187" t="s">
        <v>100</v>
      </c>
      <c r="AR46" s="76"/>
      <c r="AS46" s="83"/>
      <c r="AT46" s="80"/>
      <c r="AU46" s="76">
        <v>44067</v>
      </c>
      <c r="AV46" s="106" t="s">
        <v>377</v>
      </c>
      <c r="AW46" s="83" t="s">
        <v>99</v>
      </c>
      <c r="AX46" s="188">
        <v>0</v>
      </c>
      <c r="AY46" s="80" t="s">
        <v>116</v>
      </c>
      <c r="AZ46" s="85"/>
      <c r="BA46" s="83"/>
      <c r="BB46" s="86"/>
      <c r="BC46" s="76"/>
      <c r="BD46" s="83"/>
      <c r="BE46" s="83"/>
      <c r="BF46" s="83"/>
      <c r="BG46" s="80"/>
      <c r="BH46" s="87"/>
      <c r="BI46" s="88"/>
      <c r="BJ46" s="89" t="s">
        <v>103</v>
      </c>
      <c r="BK46" s="81" t="s">
        <v>378</v>
      </c>
      <c r="BL46" s="91" t="s">
        <v>105</v>
      </c>
      <c r="BM46" s="92">
        <v>43809</v>
      </c>
      <c r="BN46" s="93" t="s">
        <v>102</v>
      </c>
      <c r="BO46" s="86"/>
    </row>
    <row r="47" spans="1:67" s="21" customFormat="1" ht="47.25" customHeight="1">
      <c r="B47" s="61">
        <v>0</v>
      </c>
      <c r="C47" s="55">
        <f t="shared" si="2"/>
        <v>41</v>
      </c>
      <c r="D47" s="56" t="s">
        <v>78</v>
      </c>
      <c r="E47" s="58">
        <v>2018</v>
      </c>
      <c r="F47" s="58" t="s">
        <v>347</v>
      </c>
      <c r="G47" s="59"/>
      <c r="H47" s="60" t="str">
        <f t="shared" si="5"/>
        <v xml:space="preserve">Gestión Administrativa </v>
      </c>
      <c r="I47" s="94"/>
      <c r="J47" s="61">
        <v>8</v>
      </c>
      <c r="K47" s="277" t="s">
        <v>368</v>
      </c>
      <c r="L47" s="63" t="s">
        <v>81</v>
      </c>
      <c r="M47" s="207" t="s">
        <v>369</v>
      </c>
      <c r="N47" s="207" t="s">
        <v>370</v>
      </c>
      <c r="O47" s="207" t="s">
        <v>371</v>
      </c>
      <c r="P47" s="65" t="s">
        <v>288</v>
      </c>
      <c r="Q47" s="183" t="s">
        <v>379</v>
      </c>
      <c r="R47" s="66"/>
      <c r="S47" s="58">
        <v>1</v>
      </c>
      <c r="T47" s="58" t="s">
        <v>380</v>
      </c>
      <c r="U47" s="68" t="s">
        <v>354</v>
      </c>
      <c r="V47" s="58" t="s">
        <v>363</v>
      </c>
      <c r="W47" s="666">
        <v>42690</v>
      </c>
      <c r="X47" s="666">
        <v>43311</v>
      </c>
      <c r="Y47" s="65"/>
      <c r="Z47" s="57"/>
      <c r="AA47" s="70">
        <f t="shared" si="1"/>
        <v>43311</v>
      </c>
      <c r="AB47" s="71">
        <v>43646</v>
      </c>
      <c r="AC47" s="207" t="s">
        <v>374</v>
      </c>
      <c r="AD47" s="72">
        <v>1</v>
      </c>
      <c r="AE47" s="71">
        <v>43662</v>
      </c>
      <c r="AF47" s="207" t="s">
        <v>381</v>
      </c>
      <c r="AG47" s="58" t="s">
        <v>105</v>
      </c>
      <c r="AH47" s="73">
        <f t="shared" si="6"/>
        <v>1</v>
      </c>
      <c r="AI47" s="72" t="s">
        <v>100</v>
      </c>
      <c r="AJ47" s="71">
        <v>43799</v>
      </c>
      <c r="AK47" s="106" t="s">
        <v>366</v>
      </c>
      <c r="AL47" s="191">
        <v>1</v>
      </c>
      <c r="AM47" s="76">
        <v>43809</v>
      </c>
      <c r="AN47" s="77" t="s">
        <v>382</v>
      </c>
      <c r="AO47" s="83" t="s">
        <v>105</v>
      </c>
      <c r="AP47" s="79">
        <f t="shared" si="7"/>
        <v>1</v>
      </c>
      <c r="AQ47" s="187" t="s">
        <v>100</v>
      </c>
      <c r="AR47" s="76"/>
      <c r="AS47" s="83"/>
      <c r="AT47" s="80"/>
      <c r="AU47" s="76">
        <v>44067</v>
      </c>
      <c r="AV47" s="106" t="s">
        <v>377</v>
      </c>
      <c r="AW47" s="83" t="s">
        <v>99</v>
      </c>
      <c r="AX47" s="188">
        <v>0</v>
      </c>
      <c r="AY47" s="80" t="s">
        <v>116</v>
      </c>
      <c r="AZ47" s="85"/>
      <c r="BA47" s="83"/>
      <c r="BB47" s="86"/>
      <c r="BC47" s="76"/>
      <c r="BD47" s="83"/>
      <c r="BE47" s="83"/>
      <c r="BF47" s="83"/>
      <c r="BG47" s="80"/>
      <c r="BH47" s="87"/>
      <c r="BI47" s="88"/>
      <c r="BJ47" s="89" t="s">
        <v>103</v>
      </c>
      <c r="BK47" s="106" t="s">
        <v>382</v>
      </c>
      <c r="BL47" s="91" t="s">
        <v>105</v>
      </c>
      <c r="BM47" s="92">
        <v>43809</v>
      </c>
      <c r="BN47" s="93" t="s">
        <v>102</v>
      </c>
      <c r="BO47" s="86"/>
    </row>
    <row r="48" spans="1:67" s="21" customFormat="1" ht="47.25" customHeight="1">
      <c r="B48" s="61">
        <v>0</v>
      </c>
      <c r="C48" s="55">
        <f t="shared" si="2"/>
        <v>42</v>
      </c>
      <c r="D48" s="56" t="s">
        <v>78</v>
      </c>
      <c r="E48" s="58">
        <v>2018</v>
      </c>
      <c r="F48" s="58" t="s">
        <v>347</v>
      </c>
      <c r="G48" s="59"/>
      <c r="H48" s="60" t="str">
        <f t="shared" si="5"/>
        <v xml:space="preserve">Gestión Administrativa </v>
      </c>
      <c r="I48" s="94"/>
      <c r="J48" s="61">
        <v>8</v>
      </c>
      <c r="K48" s="277" t="s">
        <v>368</v>
      </c>
      <c r="L48" s="63" t="s">
        <v>81</v>
      </c>
      <c r="M48" s="207" t="s">
        <v>369</v>
      </c>
      <c r="N48" s="207" t="s">
        <v>370</v>
      </c>
      <c r="O48" s="207" t="s">
        <v>371</v>
      </c>
      <c r="P48" s="65" t="s">
        <v>288</v>
      </c>
      <c r="Q48" s="183" t="s">
        <v>383</v>
      </c>
      <c r="R48" s="66"/>
      <c r="S48" s="58">
        <v>1</v>
      </c>
      <c r="T48" s="58" t="s">
        <v>384</v>
      </c>
      <c r="U48" s="68" t="s">
        <v>354</v>
      </c>
      <c r="V48" s="58" t="s">
        <v>355</v>
      </c>
      <c r="W48" s="672">
        <v>43298</v>
      </c>
      <c r="X48" s="666">
        <v>43360</v>
      </c>
      <c r="Y48" s="65"/>
      <c r="Z48" s="57"/>
      <c r="AA48" s="70">
        <f t="shared" si="1"/>
        <v>43360</v>
      </c>
      <c r="AB48" s="71">
        <v>43646</v>
      </c>
      <c r="AC48" s="207" t="s">
        <v>385</v>
      </c>
      <c r="AD48" s="72">
        <v>1</v>
      </c>
      <c r="AE48" s="71">
        <v>43662</v>
      </c>
      <c r="AF48" s="207" t="s">
        <v>386</v>
      </c>
      <c r="AG48" s="58" t="s">
        <v>105</v>
      </c>
      <c r="AH48" s="73">
        <f t="shared" si="6"/>
        <v>1</v>
      </c>
      <c r="AI48" s="72" t="s">
        <v>100</v>
      </c>
      <c r="AJ48" s="71">
        <v>43799</v>
      </c>
      <c r="AK48" s="106" t="s">
        <v>366</v>
      </c>
      <c r="AL48" s="191">
        <v>1</v>
      </c>
      <c r="AM48" s="76">
        <v>43809</v>
      </c>
      <c r="AN48" s="77" t="s">
        <v>387</v>
      </c>
      <c r="AO48" s="83" t="s">
        <v>105</v>
      </c>
      <c r="AP48" s="79">
        <f t="shared" si="7"/>
        <v>1</v>
      </c>
      <c r="AQ48" s="187" t="s">
        <v>100</v>
      </c>
      <c r="AR48" s="76"/>
      <c r="AS48" s="83"/>
      <c r="AT48" s="80"/>
      <c r="AU48" s="76">
        <v>44067</v>
      </c>
      <c r="AV48" s="106" t="s">
        <v>377</v>
      </c>
      <c r="AW48" s="83" t="s">
        <v>99</v>
      </c>
      <c r="AX48" s="188">
        <v>0</v>
      </c>
      <c r="AY48" s="80" t="s">
        <v>116</v>
      </c>
      <c r="AZ48" s="85"/>
      <c r="BA48" s="83"/>
      <c r="BB48" s="86"/>
      <c r="BC48" s="76"/>
      <c r="BD48" s="83"/>
      <c r="BE48" s="83"/>
      <c r="BF48" s="83"/>
      <c r="BG48" s="80"/>
      <c r="BH48" s="87"/>
      <c r="BI48" s="88"/>
      <c r="BJ48" s="89" t="s">
        <v>103</v>
      </c>
      <c r="BK48" s="106" t="s">
        <v>388</v>
      </c>
      <c r="BL48" s="91"/>
      <c r="BM48" s="92"/>
      <c r="BN48" s="93"/>
      <c r="BO48" s="86"/>
    </row>
    <row r="49" spans="2:67" s="21" customFormat="1" ht="47.25" customHeight="1">
      <c r="B49" s="61">
        <v>26</v>
      </c>
      <c r="C49" s="55">
        <f t="shared" si="2"/>
        <v>43</v>
      </c>
      <c r="D49" s="56" t="s">
        <v>78</v>
      </c>
      <c r="E49" s="58">
        <v>2018</v>
      </c>
      <c r="F49" s="58" t="s">
        <v>347</v>
      </c>
      <c r="G49" s="59"/>
      <c r="H49" s="60" t="str">
        <f t="shared" si="5"/>
        <v xml:space="preserve">Gestión Administrativa </v>
      </c>
      <c r="I49" s="94">
        <v>4</v>
      </c>
      <c r="J49" s="61">
        <v>10</v>
      </c>
      <c r="K49" s="277" t="s">
        <v>389</v>
      </c>
      <c r="L49" s="63" t="s">
        <v>81</v>
      </c>
      <c r="M49" s="207" t="s">
        <v>390</v>
      </c>
      <c r="N49" s="207" t="s">
        <v>391</v>
      </c>
      <c r="O49" s="207" t="s">
        <v>392</v>
      </c>
      <c r="P49" s="65" t="s">
        <v>288</v>
      </c>
      <c r="Q49" s="183" t="s">
        <v>393</v>
      </c>
      <c r="R49" s="66"/>
      <c r="S49" s="594">
        <v>1</v>
      </c>
      <c r="T49" s="58" t="s">
        <v>394</v>
      </c>
      <c r="U49" s="68" t="s">
        <v>354</v>
      </c>
      <c r="V49" s="58" t="s">
        <v>355</v>
      </c>
      <c r="W49" s="672">
        <v>43298</v>
      </c>
      <c r="X49" s="672">
        <v>43465</v>
      </c>
      <c r="Y49" s="65"/>
      <c r="Z49" s="57"/>
      <c r="AA49" s="70">
        <f t="shared" si="1"/>
        <v>43465</v>
      </c>
      <c r="AB49" s="71">
        <v>43646</v>
      </c>
      <c r="AC49" s="207" t="s">
        <v>395</v>
      </c>
      <c r="AD49" s="72">
        <v>1</v>
      </c>
      <c r="AE49" s="71">
        <v>43662</v>
      </c>
      <c r="AF49" s="207" t="s">
        <v>396</v>
      </c>
      <c r="AG49" s="58" t="s">
        <v>105</v>
      </c>
      <c r="AH49" s="73">
        <f t="shared" si="6"/>
        <v>1</v>
      </c>
      <c r="AI49" s="72" t="s">
        <v>100</v>
      </c>
      <c r="AJ49" s="71">
        <v>43799</v>
      </c>
      <c r="AK49" s="106" t="s">
        <v>366</v>
      </c>
      <c r="AL49" s="191">
        <v>1</v>
      </c>
      <c r="AM49" s="76">
        <v>43809</v>
      </c>
      <c r="AN49" s="77" t="s">
        <v>397</v>
      </c>
      <c r="AO49" s="83" t="s">
        <v>105</v>
      </c>
      <c r="AP49" s="79">
        <f t="shared" si="7"/>
        <v>1</v>
      </c>
      <c r="AQ49" s="187" t="s">
        <v>100</v>
      </c>
      <c r="AR49" s="76"/>
      <c r="AS49" s="83"/>
      <c r="AT49" s="80"/>
      <c r="AU49" s="76">
        <v>44067</v>
      </c>
      <c r="AV49" s="83" t="s">
        <v>98</v>
      </c>
      <c r="AW49" s="83" t="s">
        <v>99</v>
      </c>
      <c r="AX49" s="188">
        <v>1</v>
      </c>
      <c r="AY49" s="80" t="s">
        <v>100</v>
      </c>
      <c r="AZ49" s="85"/>
      <c r="BA49" s="83"/>
      <c r="BB49" s="86"/>
      <c r="BC49" s="76"/>
      <c r="BD49" s="83"/>
      <c r="BE49" s="83"/>
      <c r="BF49" s="83"/>
      <c r="BG49" s="80"/>
      <c r="BH49" s="87" t="s">
        <v>101</v>
      </c>
      <c r="BI49" s="88" t="s">
        <v>101</v>
      </c>
      <c r="BJ49" s="89" t="s">
        <v>261</v>
      </c>
      <c r="BK49" s="106" t="s">
        <v>397</v>
      </c>
      <c r="BL49" s="91" t="s">
        <v>105</v>
      </c>
      <c r="BM49" s="92">
        <v>43809</v>
      </c>
      <c r="BN49" s="93" t="s">
        <v>102</v>
      </c>
      <c r="BO49" s="86"/>
    </row>
    <row r="50" spans="2:67" s="21" customFormat="1" ht="47.25" customHeight="1">
      <c r="B50" s="61">
        <v>0</v>
      </c>
      <c r="C50" s="55">
        <f t="shared" si="2"/>
        <v>44</v>
      </c>
      <c r="D50" s="56" t="s">
        <v>78</v>
      </c>
      <c r="E50" s="58">
        <v>2018</v>
      </c>
      <c r="F50" s="58" t="s">
        <v>347</v>
      </c>
      <c r="G50" s="59"/>
      <c r="H50" s="60" t="str">
        <f t="shared" si="5"/>
        <v xml:space="preserve">Gestión Administrativa </v>
      </c>
      <c r="I50" s="94"/>
      <c r="J50" s="61">
        <v>10</v>
      </c>
      <c r="K50" s="277" t="s">
        <v>389</v>
      </c>
      <c r="L50" s="63" t="s">
        <v>81</v>
      </c>
      <c r="M50" s="207" t="s">
        <v>390</v>
      </c>
      <c r="N50" s="207" t="s">
        <v>391</v>
      </c>
      <c r="O50" s="207" t="s">
        <v>392</v>
      </c>
      <c r="P50" s="65" t="s">
        <v>288</v>
      </c>
      <c r="Q50" s="183" t="s">
        <v>398</v>
      </c>
      <c r="R50" s="66"/>
      <c r="S50" s="594">
        <v>8</v>
      </c>
      <c r="T50" s="58" t="s">
        <v>399</v>
      </c>
      <c r="U50" s="68" t="s">
        <v>354</v>
      </c>
      <c r="V50" s="58" t="s">
        <v>400</v>
      </c>
      <c r="W50" s="672">
        <v>43298</v>
      </c>
      <c r="X50" s="672">
        <v>43312</v>
      </c>
      <c r="Y50" s="65"/>
      <c r="Z50" s="57"/>
      <c r="AA50" s="70">
        <f t="shared" si="1"/>
        <v>43312</v>
      </c>
      <c r="AB50" s="71">
        <v>43646</v>
      </c>
      <c r="AC50" s="207" t="s">
        <v>401</v>
      </c>
      <c r="AD50" s="72">
        <v>8</v>
      </c>
      <c r="AE50" s="71">
        <v>43662</v>
      </c>
      <c r="AF50" s="207" t="s">
        <v>402</v>
      </c>
      <c r="AG50" s="58" t="s">
        <v>105</v>
      </c>
      <c r="AH50" s="73">
        <f t="shared" si="6"/>
        <v>1</v>
      </c>
      <c r="AI50" s="72" t="s">
        <v>100</v>
      </c>
      <c r="AJ50" s="71">
        <v>43799</v>
      </c>
      <c r="AK50" s="106" t="s">
        <v>366</v>
      </c>
      <c r="AL50" s="191">
        <v>8</v>
      </c>
      <c r="AM50" s="76">
        <v>43809</v>
      </c>
      <c r="AN50" s="77" t="s">
        <v>403</v>
      </c>
      <c r="AO50" s="83" t="s">
        <v>105</v>
      </c>
      <c r="AP50" s="79">
        <f t="shared" si="7"/>
        <v>1</v>
      </c>
      <c r="AQ50" s="187" t="s">
        <v>100</v>
      </c>
      <c r="AR50" s="76"/>
      <c r="AS50" s="83"/>
      <c r="AT50" s="80"/>
      <c r="AU50" s="76">
        <v>44067</v>
      </c>
      <c r="AV50" s="83" t="s">
        <v>98</v>
      </c>
      <c r="AW50" s="83" t="s">
        <v>99</v>
      </c>
      <c r="AX50" s="188">
        <v>1</v>
      </c>
      <c r="AY50" s="80" t="s">
        <v>100</v>
      </c>
      <c r="AZ50" s="85"/>
      <c r="BA50" s="83"/>
      <c r="BB50" s="86"/>
      <c r="BC50" s="76"/>
      <c r="BD50" s="83"/>
      <c r="BE50" s="83"/>
      <c r="BF50" s="83"/>
      <c r="BG50" s="80"/>
      <c r="BH50" s="87" t="s">
        <v>101</v>
      </c>
      <c r="BI50" s="88" t="s">
        <v>101</v>
      </c>
      <c r="BJ50" s="89" t="s">
        <v>261</v>
      </c>
      <c r="BK50" s="77" t="s">
        <v>403</v>
      </c>
      <c r="BL50" s="91" t="s">
        <v>105</v>
      </c>
      <c r="BM50" s="92">
        <v>44067</v>
      </c>
      <c r="BN50" s="93" t="s">
        <v>102</v>
      </c>
      <c r="BO50" s="86"/>
    </row>
    <row r="51" spans="2:67" s="21" customFormat="1" ht="75" customHeight="1">
      <c r="B51" s="61">
        <v>0</v>
      </c>
      <c r="C51" s="55">
        <f t="shared" si="2"/>
        <v>45</v>
      </c>
      <c r="D51" s="56" t="s">
        <v>78</v>
      </c>
      <c r="E51" s="58">
        <v>2018</v>
      </c>
      <c r="F51" s="58" t="s">
        <v>347</v>
      </c>
      <c r="G51" s="59"/>
      <c r="H51" s="60" t="str">
        <f t="shared" si="5"/>
        <v xml:space="preserve">Gestión Administrativa </v>
      </c>
      <c r="I51" s="94"/>
      <c r="J51" s="61">
        <v>10</v>
      </c>
      <c r="K51" s="277" t="s">
        <v>389</v>
      </c>
      <c r="L51" s="63" t="s">
        <v>81</v>
      </c>
      <c r="M51" s="595" t="s">
        <v>390</v>
      </c>
      <c r="N51" s="207" t="s">
        <v>391</v>
      </c>
      <c r="O51" s="207" t="s">
        <v>392</v>
      </c>
      <c r="P51" s="65" t="s">
        <v>85</v>
      </c>
      <c r="Q51" s="207" t="s">
        <v>404</v>
      </c>
      <c r="R51" s="66"/>
      <c r="S51" s="596">
        <v>1</v>
      </c>
      <c r="T51" s="58" t="s">
        <v>405</v>
      </c>
      <c r="U51" s="68" t="s">
        <v>354</v>
      </c>
      <c r="V51" s="58" t="s">
        <v>400</v>
      </c>
      <c r="W51" s="672">
        <v>43299</v>
      </c>
      <c r="X51" s="672">
        <v>43371</v>
      </c>
      <c r="Y51" s="65"/>
      <c r="Z51" s="57"/>
      <c r="AA51" s="70">
        <f t="shared" si="1"/>
        <v>43371</v>
      </c>
      <c r="AB51" s="71">
        <v>43646</v>
      </c>
      <c r="AC51" s="207" t="s">
        <v>406</v>
      </c>
      <c r="AD51" s="184">
        <v>1</v>
      </c>
      <c r="AE51" s="71">
        <v>43662</v>
      </c>
      <c r="AF51" s="207" t="s">
        <v>407</v>
      </c>
      <c r="AG51" s="58" t="s">
        <v>105</v>
      </c>
      <c r="AH51" s="73">
        <f t="shared" si="6"/>
        <v>1</v>
      </c>
      <c r="AI51" s="72" t="s">
        <v>116</v>
      </c>
      <c r="AJ51" s="71">
        <v>43799</v>
      </c>
      <c r="AK51" s="205"/>
      <c r="AL51" s="109"/>
      <c r="AM51" s="76">
        <v>43809</v>
      </c>
      <c r="AN51" s="77" t="s">
        <v>408</v>
      </c>
      <c r="AO51" s="83" t="s">
        <v>105</v>
      </c>
      <c r="AP51" s="79">
        <f t="shared" si="7"/>
        <v>0</v>
      </c>
      <c r="AQ51" s="187" t="s">
        <v>116</v>
      </c>
      <c r="AR51" s="76">
        <v>44043</v>
      </c>
      <c r="AS51" s="81" t="s">
        <v>409</v>
      </c>
      <c r="AT51" s="206">
        <v>1</v>
      </c>
      <c r="AU51" s="76">
        <v>44067</v>
      </c>
      <c r="AV51" s="106" t="s">
        <v>410</v>
      </c>
      <c r="AW51" s="83" t="s">
        <v>99</v>
      </c>
      <c r="AX51" s="188">
        <v>1</v>
      </c>
      <c r="AY51" s="80" t="s">
        <v>100</v>
      </c>
      <c r="AZ51" s="85"/>
      <c r="BA51" s="83"/>
      <c r="BB51" s="86"/>
      <c r="BC51" s="76"/>
      <c r="BD51" s="83"/>
      <c r="BE51" s="83"/>
      <c r="BF51" s="83"/>
      <c r="BG51" s="80"/>
      <c r="BH51" s="87" t="s">
        <v>101</v>
      </c>
      <c r="BI51" s="88" t="s">
        <v>101</v>
      </c>
      <c r="BJ51" s="89" t="s">
        <v>261</v>
      </c>
      <c r="BK51" s="81" t="s">
        <v>410</v>
      </c>
      <c r="BL51" s="91" t="s">
        <v>105</v>
      </c>
      <c r="BM51" s="92">
        <v>44067</v>
      </c>
      <c r="BN51" s="93" t="s">
        <v>102</v>
      </c>
      <c r="BO51" s="86"/>
    </row>
    <row r="52" spans="2:67" s="21" customFormat="1" ht="47.25" customHeight="1">
      <c r="B52" s="61">
        <v>0</v>
      </c>
      <c r="C52" s="55">
        <f t="shared" si="2"/>
        <v>46</v>
      </c>
      <c r="D52" s="56" t="s">
        <v>78</v>
      </c>
      <c r="E52" s="58">
        <v>2018</v>
      </c>
      <c r="F52" s="58" t="s">
        <v>347</v>
      </c>
      <c r="G52" s="59"/>
      <c r="H52" s="60" t="str">
        <f t="shared" si="5"/>
        <v xml:space="preserve">Gestión Administrativa </v>
      </c>
      <c r="I52" s="94"/>
      <c r="J52" s="61">
        <v>10</v>
      </c>
      <c r="K52" s="277" t="s">
        <v>389</v>
      </c>
      <c r="L52" s="63" t="s">
        <v>81</v>
      </c>
      <c r="M52" s="207" t="s">
        <v>390</v>
      </c>
      <c r="N52" s="207" t="s">
        <v>391</v>
      </c>
      <c r="O52" s="207" t="s">
        <v>392</v>
      </c>
      <c r="P52" s="65" t="s">
        <v>85</v>
      </c>
      <c r="Q52" s="183" t="s">
        <v>411</v>
      </c>
      <c r="R52" s="66"/>
      <c r="S52" s="594">
        <v>2</v>
      </c>
      <c r="T52" s="58" t="s">
        <v>412</v>
      </c>
      <c r="U52" s="68" t="s">
        <v>354</v>
      </c>
      <c r="V52" s="58" t="s">
        <v>355</v>
      </c>
      <c r="W52" s="672">
        <v>43298</v>
      </c>
      <c r="X52" s="672">
        <v>43465</v>
      </c>
      <c r="Y52" s="65"/>
      <c r="Z52" s="57"/>
      <c r="AA52" s="70">
        <f t="shared" si="1"/>
        <v>43465</v>
      </c>
      <c r="AB52" s="71">
        <v>43646</v>
      </c>
      <c r="AC52" s="207" t="s">
        <v>413</v>
      </c>
      <c r="AD52" s="72">
        <v>2</v>
      </c>
      <c r="AE52" s="71">
        <v>43662</v>
      </c>
      <c r="AF52" s="207" t="s">
        <v>414</v>
      </c>
      <c r="AG52" s="58" t="s">
        <v>105</v>
      </c>
      <c r="AH52" s="73">
        <f t="shared" si="6"/>
        <v>1</v>
      </c>
      <c r="AI52" s="72" t="s">
        <v>100</v>
      </c>
      <c r="AJ52" s="71">
        <v>43799</v>
      </c>
      <c r="AK52" s="106" t="s">
        <v>366</v>
      </c>
      <c r="AL52" s="191">
        <v>2</v>
      </c>
      <c r="AM52" s="76">
        <v>43809</v>
      </c>
      <c r="AN52" s="77" t="s">
        <v>415</v>
      </c>
      <c r="AO52" s="83" t="s">
        <v>105</v>
      </c>
      <c r="AP52" s="79">
        <f t="shared" si="7"/>
        <v>1</v>
      </c>
      <c r="AQ52" s="187" t="s">
        <v>100</v>
      </c>
      <c r="AR52" s="76"/>
      <c r="AS52" s="83"/>
      <c r="AT52" s="80"/>
      <c r="AU52" s="76">
        <v>44067</v>
      </c>
      <c r="AV52" s="83" t="s">
        <v>98</v>
      </c>
      <c r="AW52" s="83" t="s">
        <v>99</v>
      </c>
      <c r="AX52" s="188">
        <v>1</v>
      </c>
      <c r="AY52" s="80" t="s">
        <v>100</v>
      </c>
      <c r="AZ52" s="85"/>
      <c r="BA52" s="83"/>
      <c r="BB52" s="86"/>
      <c r="BC52" s="76"/>
      <c r="BD52" s="83"/>
      <c r="BE52" s="83"/>
      <c r="BF52" s="83"/>
      <c r="BG52" s="80"/>
      <c r="BH52" s="87" t="s">
        <v>101</v>
      </c>
      <c r="BI52" s="88" t="s">
        <v>101</v>
      </c>
      <c r="BJ52" s="89" t="s">
        <v>261</v>
      </c>
      <c r="BK52" s="106" t="s">
        <v>416</v>
      </c>
      <c r="BL52" s="91" t="s">
        <v>105</v>
      </c>
      <c r="BM52" s="92">
        <v>43809</v>
      </c>
      <c r="BN52" s="93" t="s">
        <v>102</v>
      </c>
      <c r="BO52" s="86"/>
    </row>
    <row r="53" spans="2:67" s="21" customFormat="1" ht="47.25" customHeight="1">
      <c r="B53" s="61">
        <v>0</v>
      </c>
      <c r="C53" s="55">
        <f t="shared" si="2"/>
        <v>47</v>
      </c>
      <c r="D53" s="56" t="s">
        <v>78</v>
      </c>
      <c r="E53" s="58">
        <v>2018</v>
      </c>
      <c r="F53" s="58" t="s">
        <v>347</v>
      </c>
      <c r="G53" s="59"/>
      <c r="H53" s="60" t="str">
        <f t="shared" si="5"/>
        <v xml:space="preserve">Gestión Administrativa </v>
      </c>
      <c r="I53" s="94"/>
      <c r="J53" s="61">
        <v>10</v>
      </c>
      <c r="K53" s="277" t="s">
        <v>389</v>
      </c>
      <c r="L53" s="63" t="s">
        <v>81</v>
      </c>
      <c r="M53" s="207" t="s">
        <v>390</v>
      </c>
      <c r="N53" s="207" t="s">
        <v>391</v>
      </c>
      <c r="O53" s="207" t="s">
        <v>392</v>
      </c>
      <c r="P53" s="65" t="s">
        <v>85</v>
      </c>
      <c r="Q53" s="183" t="s">
        <v>417</v>
      </c>
      <c r="R53" s="66"/>
      <c r="S53" s="596">
        <v>1</v>
      </c>
      <c r="T53" s="58" t="s">
        <v>418</v>
      </c>
      <c r="U53" s="68" t="s">
        <v>354</v>
      </c>
      <c r="V53" s="58" t="s">
        <v>355</v>
      </c>
      <c r="W53" s="672">
        <v>43299</v>
      </c>
      <c r="X53" s="672">
        <v>43466</v>
      </c>
      <c r="Y53" s="65"/>
      <c r="Z53" s="57"/>
      <c r="AA53" s="70">
        <f t="shared" si="1"/>
        <v>43466</v>
      </c>
      <c r="AB53" s="71">
        <v>43646</v>
      </c>
      <c r="AC53" s="207" t="s">
        <v>419</v>
      </c>
      <c r="AD53" s="184">
        <v>0</v>
      </c>
      <c r="AE53" s="71">
        <v>43662</v>
      </c>
      <c r="AF53" s="207" t="s">
        <v>396</v>
      </c>
      <c r="AG53" s="58" t="s">
        <v>105</v>
      </c>
      <c r="AH53" s="73">
        <f t="shared" si="6"/>
        <v>0</v>
      </c>
      <c r="AI53" s="72" t="s">
        <v>116</v>
      </c>
      <c r="AJ53" s="71">
        <v>43799</v>
      </c>
      <c r="AK53" s="205"/>
      <c r="AL53" s="109"/>
      <c r="AM53" s="76">
        <v>43809</v>
      </c>
      <c r="AN53" s="77" t="s">
        <v>420</v>
      </c>
      <c r="AO53" s="83" t="s">
        <v>105</v>
      </c>
      <c r="AP53" s="79">
        <v>1</v>
      </c>
      <c r="AQ53" s="187" t="s">
        <v>100</v>
      </c>
      <c r="AR53" s="76"/>
      <c r="AS53" s="83"/>
      <c r="AT53" s="80"/>
      <c r="AU53" s="76">
        <v>44067</v>
      </c>
      <c r="AV53" s="83" t="s">
        <v>98</v>
      </c>
      <c r="AW53" s="83" t="s">
        <v>99</v>
      </c>
      <c r="AX53" s="188">
        <v>1</v>
      </c>
      <c r="AY53" s="80" t="s">
        <v>100</v>
      </c>
      <c r="AZ53" s="85"/>
      <c r="BA53" s="83"/>
      <c r="BB53" s="86"/>
      <c r="BC53" s="76"/>
      <c r="BD53" s="83"/>
      <c r="BE53" s="83"/>
      <c r="BF53" s="83"/>
      <c r="BG53" s="80"/>
      <c r="BH53" s="87" t="s">
        <v>101</v>
      </c>
      <c r="BI53" s="88" t="s">
        <v>101</v>
      </c>
      <c r="BJ53" s="89" t="s">
        <v>261</v>
      </c>
      <c r="BK53" s="106" t="s">
        <v>421</v>
      </c>
      <c r="BL53" s="91" t="s">
        <v>105</v>
      </c>
      <c r="BM53" s="92">
        <v>43809</v>
      </c>
      <c r="BN53" s="93" t="s">
        <v>102</v>
      </c>
      <c r="BO53" s="86"/>
    </row>
    <row r="54" spans="2:67" s="21" customFormat="1" ht="47.25" customHeight="1">
      <c r="B54" s="61">
        <v>27</v>
      </c>
      <c r="C54" s="55">
        <f t="shared" si="2"/>
        <v>48</v>
      </c>
      <c r="D54" s="56" t="s">
        <v>78</v>
      </c>
      <c r="E54" s="66"/>
      <c r="F54" s="58" t="s">
        <v>422</v>
      </c>
      <c r="G54" s="59"/>
      <c r="H54" s="60" t="str">
        <f t="shared" si="5"/>
        <v xml:space="preserve">Gestión Administrativa </v>
      </c>
      <c r="I54" s="94">
        <v>10</v>
      </c>
      <c r="J54" s="61">
        <v>125</v>
      </c>
      <c r="K54" s="277" t="s">
        <v>423</v>
      </c>
      <c r="L54" s="63" t="s">
        <v>81</v>
      </c>
      <c r="M54" s="207" t="s">
        <v>424</v>
      </c>
      <c r="N54" s="207" t="s">
        <v>425</v>
      </c>
      <c r="O54" s="207" t="s">
        <v>426</v>
      </c>
      <c r="P54" s="65" t="s">
        <v>85</v>
      </c>
      <c r="Q54" s="183" t="s">
        <v>427</v>
      </c>
      <c r="R54" s="66"/>
      <c r="S54" s="58">
        <v>1</v>
      </c>
      <c r="T54" s="58" t="s">
        <v>428</v>
      </c>
      <c r="U54" s="68" t="s">
        <v>354</v>
      </c>
      <c r="V54" s="58" t="s">
        <v>363</v>
      </c>
      <c r="W54" s="666">
        <v>43560</v>
      </c>
      <c r="X54" s="666">
        <v>43799</v>
      </c>
      <c r="Y54" s="65"/>
      <c r="Z54" s="57"/>
      <c r="AA54" s="70">
        <f t="shared" si="1"/>
        <v>43799</v>
      </c>
      <c r="AB54" s="71">
        <v>43646</v>
      </c>
      <c r="AC54" s="207" t="s">
        <v>429</v>
      </c>
      <c r="AD54" s="72">
        <v>0</v>
      </c>
      <c r="AE54" s="71">
        <v>43664</v>
      </c>
      <c r="AF54" s="207" t="s">
        <v>430</v>
      </c>
      <c r="AG54" s="58" t="s">
        <v>105</v>
      </c>
      <c r="AH54" s="73">
        <f t="shared" si="6"/>
        <v>0</v>
      </c>
      <c r="AI54" s="72" t="s">
        <v>93</v>
      </c>
      <c r="AJ54" s="71">
        <v>43799</v>
      </c>
      <c r="AK54" s="209"/>
      <c r="AL54" s="109"/>
      <c r="AM54" s="76">
        <v>43809</v>
      </c>
      <c r="AN54" s="587" t="s">
        <v>427</v>
      </c>
      <c r="AO54" s="83" t="s">
        <v>105</v>
      </c>
      <c r="AP54" s="79">
        <v>1</v>
      </c>
      <c r="AQ54" s="80" t="s">
        <v>100</v>
      </c>
      <c r="AR54" s="76"/>
      <c r="AS54" s="83"/>
      <c r="AT54" s="80"/>
      <c r="AU54" s="76">
        <v>44067</v>
      </c>
      <c r="AV54" s="587" t="s">
        <v>431</v>
      </c>
      <c r="AW54" s="83" t="s">
        <v>99</v>
      </c>
      <c r="AX54" s="188">
        <v>1</v>
      </c>
      <c r="AY54" s="80" t="s">
        <v>100</v>
      </c>
      <c r="AZ54" s="85"/>
      <c r="BA54" s="83"/>
      <c r="BB54" s="86"/>
      <c r="BC54" s="76"/>
      <c r="BD54" s="83"/>
      <c r="BE54" s="83"/>
      <c r="BF54" s="83"/>
      <c r="BG54" s="80"/>
      <c r="BH54" s="87" t="s">
        <v>101</v>
      </c>
      <c r="BI54" s="88" t="s">
        <v>101</v>
      </c>
      <c r="BJ54" s="89" t="s">
        <v>261</v>
      </c>
      <c r="BK54" s="587" t="s">
        <v>431</v>
      </c>
      <c r="BL54" s="91" t="s">
        <v>105</v>
      </c>
      <c r="BM54" s="92">
        <v>44067</v>
      </c>
      <c r="BN54" s="93" t="s">
        <v>102</v>
      </c>
      <c r="BO54" s="86"/>
    </row>
    <row r="55" spans="2:67" s="21" customFormat="1" ht="47.25" customHeight="1">
      <c r="B55" s="61">
        <v>0</v>
      </c>
      <c r="C55" s="55">
        <f t="shared" si="2"/>
        <v>49</v>
      </c>
      <c r="D55" s="56" t="s">
        <v>78</v>
      </c>
      <c r="E55" s="66"/>
      <c r="F55" s="58" t="s">
        <v>422</v>
      </c>
      <c r="G55" s="59"/>
      <c r="H55" s="60" t="str">
        <f t="shared" si="5"/>
        <v xml:space="preserve">Gestión Administrativa </v>
      </c>
      <c r="I55" s="94"/>
      <c r="J55" s="61">
        <v>125</v>
      </c>
      <c r="K55" s="277" t="s">
        <v>423</v>
      </c>
      <c r="L55" s="63" t="s">
        <v>81</v>
      </c>
      <c r="M55" s="207" t="s">
        <v>424</v>
      </c>
      <c r="N55" s="207" t="s">
        <v>425</v>
      </c>
      <c r="O55" s="207" t="s">
        <v>426</v>
      </c>
      <c r="P55" s="65" t="s">
        <v>85</v>
      </c>
      <c r="Q55" s="183" t="s">
        <v>432</v>
      </c>
      <c r="R55" s="66"/>
      <c r="S55" s="73">
        <v>1</v>
      </c>
      <c r="T55" s="58" t="s">
        <v>433</v>
      </c>
      <c r="U55" s="68" t="s">
        <v>354</v>
      </c>
      <c r="V55" s="58" t="s">
        <v>363</v>
      </c>
      <c r="W55" s="666">
        <v>43560</v>
      </c>
      <c r="X55" s="666">
        <v>43799</v>
      </c>
      <c r="Y55" s="65"/>
      <c r="Z55" s="57"/>
      <c r="AA55" s="70">
        <f t="shared" si="1"/>
        <v>43799</v>
      </c>
      <c r="AB55" s="71">
        <v>43646</v>
      </c>
      <c r="AC55" s="207" t="s">
        <v>434</v>
      </c>
      <c r="AD55" s="184">
        <v>0</v>
      </c>
      <c r="AE55" s="71">
        <v>43664</v>
      </c>
      <c r="AF55" s="207" t="s">
        <v>435</v>
      </c>
      <c r="AG55" s="58" t="s">
        <v>105</v>
      </c>
      <c r="AH55" s="73">
        <f t="shared" si="6"/>
        <v>0</v>
      </c>
      <c r="AI55" s="72" t="s">
        <v>93</v>
      </c>
      <c r="AJ55" s="71">
        <v>43799</v>
      </c>
      <c r="AK55" s="209"/>
      <c r="AL55" s="109"/>
      <c r="AM55" s="76">
        <v>43809</v>
      </c>
      <c r="AN55" s="587" t="s">
        <v>436</v>
      </c>
      <c r="AO55" s="83" t="s">
        <v>105</v>
      </c>
      <c r="AP55" s="79">
        <v>1</v>
      </c>
      <c r="AQ55" s="80" t="s">
        <v>100</v>
      </c>
      <c r="AR55" s="76"/>
      <c r="AS55" s="83"/>
      <c r="AT55" s="80"/>
      <c r="AU55" s="76">
        <v>44067</v>
      </c>
      <c r="AV55" s="587" t="s">
        <v>437</v>
      </c>
      <c r="AW55" s="83" t="s">
        <v>99</v>
      </c>
      <c r="AX55" s="188">
        <v>1</v>
      </c>
      <c r="AY55" s="80" t="s">
        <v>100</v>
      </c>
      <c r="AZ55" s="85"/>
      <c r="BA55" s="83"/>
      <c r="BB55" s="86"/>
      <c r="BC55" s="76"/>
      <c r="BD55" s="83"/>
      <c r="BE55" s="83"/>
      <c r="BF55" s="83"/>
      <c r="BG55" s="80"/>
      <c r="BH55" s="87" t="s">
        <v>101</v>
      </c>
      <c r="BI55" s="88" t="s">
        <v>102</v>
      </c>
      <c r="BJ55" s="89" t="s">
        <v>261</v>
      </c>
      <c r="BK55" s="587" t="s">
        <v>437</v>
      </c>
      <c r="BL55" s="91" t="s">
        <v>105</v>
      </c>
      <c r="BM55" s="92">
        <v>44067</v>
      </c>
      <c r="BN55" s="93" t="s">
        <v>102</v>
      </c>
      <c r="BO55" s="86"/>
    </row>
    <row r="56" spans="2:67" s="21" customFormat="1" ht="47.25" customHeight="1">
      <c r="B56" s="61">
        <v>0</v>
      </c>
      <c r="C56" s="55">
        <f t="shared" si="2"/>
        <v>50</v>
      </c>
      <c r="D56" s="56" t="s">
        <v>78</v>
      </c>
      <c r="E56" s="66"/>
      <c r="F56" s="58" t="s">
        <v>422</v>
      </c>
      <c r="G56" s="59"/>
      <c r="H56" s="60" t="str">
        <f t="shared" si="5"/>
        <v xml:space="preserve">Gestión Administrativa </v>
      </c>
      <c r="I56" s="94"/>
      <c r="J56" s="61">
        <v>125</v>
      </c>
      <c r="K56" s="277" t="s">
        <v>423</v>
      </c>
      <c r="L56" s="63" t="s">
        <v>81</v>
      </c>
      <c r="M56" s="207" t="s">
        <v>424</v>
      </c>
      <c r="N56" s="207" t="s">
        <v>425</v>
      </c>
      <c r="O56" s="207" t="s">
        <v>426</v>
      </c>
      <c r="P56" s="65" t="s">
        <v>85</v>
      </c>
      <c r="Q56" s="183" t="s">
        <v>438</v>
      </c>
      <c r="R56" s="66"/>
      <c r="S56" s="58">
        <v>3</v>
      </c>
      <c r="T56" s="58" t="s">
        <v>439</v>
      </c>
      <c r="U56" s="68" t="s">
        <v>354</v>
      </c>
      <c r="V56" s="58" t="s">
        <v>363</v>
      </c>
      <c r="W56" s="666">
        <v>43560</v>
      </c>
      <c r="X56" s="666">
        <v>43799</v>
      </c>
      <c r="Y56" s="65"/>
      <c r="Z56" s="57"/>
      <c r="AA56" s="70">
        <f t="shared" si="1"/>
        <v>43799</v>
      </c>
      <c r="AB56" s="71">
        <v>43646</v>
      </c>
      <c r="AC56" s="207" t="s">
        <v>434</v>
      </c>
      <c r="AD56" s="184">
        <v>0</v>
      </c>
      <c r="AE56" s="71">
        <v>43664</v>
      </c>
      <c r="AF56" s="207" t="s">
        <v>438</v>
      </c>
      <c r="AG56" s="58" t="s">
        <v>105</v>
      </c>
      <c r="AH56" s="73">
        <f t="shared" si="6"/>
        <v>0</v>
      </c>
      <c r="AI56" s="72" t="s">
        <v>93</v>
      </c>
      <c r="AJ56" s="71">
        <v>43799</v>
      </c>
      <c r="AK56" s="209"/>
      <c r="AL56" s="109"/>
      <c r="AM56" s="76">
        <v>43809</v>
      </c>
      <c r="AN56" s="587" t="s">
        <v>436</v>
      </c>
      <c r="AO56" s="83" t="s">
        <v>105</v>
      </c>
      <c r="AP56" s="79">
        <v>1</v>
      </c>
      <c r="AQ56" s="80" t="s">
        <v>100</v>
      </c>
      <c r="AR56" s="76"/>
      <c r="AS56" s="83"/>
      <c r="AT56" s="80"/>
      <c r="AU56" s="76">
        <v>44067</v>
      </c>
      <c r="AV56" s="587" t="s">
        <v>440</v>
      </c>
      <c r="AW56" s="83" t="s">
        <v>99</v>
      </c>
      <c r="AX56" s="188">
        <v>1</v>
      </c>
      <c r="AY56" s="80" t="s">
        <v>100</v>
      </c>
      <c r="AZ56" s="85"/>
      <c r="BA56" s="83"/>
      <c r="BB56" s="86"/>
      <c r="BC56" s="76"/>
      <c r="BD56" s="83"/>
      <c r="BE56" s="83"/>
      <c r="BF56" s="83"/>
      <c r="BG56" s="80"/>
      <c r="BH56" s="87" t="s">
        <v>101</v>
      </c>
      <c r="BI56" s="88" t="s">
        <v>102</v>
      </c>
      <c r="BJ56" s="89" t="s">
        <v>261</v>
      </c>
      <c r="BK56" s="587" t="s">
        <v>441</v>
      </c>
      <c r="BL56" s="91" t="s">
        <v>105</v>
      </c>
      <c r="BM56" s="92">
        <v>44067</v>
      </c>
      <c r="BN56" s="93" t="s">
        <v>102</v>
      </c>
      <c r="BO56" s="86"/>
    </row>
    <row r="57" spans="2:67" s="21" customFormat="1" ht="47.25" customHeight="1">
      <c r="B57" s="61">
        <v>28</v>
      </c>
      <c r="C57" s="55">
        <f t="shared" si="2"/>
        <v>51</v>
      </c>
      <c r="D57" s="56" t="s">
        <v>78</v>
      </c>
      <c r="E57" s="57">
        <v>2019</v>
      </c>
      <c r="F57" s="58" t="s">
        <v>422</v>
      </c>
      <c r="G57" s="59">
        <v>43707</v>
      </c>
      <c r="H57" s="60" t="str">
        <f t="shared" si="5"/>
        <v xml:space="preserve">Gestión Administrativa </v>
      </c>
      <c r="I57" s="94">
        <v>2</v>
      </c>
      <c r="J57" s="61">
        <v>136</v>
      </c>
      <c r="K57" s="277" t="s">
        <v>442</v>
      </c>
      <c r="L57" s="63" t="s">
        <v>107</v>
      </c>
      <c r="M57" s="58" t="s">
        <v>108</v>
      </c>
      <c r="N57" s="58" t="s">
        <v>108</v>
      </c>
      <c r="O57" s="58" t="s">
        <v>108</v>
      </c>
      <c r="P57" s="65" t="s">
        <v>109</v>
      </c>
      <c r="Q57" s="183" t="s">
        <v>443</v>
      </c>
      <c r="R57" s="66"/>
      <c r="S57" s="103">
        <v>3</v>
      </c>
      <c r="T57" s="58" t="s">
        <v>111</v>
      </c>
      <c r="U57" s="68" t="s">
        <v>354</v>
      </c>
      <c r="V57" s="58" t="s">
        <v>363</v>
      </c>
      <c r="W57" s="666">
        <v>43724</v>
      </c>
      <c r="X57" s="666">
        <v>43738</v>
      </c>
      <c r="Y57" s="65"/>
      <c r="Z57" s="57"/>
      <c r="AA57" s="70">
        <f t="shared" si="1"/>
        <v>43738</v>
      </c>
      <c r="AB57" s="95"/>
      <c r="AC57" s="588"/>
      <c r="AD57" s="97"/>
      <c r="AE57" s="98"/>
      <c r="AF57" s="99"/>
      <c r="AG57" s="99"/>
      <c r="AH57" s="99"/>
      <c r="AI57" s="97"/>
      <c r="AJ57" s="71">
        <v>43799</v>
      </c>
      <c r="AK57" s="209"/>
      <c r="AL57" s="109"/>
      <c r="AM57" s="76">
        <v>43809</v>
      </c>
      <c r="AN57" s="587" t="s">
        <v>444</v>
      </c>
      <c r="AO57" s="83" t="s">
        <v>105</v>
      </c>
      <c r="AP57" s="79">
        <f>+AL57/S57</f>
        <v>0</v>
      </c>
      <c r="AQ57" s="80" t="s">
        <v>116</v>
      </c>
      <c r="AR57" s="76">
        <v>44043</v>
      </c>
      <c r="AS57" s="83" t="s">
        <v>445</v>
      </c>
      <c r="AT57" s="206">
        <v>0</v>
      </c>
      <c r="AU57" s="76">
        <v>44067</v>
      </c>
      <c r="AV57" s="81" t="s">
        <v>446</v>
      </c>
      <c r="AW57" s="83" t="s">
        <v>99</v>
      </c>
      <c r="AX57" s="188">
        <v>1</v>
      </c>
      <c r="AY57" s="80" t="s">
        <v>100</v>
      </c>
      <c r="AZ57" s="85"/>
      <c r="BA57" s="83"/>
      <c r="BB57" s="86"/>
      <c r="BC57" s="76"/>
      <c r="BD57" s="83"/>
      <c r="BE57" s="83"/>
      <c r="BF57" s="83"/>
      <c r="BG57" s="80"/>
      <c r="BH57" s="87"/>
      <c r="BI57" s="88"/>
      <c r="BJ57" s="89" t="s">
        <v>103</v>
      </c>
      <c r="BK57" s="83"/>
      <c r="BL57" s="91"/>
      <c r="BM57" s="92"/>
      <c r="BN57" s="93"/>
      <c r="BO57" s="86"/>
    </row>
    <row r="58" spans="2:67" s="21" customFormat="1" ht="47.25" customHeight="1">
      <c r="B58" s="61">
        <v>29</v>
      </c>
      <c r="C58" s="55">
        <f t="shared" si="2"/>
        <v>52</v>
      </c>
      <c r="D58" s="56" t="s">
        <v>78</v>
      </c>
      <c r="E58" s="57">
        <v>2019</v>
      </c>
      <c r="F58" s="58" t="s">
        <v>422</v>
      </c>
      <c r="G58" s="59">
        <v>43707</v>
      </c>
      <c r="H58" s="60" t="str">
        <f t="shared" si="5"/>
        <v xml:space="preserve">Gestión Administrativa </v>
      </c>
      <c r="I58" s="94">
        <v>3</v>
      </c>
      <c r="J58" s="61">
        <v>137</v>
      </c>
      <c r="K58" s="277" t="s">
        <v>447</v>
      </c>
      <c r="L58" s="63" t="s">
        <v>81</v>
      </c>
      <c r="M58" s="207" t="s">
        <v>448</v>
      </c>
      <c r="N58" s="207" t="s">
        <v>449</v>
      </c>
      <c r="O58" s="207" t="s">
        <v>450</v>
      </c>
      <c r="P58" s="65" t="s">
        <v>85</v>
      </c>
      <c r="Q58" s="183" t="s">
        <v>451</v>
      </c>
      <c r="R58" s="66"/>
      <c r="S58" s="103">
        <v>4</v>
      </c>
      <c r="T58" s="58" t="s">
        <v>111</v>
      </c>
      <c r="U58" s="68" t="s">
        <v>354</v>
      </c>
      <c r="V58" s="58" t="s">
        <v>363</v>
      </c>
      <c r="W58" s="666">
        <v>43724</v>
      </c>
      <c r="X58" s="666">
        <v>43738</v>
      </c>
      <c r="Y58" s="65"/>
      <c r="Z58" s="57"/>
      <c r="AA58" s="70">
        <f t="shared" si="1"/>
        <v>43738</v>
      </c>
      <c r="AB58" s="95"/>
      <c r="AC58" s="588"/>
      <c r="AD58" s="97"/>
      <c r="AE58" s="98"/>
      <c r="AF58" s="99"/>
      <c r="AG58" s="99"/>
      <c r="AH58" s="99"/>
      <c r="AI58" s="97"/>
      <c r="AJ58" s="71">
        <v>43799</v>
      </c>
      <c r="AK58" s="209"/>
      <c r="AL58" s="109"/>
      <c r="AM58" s="76">
        <v>43809</v>
      </c>
      <c r="AN58" s="587" t="s">
        <v>452</v>
      </c>
      <c r="AO58" s="83" t="s">
        <v>105</v>
      </c>
      <c r="AP58" s="79">
        <f>+AL58/S58</f>
        <v>0</v>
      </c>
      <c r="AQ58" s="80" t="s">
        <v>116</v>
      </c>
      <c r="AR58" s="76">
        <v>44043</v>
      </c>
      <c r="AS58" s="83" t="s">
        <v>445</v>
      </c>
      <c r="AT58" s="80"/>
      <c r="AU58" s="76">
        <v>44067</v>
      </c>
      <c r="AV58" s="81" t="s">
        <v>453</v>
      </c>
      <c r="AW58" s="83" t="s">
        <v>99</v>
      </c>
      <c r="AX58" s="188">
        <v>0</v>
      </c>
      <c r="AY58" s="80" t="s">
        <v>116</v>
      </c>
      <c r="AZ58" s="85"/>
      <c r="BA58" s="83"/>
      <c r="BB58" s="86"/>
      <c r="BC58" s="76"/>
      <c r="BD58" s="83"/>
      <c r="BE58" s="83"/>
      <c r="BF58" s="83"/>
      <c r="BG58" s="80"/>
      <c r="BH58" s="87"/>
      <c r="BI58" s="88"/>
      <c r="BJ58" s="89" t="s">
        <v>103</v>
      </c>
      <c r="BK58" s="83"/>
      <c r="BL58" s="91"/>
      <c r="BM58" s="92"/>
      <c r="BN58" s="93"/>
      <c r="BO58" s="86"/>
    </row>
    <row r="59" spans="2:67" s="21" customFormat="1" ht="47.25" customHeight="1">
      <c r="B59" s="61">
        <v>30</v>
      </c>
      <c r="C59" s="55">
        <f t="shared" si="2"/>
        <v>53</v>
      </c>
      <c r="D59" s="56" t="s">
        <v>78</v>
      </c>
      <c r="E59" s="57">
        <v>2019</v>
      </c>
      <c r="F59" s="58" t="s">
        <v>422</v>
      </c>
      <c r="G59" s="59">
        <v>43707</v>
      </c>
      <c r="H59" s="60" t="str">
        <f t="shared" si="5"/>
        <v xml:space="preserve">Gestión Administrativa </v>
      </c>
      <c r="I59" s="94">
        <v>4</v>
      </c>
      <c r="J59" s="61">
        <v>138</v>
      </c>
      <c r="K59" s="277" t="s">
        <v>454</v>
      </c>
      <c r="L59" s="63" t="s">
        <v>81</v>
      </c>
      <c r="M59" s="207" t="s">
        <v>455</v>
      </c>
      <c r="N59" s="207" t="s">
        <v>455</v>
      </c>
      <c r="O59" s="207" t="s">
        <v>456</v>
      </c>
      <c r="P59" s="65" t="s">
        <v>85</v>
      </c>
      <c r="Q59" s="183" t="s">
        <v>457</v>
      </c>
      <c r="R59" s="66"/>
      <c r="S59" s="58">
        <v>1</v>
      </c>
      <c r="T59" s="207" t="s">
        <v>458</v>
      </c>
      <c r="U59" s="68" t="s">
        <v>354</v>
      </c>
      <c r="V59" s="58" t="s">
        <v>363</v>
      </c>
      <c r="W59" s="666">
        <v>43724</v>
      </c>
      <c r="X59" s="666">
        <v>43738</v>
      </c>
      <c r="Y59" s="65"/>
      <c r="Z59" s="57"/>
      <c r="AA59" s="70">
        <f t="shared" si="1"/>
        <v>43738</v>
      </c>
      <c r="AB59" s="95"/>
      <c r="AC59" s="588"/>
      <c r="AD59" s="97"/>
      <c r="AE59" s="98"/>
      <c r="AF59" s="99"/>
      <c r="AG59" s="99"/>
      <c r="AH59" s="99"/>
      <c r="AI59" s="97"/>
      <c r="AJ59" s="71">
        <v>43799</v>
      </c>
      <c r="AK59" s="209"/>
      <c r="AL59" s="109"/>
      <c r="AM59" s="76">
        <v>43809</v>
      </c>
      <c r="AN59" s="587" t="s">
        <v>459</v>
      </c>
      <c r="AO59" s="83" t="s">
        <v>105</v>
      </c>
      <c r="AP59" s="79">
        <v>1</v>
      </c>
      <c r="AQ59" s="80" t="s">
        <v>100</v>
      </c>
      <c r="AR59" s="76"/>
      <c r="AS59" s="83"/>
      <c r="AT59" s="80"/>
      <c r="AU59" s="76">
        <v>44067</v>
      </c>
      <c r="AV59" s="81" t="s">
        <v>460</v>
      </c>
      <c r="AW59" s="83" t="s">
        <v>99</v>
      </c>
      <c r="AX59" s="188">
        <v>1</v>
      </c>
      <c r="AY59" s="80" t="s">
        <v>100</v>
      </c>
      <c r="AZ59" s="85"/>
      <c r="BA59" s="83"/>
      <c r="BB59" s="86"/>
      <c r="BC59" s="76"/>
      <c r="BD59" s="83"/>
      <c r="BE59" s="83"/>
      <c r="BF59" s="83"/>
      <c r="BG59" s="80"/>
      <c r="BH59" s="87" t="s">
        <v>101</v>
      </c>
      <c r="BI59" s="88" t="s">
        <v>101</v>
      </c>
      <c r="BJ59" s="89" t="s">
        <v>261</v>
      </c>
      <c r="BK59" s="183" t="s">
        <v>461</v>
      </c>
      <c r="BL59" s="91" t="s">
        <v>105</v>
      </c>
      <c r="BM59" s="92">
        <v>44067</v>
      </c>
      <c r="BN59" s="93" t="s">
        <v>102</v>
      </c>
      <c r="BO59" s="86"/>
    </row>
    <row r="60" spans="2:67" s="21" customFormat="1" ht="47.25" customHeight="1">
      <c r="B60" s="61">
        <v>0</v>
      </c>
      <c r="C60" s="55">
        <f t="shared" si="2"/>
        <v>54</v>
      </c>
      <c r="D60" s="56" t="s">
        <v>78</v>
      </c>
      <c r="E60" s="57">
        <v>2019</v>
      </c>
      <c r="F60" s="58" t="s">
        <v>422</v>
      </c>
      <c r="G60" s="59">
        <v>43707</v>
      </c>
      <c r="H60" s="60" t="str">
        <f t="shared" si="5"/>
        <v xml:space="preserve">Gestión Administrativa </v>
      </c>
      <c r="I60" s="94"/>
      <c r="J60" s="61">
        <v>138</v>
      </c>
      <c r="K60" s="277" t="s">
        <v>454</v>
      </c>
      <c r="L60" s="63" t="s">
        <v>81</v>
      </c>
      <c r="M60" s="207" t="s">
        <v>455</v>
      </c>
      <c r="N60" s="207" t="s">
        <v>455</v>
      </c>
      <c r="O60" s="207" t="s">
        <v>456</v>
      </c>
      <c r="P60" s="65" t="s">
        <v>85</v>
      </c>
      <c r="Q60" s="183" t="s">
        <v>462</v>
      </c>
      <c r="R60" s="66"/>
      <c r="S60" s="73">
        <v>1</v>
      </c>
      <c r="T60" s="207" t="s">
        <v>463</v>
      </c>
      <c r="U60" s="68" t="s">
        <v>354</v>
      </c>
      <c r="V60" s="58" t="s">
        <v>363</v>
      </c>
      <c r="W60" s="666">
        <v>43724</v>
      </c>
      <c r="X60" s="666">
        <v>43830</v>
      </c>
      <c r="Y60" s="65"/>
      <c r="Z60" s="57"/>
      <c r="AA60" s="70">
        <f t="shared" si="1"/>
        <v>43830</v>
      </c>
      <c r="AB60" s="95"/>
      <c r="AC60" s="588"/>
      <c r="AD60" s="97"/>
      <c r="AE60" s="98"/>
      <c r="AF60" s="99"/>
      <c r="AG60" s="99"/>
      <c r="AH60" s="99"/>
      <c r="AI60" s="97"/>
      <c r="AJ60" s="71">
        <v>43799</v>
      </c>
      <c r="AK60" s="209"/>
      <c r="AL60" s="109"/>
      <c r="AM60" s="76">
        <v>43809</v>
      </c>
      <c r="AN60" s="587" t="s">
        <v>464</v>
      </c>
      <c r="AO60" s="83" t="s">
        <v>105</v>
      </c>
      <c r="AP60" s="79">
        <v>1</v>
      </c>
      <c r="AQ60" s="80" t="s">
        <v>100</v>
      </c>
      <c r="AR60" s="76"/>
      <c r="AS60" s="83"/>
      <c r="AT60" s="80"/>
      <c r="AU60" s="76">
        <v>44067</v>
      </c>
      <c r="AV60" s="587" t="s">
        <v>465</v>
      </c>
      <c r="AW60" s="83" t="s">
        <v>99</v>
      </c>
      <c r="AX60" s="188">
        <v>1</v>
      </c>
      <c r="AY60" s="80" t="s">
        <v>100</v>
      </c>
      <c r="AZ60" s="85"/>
      <c r="BA60" s="83"/>
      <c r="BB60" s="86"/>
      <c r="BC60" s="76"/>
      <c r="BD60" s="83"/>
      <c r="BE60" s="83"/>
      <c r="BF60" s="83"/>
      <c r="BG60" s="80"/>
      <c r="BH60" s="87" t="s">
        <v>101</v>
      </c>
      <c r="BI60" s="88" t="s">
        <v>101</v>
      </c>
      <c r="BJ60" s="89" t="s">
        <v>261</v>
      </c>
      <c r="BK60" s="183" t="s">
        <v>461</v>
      </c>
      <c r="BL60" s="91" t="s">
        <v>105</v>
      </c>
      <c r="BM60" s="92">
        <v>44067</v>
      </c>
      <c r="BN60" s="93" t="s">
        <v>102</v>
      </c>
      <c r="BO60" s="86"/>
    </row>
    <row r="61" spans="2:67" s="21" customFormat="1" ht="47.25" customHeight="1">
      <c r="B61" s="61">
        <v>31</v>
      </c>
      <c r="C61" s="55">
        <f t="shared" si="2"/>
        <v>55</v>
      </c>
      <c r="D61" s="56" t="s">
        <v>78</v>
      </c>
      <c r="E61" s="57">
        <v>2019</v>
      </c>
      <c r="F61" s="58" t="s">
        <v>422</v>
      </c>
      <c r="G61" s="59">
        <v>43707</v>
      </c>
      <c r="H61" s="60" t="str">
        <f t="shared" si="5"/>
        <v xml:space="preserve">Gestión Administrativa </v>
      </c>
      <c r="I61" s="94">
        <v>5</v>
      </c>
      <c r="J61" s="61">
        <v>139</v>
      </c>
      <c r="K61" s="277" t="s">
        <v>466</v>
      </c>
      <c r="L61" s="63" t="s">
        <v>81</v>
      </c>
      <c r="M61" s="207" t="s">
        <v>467</v>
      </c>
      <c r="N61" s="207" t="s">
        <v>467</v>
      </c>
      <c r="O61" s="207" t="s">
        <v>468</v>
      </c>
      <c r="P61" s="65" t="s">
        <v>85</v>
      </c>
      <c r="Q61" s="183" t="s">
        <v>469</v>
      </c>
      <c r="R61" s="66"/>
      <c r="S61" s="103">
        <v>3</v>
      </c>
      <c r="T61" s="58" t="s">
        <v>111</v>
      </c>
      <c r="U61" s="68" t="s">
        <v>354</v>
      </c>
      <c r="V61" s="58" t="s">
        <v>363</v>
      </c>
      <c r="W61" s="666">
        <v>43724</v>
      </c>
      <c r="X61" s="666">
        <v>43830</v>
      </c>
      <c r="Y61" s="65"/>
      <c r="Z61" s="57"/>
      <c r="AA61" s="70">
        <f t="shared" si="1"/>
        <v>43830</v>
      </c>
      <c r="AB61" s="95"/>
      <c r="AC61" s="588"/>
      <c r="AD61" s="97"/>
      <c r="AE61" s="98"/>
      <c r="AF61" s="210"/>
      <c r="AG61" s="210"/>
      <c r="AH61" s="210"/>
      <c r="AI61" s="211"/>
      <c r="AJ61" s="71">
        <v>43799</v>
      </c>
      <c r="AK61" s="212"/>
      <c r="AL61" s="213"/>
      <c r="AM61" s="154">
        <v>43809</v>
      </c>
      <c r="AN61" s="277" t="s">
        <v>470</v>
      </c>
      <c r="AO61" s="155" t="s">
        <v>105</v>
      </c>
      <c r="AP61" s="79">
        <f>+AL61/S61</f>
        <v>0</v>
      </c>
      <c r="AQ61" s="158" t="s">
        <v>139</v>
      </c>
      <c r="AR61" s="76">
        <v>44043</v>
      </c>
      <c r="AS61" s="155" t="s">
        <v>445</v>
      </c>
      <c r="AT61" s="158"/>
      <c r="AU61" s="154">
        <v>44067</v>
      </c>
      <c r="AV61" s="159" t="s">
        <v>471</v>
      </c>
      <c r="AW61" s="155" t="s">
        <v>99</v>
      </c>
      <c r="AX61" s="199">
        <v>0</v>
      </c>
      <c r="AY61" s="158" t="s">
        <v>116</v>
      </c>
      <c r="AZ61" s="169"/>
      <c r="BA61" s="155"/>
      <c r="BB61" s="156"/>
      <c r="BC61" s="154"/>
      <c r="BD61" s="155"/>
      <c r="BE61" s="155"/>
      <c r="BF61" s="155"/>
      <c r="BG61" s="158"/>
      <c r="BH61" s="87"/>
      <c r="BI61" s="88"/>
      <c r="BJ61" s="89" t="s">
        <v>103</v>
      </c>
      <c r="BK61" s="155"/>
      <c r="BL61" s="165"/>
      <c r="BM61" s="166"/>
      <c r="BN61" s="93"/>
      <c r="BO61" s="86"/>
    </row>
    <row r="62" spans="2:67" s="21" customFormat="1" ht="47.25" customHeight="1">
      <c r="B62" s="143">
        <v>32</v>
      </c>
      <c r="C62" s="55">
        <f t="shared" si="2"/>
        <v>56</v>
      </c>
      <c r="D62" s="56" t="s">
        <v>78</v>
      </c>
      <c r="E62" s="89">
        <v>2019</v>
      </c>
      <c r="F62" s="89" t="s">
        <v>472</v>
      </c>
      <c r="G62" s="214">
        <v>43777</v>
      </c>
      <c r="H62" s="60" t="str">
        <f t="shared" si="5"/>
        <v xml:space="preserve">Gestión Administrativa </v>
      </c>
      <c r="I62" s="142"/>
      <c r="J62" s="143">
        <v>157</v>
      </c>
      <c r="K62" s="144" t="s">
        <v>473</v>
      </c>
      <c r="L62" s="145" t="s">
        <v>81</v>
      </c>
      <c r="M62" s="146" t="s">
        <v>474</v>
      </c>
      <c r="N62" s="146" t="s">
        <v>475</v>
      </c>
      <c r="O62" s="146" t="s">
        <v>476</v>
      </c>
      <c r="P62" s="167" t="s">
        <v>85</v>
      </c>
      <c r="Q62" s="146" t="s">
        <v>477</v>
      </c>
      <c r="R62" s="83"/>
      <c r="S62" s="215">
        <v>1</v>
      </c>
      <c r="T62" s="89" t="s">
        <v>478</v>
      </c>
      <c r="U62" s="167" t="s">
        <v>354</v>
      </c>
      <c r="V62" s="176" t="s">
        <v>479</v>
      </c>
      <c r="W62" s="666">
        <v>43787</v>
      </c>
      <c r="X62" s="666">
        <v>43799</v>
      </c>
      <c r="Y62" s="88"/>
      <c r="Z62" s="93"/>
      <c r="AA62" s="149">
        <f t="shared" si="1"/>
        <v>43799</v>
      </c>
      <c r="AB62" s="95"/>
      <c r="AC62" s="99"/>
      <c r="AD62" s="97"/>
      <c r="AE62" s="98"/>
      <c r="AF62" s="99"/>
      <c r="AG62" s="99"/>
      <c r="AH62" s="99"/>
      <c r="AI62" s="97"/>
      <c r="AJ62" s="71">
        <v>43799</v>
      </c>
      <c r="AK62" s="83"/>
      <c r="AL62" s="86"/>
      <c r="AM62" s="76">
        <v>43809</v>
      </c>
      <c r="AN62" s="587" t="s">
        <v>480</v>
      </c>
      <c r="AO62" s="83" t="s">
        <v>105</v>
      </c>
      <c r="AP62" s="79">
        <v>1</v>
      </c>
      <c r="AQ62" s="80" t="s">
        <v>100</v>
      </c>
      <c r="AR62" s="76"/>
      <c r="AS62" s="83"/>
      <c r="AT62" s="80"/>
      <c r="AU62" s="76">
        <v>44067</v>
      </c>
      <c r="AV62" s="587" t="s">
        <v>481</v>
      </c>
      <c r="AW62" s="155" t="s">
        <v>99</v>
      </c>
      <c r="AX62" s="188">
        <v>1</v>
      </c>
      <c r="AY62" s="80" t="s">
        <v>100</v>
      </c>
      <c r="AZ62" s="85"/>
      <c r="BA62" s="83"/>
      <c r="BB62" s="86"/>
      <c r="BC62" s="76"/>
      <c r="BD62" s="83"/>
      <c r="BE62" s="83"/>
      <c r="BF62" s="83"/>
      <c r="BG62" s="80"/>
      <c r="BH62" s="87"/>
      <c r="BI62" s="88"/>
      <c r="BJ62" s="89" t="s">
        <v>103</v>
      </c>
      <c r="BK62" s="183"/>
      <c r="BL62" s="91"/>
      <c r="BM62" s="92"/>
      <c r="BN62" s="93"/>
      <c r="BO62" s="86"/>
    </row>
    <row r="63" spans="2:67" s="21" customFormat="1" ht="47.25" customHeight="1">
      <c r="B63" s="143">
        <v>0</v>
      </c>
      <c r="C63" s="55">
        <f t="shared" si="2"/>
        <v>57</v>
      </c>
      <c r="D63" s="56" t="s">
        <v>78</v>
      </c>
      <c r="E63" s="89">
        <v>2019</v>
      </c>
      <c r="F63" s="89" t="s">
        <v>472</v>
      </c>
      <c r="G63" s="214">
        <v>43777</v>
      </c>
      <c r="H63" s="60" t="str">
        <f t="shared" si="5"/>
        <v xml:space="preserve">Gestión Administrativa </v>
      </c>
      <c r="I63" s="142"/>
      <c r="J63" s="143"/>
      <c r="K63" s="144" t="s">
        <v>473</v>
      </c>
      <c r="L63" s="145" t="s">
        <v>81</v>
      </c>
      <c r="M63" s="146" t="s">
        <v>474</v>
      </c>
      <c r="N63" s="146" t="s">
        <v>475</v>
      </c>
      <c r="O63" s="146" t="s">
        <v>476</v>
      </c>
      <c r="P63" s="167" t="s">
        <v>85</v>
      </c>
      <c r="Q63" s="146" t="s">
        <v>482</v>
      </c>
      <c r="R63" s="83"/>
      <c r="S63" s="215">
        <v>1</v>
      </c>
      <c r="T63" s="89" t="s">
        <v>483</v>
      </c>
      <c r="U63" s="167" t="s">
        <v>354</v>
      </c>
      <c r="V63" s="176" t="s">
        <v>479</v>
      </c>
      <c r="W63" s="666">
        <v>43787</v>
      </c>
      <c r="X63" s="666">
        <v>43799</v>
      </c>
      <c r="Y63" s="88"/>
      <c r="Z63" s="93"/>
      <c r="AA63" s="149">
        <f t="shared" si="1"/>
        <v>43799</v>
      </c>
      <c r="AB63" s="95"/>
      <c r="AC63" s="99"/>
      <c r="AD63" s="97"/>
      <c r="AE63" s="98"/>
      <c r="AF63" s="99"/>
      <c r="AG63" s="99"/>
      <c r="AH63" s="99"/>
      <c r="AI63" s="97"/>
      <c r="AJ63" s="71">
        <v>43799</v>
      </c>
      <c r="AK63" s="83"/>
      <c r="AL63" s="86"/>
      <c r="AM63" s="76">
        <v>43809</v>
      </c>
      <c r="AN63" s="587" t="s">
        <v>484</v>
      </c>
      <c r="AO63" s="83" t="s">
        <v>105</v>
      </c>
      <c r="AP63" s="79">
        <v>1</v>
      </c>
      <c r="AQ63" s="80" t="s">
        <v>100</v>
      </c>
      <c r="AR63" s="76"/>
      <c r="AS63" s="83"/>
      <c r="AT63" s="80"/>
      <c r="AU63" s="76">
        <v>44067</v>
      </c>
      <c r="AV63" s="587" t="s">
        <v>485</v>
      </c>
      <c r="AW63" s="155" t="s">
        <v>99</v>
      </c>
      <c r="AX63" s="188">
        <v>1</v>
      </c>
      <c r="AY63" s="80" t="s">
        <v>100</v>
      </c>
      <c r="AZ63" s="85"/>
      <c r="BA63" s="83"/>
      <c r="BB63" s="86"/>
      <c r="BC63" s="76"/>
      <c r="BD63" s="83"/>
      <c r="BE63" s="83"/>
      <c r="BF63" s="83"/>
      <c r="BG63" s="80"/>
      <c r="BH63" s="87"/>
      <c r="BI63" s="88"/>
      <c r="BJ63" s="89" t="s">
        <v>103</v>
      </c>
      <c r="BK63" s="183"/>
      <c r="BL63" s="91"/>
      <c r="BM63" s="92"/>
      <c r="BN63" s="93"/>
      <c r="BO63" s="86"/>
    </row>
    <row r="64" spans="2:67" s="21" customFormat="1" ht="47.25" customHeight="1">
      <c r="B64" s="143">
        <v>33</v>
      </c>
      <c r="C64" s="55">
        <f t="shared" si="2"/>
        <v>58</v>
      </c>
      <c r="D64" s="56" t="s">
        <v>78</v>
      </c>
      <c r="E64" s="89">
        <v>2019</v>
      </c>
      <c r="F64" s="89" t="s">
        <v>472</v>
      </c>
      <c r="G64" s="214">
        <v>43777</v>
      </c>
      <c r="H64" s="60" t="str">
        <f t="shared" si="5"/>
        <v xml:space="preserve">Gestión Administrativa </v>
      </c>
      <c r="I64" s="142"/>
      <c r="J64" s="143">
        <v>158</v>
      </c>
      <c r="K64" s="144" t="s">
        <v>486</v>
      </c>
      <c r="L64" s="145" t="s">
        <v>81</v>
      </c>
      <c r="M64" s="146" t="s">
        <v>487</v>
      </c>
      <c r="N64" s="146" t="s">
        <v>487</v>
      </c>
      <c r="O64" s="146" t="s">
        <v>488</v>
      </c>
      <c r="P64" s="167" t="s">
        <v>85</v>
      </c>
      <c r="Q64" s="146" t="s">
        <v>489</v>
      </c>
      <c r="R64" s="83"/>
      <c r="S64" s="216">
        <v>1</v>
      </c>
      <c r="T64" s="89" t="s">
        <v>490</v>
      </c>
      <c r="U64" s="167" t="s">
        <v>354</v>
      </c>
      <c r="V64" s="176" t="s">
        <v>491</v>
      </c>
      <c r="W64" s="666">
        <v>43800</v>
      </c>
      <c r="X64" s="666">
        <v>44196</v>
      </c>
      <c r="Y64" s="88"/>
      <c r="Z64" s="93"/>
      <c r="AA64" s="149">
        <f t="shared" si="1"/>
        <v>44196</v>
      </c>
      <c r="AB64" s="95"/>
      <c r="AC64" s="99"/>
      <c r="AD64" s="97"/>
      <c r="AE64" s="98"/>
      <c r="AF64" s="210"/>
      <c r="AG64" s="210"/>
      <c r="AH64" s="210"/>
      <c r="AI64" s="211"/>
      <c r="AJ64" s="71">
        <v>43799</v>
      </c>
      <c r="AK64" s="155"/>
      <c r="AL64" s="217"/>
      <c r="AM64" s="154">
        <v>43809</v>
      </c>
      <c r="AN64" s="277" t="s">
        <v>492</v>
      </c>
      <c r="AO64" s="155" t="s">
        <v>105</v>
      </c>
      <c r="AP64" s="79">
        <f>+AL64/S64</f>
        <v>0</v>
      </c>
      <c r="AQ64" s="158" t="s">
        <v>139</v>
      </c>
      <c r="AR64" s="76">
        <v>44043</v>
      </c>
      <c r="AS64" s="155" t="s">
        <v>445</v>
      </c>
      <c r="AT64" s="158"/>
      <c r="AU64" s="154">
        <v>44067</v>
      </c>
      <c r="AV64" s="159" t="s">
        <v>493</v>
      </c>
      <c r="AW64" s="155" t="s">
        <v>99</v>
      </c>
      <c r="AX64" s="199">
        <v>0</v>
      </c>
      <c r="AY64" s="158" t="s">
        <v>93</v>
      </c>
      <c r="AZ64" s="169"/>
      <c r="BA64" s="155"/>
      <c r="BB64" s="156"/>
      <c r="BC64" s="154"/>
      <c r="BD64" s="155"/>
      <c r="BE64" s="155"/>
      <c r="BF64" s="155"/>
      <c r="BG64" s="158"/>
      <c r="BH64" s="87"/>
      <c r="BI64" s="88"/>
      <c r="BJ64" s="89" t="s">
        <v>103</v>
      </c>
      <c r="BK64" s="155"/>
      <c r="BL64" s="165"/>
      <c r="BM64" s="166"/>
      <c r="BN64" s="93"/>
      <c r="BO64" s="86"/>
    </row>
    <row r="65" spans="1:67" s="21" customFormat="1" ht="47.25" customHeight="1">
      <c r="B65" s="143">
        <v>34</v>
      </c>
      <c r="C65" s="55">
        <f t="shared" si="2"/>
        <v>59</v>
      </c>
      <c r="D65" s="56" t="s">
        <v>78</v>
      </c>
      <c r="E65" s="89">
        <v>2019</v>
      </c>
      <c r="F65" s="89" t="s">
        <v>494</v>
      </c>
      <c r="G65" s="142">
        <v>43783</v>
      </c>
      <c r="H65" s="60" t="str">
        <f t="shared" si="5"/>
        <v xml:space="preserve">Gestión Administrativa </v>
      </c>
      <c r="I65" s="142"/>
      <c r="J65" s="143">
        <v>161</v>
      </c>
      <c r="K65" s="144" t="s">
        <v>495</v>
      </c>
      <c r="L65" s="145" t="s">
        <v>81</v>
      </c>
      <c r="M65" s="146" t="s">
        <v>496</v>
      </c>
      <c r="N65" s="146" t="s">
        <v>497</v>
      </c>
      <c r="O65" s="146" t="s">
        <v>498</v>
      </c>
      <c r="P65" s="88" t="s">
        <v>85</v>
      </c>
      <c r="Q65" s="146" t="s">
        <v>499</v>
      </c>
      <c r="R65" s="83"/>
      <c r="S65" s="78">
        <v>2</v>
      </c>
      <c r="T65" s="89" t="s">
        <v>111</v>
      </c>
      <c r="U65" s="167" t="s">
        <v>354</v>
      </c>
      <c r="V65" s="218" t="s">
        <v>363</v>
      </c>
      <c r="W65" s="673">
        <v>43801</v>
      </c>
      <c r="X65" s="674">
        <v>43830</v>
      </c>
      <c r="Y65" s="88"/>
      <c r="Z65" s="93"/>
      <c r="AA65" s="149">
        <v>43830</v>
      </c>
      <c r="AB65" s="95"/>
      <c r="AC65" s="99"/>
      <c r="AD65" s="97"/>
      <c r="AE65" s="98"/>
      <c r="AF65" s="210"/>
      <c r="AG65" s="210"/>
      <c r="AH65" s="210"/>
      <c r="AI65" s="211"/>
      <c r="AJ65" s="71">
        <v>43799</v>
      </c>
      <c r="AK65" s="155"/>
      <c r="AL65" s="217"/>
      <c r="AM65" s="154">
        <v>43809</v>
      </c>
      <c r="AN65" s="277" t="s">
        <v>492</v>
      </c>
      <c r="AO65" s="155" t="s">
        <v>105</v>
      </c>
      <c r="AP65" s="79">
        <f>+AL65/S65</f>
        <v>0</v>
      </c>
      <c r="AQ65" s="158" t="s">
        <v>139</v>
      </c>
      <c r="AR65" s="76">
        <v>44043</v>
      </c>
      <c r="AS65" s="155" t="s">
        <v>445</v>
      </c>
      <c r="AT65" s="158"/>
      <c r="AU65" s="154">
        <v>44067</v>
      </c>
      <c r="AV65" s="81" t="s">
        <v>500</v>
      </c>
      <c r="AW65" s="83" t="s">
        <v>99</v>
      </c>
      <c r="AX65" s="188">
        <v>1</v>
      </c>
      <c r="AY65" s="158" t="s">
        <v>100</v>
      </c>
      <c r="AZ65" s="169"/>
      <c r="BA65" s="155"/>
      <c r="BB65" s="156"/>
      <c r="BC65" s="154"/>
      <c r="BD65" s="155"/>
      <c r="BE65" s="155"/>
      <c r="BF65" s="155"/>
      <c r="BG65" s="158"/>
      <c r="BH65" s="87"/>
      <c r="BI65" s="88"/>
      <c r="BJ65" s="89" t="s">
        <v>103</v>
      </c>
      <c r="BK65" s="155"/>
      <c r="BL65" s="165"/>
      <c r="BM65" s="166"/>
      <c r="BN65" s="93"/>
      <c r="BO65" s="86"/>
    </row>
    <row r="66" spans="1:67" s="21" customFormat="1" ht="47.25" customHeight="1">
      <c r="B66" s="143">
        <v>35</v>
      </c>
      <c r="C66" s="55">
        <f t="shared" si="2"/>
        <v>60</v>
      </c>
      <c r="D66" s="56" t="s">
        <v>78</v>
      </c>
      <c r="E66" s="89">
        <v>2019</v>
      </c>
      <c r="F66" s="89" t="s">
        <v>494</v>
      </c>
      <c r="G66" s="142">
        <v>43783</v>
      </c>
      <c r="H66" s="60" t="str">
        <f t="shared" si="5"/>
        <v xml:space="preserve">Gestión Administrativa </v>
      </c>
      <c r="I66" s="142"/>
      <c r="J66" s="143">
        <v>162</v>
      </c>
      <c r="K66" s="144" t="s">
        <v>501</v>
      </c>
      <c r="L66" s="145" t="s">
        <v>81</v>
      </c>
      <c r="M66" s="146" t="s">
        <v>502</v>
      </c>
      <c r="N66" s="146" t="s">
        <v>503</v>
      </c>
      <c r="O66" s="146" t="s">
        <v>450</v>
      </c>
      <c r="P66" s="88" t="s">
        <v>85</v>
      </c>
      <c r="Q66" s="146" t="s">
        <v>451</v>
      </c>
      <c r="R66" s="83"/>
      <c r="S66" s="78">
        <v>4</v>
      </c>
      <c r="T66" s="89" t="s">
        <v>111</v>
      </c>
      <c r="U66" s="167" t="s">
        <v>354</v>
      </c>
      <c r="V66" s="218" t="s">
        <v>363</v>
      </c>
      <c r="W66" s="673">
        <v>43801</v>
      </c>
      <c r="X66" s="674">
        <v>43830</v>
      </c>
      <c r="Y66" s="88"/>
      <c r="Z66" s="93"/>
      <c r="AA66" s="149">
        <v>43830</v>
      </c>
      <c r="AB66" s="95"/>
      <c r="AC66" s="99"/>
      <c r="AD66" s="97"/>
      <c r="AE66" s="98"/>
      <c r="AF66" s="210"/>
      <c r="AG66" s="210"/>
      <c r="AH66" s="210"/>
      <c r="AI66" s="211"/>
      <c r="AJ66" s="71">
        <v>43799</v>
      </c>
      <c r="AK66" s="155"/>
      <c r="AL66" s="217"/>
      <c r="AM66" s="154">
        <v>43809</v>
      </c>
      <c r="AN66" s="277" t="s">
        <v>492</v>
      </c>
      <c r="AO66" s="155" t="s">
        <v>105</v>
      </c>
      <c r="AP66" s="79">
        <f>+AL66/S66</f>
        <v>0</v>
      </c>
      <c r="AQ66" s="158" t="s">
        <v>139</v>
      </c>
      <c r="AR66" s="76">
        <v>44043</v>
      </c>
      <c r="AS66" s="155" t="s">
        <v>445</v>
      </c>
      <c r="AT66" s="158"/>
      <c r="AU66" s="154">
        <v>44067</v>
      </c>
      <c r="AV66" s="146" t="s">
        <v>504</v>
      </c>
      <c r="AW66" s="155" t="s">
        <v>99</v>
      </c>
      <c r="AX66" s="199">
        <v>0</v>
      </c>
      <c r="AY66" s="158" t="s">
        <v>116</v>
      </c>
      <c r="AZ66" s="169"/>
      <c r="BA66" s="155"/>
      <c r="BB66" s="156"/>
      <c r="BC66" s="154"/>
      <c r="BD66" s="155"/>
      <c r="BE66" s="155"/>
      <c r="BF66" s="155"/>
      <c r="BG66" s="158"/>
      <c r="BH66" s="87"/>
      <c r="BI66" s="88"/>
      <c r="BJ66" s="89" t="s">
        <v>103</v>
      </c>
      <c r="BK66" s="155"/>
      <c r="BL66" s="165"/>
      <c r="BM66" s="166"/>
      <c r="BN66" s="93"/>
      <c r="BO66" s="86"/>
    </row>
    <row r="67" spans="1:67" s="21" customFormat="1" ht="47.25" customHeight="1">
      <c r="B67" s="143">
        <v>36</v>
      </c>
      <c r="C67" s="55">
        <f t="shared" si="2"/>
        <v>61</v>
      </c>
      <c r="D67" s="56" t="s">
        <v>78</v>
      </c>
      <c r="E67" s="89">
        <v>2019</v>
      </c>
      <c r="F67" s="89" t="s">
        <v>494</v>
      </c>
      <c r="G67" s="142">
        <v>43783</v>
      </c>
      <c r="H67" s="60" t="str">
        <f t="shared" si="5"/>
        <v xml:space="preserve">Gestión Administrativa </v>
      </c>
      <c r="I67" s="142"/>
      <c r="J67" s="143">
        <v>163</v>
      </c>
      <c r="K67" s="144" t="s">
        <v>505</v>
      </c>
      <c r="L67" s="145" t="s">
        <v>81</v>
      </c>
      <c r="M67" s="146" t="s">
        <v>467</v>
      </c>
      <c r="N67" s="146" t="s">
        <v>467</v>
      </c>
      <c r="O67" s="146" t="s">
        <v>468</v>
      </c>
      <c r="P67" s="88" t="s">
        <v>85</v>
      </c>
      <c r="Q67" s="146" t="s">
        <v>469</v>
      </c>
      <c r="R67" s="83"/>
      <c r="S67" s="78">
        <v>3</v>
      </c>
      <c r="T67" s="89" t="s">
        <v>111</v>
      </c>
      <c r="U67" s="167" t="s">
        <v>354</v>
      </c>
      <c r="V67" s="218" t="s">
        <v>363</v>
      </c>
      <c r="W67" s="673">
        <v>43801</v>
      </c>
      <c r="X67" s="674">
        <v>43920</v>
      </c>
      <c r="Y67" s="88"/>
      <c r="Z67" s="93"/>
      <c r="AA67" s="149">
        <v>43920</v>
      </c>
      <c r="AB67" s="95"/>
      <c r="AC67" s="99"/>
      <c r="AD67" s="97"/>
      <c r="AE67" s="98"/>
      <c r="AF67" s="210"/>
      <c r="AG67" s="210"/>
      <c r="AH67" s="210"/>
      <c r="AI67" s="211"/>
      <c r="AJ67" s="71">
        <v>43799</v>
      </c>
      <c r="AK67" s="155"/>
      <c r="AL67" s="217"/>
      <c r="AM67" s="154">
        <v>43809</v>
      </c>
      <c r="AN67" s="277" t="s">
        <v>492</v>
      </c>
      <c r="AO67" s="155" t="s">
        <v>105</v>
      </c>
      <c r="AP67" s="79">
        <f>+AL67/S67</f>
        <v>0</v>
      </c>
      <c r="AQ67" s="158" t="s">
        <v>139</v>
      </c>
      <c r="AR67" s="76">
        <v>44043</v>
      </c>
      <c r="AS67" s="155" t="s">
        <v>445</v>
      </c>
      <c r="AT67" s="158"/>
      <c r="AU67" s="154">
        <v>44067</v>
      </c>
      <c r="AV67" s="146" t="s">
        <v>506</v>
      </c>
      <c r="AW67" s="155" t="s">
        <v>99</v>
      </c>
      <c r="AX67" s="199">
        <v>0</v>
      </c>
      <c r="AY67" s="158" t="s">
        <v>116</v>
      </c>
      <c r="AZ67" s="169"/>
      <c r="BA67" s="155"/>
      <c r="BB67" s="156"/>
      <c r="BC67" s="154"/>
      <c r="BD67" s="155"/>
      <c r="BE67" s="155"/>
      <c r="BF67" s="155"/>
      <c r="BG67" s="158"/>
      <c r="BH67" s="87"/>
      <c r="BI67" s="88"/>
      <c r="BJ67" s="89" t="s">
        <v>103</v>
      </c>
      <c r="BK67" s="155"/>
      <c r="BL67" s="165"/>
      <c r="BM67" s="166"/>
      <c r="BN67" s="161"/>
      <c r="BO67" s="156"/>
    </row>
    <row r="68" spans="1:67" s="21" customFormat="1" ht="80.099999999999994" customHeight="1">
      <c r="B68" s="93">
        <v>37</v>
      </c>
      <c r="C68" s="55">
        <f t="shared" si="2"/>
        <v>62</v>
      </c>
      <c r="D68" s="56" t="s">
        <v>78</v>
      </c>
      <c r="E68" s="89">
        <v>2019</v>
      </c>
      <c r="F68" s="89" t="s">
        <v>210</v>
      </c>
      <c r="G68" s="142"/>
      <c r="H68" s="60"/>
      <c r="I68" s="142"/>
      <c r="J68" s="143"/>
      <c r="K68" s="144" t="s">
        <v>507</v>
      </c>
      <c r="L68" s="145" t="s">
        <v>81</v>
      </c>
      <c r="M68" s="146" t="s">
        <v>212</v>
      </c>
      <c r="N68" s="146" t="s">
        <v>213</v>
      </c>
      <c r="O68" s="146" t="s">
        <v>214</v>
      </c>
      <c r="P68" s="88" t="s">
        <v>85</v>
      </c>
      <c r="Q68" s="146" t="s">
        <v>508</v>
      </c>
      <c r="R68" s="155"/>
      <c r="S68" s="89">
        <v>6</v>
      </c>
      <c r="T68" s="197" t="s">
        <v>310</v>
      </c>
      <c r="U68" s="148" t="s">
        <v>354</v>
      </c>
      <c r="V68" s="197" t="s">
        <v>509</v>
      </c>
      <c r="W68" s="668">
        <v>43801</v>
      </c>
      <c r="X68" s="668">
        <v>43920</v>
      </c>
      <c r="Y68" s="88"/>
      <c r="Z68" s="93"/>
      <c r="AA68" s="149">
        <f t="shared" ref="AA68:AA131" si="8">IF(X68="","",(X68+Z68))</f>
        <v>43920</v>
      </c>
      <c r="AB68" s="150"/>
      <c r="AC68" s="151"/>
      <c r="AD68" s="152"/>
      <c r="AE68" s="153"/>
      <c r="AF68" s="155"/>
      <c r="AG68" s="155"/>
      <c r="AH68" s="155"/>
      <c r="AI68" s="158"/>
      <c r="AJ68" s="154"/>
      <c r="AK68" s="155"/>
      <c r="AL68" s="217"/>
      <c r="AM68" s="154"/>
      <c r="AN68" s="157"/>
      <c r="AO68" s="155"/>
      <c r="AP68" s="155"/>
      <c r="AQ68" s="158"/>
      <c r="AR68" s="76">
        <v>44043</v>
      </c>
      <c r="AS68" s="179" t="s">
        <v>510</v>
      </c>
      <c r="AT68" s="200">
        <f>1/6</f>
        <v>0.16666666666666666</v>
      </c>
      <c r="AU68" s="154">
        <v>44062</v>
      </c>
      <c r="AV68" s="219" t="s">
        <v>511</v>
      </c>
      <c r="AW68" s="155" t="s">
        <v>99</v>
      </c>
      <c r="AX68" s="199">
        <v>0.17</v>
      </c>
      <c r="AY68" s="158" t="s">
        <v>116</v>
      </c>
      <c r="AZ68" s="169"/>
      <c r="BA68" s="155"/>
      <c r="BB68" s="156"/>
      <c r="BC68" s="154"/>
      <c r="BD68" s="155"/>
      <c r="BE68" s="155"/>
      <c r="BF68" s="155"/>
      <c r="BG68" s="158"/>
      <c r="BH68" s="87"/>
      <c r="BI68" s="88"/>
      <c r="BJ68" s="161" t="s">
        <v>103</v>
      </c>
      <c r="BK68" s="155"/>
      <c r="BL68" s="165"/>
      <c r="BM68" s="166"/>
      <c r="BN68" s="161"/>
      <c r="BO68" s="156"/>
    </row>
    <row r="69" spans="1:67" s="21" customFormat="1" ht="47.25" customHeight="1">
      <c r="B69" s="93">
        <v>0</v>
      </c>
      <c r="C69" s="55">
        <f t="shared" si="2"/>
        <v>63</v>
      </c>
      <c r="D69" s="56" t="s">
        <v>78</v>
      </c>
      <c r="E69" s="89">
        <v>2019</v>
      </c>
      <c r="F69" s="89" t="s">
        <v>210</v>
      </c>
      <c r="G69" s="142"/>
      <c r="H69" s="60"/>
      <c r="I69" s="142"/>
      <c r="J69" s="143"/>
      <c r="K69" s="144" t="s">
        <v>507</v>
      </c>
      <c r="L69" s="145" t="s">
        <v>81</v>
      </c>
      <c r="M69" s="146" t="s">
        <v>212</v>
      </c>
      <c r="N69" s="146" t="s">
        <v>213</v>
      </c>
      <c r="O69" s="146" t="s">
        <v>214</v>
      </c>
      <c r="P69" s="88" t="s">
        <v>85</v>
      </c>
      <c r="Q69" s="146" t="s">
        <v>512</v>
      </c>
      <c r="R69" s="155"/>
      <c r="S69" s="216">
        <v>1</v>
      </c>
      <c r="T69" s="197" t="s">
        <v>513</v>
      </c>
      <c r="U69" s="148" t="s">
        <v>354</v>
      </c>
      <c r="V69" s="197" t="s">
        <v>509</v>
      </c>
      <c r="W69" s="668">
        <v>43801</v>
      </c>
      <c r="X69" s="668">
        <v>44012</v>
      </c>
      <c r="Y69" s="88"/>
      <c r="Z69" s="93"/>
      <c r="AA69" s="149">
        <f t="shared" si="8"/>
        <v>44012</v>
      </c>
      <c r="AB69" s="150"/>
      <c r="AC69" s="151"/>
      <c r="AD69" s="152"/>
      <c r="AE69" s="153"/>
      <c r="AF69" s="155"/>
      <c r="AG69" s="155"/>
      <c r="AH69" s="155"/>
      <c r="AI69" s="158"/>
      <c r="AJ69" s="154"/>
      <c r="AK69" s="155"/>
      <c r="AL69" s="217"/>
      <c r="AM69" s="154"/>
      <c r="AN69" s="157"/>
      <c r="AO69" s="155"/>
      <c r="AP69" s="155"/>
      <c r="AQ69" s="158"/>
      <c r="AR69" s="76">
        <v>44043</v>
      </c>
      <c r="AS69" s="179" t="s">
        <v>514</v>
      </c>
      <c r="AT69" s="200">
        <v>1</v>
      </c>
      <c r="AU69" s="154">
        <v>44062</v>
      </c>
      <c r="AV69" s="146" t="s">
        <v>515</v>
      </c>
      <c r="AW69" s="155" t="s">
        <v>99</v>
      </c>
      <c r="AX69" s="199">
        <v>1</v>
      </c>
      <c r="AY69" s="158" t="s">
        <v>100</v>
      </c>
      <c r="AZ69" s="169"/>
      <c r="BA69" s="155"/>
      <c r="BB69" s="156"/>
      <c r="BC69" s="154"/>
      <c r="BD69" s="155"/>
      <c r="BE69" s="155"/>
      <c r="BF69" s="155"/>
      <c r="BG69" s="158"/>
      <c r="BH69" s="87"/>
      <c r="BI69" s="88"/>
      <c r="BJ69" s="161" t="s">
        <v>103</v>
      </c>
      <c r="BK69" s="155"/>
      <c r="BL69" s="165"/>
      <c r="BM69" s="166"/>
      <c r="BN69" s="161"/>
      <c r="BO69" s="156"/>
    </row>
    <row r="70" spans="1:67" s="21" customFormat="1" ht="96.95" customHeight="1">
      <c r="B70" s="93">
        <v>0</v>
      </c>
      <c r="C70" s="55">
        <f t="shared" si="2"/>
        <v>64</v>
      </c>
      <c r="D70" s="56" t="s">
        <v>78</v>
      </c>
      <c r="E70" s="89">
        <v>2019</v>
      </c>
      <c r="F70" s="89" t="s">
        <v>210</v>
      </c>
      <c r="G70" s="142"/>
      <c r="H70" s="60"/>
      <c r="I70" s="142"/>
      <c r="J70" s="143"/>
      <c r="K70" s="144" t="s">
        <v>507</v>
      </c>
      <c r="L70" s="145" t="s">
        <v>81</v>
      </c>
      <c r="M70" s="146" t="s">
        <v>212</v>
      </c>
      <c r="N70" s="146" t="s">
        <v>213</v>
      </c>
      <c r="O70" s="146" t="s">
        <v>214</v>
      </c>
      <c r="P70" s="88" t="s">
        <v>85</v>
      </c>
      <c r="Q70" s="146" t="s">
        <v>516</v>
      </c>
      <c r="R70" s="155"/>
      <c r="S70" s="216">
        <v>1</v>
      </c>
      <c r="T70" s="197" t="s">
        <v>517</v>
      </c>
      <c r="U70" s="148" t="s">
        <v>354</v>
      </c>
      <c r="V70" s="197" t="s">
        <v>509</v>
      </c>
      <c r="W70" s="668">
        <v>43801</v>
      </c>
      <c r="X70" s="668">
        <v>44012</v>
      </c>
      <c r="Y70" s="88"/>
      <c r="Z70" s="93"/>
      <c r="AA70" s="149">
        <f t="shared" si="8"/>
        <v>44012</v>
      </c>
      <c r="AB70" s="150"/>
      <c r="AC70" s="151"/>
      <c r="AD70" s="152"/>
      <c r="AE70" s="153"/>
      <c r="AF70" s="155"/>
      <c r="AG70" s="155"/>
      <c r="AH70" s="155"/>
      <c r="AI70" s="158"/>
      <c r="AJ70" s="154"/>
      <c r="AK70" s="155"/>
      <c r="AL70" s="217"/>
      <c r="AM70" s="154"/>
      <c r="AN70" s="157"/>
      <c r="AO70" s="155"/>
      <c r="AP70" s="155"/>
      <c r="AQ70" s="158"/>
      <c r="AR70" s="76">
        <v>44043</v>
      </c>
      <c r="AS70" s="179" t="s">
        <v>518</v>
      </c>
      <c r="AT70" s="200">
        <v>1</v>
      </c>
      <c r="AU70" s="220">
        <v>44062</v>
      </c>
      <c r="AV70" s="179" t="s">
        <v>519</v>
      </c>
      <c r="AW70" s="219" t="s">
        <v>99</v>
      </c>
      <c r="AX70" s="199">
        <v>1</v>
      </c>
      <c r="AY70" s="158" t="s">
        <v>100</v>
      </c>
      <c r="AZ70" s="169"/>
      <c r="BA70" s="155"/>
      <c r="BB70" s="156"/>
      <c r="BC70" s="154"/>
      <c r="BD70" s="155"/>
      <c r="BE70" s="155"/>
      <c r="BF70" s="155"/>
      <c r="BG70" s="158"/>
      <c r="BH70" s="87"/>
      <c r="BI70" s="88"/>
      <c r="BJ70" s="161" t="s">
        <v>103</v>
      </c>
      <c r="BK70" s="155"/>
      <c r="BL70" s="165"/>
      <c r="BM70" s="166"/>
      <c r="BN70" s="161"/>
      <c r="BO70" s="156"/>
    </row>
    <row r="71" spans="1:67" s="21" customFormat="1" ht="47.25" customHeight="1">
      <c r="B71" s="93">
        <v>38</v>
      </c>
      <c r="C71" s="55">
        <f t="shared" si="2"/>
        <v>65</v>
      </c>
      <c r="D71" s="56" t="s">
        <v>78</v>
      </c>
      <c r="E71" s="89">
        <v>2019</v>
      </c>
      <c r="F71" s="89" t="s">
        <v>210</v>
      </c>
      <c r="G71" s="142"/>
      <c r="H71" s="60"/>
      <c r="I71" s="142"/>
      <c r="J71" s="143"/>
      <c r="K71" s="144" t="s">
        <v>507</v>
      </c>
      <c r="L71" s="145" t="s">
        <v>81</v>
      </c>
      <c r="M71" s="146" t="s">
        <v>212</v>
      </c>
      <c r="N71" s="146" t="s">
        <v>520</v>
      </c>
      <c r="O71" s="146" t="s">
        <v>521</v>
      </c>
      <c r="P71" s="88" t="s">
        <v>85</v>
      </c>
      <c r="Q71" s="146" t="s">
        <v>522</v>
      </c>
      <c r="R71" s="155"/>
      <c r="S71" s="216">
        <v>1</v>
      </c>
      <c r="T71" s="197" t="s">
        <v>523</v>
      </c>
      <c r="U71" s="148" t="s">
        <v>354</v>
      </c>
      <c r="V71" s="197" t="s">
        <v>524</v>
      </c>
      <c r="W71" s="668">
        <v>43801</v>
      </c>
      <c r="X71" s="668">
        <v>44012</v>
      </c>
      <c r="Y71" s="88"/>
      <c r="Z71" s="93"/>
      <c r="AA71" s="149">
        <f t="shared" si="8"/>
        <v>44012</v>
      </c>
      <c r="AB71" s="150"/>
      <c r="AC71" s="151"/>
      <c r="AD71" s="152"/>
      <c r="AE71" s="153"/>
      <c r="AF71" s="155"/>
      <c r="AG71" s="155"/>
      <c r="AH71" s="155"/>
      <c r="AI71" s="158"/>
      <c r="AJ71" s="154"/>
      <c r="AK71" s="155"/>
      <c r="AL71" s="217"/>
      <c r="AM71" s="154"/>
      <c r="AN71" s="157"/>
      <c r="AO71" s="155"/>
      <c r="AP71" s="155"/>
      <c r="AQ71" s="158"/>
      <c r="AR71" s="76">
        <v>44043</v>
      </c>
      <c r="AS71" s="179" t="s">
        <v>525</v>
      </c>
      <c r="AT71" s="200" t="s">
        <v>526</v>
      </c>
      <c r="AU71" s="154">
        <v>44062</v>
      </c>
      <c r="AV71" s="219" t="s">
        <v>527</v>
      </c>
      <c r="AW71" s="219" t="s">
        <v>99</v>
      </c>
      <c r="AX71" s="199">
        <v>1</v>
      </c>
      <c r="AY71" s="158" t="s">
        <v>100</v>
      </c>
      <c r="AZ71" s="169"/>
      <c r="BA71" s="155"/>
      <c r="BB71" s="156"/>
      <c r="BC71" s="154"/>
      <c r="BD71" s="155"/>
      <c r="BE71" s="155"/>
      <c r="BF71" s="155"/>
      <c r="BG71" s="158"/>
      <c r="BH71" s="87"/>
      <c r="BI71" s="88"/>
      <c r="BJ71" s="161" t="s">
        <v>103</v>
      </c>
      <c r="BK71" s="155"/>
      <c r="BL71" s="165"/>
      <c r="BM71" s="166"/>
      <c r="BN71" s="161"/>
      <c r="BO71" s="156"/>
    </row>
    <row r="72" spans="1:67" s="21" customFormat="1" ht="47.25" customHeight="1">
      <c r="B72" s="93">
        <v>39</v>
      </c>
      <c r="C72" s="55">
        <f t="shared" ref="C72:C135" si="9">1+C71</f>
        <v>66</v>
      </c>
      <c r="D72" s="56" t="s">
        <v>78</v>
      </c>
      <c r="E72" s="89">
        <v>2019</v>
      </c>
      <c r="F72" s="89" t="s">
        <v>210</v>
      </c>
      <c r="G72" s="142"/>
      <c r="H72" s="60"/>
      <c r="I72" s="142"/>
      <c r="J72" s="143"/>
      <c r="K72" s="144" t="s">
        <v>528</v>
      </c>
      <c r="L72" s="145" t="s">
        <v>81</v>
      </c>
      <c r="M72" s="146" t="s">
        <v>529</v>
      </c>
      <c r="N72" s="146" t="s">
        <v>530</v>
      </c>
      <c r="O72" s="146" t="s">
        <v>531</v>
      </c>
      <c r="P72" s="88" t="s">
        <v>85</v>
      </c>
      <c r="Q72" s="146" t="s">
        <v>532</v>
      </c>
      <c r="R72" s="155"/>
      <c r="S72" s="216">
        <v>1</v>
      </c>
      <c r="T72" s="197" t="s">
        <v>533</v>
      </c>
      <c r="U72" s="148" t="s">
        <v>354</v>
      </c>
      <c r="V72" s="197" t="s">
        <v>509</v>
      </c>
      <c r="W72" s="668">
        <v>43800</v>
      </c>
      <c r="X72" s="668">
        <v>44012</v>
      </c>
      <c r="Y72" s="88"/>
      <c r="Z72" s="93"/>
      <c r="AA72" s="149">
        <f t="shared" si="8"/>
        <v>44012</v>
      </c>
      <c r="AB72" s="150"/>
      <c r="AC72" s="151"/>
      <c r="AD72" s="152"/>
      <c r="AE72" s="153"/>
      <c r="AF72" s="155"/>
      <c r="AG72" s="155"/>
      <c r="AH72" s="155"/>
      <c r="AI72" s="158"/>
      <c r="AJ72" s="154"/>
      <c r="AK72" s="155"/>
      <c r="AL72" s="217"/>
      <c r="AM72" s="154"/>
      <c r="AN72" s="157"/>
      <c r="AO72" s="155"/>
      <c r="AP72" s="155"/>
      <c r="AQ72" s="158"/>
      <c r="AR72" s="76">
        <v>44043</v>
      </c>
      <c r="AS72" s="179" t="s">
        <v>534</v>
      </c>
      <c r="AT72" s="200">
        <v>1</v>
      </c>
      <c r="AU72" s="154">
        <v>44062</v>
      </c>
      <c r="AV72" s="219" t="s">
        <v>535</v>
      </c>
      <c r="AW72" s="155" t="s">
        <v>99</v>
      </c>
      <c r="AX72" s="199">
        <v>1</v>
      </c>
      <c r="AY72" s="158" t="s">
        <v>100</v>
      </c>
      <c r="AZ72" s="169"/>
      <c r="BA72" s="155"/>
      <c r="BB72" s="156"/>
      <c r="BC72" s="154"/>
      <c r="BD72" s="155"/>
      <c r="BE72" s="155"/>
      <c r="BF72" s="155"/>
      <c r="BG72" s="158"/>
      <c r="BH72" s="87"/>
      <c r="BI72" s="88"/>
      <c r="BJ72" s="161" t="s">
        <v>103</v>
      </c>
      <c r="BK72" s="155"/>
      <c r="BL72" s="165"/>
      <c r="BM72" s="166"/>
      <c r="BN72" s="161"/>
      <c r="BO72" s="156"/>
    </row>
    <row r="73" spans="1:67" s="21" customFormat="1" ht="47.25" customHeight="1">
      <c r="B73" s="93">
        <v>0</v>
      </c>
      <c r="C73" s="55">
        <f t="shared" si="9"/>
        <v>67</v>
      </c>
      <c r="D73" s="56" t="s">
        <v>78</v>
      </c>
      <c r="E73" s="89">
        <v>2019</v>
      </c>
      <c r="F73" s="89" t="s">
        <v>210</v>
      </c>
      <c r="G73" s="142"/>
      <c r="H73" s="60"/>
      <c r="I73" s="142"/>
      <c r="J73" s="143"/>
      <c r="K73" s="144" t="s">
        <v>528</v>
      </c>
      <c r="L73" s="145" t="s">
        <v>81</v>
      </c>
      <c r="M73" s="146" t="s">
        <v>529</v>
      </c>
      <c r="N73" s="146" t="s">
        <v>530</v>
      </c>
      <c r="O73" s="146" t="s">
        <v>531</v>
      </c>
      <c r="P73" s="88" t="s">
        <v>85</v>
      </c>
      <c r="Q73" s="146" t="s">
        <v>536</v>
      </c>
      <c r="R73" s="155"/>
      <c r="S73" s="597">
        <v>3</v>
      </c>
      <c r="T73" s="197" t="s">
        <v>310</v>
      </c>
      <c r="U73" s="148" t="s">
        <v>354</v>
      </c>
      <c r="V73" s="197" t="s">
        <v>509</v>
      </c>
      <c r="W73" s="668">
        <v>43801</v>
      </c>
      <c r="X73" s="668">
        <v>43830</v>
      </c>
      <c r="Y73" s="88"/>
      <c r="Z73" s="93"/>
      <c r="AA73" s="149">
        <f t="shared" si="8"/>
        <v>43830</v>
      </c>
      <c r="AB73" s="150"/>
      <c r="AC73" s="151"/>
      <c r="AD73" s="152"/>
      <c r="AE73" s="153"/>
      <c r="AF73" s="155"/>
      <c r="AG73" s="155"/>
      <c r="AH73" s="155"/>
      <c r="AI73" s="158"/>
      <c r="AJ73" s="154"/>
      <c r="AK73" s="155"/>
      <c r="AL73" s="217"/>
      <c r="AM73" s="154"/>
      <c r="AN73" s="157"/>
      <c r="AO73" s="155"/>
      <c r="AP73" s="155"/>
      <c r="AQ73" s="158"/>
      <c r="AR73" s="76">
        <v>44043</v>
      </c>
      <c r="AS73" s="159" t="s">
        <v>537</v>
      </c>
      <c r="AT73" s="200">
        <f>1/3</f>
        <v>0.33333333333333331</v>
      </c>
      <c r="AU73" s="154">
        <v>44062</v>
      </c>
      <c r="AV73" s="146" t="s">
        <v>538</v>
      </c>
      <c r="AW73" s="155" t="s">
        <v>99</v>
      </c>
      <c r="AX73" s="199">
        <v>0.66</v>
      </c>
      <c r="AY73" s="158" t="s">
        <v>116</v>
      </c>
      <c r="AZ73" s="169"/>
      <c r="BA73" s="155"/>
      <c r="BB73" s="156"/>
      <c r="BC73" s="154"/>
      <c r="BD73" s="155"/>
      <c r="BE73" s="155"/>
      <c r="BF73" s="155"/>
      <c r="BG73" s="158"/>
      <c r="BH73" s="87"/>
      <c r="BI73" s="88"/>
      <c r="BJ73" s="161" t="s">
        <v>103</v>
      </c>
      <c r="BK73" s="155"/>
      <c r="BL73" s="165"/>
      <c r="BM73" s="166"/>
      <c r="BN73" s="161"/>
      <c r="BO73" s="156"/>
    </row>
    <row r="74" spans="1:67" s="21" customFormat="1" ht="47.25" customHeight="1">
      <c r="B74" s="93">
        <v>40</v>
      </c>
      <c r="C74" s="55">
        <f t="shared" si="9"/>
        <v>68</v>
      </c>
      <c r="D74" s="167" t="s">
        <v>222</v>
      </c>
      <c r="E74" s="89">
        <v>2019</v>
      </c>
      <c r="F74" s="89" t="s">
        <v>223</v>
      </c>
      <c r="G74" s="142">
        <v>43811</v>
      </c>
      <c r="H74" s="60"/>
      <c r="I74" s="142"/>
      <c r="J74" s="143"/>
      <c r="K74" s="144" t="s">
        <v>224</v>
      </c>
      <c r="L74" s="145"/>
      <c r="M74" s="93" t="s">
        <v>108</v>
      </c>
      <c r="N74" s="146" t="s">
        <v>225</v>
      </c>
      <c r="O74" s="93" t="s">
        <v>108</v>
      </c>
      <c r="P74" s="88"/>
      <c r="Q74" s="146" t="s">
        <v>539</v>
      </c>
      <c r="R74" s="155"/>
      <c r="S74" s="168">
        <v>1</v>
      </c>
      <c r="T74" s="197" t="s">
        <v>540</v>
      </c>
      <c r="U74" s="167" t="s">
        <v>354</v>
      </c>
      <c r="V74" s="197" t="s">
        <v>509</v>
      </c>
      <c r="W74" s="669">
        <v>43831</v>
      </c>
      <c r="X74" s="668">
        <v>44195</v>
      </c>
      <c r="Y74" s="88"/>
      <c r="Z74" s="93"/>
      <c r="AA74" s="149">
        <f t="shared" si="8"/>
        <v>44195</v>
      </c>
      <c r="AB74" s="150"/>
      <c r="AC74" s="151"/>
      <c r="AD74" s="152"/>
      <c r="AE74" s="153"/>
      <c r="AF74" s="155"/>
      <c r="AG74" s="155"/>
      <c r="AH74" s="155"/>
      <c r="AI74" s="158"/>
      <c r="AJ74" s="154"/>
      <c r="AK74" s="155"/>
      <c r="AL74" s="217"/>
      <c r="AM74" s="154"/>
      <c r="AN74" s="157"/>
      <c r="AO74" s="155"/>
      <c r="AP74" s="155"/>
      <c r="AQ74" s="158"/>
      <c r="AR74" s="76">
        <v>44043</v>
      </c>
      <c r="AS74" s="159" t="s">
        <v>541</v>
      </c>
      <c r="AT74" s="200">
        <v>1</v>
      </c>
      <c r="AU74" s="169"/>
      <c r="AV74" s="155"/>
      <c r="AW74" s="155"/>
      <c r="AX74" s="155"/>
      <c r="AY74" s="158"/>
      <c r="AZ74" s="169"/>
      <c r="BA74" s="155"/>
      <c r="BB74" s="156"/>
      <c r="BC74" s="154"/>
      <c r="BD74" s="155"/>
      <c r="BE74" s="155"/>
      <c r="BF74" s="155"/>
      <c r="BG74" s="158"/>
      <c r="BH74" s="87"/>
      <c r="BI74" s="88"/>
      <c r="BJ74" s="161"/>
      <c r="BK74" s="155"/>
      <c r="BL74" s="165"/>
      <c r="BM74" s="166"/>
      <c r="BN74" s="161"/>
      <c r="BO74" s="156"/>
    </row>
    <row r="75" spans="1:67" s="21" customFormat="1" ht="47.25" customHeight="1">
      <c r="B75" s="93">
        <v>0</v>
      </c>
      <c r="C75" s="55">
        <f t="shared" si="9"/>
        <v>69</v>
      </c>
      <c r="D75" s="167" t="s">
        <v>222</v>
      </c>
      <c r="E75" s="89">
        <v>2019</v>
      </c>
      <c r="F75" s="89" t="s">
        <v>223</v>
      </c>
      <c r="G75" s="142">
        <v>43811</v>
      </c>
      <c r="H75" s="60"/>
      <c r="I75" s="142"/>
      <c r="J75" s="143"/>
      <c r="K75" s="144" t="s">
        <v>224</v>
      </c>
      <c r="L75" s="145"/>
      <c r="M75" s="201" t="s">
        <v>108</v>
      </c>
      <c r="N75" s="146" t="s">
        <v>225</v>
      </c>
      <c r="O75" s="93" t="s">
        <v>108</v>
      </c>
      <c r="P75" s="88"/>
      <c r="Q75" s="146" t="s">
        <v>542</v>
      </c>
      <c r="R75" s="155"/>
      <c r="S75" s="168">
        <v>1</v>
      </c>
      <c r="T75" s="197" t="s">
        <v>543</v>
      </c>
      <c r="U75" s="167" t="s">
        <v>354</v>
      </c>
      <c r="V75" s="197" t="s">
        <v>509</v>
      </c>
      <c r="W75" s="669">
        <v>43831</v>
      </c>
      <c r="X75" s="668">
        <v>44195</v>
      </c>
      <c r="Y75" s="88"/>
      <c r="Z75" s="93"/>
      <c r="AA75" s="149">
        <f t="shared" si="8"/>
        <v>44195</v>
      </c>
      <c r="AB75" s="150"/>
      <c r="AC75" s="151"/>
      <c r="AD75" s="152"/>
      <c r="AE75" s="153"/>
      <c r="AF75" s="155"/>
      <c r="AG75" s="155"/>
      <c r="AH75" s="155"/>
      <c r="AI75" s="158"/>
      <c r="AJ75" s="154"/>
      <c r="AK75" s="155"/>
      <c r="AL75" s="217"/>
      <c r="AM75" s="154"/>
      <c r="AN75" s="157"/>
      <c r="AO75" s="155"/>
      <c r="AP75" s="155"/>
      <c r="AQ75" s="158"/>
      <c r="AR75" s="76">
        <v>44043</v>
      </c>
      <c r="AS75" s="159" t="s">
        <v>544</v>
      </c>
      <c r="AT75" s="200">
        <v>1</v>
      </c>
      <c r="AU75" s="169"/>
      <c r="AV75" s="155"/>
      <c r="AW75" s="155"/>
      <c r="AX75" s="155"/>
      <c r="AY75" s="158"/>
      <c r="AZ75" s="169"/>
      <c r="BA75" s="155"/>
      <c r="BB75" s="156"/>
      <c r="BC75" s="154"/>
      <c r="BD75" s="155"/>
      <c r="BE75" s="155"/>
      <c r="BF75" s="155"/>
      <c r="BG75" s="158"/>
      <c r="BH75" s="87"/>
      <c r="BI75" s="88"/>
      <c r="BJ75" s="161"/>
      <c r="BK75" s="155"/>
      <c r="BL75" s="165"/>
      <c r="BM75" s="166"/>
      <c r="BN75" s="161"/>
      <c r="BO75" s="156"/>
    </row>
    <row r="76" spans="1:67" s="21" customFormat="1" ht="47.25" customHeight="1">
      <c r="B76" s="93">
        <v>0</v>
      </c>
      <c r="C76" s="55">
        <f t="shared" si="9"/>
        <v>70</v>
      </c>
      <c r="D76" s="167" t="s">
        <v>222</v>
      </c>
      <c r="E76" s="89">
        <v>2019</v>
      </c>
      <c r="F76" s="89" t="s">
        <v>223</v>
      </c>
      <c r="G76" s="142">
        <v>43811</v>
      </c>
      <c r="H76" s="60"/>
      <c r="I76" s="142"/>
      <c r="J76" s="143"/>
      <c r="K76" s="144" t="s">
        <v>224</v>
      </c>
      <c r="L76" s="145"/>
      <c r="M76" s="201" t="s">
        <v>108</v>
      </c>
      <c r="N76" s="146" t="s">
        <v>225</v>
      </c>
      <c r="O76" s="93" t="s">
        <v>108</v>
      </c>
      <c r="P76" s="88"/>
      <c r="Q76" s="146" t="s">
        <v>545</v>
      </c>
      <c r="R76" s="155"/>
      <c r="S76" s="170">
        <v>12</v>
      </c>
      <c r="T76" s="197" t="s">
        <v>546</v>
      </c>
      <c r="U76" s="167" t="s">
        <v>354</v>
      </c>
      <c r="V76" s="93" t="s">
        <v>524</v>
      </c>
      <c r="W76" s="669">
        <v>43815</v>
      </c>
      <c r="X76" s="668">
        <v>43829</v>
      </c>
      <c r="Y76" s="88"/>
      <c r="Z76" s="93"/>
      <c r="AA76" s="149">
        <f t="shared" si="8"/>
        <v>43829</v>
      </c>
      <c r="AB76" s="150"/>
      <c r="AC76" s="151"/>
      <c r="AD76" s="152"/>
      <c r="AE76" s="153"/>
      <c r="AF76" s="155"/>
      <c r="AG76" s="155"/>
      <c r="AH76" s="155"/>
      <c r="AI76" s="158"/>
      <c r="AJ76" s="154"/>
      <c r="AK76" s="155"/>
      <c r="AL76" s="217"/>
      <c r="AM76" s="154"/>
      <c r="AN76" s="157"/>
      <c r="AO76" s="155"/>
      <c r="AP76" s="155"/>
      <c r="AQ76" s="158"/>
      <c r="AR76" s="76">
        <v>44043</v>
      </c>
      <c r="AS76" s="159" t="s">
        <v>547</v>
      </c>
      <c r="AT76" s="200">
        <v>1</v>
      </c>
      <c r="AU76" s="169"/>
      <c r="AV76" s="155"/>
      <c r="AW76" s="155"/>
      <c r="AX76" s="155"/>
      <c r="AY76" s="158"/>
      <c r="AZ76" s="169"/>
      <c r="BA76" s="155"/>
      <c r="BB76" s="156"/>
      <c r="BC76" s="154"/>
      <c r="BD76" s="155"/>
      <c r="BE76" s="155"/>
      <c r="BF76" s="155"/>
      <c r="BG76" s="158"/>
      <c r="BH76" s="87"/>
      <c r="BI76" s="88"/>
      <c r="BJ76" s="161"/>
      <c r="BK76" s="155"/>
      <c r="BL76" s="165"/>
      <c r="BM76" s="166"/>
      <c r="BN76" s="161"/>
      <c r="BO76" s="156"/>
    </row>
    <row r="77" spans="1:67" s="21" customFormat="1" ht="47.25" customHeight="1">
      <c r="B77" s="93">
        <v>0</v>
      </c>
      <c r="C77" s="55">
        <f t="shared" si="9"/>
        <v>71</v>
      </c>
      <c r="D77" s="167" t="s">
        <v>222</v>
      </c>
      <c r="E77" s="89">
        <v>2019</v>
      </c>
      <c r="F77" s="89" t="s">
        <v>223</v>
      </c>
      <c r="G77" s="142">
        <v>43811</v>
      </c>
      <c r="H77" s="60"/>
      <c r="I77" s="142"/>
      <c r="J77" s="143"/>
      <c r="K77" s="144" t="s">
        <v>224</v>
      </c>
      <c r="L77" s="145"/>
      <c r="M77" s="93" t="s">
        <v>108</v>
      </c>
      <c r="N77" s="146" t="s">
        <v>225</v>
      </c>
      <c r="O77" s="93" t="s">
        <v>108</v>
      </c>
      <c r="P77" s="88"/>
      <c r="Q77" s="146" t="s">
        <v>548</v>
      </c>
      <c r="R77" s="155"/>
      <c r="S77" s="170">
        <v>2</v>
      </c>
      <c r="T77" s="197" t="s">
        <v>546</v>
      </c>
      <c r="U77" s="167" t="s">
        <v>354</v>
      </c>
      <c r="V77" s="93" t="s">
        <v>524</v>
      </c>
      <c r="W77" s="669">
        <v>43815</v>
      </c>
      <c r="X77" s="668">
        <v>43829</v>
      </c>
      <c r="Y77" s="88"/>
      <c r="Z77" s="93"/>
      <c r="AA77" s="149">
        <f t="shared" si="8"/>
        <v>43829</v>
      </c>
      <c r="AB77" s="150"/>
      <c r="AC77" s="151"/>
      <c r="AD77" s="152"/>
      <c r="AE77" s="153"/>
      <c r="AF77" s="155"/>
      <c r="AG77" s="155"/>
      <c r="AH77" s="155"/>
      <c r="AI77" s="158"/>
      <c r="AJ77" s="154"/>
      <c r="AK77" s="155"/>
      <c r="AL77" s="217"/>
      <c r="AM77" s="154"/>
      <c r="AN77" s="157"/>
      <c r="AO77" s="155"/>
      <c r="AP77" s="155"/>
      <c r="AQ77" s="158"/>
      <c r="AR77" s="76">
        <v>44043</v>
      </c>
      <c r="AS77" s="159" t="s">
        <v>549</v>
      </c>
      <c r="AT77" s="200">
        <v>0</v>
      </c>
      <c r="AU77" s="169"/>
      <c r="AV77" s="155"/>
      <c r="AW77" s="155"/>
      <c r="AX77" s="155"/>
      <c r="AY77" s="158"/>
      <c r="AZ77" s="169"/>
      <c r="BA77" s="155"/>
      <c r="BB77" s="156"/>
      <c r="BC77" s="154"/>
      <c r="BD77" s="155"/>
      <c r="BE77" s="155"/>
      <c r="BF77" s="155"/>
      <c r="BG77" s="158"/>
      <c r="BH77" s="87"/>
      <c r="BI77" s="88"/>
      <c r="BJ77" s="161"/>
      <c r="BK77" s="155"/>
      <c r="BL77" s="165"/>
      <c r="BM77" s="166"/>
      <c r="BN77" s="161"/>
      <c r="BO77" s="156"/>
    </row>
    <row r="78" spans="1:67" s="21" customFormat="1" ht="47.25" customHeight="1">
      <c r="A78" s="113"/>
      <c r="B78" s="93">
        <v>41</v>
      </c>
      <c r="C78" s="55">
        <f t="shared" si="9"/>
        <v>72</v>
      </c>
      <c r="D78" s="114" t="s">
        <v>78</v>
      </c>
      <c r="E78" s="115">
        <v>2019</v>
      </c>
      <c r="F78" s="115" t="s">
        <v>200</v>
      </c>
      <c r="G78" s="116">
        <v>43934</v>
      </c>
      <c r="H78" s="117"/>
      <c r="I78" s="118"/>
      <c r="J78" s="119"/>
      <c r="K78" s="120" t="s">
        <v>201</v>
      </c>
      <c r="L78" s="121" t="s">
        <v>81</v>
      </c>
      <c r="M78" s="122" t="s">
        <v>550</v>
      </c>
      <c r="N78" s="120" t="s">
        <v>551</v>
      </c>
      <c r="O78" s="266" t="s">
        <v>204</v>
      </c>
      <c r="P78" s="589" t="s">
        <v>85</v>
      </c>
      <c r="Q78" s="122" t="s">
        <v>167</v>
      </c>
      <c r="R78" s="598"/>
      <c r="S78" s="599">
        <v>1</v>
      </c>
      <c r="T78" s="592" t="s">
        <v>552</v>
      </c>
      <c r="U78" s="114" t="s">
        <v>354</v>
      </c>
      <c r="V78" s="222" t="s">
        <v>553</v>
      </c>
      <c r="W78" s="675">
        <v>43952</v>
      </c>
      <c r="X78" s="675">
        <v>44012</v>
      </c>
      <c r="Y78" s="127"/>
      <c r="Z78" s="128"/>
      <c r="AA78" s="129">
        <f t="shared" si="8"/>
        <v>44012</v>
      </c>
      <c r="AB78" s="130"/>
      <c r="AC78" s="131"/>
      <c r="AD78" s="132"/>
      <c r="AE78" s="133"/>
      <c r="AF78" s="174"/>
      <c r="AG78" s="174"/>
      <c r="AH78" s="174"/>
      <c r="AI78" s="224"/>
      <c r="AJ78" s="225"/>
      <c r="AK78" s="174"/>
      <c r="AL78" s="217"/>
      <c r="AM78" s="225"/>
      <c r="AN78" s="157"/>
      <c r="AO78" s="174"/>
      <c r="AP78" s="174"/>
      <c r="AQ78" s="224"/>
      <c r="AR78" s="76">
        <v>44043</v>
      </c>
      <c r="AS78" s="226" t="s">
        <v>554</v>
      </c>
      <c r="AT78" s="162">
        <v>1</v>
      </c>
      <c r="AU78" s="154">
        <v>44067</v>
      </c>
      <c r="AV78" s="179" t="s">
        <v>555</v>
      </c>
      <c r="AW78" s="174" t="s">
        <v>99</v>
      </c>
      <c r="AX78" s="199">
        <v>0</v>
      </c>
      <c r="AY78" s="224" t="s">
        <v>116</v>
      </c>
      <c r="AZ78" s="227"/>
      <c r="BA78" s="174"/>
      <c r="BB78" s="228"/>
      <c r="BC78" s="225"/>
      <c r="BD78" s="174"/>
      <c r="BE78" s="174"/>
      <c r="BF78" s="174"/>
      <c r="BG78" s="224"/>
      <c r="BH78" s="87"/>
      <c r="BI78" s="88"/>
      <c r="BJ78" s="229" t="s">
        <v>103</v>
      </c>
      <c r="BK78" s="174"/>
      <c r="BL78" s="230"/>
      <c r="BM78" s="231"/>
      <c r="BN78" s="229"/>
      <c r="BO78" s="228"/>
    </row>
    <row r="79" spans="1:67" s="21" customFormat="1" ht="47.25" customHeight="1">
      <c r="B79" s="93">
        <v>42</v>
      </c>
      <c r="C79" s="55">
        <f t="shared" si="9"/>
        <v>73</v>
      </c>
      <c r="D79" s="167" t="s">
        <v>78</v>
      </c>
      <c r="E79" s="78">
        <v>2019</v>
      </c>
      <c r="F79" s="78" t="s">
        <v>556</v>
      </c>
      <c r="G79" s="232">
        <v>43819</v>
      </c>
      <c r="H79" s="237" t="s">
        <v>557</v>
      </c>
      <c r="I79" s="142"/>
      <c r="J79" s="143"/>
      <c r="K79" s="237" t="s">
        <v>557</v>
      </c>
      <c r="L79" s="145" t="s">
        <v>81</v>
      </c>
      <c r="M79" s="233" t="s">
        <v>558</v>
      </c>
      <c r="N79" s="237" t="s">
        <v>559</v>
      </c>
      <c r="O79" s="237" t="s">
        <v>560</v>
      </c>
      <c r="P79" s="167" t="s">
        <v>85</v>
      </c>
      <c r="Q79" s="237" t="s">
        <v>561</v>
      </c>
      <c r="R79" s="226"/>
      <c r="S79" s="234">
        <v>1</v>
      </c>
      <c r="T79" s="78" t="s">
        <v>562</v>
      </c>
      <c r="U79" s="167" t="s">
        <v>354</v>
      </c>
      <c r="V79" s="176" t="s">
        <v>563</v>
      </c>
      <c r="W79" s="676">
        <v>43998</v>
      </c>
      <c r="X79" s="676">
        <v>44101</v>
      </c>
      <c r="Y79" s="88"/>
      <c r="Z79" s="93"/>
      <c r="AA79" s="149">
        <f t="shared" si="8"/>
        <v>44101</v>
      </c>
      <c r="AB79" s="76"/>
      <c r="AC79" s="83"/>
      <c r="AD79" s="80"/>
      <c r="AE79" s="85"/>
      <c r="AF79" s="155"/>
      <c r="AG79" s="155"/>
      <c r="AH79" s="155"/>
      <c r="AI79" s="158"/>
      <c r="AJ79" s="235"/>
      <c r="AK79" s="235"/>
      <c r="AL79" s="235"/>
      <c r="AM79" s="154"/>
      <c r="AN79" s="157"/>
      <c r="AO79" s="155"/>
      <c r="AP79" s="155"/>
      <c r="AQ79" s="158"/>
      <c r="AR79" s="76">
        <v>44043</v>
      </c>
      <c r="AS79" s="144" t="s">
        <v>564</v>
      </c>
      <c r="AT79" s="200">
        <f>2/2</f>
        <v>1</v>
      </c>
      <c r="AU79" s="154">
        <v>44067</v>
      </c>
      <c r="AV79" s="146" t="s">
        <v>565</v>
      </c>
      <c r="AW79" s="174" t="s">
        <v>99</v>
      </c>
      <c r="AX79" s="199">
        <v>1</v>
      </c>
      <c r="AY79" s="158" t="s">
        <v>100</v>
      </c>
      <c r="AZ79" s="169"/>
      <c r="BA79" s="155"/>
      <c r="BB79" s="156"/>
      <c r="BC79" s="154"/>
      <c r="BD79" s="155"/>
      <c r="BE79" s="155"/>
      <c r="BF79" s="155"/>
      <c r="BG79" s="158"/>
      <c r="BH79" s="87"/>
      <c r="BI79" s="88"/>
      <c r="BJ79" s="161" t="s">
        <v>103</v>
      </c>
      <c r="BK79" s="155"/>
      <c r="BL79" s="165"/>
      <c r="BM79" s="166"/>
      <c r="BN79" s="93"/>
      <c r="BO79" s="86"/>
    </row>
    <row r="80" spans="1:67" s="21" customFormat="1" ht="47.25" customHeight="1">
      <c r="B80" s="93">
        <v>0</v>
      </c>
      <c r="C80" s="55">
        <f t="shared" si="9"/>
        <v>74</v>
      </c>
      <c r="D80" s="167" t="s">
        <v>78</v>
      </c>
      <c r="E80" s="78">
        <v>2019</v>
      </c>
      <c r="F80" s="78" t="s">
        <v>556</v>
      </c>
      <c r="G80" s="232">
        <v>43819</v>
      </c>
      <c r="H80" s="237" t="s">
        <v>557</v>
      </c>
      <c r="I80" s="142"/>
      <c r="J80" s="143"/>
      <c r="K80" s="237" t="s">
        <v>557</v>
      </c>
      <c r="L80" s="145" t="s">
        <v>81</v>
      </c>
      <c r="M80" s="233" t="s">
        <v>566</v>
      </c>
      <c r="N80" s="237" t="s">
        <v>567</v>
      </c>
      <c r="O80" s="237" t="s">
        <v>560</v>
      </c>
      <c r="P80" s="167" t="s">
        <v>85</v>
      </c>
      <c r="Q80" s="237" t="s">
        <v>568</v>
      </c>
      <c r="R80" s="179"/>
      <c r="S80" s="162">
        <v>1</v>
      </c>
      <c r="T80" s="78" t="s">
        <v>569</v>
      </c>
      <c r="U80" s="167" t="s">
        <v>354</v>
      </c>
      <c r="V80" s="176" t="s">
        <v>563</v>
      </c>
      <c r="W80" s="676">
        <v>43998</v>
      </c>
      <c r="X80" s="676">
        <v>44101</v>
      </c>
      <c r="Y80" s="88"/>
      <c r="Z80" s="93"/>
      <c r="AA80" s="149">
        <f t="shared" si="8"/>
        <v>44101</v>
      </c>
      <c r="AB80" s="76"/>
      <c r="AC80" s="83"/>
      <c r="AD80" s="80"/>
      <c r="AE80" s="85"/>
      <c r="AF80" s="155"/>
      <c r="AG80" s="155"/>
      <c r="AH80" s="155"/>
      <c r="AI80" s="236"/>
      <c r="AJ80" s="155"/>
      <c r="AK80" s="155"/>
      <c r="AL80" s="155"/>
      <c r="AM80" s="154"/>
      <c r="AN80" s="157"/>
      <c r="AO80" s="155"/>
      <c r="AP80" s="155"/>
      <c r="AQ80" s="158"/>
      <c r="AR80" s="76">
        <v>44043</v>
      </c>
      <c r="AS80" s="144" t="s">
        <v>570</v>
      </c>
      <c r="AT80" s="200">
        <f>30/30</f>
        <v>1</v>
      </c>
      <c r="AU80" s="154">
        <v>44067</v>
      </c>
      <c r="AV80" s="159" t="s">
        <v>571</v>
      </c>
      <c r="AW80" s="174" t="s">
        <v>99</v>
      </c>
      <c r="AX80" s="199">
        <v>1</v>
      </c>
      <c r="AY80" s="158" t="s">
        <v>100</v>
      </c>
      <c r="AZ80" s="169"/>
      <c r="BA80" s="155"/>
      <c r="BB80" s="156"/>
      <c r="BC80" s="154"/>
      <c r="BD80" s="155"/>
      <c r="BE80" s="155"/>
      <c r="BF80" s="155"/>
      <c r="BG80" s="158"/>
      <c r="BH80" s="87"/>
      <c r="BI80" s="88"/>
      <c r="BJ80" s="161" t="s">
        <v>103</v>
      </c>
      <c r="BK80" s="155"/>
      <c r="BL80" s="165"/>
      <c r="BM80" s="166"/>
      <c r="BN80" s="93"/>
      <c r="BO80" s="86"/>
    </row>
    <row r="81" spans="1:67" s="21" customFormat="1" ht="47.25" customHeight="1">
      <c r="B81" s="93">
        <v>0</v>
      </c>
      <c r="C81" s="55">
        <f t="shared" si="9"/>
        <v>75</v>
      </c>
      <c r="D81" s="167" t="s">
        <v>78</v>
      </c>
      <c r="E81" s="78">
        <v>2019</v>
      </c>
      <c r="F81" s="78" t="s">
        <v>556</v>
      </c>
      <c r="G81" s="232">
        <v>43819</v>
      </c>
      <c r="H81" s="237" t="s">
        <v>557</v>
      </c>
      <c r="I81" s="142"/>
      <c r="J81" s="143"/>
      <c r="K81" s="237" t="s">
        <v>557</v>
      </c>
      <c r="L81" s="145" t="s">
        <v>81</v>
      </c>
      <c r="M81" s="233" t="s">
        <v>572</v>
      </c>
      <c r="N81" s="237" t="s">
        <v>567</v>
      </c>
      <c r="O81" s="237" t="s">
        <v>560</v>
      </c>
      <c r="P81" s="167" t="s">
        <v>85</v>
      </c>
      <c r="Q81" s="237" t="s">
        <v>573</v>
      </c>
      <c r="R81" s="226"/>
      <c r="S81" s="162">
        <v>1</v>
      </c>
      <c r="T81" s="78" t="s">
        <v>574</v>
      </c>
      <c r="U81" s="167" t="s">
        <v>354</v>
      </c>
      <c r="V81" s="238" t="s">
        <v>575</v>
      </c>
      <c r="W81" s="676">
        <v>43998</v>
      </c>
      <c r="X81" s="676">
        <v>44101</v>
      </c>
      <c r="Y81" s="88"/>
      <c r="Z81" s="93"/>
      <c r="AA81" s="149">
        <f t="shared" si="8"/>
        <v>44101</v>
      </c>
      <c r="AB81" s="76"/>
      <c r="AC81" s="83"/>
      <c r="AD81" s="80"/>
      <c r="AE81" s="85"/>
      <c r="AF81" s="155"/>
      <c r="AG81" s="155"/>
      <c r="AH81" s="155"/>
      <c r="AI81" s="236"/>
      <c r="AJ81" s="155"/>
      <c r="AK81" s="155"/>
      <c r="AL81" s="155"/>
      <c r="AM81" s="154"/>
      <c r="AN81" s="157"/>
      <c r="AO81" s="155"/>
      <c r="AP81" s="155"/>
      <c r="AQ81" s="158"/>
      <c r="AR81" s="76">
        <v>44043</v>
      </c>
      <c r="AS81" s="159" t="s">
        <v>576</v>
      </c>
      <c r="AT81" s="200">
        <v>0.2</v>
      </c>
      <c r="AU81" s="154">
        <v>44067</v>
      </c>
      <c r="AV81" s="159" t="s">
        <v>577</v>
      </c>
      <c r="AW81" s="174" t="s">
        <v>99</v>
      </c>
      <c r="AX81" s="199">
        <v>0</v>
      </c>
      <c r="AY81" s="158" t="s">
        <v>93</v>
      </c>
      <c r="AZ81" s="169"/>
      <c r="BA81" s="155"/>
      <c r="BB81" s="156"/>
      <c r="BC81" s="154"/>
      <c r="BD81" s="155"/>
      <c r="BE81" s="155"/>
      <c r="BF81" s="155"/>
      <c r="BG81" s="158"/>
      <c r="BH81" s="87"/>
      <c r="BI81" s="88"/>
      <c r="BJ81" s="161" t="s">
        <v>103</v>
      </c>
      <c r="BK81" s="155"/>
      <c r="BL81" s="165"/>
      <c r="BM81" s="166"/>
      <c r="BN81" s="93"/>
      <c r="BO81" s="86"/>
    </row>
    <row r="82" spans="1:67" s="21" customFormat="1" ht="66.95" customHeight="1">
      <c r="B82" s="93">
        <v>0</v>
      </c>
      <c r="C82" s="55">
        <f t="shared" si="9"/>
        <v>76</v>
      </c>
      <c r="D82" s="167" t="s">
        <v>78</v>
      </c>
      <c r="E82" s="78">
        <v>2019</v>
      </c>
      <c r="F82" s="78" t="s">
        <v>556</v>
      </c>
      <c r="G82" s="232">
        <v>43819</v>
      </c>
      <c r="H82" s="237" t="s">
        <v>557</v>
      </c>
      <c r="I82" s="142"/>
      <c r="J82" s="143"/>
      <c r="K82" s="237" t="s">
        <v>557</v>
      </c>
      <c r="L82" s="145" t="s">
        <v>81</v>
      </c>
      <c r="M82" s="233" t="s">
        <v>572</v>
      </c>
      <c r="N82" s="237" t="s">
        <v>578</v>
      </c>
      <c r="O82" s="237" t="s">
        <v>560</v>
      </c>
      <c r="P82" s="167" t="s">
        <v>85</v>
      </c>
      <c r="Q82" s="239" t="s">
        <v>579</v>
      </c>
      <c r="R82" s="179"/>
      <c r="S82" s="162">
        <v>1</v>
      </c>
      <c r="T82" s="78" t="s">
        <v>580</v>
      </c>
      <c r="U82" s="167" t="s">
        <v>354</v>
      </c>
      <c r="V82" s="176" t="s">
        <v>563</v>
      </c>
      <c r="W82" s="676">
        <v>43998</v>
      </c>
      <c r="X82" s="676">
        <v>44101</v>
      </c>
      <c r="Y82" s="88"/>
      <c r="Z82" s="93"/>
      <c r="AA82" s="149">
        <f t="shared" si="8"/>
        <v>44101</v>
      </c>
      <c r="AB82" s="76"/>
      <c r="AC82" s="83"/>
      <c r="AD82" s="80"/>
      <c r="AE82" s="85"/>
      <c r="AF82" s="155"/>
      <c r="AG82" s="155"/>
      <c r="AH82" s="155"/>
      <c r="AI82" s="236"/>
      <c r="AJ82" s="155"/>
      <c r="AK82" s="155"/>
      <c r="AL82" s="155"/>
      <c r="AM82" s="154"/>
      <c r="AN82" s="157"/>
      <c r="AO82" s="155"/>
      <c r="AP82" s="155"/>
      <c r="AQ82" s="158"/>
      <c r="AR82" s="76">
        <v>44043</v>
      </c>
      <c r="AS82" s="159" t="s">
        <v>581</v>
      </c>
      <c r="AT82" s="200">
        <v>0.2</v>
      </c>
      <c r="AU82" s="154">
        <v>44067</v>
      </c>
      <c r="AV82" s="159" t="s">
        <v>582</v>
      </c>
      <c r="AW82" s="174" t="s">
        <v>99</v>
      </c>
      <c r="AX82" s="199">
        <v>0</v>
      </c>
      <c r="AY82" s="158" t="s">
        <v>93</v>
      </c>
      <c r="AZ82" s="169"/>
      <c r="BA82" s="155"/>
      <c r="BB82" s="156"/>
      <c r="BC82" s="154"/>
      <c r="BD82" s="155"/>
      <c r="BE82" s="155"/>
      <c r="BF82" s="155"/>
      <c r="BG82" s="158"/>
      <c r="BH82" s="87"/>
      <c r="BI82" s="88"/>
      <c r="BJ82" s="161" t="s">
        <v>103</v>
      </c>
      <c r="BK82" s="155"/>
      <c r="BL82" s="165"/>
      <c r="BM82" s="166"/>
      <c r="BN82" s="93"/>
      <c r="BO82" s="86"/>
    </row>
    <row r="83" spans="1:67" s="21" customFormat="1" ht="47.25" customHeight="1">
      <c r="B83" s="93">
        <v>0</v>
      </c>
      <c r="C83" s="55">
        <f t="shared" si="9"/>
        <v>77</v>
      </c>
      <c r="D83" s="167" t="s">
        <v>78</v>
      </c>
      <c r="E83" s="78">
        <v>2019</v>
      </c>
      <c r="F83" s="78" t="s">
        <v>556</v>
      </c>
      <c r="G83" s="232">
        <v>43819</v>
      </c>
      <c r="H83" s="237" t="s">
        <v>557</v>
      </c>
      <c r="I83" s="142"/>
      <c r="J83" s="143"/>
      <c r="K83" s="237" t="s">
        <v>557</v>
      </c>
      <c r="L83" s="145" t="s">
        <v>81</v>
      </c>
      <c r="M83" s="237" t="s">
        <v>583</v>
      </c>
      <c r="N83" s="237" t="s">
        <v>584</v>
      </c>
      <c r="O83" s="237" t="s">
        <v>585</v>
      </c>
      <c r="P83" s="167" t="s">
        <v>586</v>
      </c>
      <c r="Q83" s="237" t="s">
        <v>587</v>
      </c>
      <c r="R83" s="226"/>
      <c r="S83" s="234">
        <v>1</v>
      </c>
      <c r="T83" s="78" t="s">
        <v>588</v>
      </c>
      <c r="U83" s="167" t="s">
        <v>354</v>
      </c>
      <c r="V83" s="176" t="s">
        <v>563</v>
      </c>
      <c r="W83" s="676">
        <v>43998</v>
      </c>
      <c r="X83" s="676">
        <v>44101</v>
      </c>
      <c r="Y83" s="88"/>
      <c r="Z83" s="93"/>
      <c r="AA83" s="149">
        <f t="shared" si="8"/>
        <v>44101</v>
      </c>
      <c r="AB83" s="76"/>
      <c r="AC83" s="83"/>
      <c r="AD83" s="80"/>
      <c r="AE83" s="85"/>
      <c r="AF83" s="155"/>
      <c r="AG83" s="155"/>
      <c r="AH83" s="155"/>
      <c r="AI83" s="236"/>
      <c r="AJ83" s="155"/>
      <c r="AK83" s="155"/>
      <c r="AL83" s="155"/>
      <c r="AM83" s="154"/>
      <c r="AN83" s="157"/>
      <c r="AO83" s="155"/>
      <c r="AP83" s="155"/>
      <c r="AQ83" s="158"/>
      <c r="AR83" s="76">
        <v>44043</v>
      </c>
      <c r="AS83" s="159" t="s">
        <v>589</v>
      </c>
      <c r="AT83" s="200">
        <v>0.4</v>
      </c>
      <c r="AU83" s="154">
        <v>44067</v>
      </c>
      <c r="AV83" s="159" t="s">
        <v>590</v>
      </c>
      <c r="AW83" s="174" t="s">
        <v>99</v>
      </c>
      <c r="AX83" s="199">
        <v>0</v>
      </c>
      <c r="AY83" s="158" t="s">
        <v>93</v>
      </c>
      <c r="AZ83" s="169"/>
      <c r="BA83" s="155"/>
      <c r="BB83" s="156"/>
      <c r="BC83" s="154"/>
      <c r="BD83" s="155"/>
      <c r="BE83" s="155"/>
      <c r="BF83" s="155"/>
      <c r="BG83" s="158"/>
      <c r="BH83" s="87"/>
      <c r="BI83" s="88"/>
      <c r="BJ83" s="161" t="s">
        <v>103</v>
      </c>
      <c r="BK83" s="155"/>
      <c r="BL83" s="165"/>
      <c r="BM83" s="166"/>
      <c r="BN83" s="93"/>
      <c r="BO83" s="86"/>
    </row>
    <row r="84" spans="1:67" s="21" customFormat="1" ht="47.25" customHeight="1">
      <c r="B84" s="93">
        <v>43</v>
      </c>
      <c r="C84" s="55">
        <f t="shared" si="9"/>
        <v>78</v>
      </c>
      <c r="D84" s="167" t="s">
        <v>78</v>
      </c>
      <c r="E84" s="78">
        <v>2019</v>
      </c>
      <c r="F84" s="78" t="s">
        <v>556</v>
      </c>
      <c r="G84" s="232">
        <v>43819</v>
      </c>
      <c r="H84" s="237" t="s">
        <v>591</v>
      </c>
      <c r="I84" s="142"/>
      <c r="J84" s="143"/>
      <c r="K84" s="237" t="s">
        <v>591</v>
      </c>
      <c r="L84" s="145" t="s">
        <v>81</v>
      </c>
      <c r="M84" s="237" t="s">
        <v>592</v>
      </c>
      <c r="N84" s="237" t="s">
        <v>593</v>
      </c>
      <c r="O84" s="237" t="s">
        <v>594</v>
      </c>
      <c r="P84" s="88" t="s">
        <v>85</v>
      </c>
      <c r="Q84" s="237" t="s">
        <v>595</v>
      </c>
      <c r="R84" s="240" t="s">
        <v>596</v>
      </c>
      <c r="S84" s="79">
        <v>1</v>
      </c>
      <c r="T84" s="78" t="s">
        <v>597</v>
      </c>
      <c r="U84" s="167" t="s">
        <v>354</v>
      </c>
      <c r="V84" s="176" t="s">
        <v>575</v>
      </c>
      <c r="W84" s="676">
        <v>43998</v>
      </c>
      <c r="X84" s="676">
        <v>44101</v>
      </c>
      <c r="Y84" s="88"/>
      <c r="Z84" s="93"/>
      <c r="AA84" s="149">
        <f t="shared" si="8"/>
        <v>44101</v>
      </c>
      <c r="AB84" s="76"/>
      <c r="AC84" s="83"/>
      <c r="AD84" s="80"/>
      <c r="AE84" s="85"/>
      <c r="AF84" s="155"/>
      <c r="AG84" s="155"/>
      <c r="AH84" s="155"/>
      <c r="AI84" s="236"/>
      <c r="AJ84" s="155"/>
      <c r="AK84" s="155"/>
      <c r="AL84" s="155"/>
      <c r="AM84" s="154"/>
      <c r="AN84" s="157"/>
      <c r="AO84" s="155"/>
      <c r="AP84" s="155"/>
      <c r="AQ84" s="158"/>
      <c r="AR84" s="76">
        <v>44043</v>
      </c>
      <c r="AS84" s="159" t="s">
        <v>564</v>
      </c>
      <c r="AT84" s="200">
        <v>1</v>
      </c>
      <c r="AU84" s="154">
        <v>44067</v>
      </c>
      <c r="AV84" s="146" t="s">
        <v>565</v>
      </c>
      <c r="AW84" s="174" t="s">
        <v>99</v>
      </c>
      <c r="AX84" s="199">
        <v>1</v>
      </c>
      <c r="AY84" s="158" t="s">
        <v>100</v>
      </c>
      <c r="AZ84" s="169"/>
      <c r="BA84" s="155"/>
      <c r="BB84" s="156"/>
      <c r="BC84" s="154"/>
      <c r="BD84" s="155"/>
      <c r="BE84" s="155"/>
      <c r="BF84" s="155"/>
      <c r="BG84" s="158"/>
      <c r="BH84" s="87"/>
      <c r="BI84" s="88"/>
      <c r="BJ84" s="161" t="s">
        <v>261</v>
      </c>
      <c r="BK84" s="146" t="s">
        <v>565</v>
      </c>
      <c r="BL84" s="165" t="s">
        <v>105</v>
      </c>
      <c r="BM84" s="166">
        <v>44067</v>
      </c>
      <c r="BN84" s="93" t="s">
        <v>102</v>
      </c>
      <c r="BO84" s="86"/>
    </row>
    <row r="85" spans="1:67" s="21" customFormat="1" ht="47.25" customHeight="1">
      <c r="B85" s="93">
        <v>44</v>
      </c>
      <c r="C85" s="55">
        <f t="shared" si="9"/>
        <v>79</v>
      </c>
      <c r="D85" s="167" t="s">
        <v>78</v>
      </c>
      <c r="E85" s="78">
        <v>2019</v>
      </c>
      <c r="F85" s="78" t="s">
        <v>556</v>
      </c>
      <c r="G85" s="232">
        <v>43819</v>
      </c>
      <c r="H85" s="237" t="s">
        <v>598</v>
      </c>
      <c r="I85" s="142"/>
      <c r="J85" s="143"/>
      <c r="K85" s="237" t="s">
        <v>598</v>
      </c>
      <c r="L85" s="145" t="s">
        <v>81</v>
      </c>
      <c r="M85" s="108" t="s">
        <v>3067</v>
      </c>
      <c r="N85" s="237" t="s">
        <v>599</v>
      </c>
      <c r="O85" s="237" t="s">
        <v>600</v>
      </c>
      <c r="P85" s="88" t="s">
        <v>85</v>
      </c>
      <c r="Q85" s="237" t="s">
        <v>601</v>
      </c>
      <c r="R85" s="226"/>
      <c r="S85" s="234">
        <v>1</v>
      </c>
      <c r="T85" s="78" t="s">
        <v>562</v>
      </c>
      <c r="U85" s="167" t="s">
        <v>354</v>
      </c>
      <c r="V85" s="176" t="s">
        <v>563</v>
      </c>
      <c r="W85" s="676">
        <v>43998</v>
      </c>
      <c r="X85" s="676">
        <v>44119</v>
      </c>
      <c r="Y85" s="88"/>
      <c r="Z85" s="93"/>
      <c r="AA85" s="149">
        <f t="shared" si="8"/>
        <v>44119</v>
      </c>
      <c r="AB85" s="76"/>
      <c r="AC85" s="83"/>
      <c r="AD85" s="80"/>
      <c r="AE85" s="85"/>
      <c r="AF85" s="155"/>
      <c r="AG85" s="155"/>
      <c r="AH85" s="155"/>
      <c r="AI85" s="236"/>
      <c r="AJ85" s="155"/>
      <c r="AK85" s="155"/>
      <c r="AL85" s="155"/>
      <c r="AM85" s="154"/>
      <c r="AN85" s="157"/>
      <c r="AO85" s="155"/>
      <c r="AP85" s="155"/>
      <c r="AQ85" s="158"/>
      <c r="AR85" s="76">
        <v>44043</v>
      </c>
      <c r="AS85" s="159" t="s">
        <v>564</v>
      </c>
      <c r="AT85" s="200">
        <v>1</v>
      </c>
      <c r="AU85" s="154">
        <v>44067</v>
      </c>
      <c r="AV85" s="146" t="s">
        <v>565</v>
      </c>
      <c r="AW85" s="174" t="s">
        <v>99</v>
      </c>
      <c r="AX85" s="199">
        <v>1</v>
      </c>
      <c r="AY85" s="158" t="s">
        <v>100</v>
      </c>
      <c r="AZ85" s="169"/>
      <c r="BA85" s="155"/>
      <c r="BB85" s="156"/>
      <c r="BC85" s="154"/>
      <c r="BD85" s="155"/>
      <c r="BE85" s="155"/>
      <c r="BF85" s="155"/>
      <c r="BG85" s="158"/>
      <c r="BH85" s="87"/>
      <c r="BI85" s="88"/>
      <c r="BJ85" s="161" t="s">
        <v>261</v>
      </c>
      <c r="BK85" s="146" t="s">
        <v>602</v>
      </c>
      <c r="BL85" s="165" t="s">
        <v>105</v>
      </c>
      <c r="BM85" s="166">
        <v>44067</v>
      </c>
      <c r="BN85" s="93" t="s">
        <v>102</v>
      </c>
      <c r="BO85" s="86"/>
    </row>
    <row r="86" spans="1:67" s="21" customFormat="1" ht="47.25" customHeight="1">
      <c r="B86" s="93">
        <v>45</v>
      </c>
      <c r="C86" s="55">
        <f t="shared" si="9"/>
        <v>80</v>
      </c>
      <c r="D86" s="167" t="s">
        <v>78</v>
      </c>
      <c r="E86" s="78">
        <v>2019</v>
      </c>
      <c r="F86" s="78" t="s">
        <v>556</v>
      </c>
      <c r="G86" s="232">
        <v>43819</v>
      </c>
      <c r="H86" s="237" t="s">
        <v>603</v>
      </c>
      <c r="I86" s="142"/>
      <c r="J86" s="143"/>
      <c r="K86" s="237" t="s">
        <v>603</v>
      </c>
      <c r="L86" s="145" t="s">
        <v>81</v>
      </c>
      <c r="M86" s="108" t="s">
        <v>604</v>
      </c>
      <c r="N86" s="237" t="s">
        <v>593</v>
      </c>
      <c r="O86" s="237" t="s">
        <v>605</v>
      </c>
      <c r="P86" s="88" t="s">
        <v>85</v>
      </c>
      <c r="Q86" s="237" t="s">
        <v>606</v>
      </c>
      <c r="R86" s="226"/>
      <c r="S86" s="234">
        <v>1</v>
      </c>
      <c r="T86" s="78" t="s">
        <v>562</v>
      </c>
      <c r="U86" s="167" t="s">
        <v>354</v>
      </c>
      <c r="V86" s="176" t="s">
        <v>563</v>
      </c>
      <c r="W86" s="676">
        <v>43998</v>
      </c>
      <c r="X86" s="676">
        <v>44150</v>
      </c>
      <c r="Y86" s="88"/>
      <c r="Z86" s="93"/>
      <c r="AA86" s="149">
        <f t="shared" si="8"/>
        <v>44150</v>
      </c>
      <c r="AB86" s="76"/>
      <c r="AC86" s="83"/>
      <c r="AD86" s="80"/>
      <c r="AE86" s="85"/>
      <c r="AF86" s="155"/>
      <c r="AG86" s="155"/>
      <c r="AH86" s="155"/>
      <c r="AI86" s="158"/>
      <c r="AJ86" s="235"/>
      <c r="AK86" s="235"/>
      <c r="AL86" s="235"/>
      <c r="AM86" s="154"/>
      <c r="AN86" s="157"/>
      <c r="AO86" s="155"/>
      <c r="AP86" s="155"/>
      <c r="AQ86" s="158"/>
      <c r="AR86" s="76">
        <v>44043</v>
      </c>
      <c r="AS86" s="144" t="s">
        <v>607</v>
      </c>
      <c r="AT86" s="200">
        <v>0</v>
      </c>
      <c r="AU86" s="154">
        <v>44067</v>
      </c>
      <c r="AV86" s="146" t="s">
        <v>565</v>
      </c>
      <c r="AW86" s="174" t="s">
        <v>99</v>
      </c>
      <c r="AX86" s="199">
        <v>1</v>
      </c>
      <c r="AY86" s="158" t="s">
        <v>100</v>
      </c>
      <c r="AZ86" s="169"/>
      <c r="BA86" s="155"/>
      <c r="BB86" s="156"/>
      <c r="BC86" s="154"/>
      <c r="BD86" s="155"/>
      <c r="BE86" s="155"/>
      <c r="BF86" s="155"/>
      <c r="BG86" s="158"/>
      <c r="BH86" s="87"/>
      <c r="BI86" s="88"/>
      <c r="BJ86" s="161" t="s">
        <v>261</v>
      </c>
      <c r="BK86" s="146" t="s">
        <v>602</v>
      </c>
      <c r="BL86" s="165" t="s">
        <v>105</v>
      </c>
      <c r="BM86" s="166">
        <v>44067</v>
      </c>
      <c r="BN86" s="93" t="s">
        <v>102</v>
      </c>
      <c r="BO86" s="86"/>
    </row>
    <row r="87" spans="1:67" s="21" customFormat="1" ht="47.25" customHeight="1">
      <c r="A87" s="113"/>
      <c r="B87" s="93">
        <v>46</v>
      </c>
      <c r="C87" s="55">
        <f t="shared" si="9"/>
        <v>81</v>
      </c>
      <c r="D87" s="171" t="s">
        <v>78</v>
      </c>
      <c r="E87" s="172">
        <v>2020</v>
      </c>
      <c r="F87" s="115" t="s">
        <v>608</v>
      </c>
      <c r="G87" s="116">
        <v>43965</v>
      </c>
      <c r="H87" s="117"/>
      <c r="I87" s="118"/>
      <c r="J87" s="119"/>
      <c r="K87" s="77" t="s">
        <v>609</v>
      </c>
      <c r="L87" s="173" t="s">
        <v>81</v>
      </c>
      <c r="M87" s="77" t="s">
        <v>3068</v>
      </c>
      <c r="N87" s="77" t="s">
        <v>610</v>
      </c>
      <c r="O87" s="108" t="s">
        <v>611</v>
      </c>
      <c r="P87" s="167" t="s">
        <v>85</v>
      </c>
      <c r="Q87" s="108" t="s">
        <v>612</v>
      </c>
      <c r="R87" s="241"/>
      <c r="S87" s="175">
        <v>1</v>
      </c>
      <c r="T87" s="78" t="s">
        <v>613</v>
      </c>
      <c r="U87" s="242" t="s">
        <v>614</v>
      </c>
      <c r="V87" s="115" t="s">
        <v>615</v>
      </c>
      <c r="W87" s="670">
        <v>43997</v>
      </c>
      <c r="X87" s="677">
        <v>44032</v>
      </c>
      <c r="Y87" s="127"/>
      <c r="Z87" s="128"/>
      <c r="AA87" s="129">
        <f t="shared" si="8"/>
        <v>44032</v>
      </c>
      <c r="AB87" s="130"/>
      <c r="AC87" s="131"/>
      <c r="AD87" s="132"/>
      <c r="AE87" s="133"/>
      <c r="AF87" s="131"/>
      <c r="AG87" s="131"/>
      <c r="AH87" s="131"/>
      <c r="AI87" s="132"/>
      <c r="AJ87" s="225"/>
      <c r="AK87" s="174"/>
      <c r="AL87" s="228"/>
      <c r="AM87" s="225"/>
      <c r="AN87" s="157"/>
      <c r="AO87" s="174"/>
      <c r="AP87" s="174"/>
      <c r="AQ87" s="224"/>
      <c r="AR87" s="76">
        <v>44043</v>
      </c>
      <c r="AS87" s="33" t="s">
        <v>616</v>
      </c>
      <c r="AT87" s="206">
        <v>0</v>
      </c>
      <c r="AU87" s="76">
        <v>44062</v>
      </c>
      <c r="AV87" s="131" t="s">
        <v>617</v>
      </c>
      <c r="AW87" s="93" t="s">
        <v>221</v>
      </c>
      <c r="AX87" s="93">
        <v>0</v>
      </c>
      <c r="AY87" s="80" t="s">
        <v>116</v>
      </c>
      <c r="AZ87" s="133"/>
      <c r="BA87" s="131"/>
      <c r="BB87" s="134"/>
      <c r="BC87" s="130"/>
      <c r="BD87" s="131"/>
      <c r="BE87" s="131"/>
      <c r="BF87" s="131"/>
      <c r="BG87" s="132"/>
      <c r="BH87" s="87"/>
      <c r="BI87" s="88"/>
      <c r="BJ87" s="128" t="s">
        <v>103</v>
      </c>
      <c r="BK87" s="131"/>
      <c r="BL87" s="139"/>
      <c r="BM87" s="140"/>
      <c r="BN87" s="128"/>
      <c r="BO87" s="134"/>
    </row>
    <row r="88" spans="1:67" s="21" customFormat="1" ht="47.25" customHeight="1">
      <c r="A88" s="113"/>
      <c r="B88" s="93">
        <v>47</v>
      </c>
      <c r="C88" s="55">
        <f t="shared" si="9"/>
        <v>82</v>
      </c>
      <c r="D88" s="171" t="s">
        <v>78</v>
      </c>
      <c r="E88" s="172">
        <v>2020</v>
      </c>
      <c r="F88" s="115" t="s">
        <v>608</v>
      </c>
      <c r="G88" s="116">
        <v>43965</v>
      </c>
      <c r="H88" s="117"/>
      <c r="I88" s="118"/>
      <c r="J88" s="119"/>
      <c r="K88" s="77" t="s">
        <v>618</v>
      </c>
      <c r="L88" s="173" t="s">
        <v>81</v>
      </c>
      <c r="M88" s="77" t="s">
        <v>3069</v>
      </c>
      <c r="N88" s="77" t="s">
        <v>619</v>
      </c>
      <c r="O88" s="77" t="s">
        <v>620</v>
      </c>
      <c r="P88" s="88" t="s">
        <v>85</v>
      </c>
      <c r="Q88" s="77" t="s">
        <v>621</v>
      </c>
      <c r="R88" s="241"/>
      <c r="S88" s="175">
        <v>1</v>
      </c>
      <c r="T88" s="176" t="s">
        <v>622</v>
      </c>
      <c r="U88" s="177" t="s">
        <v>614</v>
      </c>
      <c r="V88" s="115" t="s">
        <v>615</v>
      </c>
      <c r="W88" s="670">
        <v>43997</v>
      </c>
      <c r="X88" s="670">
        <v>44042</v>
      </c>
      <c r="Y88" s="127"/>
      <c r="Z88" s="128"/>
      <c r="AA88" s="129">
        <f t="shared" si="8"/>
        <v>44042</v>
      </c>
      <c r="AB88" s="130"/>
      <c r="AC88" s="131"/>
      <c r="AD88" s="132"/>
      <c r="AE88" s="133"/>
      <c r="AF88" s="131"/>
      <c r="AG88" s="131"/>
      <c r="AH88" s="131"/>
      <c r="AI88" s="132"/>
      <c r="AJ88" s="225"/>
      <c r="AK88" s="174"/>
      <c r="AL88" s="228"/>
      <c r="AM88" s="225"/>
      <c r="AN88" s="157"/>
      <c r="AO88" s="174"/>
      <c r="AP88" s="174"/>
      <c r="AQ88" s="224"/>
      <c r="AR88" s="76">
        <v>44043</v>
      </c>
      <c r="AS88" s="237" t="s">
        <v>623</v>
      </c>
      <c r="AT88" s="206">
        <v>1</v>
      </c>
      <c r="AU88" s="76">
        <v>44062</v>
      </c>
      <c r="AV88" s="108" t="s">
        <v>624</v>
      </c>
      <c r="AW88" s="93" t="s">
        <v>221</v>
      </c>
      <c r="AX88" s="93">
        <v>100</v>
      </c>
      <c r="AY88" s="80" t="s">
        <v>100</v>
      </c>
      <c r="AZ88" s="133"/>
      <c r="BA88" s="131"/>
      <c r="BB88" s="134"/>
      <c r="BC88" s="130"/>
      <c r="BD88" s="131"/>
      <c r="BE88" s="131"/>
      <c r="BF88" s="131"/>
      <c r="BG88" s="132"/>
      <c r="BH88" s="87"/>
      <c r="BI88" s="88"/>
      <c r="BJ88" s="128" t="s">
        <v>103</v>
      </c>
      <c r="BK88" s="131"/>
      <c r="BL88" s="139"/>
      <c r="BM88" s="140"/>
      <c r="BN88" s="128"/>
      <c r="BO88" s="134"/>
    </row>
    <row r="89" spans="1:67" s="21" customFormat="1" ht="47.25" customHeight="1">
      <c r="A89" s="113"/>
      <c r="B89" s="93">
        <v>0</v>
      </c>
      <c r="C89" s="55">
        <f t="shared" si="9"/>
        <v>83</v>
      </c>
      <c r="D89" s="171" t="s">
        <v>78</v>
      </c>
      <c r="E89" s="172">
        <v>2020</v>
      </c>
      <c r="F89" s="115" t="s">
        <v>608</v>
      </c>
      <c r="G89" s="116">
        <v>43965</v>
      </c>
      <c r="H89" s="117"/>
      <c r="I89" s="118"/>
      <c r="J89" s="119"/>
      <c r="K89" s="77" t="s">
        <v>618</v>
      </c>
      <c r="L89" s="173" t="s">
        <v>81</v>
      </c>
      <c r="M89" s="77" t="s">
        <v>3070</v>
      </c>
      <c r="N89" s="77" t="s">
        <v>625</v>
      </c>
      <c r="O89" s="77" t="s">
        <v>620</v>
      </c>
      <c r="P89" s="88" t="s">
        <v>85</v>
      </c>
      <c r="Q89" s="77" t="s">
        <v>626</v>
      </c>
      <c r="R89" s="241"/>
      <c r="S89" s="175">
        <v>1</v>
      </c>
      <c r="T89" s="176" t="s">
        <v>622</v>
      </c>
      <c r="U89" s="177" t="s">
        <v>614</v>
      </c>
      <c r="V89" s="115" t="s">
        <v>615</v>
      </c>
      <c r="W89" s="670">
        <v>43997</v>
      </c>
      <c r="X89" s="670">
        <v>44042</v>
      </c>
      <c r="Y89" s="127"/>
      <c r="Z89" s="128"/>
      <c r="AA89" s="129">
        <f t="shared" si="8"/>
        <v>44042</v>
      </c>
      <c r="AB89" s="130"/>
      <c r="AC89" s="131"/>
      <c r="AD89" s="132"/>
      <c r="AE89" s="133"/>
      <c r="AF89" s="131"/>
      <c r="AG89" s="131"/>
      <c r="AH89" s="131"/>
      <c r="AI89" s="132"/>
      <c r="AJ89" s="225"/>
      <c r="AK89" s="174"/>
      <c r="AL89" s="228"/>
      <c r="AM89" s="225"/>
      <c r="AN89" s="157"/>
      <c r="AO89" s="174"/>
      <c r="AP89" s="174"/>
      <c r="AQ89" s="224"/>
      <c r="AR89" s="76">
        <v>44043</v>
      </c>
      <c r="AS89" s="108" t="s">
        <v>627</v>
      </c>
      <c r="AT89" s="206">
        <v>1</v>
      </c>
      <c r="AU89" s="76">
        <v>44062</v>
      </c>
      <c r="AV89" s="108" t="s">
        <v>628</v>
      </c>
      <c r="AW89" s="93" t="s">
        <v>221</v>
      </c>
      <c r="AX89" s="93">
        <v>100</v>
      </c>
      <c r="AY89" s="80" t="s">
        <v>100</v>
      </c>
      <c r="AZ89" s="133"/>
      <c r="BA89" s="131"/>
      <c r="BB89" s="134"/>
      <c r="BC89" s="130"/>
      <c r="BD89" s="131"/>
      <c r="BE89" s="131"/>
      <c r="BF89" s="131"/>
      <c r="BG89" s="132"/>
      <c r="BH89" s="87"/>
      <c r="BI89" s="88"/>
      <c r="BJ89" s="128" t="s">
        <v>103</v>
      </c>
      <c r="BK89" s="131"/>
      <c r="BL89" s="139"/>
      <c r="BM89" s="140"/>
      <c r="BN89" s="128"/>
      <c r="BO89" s="134"/>
    </row>
    <row r="90" spans="1:67" s="21" customFormat="1" ht="47.25" customHeight="1">
      <c r="A90" s="113"/>
      <c r="B90" s="93">
        <v>0</v>
      </c>
      <c r="C90" s="55">
        <f t="shared" si="9"/>
        <v>84</v>
      </c>
      <c r="D90" s="171" t="s">
        <v>78</v>
      </c>
      <c r="E90" s="172">
        <v>2020</v>
      </c>
      <c r="F90" s="115" t="s">
        <v>608</v>
      </c>
      <c r="G90" s="116">
        <v>43965</v>
      </c>
      <c r="H90" s="117"/>
      <c r="I90" s="118"/>
      <c r="J90" s="119"/>
      <c r="K90" s="77" t="s">
        <v>618</v>
      </c>
      <c r="L90" s="173" t="s">
        <v>81</v>
      </c>
      <c r="M90" s="77" t="s">
        <v>3071</v>
      </c>
      <c r="N90" s="77" t="s">
        <v>629</v>
      </c>
      <c r="O90" s="77" t="s">
        <v>620</v>
      </c>
      <c r="P90" s="88" t="s">
        <v>85</v>
      </c>
      <c r="Q90" s="77" t="s">
        <v>630</v>
      </c>
      <c r="R90" s="241"/>
      <c r="S90" s="175">
        <v>1</v>
      </c>
      <c r="T90" s="176" t="s">
        <v>622</v>
      </c>
      <c r="U90" s="177" t="s">
        <v>614</v>
      </c>
      <c r="V90" s="115" t="s">
        <v>615</v>
      </c>
      <c r="W90" s="677">
        <v>43997</v>
      </c>
      <c r="X90" s="677">
        <v>44058</v>
      </c>
      <c r="Y90" s="127"/>
      <c r="Z90" s="128"/>
      <c r="AA90" s="129">
        <f t="shared" si="8"/>
        <v>44058</v>
      </c>
      <c r="AB90" s="130"/>
      <c r="AC90" s="131"/>
      <c r="AD90" s="132"/>
      <c r="AE90" s="133"/>
      <c r="AF90" s="131"/>
      <c r="AG90" s="131"/>
      <c r="AH90" s="131"/>
      <c r="AI90" s="132"/>
      <c r="AJ90" s="225"/>
      <c r="AK90" s="244"/>
      <c r="AL90" s="228"/>
      <c r="AM90" s="225"/>
      <c r="AN90" s="157"/>
      <c r="AO90" s="174"/>
      <c r="AP90" s="174"/>
      <c r="AQ90" s="224"/>
      <c r="AR90" s="76">
        <v>44043</v>
      </c>
      <c r="AS90" s="237" t="s">
        <v>631</v>
      </c>
      <c r="AT90" s="206">
        <v>0.8</v>
      </c>
      <c r="AU90" s="76">
        <v>44062</v>
      </c>
      <c r="AV90" s="108" t="s">
        <v>628</v>
      </c>
      <c r="AW90" s="93" t="s">
        <v>221</v>
      </c>
      <c r="AX90" s="93">
        <v>80</v>
      </c>
      <c r="AY90" s="80" t="s">
        <v>93</v>
      </c>
      <c r="AZ90" s="133"/>
      <c r="BA90" s="131"/>
      <c r="BB90" s="134"/>
      <c r="BC90" s="130"/>
      <c r="BD90" s="131"/>
      <c r="BE90" s="131"/>
      <c r="BF90" s="131"/>
      <c r="BG90" s="132"/>
      <c r="BH90" s="87"/>
      <c r="BI90" s="88"/>
      <c r="BJ90" s="128" t="s">
        <v>103</v>
      </c>
      <c r="BK90" s="131"/>
      <c r="BL90" s="139"/>
      <c r="BM90" s="140"/>
      <c r="BN90" s="128"/>
      <c r="BO90" s="134"/>
    </row>
    <row r="91" spans="1:67" s="21" customFormat="1" ht="47.25" customHeight="1">
      <c r="A91" s="113"/>
      <c r="B91" s="93">
        <v>0</v>
      </c>
      <c r="C91" s="55">
        <f t="shared" si="9"/>
        <v>85</v>
      </c>
      <c r="D91" s="171" t="s">
        <v>78</v>
      </c>
      <c r="E91" s="172">
        <v>2020</v>
      </c>
      <c r="F91" s="115" t="s">
        <v>608</v>
      </c>
      <c r="G91" s="116">
        <v>43965</v>
      </c>
      <c r="H91" s="117"/>
      <c r="I91" s="118"/>
      <c r="J91" s="119"/>
      <c r="K91" s="77" t="s">
        <v>618</v>
      </c>
      <c r="L91" s="173" t="s">
        <v>81</v>
      </c>
      <c r="M91" s="77" t="s">
        <v>3072</v>
      </c>
      <c r="N91" s="77" t="s">
        <v>629</v>
      </c>
      <c r="O91" s="77" t="s">
        <v>620</v>
      </c>
      <c r="P91" s="88" t="s">
        <v>85</v>
      </c>
      <c r="Q91" s="77" t="s">
        <v>632</v>
      </c>
      <c r="R91" s="241"/>
      <c r="S91" s="175">
        <v>1</v>
      </c>
      <c r="T91" s="176" t="s">
        <v>633</v>
      </c>
      <c r="U91" s="177" t="s">
        <v>614</v>
      </c>
      <c r="V91" s="115" t="s">
        <v>615</v>
      </c>
      <c r="W91" s="677">
        <v>43997</v>
      </c>
      <c r="X91" s="677">
        <v>44058</v>
      </c>
      <c r="Y91" s="127"/>
      <c r="Z91" s="128"/>
      <c r="AA91" s="129">
        <f t="shared" si="8"/>
        <v>44058</v>
      </c>
      <c r="AB91" s="130"/>
      <c r="AC91" s="131"/>
      <c r="AD91" s="132"/>
      <c r="AE91" s="133"/>
      <c r="AF91" s="131"/>
      <c r="AG91" s="131"/>
      <c r="AH91" s="131"/>
      <c r="AI91" s="132"/>
      <c r="AJ91" s="225"/>
      <c r="AK91" s="174"/>
      <c r="AL91" s="228"/>
      <c r="AM91" s="225"/>
      <c r="AN91" s="157"/>
      <c r="AO91" s="174"/>
      <c r="AP91" s="174"/>
      <c r="AQ91" s="224"/>
      <c r="AR91" s="76">
        <v>44043</v>
      </c>
      <c r="AS91" s="108" t="s">
        <v>634</v>
      </c>
      <c r="AT91" s="206">
        <v>0</v>
      </c>
      <c r="AU91" s="76">
        <v>44062</v>
      </c>
      <c r="AV91" s="108" t="s">
        <v>635</v>
      </c>
      <c r="AW91" s="93" t="s">
        <v>221</v>
      </c>
      <c r="AX91" s="93">
        <v>0</v>
      </c>
      <c r="AY91" s="80" t="s">
        <v>93</v>
      </c>
      <c r="AZ91" s="133"/>
      <c r="BA91" s="131"/>
      <c r="BB91" s="134"/>
      <c r="BC91" s="130"/>
      <c r="BD91" s="131"/>
      <c r="BE91" s="131"/>
      <c r="BF91" s="131"/>
      <c r="BG91" s="132"/>
      <c r="BH91" s="87"/>
      <c r="BI91" s="88"/>
      <c r="BJ91" s="128" t="s">
        <v>103</v>
      </c>
      <c r="BK91" s="131"/>
      <c r="BL91" s="139"/>
      <c r="BM91" s="140"/>
      <c r="BN91" s="128"/>
      <c r="BO91" s="134"/>
    </row>
    <row r="92" spans="1:67" s="21" customFormat="1" ht="47.25" customHeight="1">
      <c r="A92" s="113"/>
      <c r="B92" s="93">
        <v>48</v>
      </c>
      <c r="C92" s="55">
        <f t="shared" si="9"/>
        <v>86</v>
      </c>
      <c r="D92" s="171" t="s">
        <v>78</v>
      </c>
      <c r="E92" s="172">
        <v>2020</v>
      </c>
      <c r="F92" s="115" t="s">
        <v>608</v>
      </c>
      <c r="G92" s="116">
        <v>43965</v>
      </c>
      <c r="H92" s="117"/>
      <c r="I92" s="118"/>
      <c r="J92" s="119"/>
      <c r="K92" s="77" t="s">
        <v>636</v>
      </c>
      <c r="L92" s="173" t="s">
        <v>81</v>
      </c>
      <c r="M92" s="77" t="s">
        <v>3073</v>
      </c>
      <c r="N92" s="77" t="s">
        <v>629</v>
      </c>
      <c r="O92" s="77" t="s">
        <v>620</v>
      </c>
      <c r="P92" s="88" t="s">
        <v>85</v>
      </c>
      <c r="Q92" s="77" t="s">
        <v>637</v>
      </c>
      <c r="R92" s="174"/>
      <c r="S92" s="175">
        <v>1</v>
      </c>
      <c r="T92" s="176" t="s">
        <v>622</v>
      </c>
      <c r="U92" s="177" t="s">
        <v>614</v>
      </c>
      <c r="V92" s="115" t="s">
        <v>615</v>
      </c>
      <c r="W92" s="677">
        <v>43997</v>
      </c>
      <c r="X92" s="677">
        <v>44058</v>
      </c>
      <c r="Y92" s="127"/>
      <c r="Z92" s="128"/>
      <c r="AA92" s="129">
        <f t="shared" si="8"/>
        <v>44058</v>
      </c>
      <c r="AB92" s="130"/>
      <c r="AC92" s="131"/>
      <c r="AD92" s="132"/>
      <c r="AE92" s="133"/>
      <c r="AF92" s="131"/>
      <c r="AG92" s="131"/>
      <c r="AH92" s="131"/>
      <c r="AI92" s="132"/>
      <c r="AJ92" s="225"/>
      <c r="AK92" s="174"/>
      <c r="AL92" s="228"/>
      <c r="AM92" s="225"/>
      <c r="AN92" s="157"/>
      <c r="AO92" s="174"/>
      <c r="AP92" s="174"/>
      <c r="AQ92" s="224"/>
      <c r="AR92" s="76">
        <v>44043</v>
      </c>
      <c r="AS92" s="237" t="s">
        <v>638</v>
      </c>
      <c r="AT92" s="206">
        <v>0.8</v>
      </c>
      <c r="AU92" s="76">
        <v>44062</v>
      </c>
      <c r="AV92" s="108" t="s">
        <v>624</v>
      </c>
      <c r="AW92" s="93" t="s">
        <v>221</v>
      </c>
      <c r="AX92" s="93">
        <v>80</v>
      </c>
      <c r="AY92" s="80" t="s">
        <v>93</v>
      </c>
      <c r="AZ92" s="133"/>
      <c r="BA92" s="131"/>
      <c r="BB92" s="134"/>
      <c r="BC92" s="130"/>
      <c r="BD92" s="131"/>
      <c r="BE92" s="131"/>
      <c r="BF92" s="131"/>
      <c r="BG92" s="132"/>
      <c r="BH92" s="87"/>
      <c r="BI92" s="88"/>
      <c r="BJ92" s="128" t="s">
        <v>103</v>
      </c>
      <c r="BK92" s="131"/>
      <c r="BL92" s="139"/>
      <c r="BM92" s="140"/>
      <c r="BN92" s="128"/>
      <c r="BO92" s="134"/>
    </row>
    <row r="93" spans="1:67" s="21" customFormat="1" ht="55.5" customHeight="1">
      <c r="A93" s="113"/>
      <c r="B93" s="93">
        <v>49</v>
      </c>
      <c r="C93" s="55">
        <f t="shared" si="9"/>
        <v>87</v>
      </c>
      <c r="D93" s="171" t="s">
        <v>78</v>
      </c>
      <c r="E93" s="172">
        <v>2020</v>
      </c>
      <c r="F93" s="115" t="s">
        <v>639</v>
      </c>
      <c r="G93" s="116">
        <v>43965</v>
      </c>
      <c r="H93" s="117"/>
      <c r="I93" s="118"/>
      <c r="J93" s="119"/>
      <c r="K93" s="77" t="s">
        <v>640</v>
      </c>
      <c r="L93" s="173" t="s">
        <v>81</v>
      </c>
      <c r="M93" s="77" t="s">
        <v>3074</v>
      </c>
      <c r="N93" s="77" t="s">
        <v>641</v>
      </c>
      <c r="O93" s="77" t="s">
        <v>642</v>
      </c>
      <c r="P93" s="127" t="s">
        <v>85</v>
      </c>
      <c r="Q93" s="77" t="s">
        <v>643</v>
      </c>
      <c r="R93" s="174"/>
      <c r="S93" s="175">
        <v>1</v>
      </c>
      <c r="T93" s="78" t="s">
        <v>644</v>
      </c>
      <c r="U93" s="177" t="s">
        <v>614</v>
      </c>
      <c r="V93" s="115" t="s">
        <v>615</v>
      </c>
      <c r="W93" s="670">
        <v>43952</v>
      </c>
      <c r="X93" s="670">
        <v>44042</v>
      </c>
      <c r="Y93" s="127"/>
      <c r="Z93" s="128"/>
      <c r="AA93" s="129">
        <f t="shared" si="8"/>
        <v>44042</v>
      </c>
      <c r="AB93" s="130"/>
      <c r="AC93" s="131"/>
      <c r="AD93" s="132"/>
      <c r="AE93" s="133"/>
      <c r="AF93" s="131"/>
      <c r="AG93" s="131"/>
      <c r="AH93" s="131"/>
      <c r="AI93" s="132"/>
      <c r="AJ93" s="225"/>
      <c r="AK93" s="174"/>
      <c r="AL93" s="228"/>
      <c r="AM93" s="225"/>
      <c r="AN93" s="157"/>
      <c r="AO93" s="174"/>
      <c r="AP93" s="174"/>
      <c r="AQ93" s="224"/>
      <c r="AR93" s="76">
        <v>44043</v>
      </c>
      <c r="AS93" s="108" t="s">
        <v>645</v>
      </c>
      <c r="AT93" s="206">
        <v>0.2</v>
      </c>
      <c r="AU93" s="76">
        <v>44062</v>
      </c>
      <c r="AV93" s="108" t="s">
        <v>646</v>
      </c>
      <c r="AW93" s="93" t="s">
        <v>221</v>
      </c>
      <c r="AX93" s="93">
        <v>20</v>
      </c>
      <c r="AY93" s="80" t="s">
        <v>116</v>
      </c>
      <c r="AZ93" s="133"/>
      <c r="BA93" s="131"/>
      <c r="BB93" s="134"/>
      <c r="BC93" s="130"/>
      <c r="BD93" s="131"/>
      <c r="BE93" s="131"/>
      <c r="BF93" s="131"/>
      <c r="BG93" s="132"/>
      <c r="BH93" s="87"/>
      <c r="BI93" s="88"/>
      <c r="BJ93" s="128" t="s">
        <v>103</v>
      </c>
      <c r="BK93" s="131"/>
      <c r="BL93" s="139"/>
      <c r="BM93" s="140"/>
      <c r="BN93" s="128"/>
      <c r="BO93" s="134"/>
    </row>
    <row r="94" spans="1:67" s="21" customFormat="1" ht="47.25" customHeight="1">
      <c r="A94" s="113"/>
      <c r="B94" s="93">
        <v>50</v>
      </c>
      <c r="C94" s="55">
        <f t="shared" si="9"/>
        <v>88</v>
      </c>
      <c r="D94" s="171" t="s">
        <v>78</v>
      </c>
      <c r="E94" s="172">
        <v>2020</v>
      </c>
      <c r="F94" s="115" t="s">
        <v>647</v>
      </c>
      <c r="G94" s="116">
        <v>43965</v>
      </c>
      <c r="H94" s="117"/>
      <c r="I94" s="118"/>
      <c r="J94" s="119"/>
      <c r="K94" s="77" t="s">
        <v>648</v>
      </c>
      <c r="L94" s="173" t="s">
        <v>81</v>
      </c>
      <c r="M94" s="77" t="s">
        <v>3075</v>
      </c>
      <c r="N94" s="77" t="s">
        <v>641</v>
      </c>
      <c r="O94" s="77" t="s">
        <v>611</v>
      </c>
      <c r="P94" s="127" t="s">
        <v>85</v>
      </c>
      <c r="Q94" s="593" t="s">
        <v>649</v>
      </c>
      <c r="R94" s="174"/>
      <c r="S94" s="175">
        <v>3</v>
      </c>
      <c r="T94" s="78" t="s">
        <v>650</v>
      </c>
      <c r="U94" s="177" t="s">
        <v>614</v>
      </c>
      <c r="V94" s="115" t="s">
        <v>615</v>
      </c>
      <c r="W94" s="670">
        <v>44012</v>
      </c>
      <c r="X94" s="670">
        <v>44180</v>
      </c>
      <c r="Y94" s="127"/>
      <c r="Z94" s="128"/>
      <c r="AA94" s="129">
        <f t="shared" si="8"/>
        <v>44180</v>
      </c>
      <c r="AB94" s="130"/>
      <c r="AC94" s="131"/>
      <c r="AD94" s="132"/>
      <c r="AE94" s="133"/>
      <c r="AF94" s="131"/>
      <c r="AG94" s="131"/>
      <c r="AH94" s="131"/>
      <c r="AI94" s="132"/>
      <c r="AJ94" s="225"/>
      <c r="AK94" s="174"/>
      <c r="AL94" s="228"/>
      <c r="AM94" s="225"/>
      <c r="AN94" s="157"/>
      <c r="AO94" s="174"/>
      <c r="AP94" s="174"/>
      <c r="AQ94" s="224"/>
      <c r="AR94" s="76">
        <v>44043</v>
      </c>
      <c r="AS94" s="108" t="s">
        <v>651</v>
      </c>
      <c r="AT94" s="206">
        <v>0</v>
      </c>
      <c r="AU94" s="76">
        <v>44062</v>
      </c>
      <c r="AV94" s="108" t="s">
        <v>652</v>
      </c>
      <c r="AW94" s="93" t="s">
        <v>221</v>
      </c>
      <c r="AX94" s="93">
        <v>0</v>
      </c>
      <c r="AY94" s="80" t="s">
        <v>93</v>
      </c>
      <c r="AZ94" s="133"/>
      <c r="BA94" s="131"/>
      <c r="BB94" s="134"/>
      <c r="BC94" s="130"/>
      <c r="BD94" s="131"/>
      <c r="BE94" s="131"/>
      <c r="BF94" s="131"/>
      <c r="BG94" s="132"/>
      <c r="BH94" s="87"/>
      <c r="BI94" s="88"/>
      <c r="BJ94" s="128" t="s">
        <v>103</v>
      </c>
      <c r="BK94" s="131"/>
      <c r="BL94" s="139"/>
      <c r="BM94" s="140"/>
      <c r="BN94" s="128"/>
      <c r="BO94" s="134"/>
    </row>
    <row r="95" spans="1:67" s="21" customFormat="1" ht="47.25" customHeight="1">
      <c r="B95" s="61">
        <v>51</v>
      </c>
      <c r="C95" s="55">
        <f t="shared" si="9"/>
        <v>89</v>
      </c>
      <c r="D95" s="56" t="s">
        <v>78</v>
      </c>
      <c r="E95" s="58">
        <v>2018</v>
      </c>
      <c r="F95" s="58" t="s">
        <v>653</v>
      </c>
      <c r="G95" s="59"/>
      <c r="H95" s="60" t="str">
        <f t="shared" ref="H95:H102" si="10">U95</f>
        <v>Gestión Contractual</v>
      </c>
      <c r="I95" s="94">
        <v>1</v>
      </c>
      <c r="J95" s="61">
        <v>11</v>
      </c>
      <c r="K95" s="277" t="s">
        <v>654</v>
      </c>
      <c r="L95" s="63" t="s">
        <v>655</v>
      </c>
      <c r="M95" s="207" t="s">
        <v>656</v>
      </c>
      <c r="N95" s="422" t="s">
        <v>108</v>
      </c>
      <c r="O95" s="422" t="s">
        <v>108</v>
      </c>
      <c r="P95" s="65" t="s">
        <v>586</v>
      </c>
      <c r="Q95" s="183" t="s">
        <v>657</v>
      </c>
      <c r="R95" s="66"/>
      <c r="S95" s="594">
        <v>1</v>
      </c>
      <c r="T95" s="58" t="s">
        <v>658</v>
      </c>
      <c r="U95" s="68" t="s">
        <v>653</v>
      </c>
      <c r="V95" s="58" t="s">
        <v>355</v>
      </c>
      <c r="W95" s="672">
        <v>43269</v>
      </c>
      <c r="X95" s="672">
        <v>43360</v>
      </c>
      <c r="Y95" s="65"/>
      <c r="Z95" s="57"/>
      <c r="AA95" s="70">
        <f t="shared" si="8"/>
        <v>43360</v>
      </c>
      <c r="AB95" s="71">
        <v>43646</v>
      </c>
      <c r="AC95" s="207" t="s">
        <v>659</v>
      </c>
      <c r="AD95" s="72">
        <v>1</v>
      </c>
      <c r="AE95" s="71">
        <v>43663</v>
      </c>
      <c r="AF95" s="207" t="s">
        <v>660</v>
      </c>
      <c r="AG95" s="58" t="s">
        <v>92</v>
      </c>
      <c r="AH95" s="73">
        <f t="shared" ref="AH95:AH100" si="11">+AD95/S95</f>
        <v>1</v>
      </c>
      <c r="AI95" s="72" t="s">
        <v>116</v>
      </c>
      <c r="AJ95" s="71">
        <v>43799</v>
      </c>
      <c r="AK95" s="205" t="s">
        <v>661</v>
      </c>
      <c r="AL95" s="191">
        <v>1</v>
      </c>
      <c r="AM95" s="76">
        <v>43808</v>
      </c>
      <c r="AN95" s="77" t="s">
        <v>662</v>
      </c>
      <c r="AO95" s="93" t="s">
        <v>663</v>
      </c>
      <c r="AP95" s="79">
        <f t="shared" ref="AP95:AP100" si="12">+AL95/S95</f>
        <v>1</v>
      </c>
      <c r="AQ95" s="187" t="s">
        <v>116</v>
      </c>
      <c r="AR95" s="76">
        <v>44043</v>
      </c>
      <c r="AS95" s="179" t="s">
        <v>664</v>
      </c>
      <c r="AT95" s="206">
        <v>0.1</v>
      </c>
      <c r="AU95" s="76">
        <v>44067</v>
      </c>
      <c r="AV95" s="77" t="s">
        <v>665</v>
      </c>
      <c r="AW95" s="93" t="s">
        <v>666</v>
      </c>
      <c r="AX95" s="84">
        <v>0.1</v>
      </c>
      <c r="AY95" s="80" t="s">
        <v>116</v>
      </c>
      <c r="AZ95" s="85"/>
      <c r="BA95" s="83"/>
      <c r="BB95" s="86"/>
      <c r="BC95" s="76"/>
      <c r="BD95" s="83"/>
      <c r="BE95" s="83"/>
      <c r="BF95" s="83"/>
      <c r="BG95" s="80"/>
      <c r="BH95" s="87"/>
      <c r="BI95" s="88"/>
      <c r="BJ95" s="89" t="s">
        <v>103</v>
      </c>
      <c r="BK95" s="83"/>
      <c r="BL95" s="91"/>
      <c r="BM95" s="92"/>
      <c r="BN95" s="93"/>
      <c r="BO95" s="206">
        <v>0.2</v>
      </c>
    </row>
    <row r="96" spans="1:67" s="21" customFormat="1" ht="47.25" customHeight="1">
      <c r="B96" s="61">
        <v>52</v>
      </c>
      <c r="C96" s="55">
        <f t="shared" si="9"/>
        <v>90</v>
      </c>
      <c r="D96" s="56" t="s">
        <v>78</v>
      </c>
      <c r="E96" s="58">
        <v>2018</v>
      </c>
      <c r="F96" s="58" t="s">
        <v>653</v>
      </c>
      <c r="G96" s="59"/>
      <c r="H96" s="60" t="str">
        <f t="shared" si="10"/>
        <v>Gestión Contractual</v>
      </c>
      <c r="I96" s="94">
        <v>2</v>
      </c>
      <c r="J96" s="61">
        <v>12</v>
      </c>
      <c r="K96" s="277" t="s">
        <v>667</v>
      </c>
      <c r="L96" s="63" t="s">
        <v>655</v>
      </c>
      <c r="M96" s="207" t="s">
        <v>668</v>
      </c>
      <c r="N96" s="422" t="s">
        <v>108</v>
      </c>
      <c r="O96" s="422" t="s">
        <v>108</v>
      </c>
      <c r="P96" s="65" t="s">
        <v>586</v>
      </c>
      <c r="Q96" s="183" t="s">
        <v>669</v>
      </c>
      <c r="R96" s="66"/>
      <c r="S96" s="594">
        <v>1</v>
      </c>
      <c r="T96" s="58" t="s">
        <v>670</v>
      </c>
      <c r="U96" s="68" t="s">
        <v>653</v>
      </c>
      <c r="V96" s="58" t="s">
        <v>355</v>
      </c>
      <c r="W96" s="678">
        <v>43269</v>
      </c>
      <c r="X96" s="678">
        <v>43360</v>
      </c>
      <c r="Y96" s="65"/>
      <c r="Z96" s="57"/>
      <c r="AA96" s="70">
        <f t="shared" si="8"/>
        <v>43360</v>
      </c>
      <c r="AB96" s="71">
        <v>43646</v>
      </c>
      <c r="AC96" s="207" t="s">
        <v>659</v>
      </c>
      <c r="AD96" s="72">
        <v>1</v>
      </c>
      <c r="AE96" s="71">
        <v>43663</v>
      </c>
      <c r="AF96" s="207" t="s">
        <v>660</v>
      </c>
      <c r="AG96" s="58" t="s">
        <v>92</v>
      </c>
      <c r="AH96" s="73">
        <f t="shared" si="11"/>
        <v>1</v>
      </c>
      <c r="AI96" s="72" t="s">
        <v>116</v>
      </c>
      <c r="AJ96" s="71">
        <v>43799</v>
      </c>
      <c r="AK96" s="205" t="s">
        <v>661</v>
      </c>
      <c r="AL96" s="191">
        <v>1</v>
      </c>
      <c r="AM96" s="76">
        <v>43808</v>
      </c>
      <c r="AN96" s="77" t="s">
        <v>671</v>
      </c>
      <c r="AO96" s="93" t="s">
        <v>663</v>
      </c>
      <c r="AP96" s="79">
        <f t="shared" si="12"/>
        <v>1</v>
      </c>
      <c r="AQ96" s="187" t="s">
        <v>116</v>
      </c>
      <c r="AR96" s="76">
        <v>44043</v>
      </c>
      <c r="AS96" s="108" t="s">
        <v>672</v>
      </c>
      <c r="AT96" s="206">
        <v>0.4</v>
      </c>
      <c r="AU96" s="76">
        <v>44067</v>
      </c>
      <c r="AV96" s="77" t="s">
        <v>673</v>
      </c>
      <c r="AW96" s="93" t="s">
        <v>666</v>
      </c>
      <c r="AX96" s="84">
        <v>0.4</v>
      </c>
      <c r="AY96" s="80" t="s">
        <v>116</v>
      </c>
      <c r="AZ96" s="85"/>
      <c r="BA96" s="83"/>
      <c r="BB96" s="86"/>
      <c r="BC96" s="76"/>
      <c r="BD96" s="83"/>
      <c r="BE96" s="83"/>
      <c r="BF96" s="83"/>
      <c r="BG96" s="80"/>
      <c r="BH96" s="87"/>
      <c r="BI96" s="88"/>
      <c r="BJ96" s="89" t="s">
        <v>103</v>
      </c>
      <c r="BK96" s="83"/>
      <c r="BL96" s="91"/>
      <c r="BM96" s="92"/>
      <c r="BN96" s="93"/>
      <c r="BO96" s="80"/>
    </row>
    <row r="97" spans="2:67" s="21" customFormat="1" ht="47.25" customHeight="1">
      <c r="B97" s="61">
        <v>53</v>
      </c>
      <c r="C97" s="55">
        <f t="shared" si="9"/>
        <v>91</v>
      </c>
      <c r="D97" s="56" t="s">
        <v>78</v>
      </c>
      <c r="E97" s="58">
        <v>2018</v>
      </c>
      <c r="F97" s="58" t="s">
        <v>653</v>
      </c>
      <c r="G97" s="59"/>
      <c r="H97" s="60" t="str">
        <f t="shared" si="10"/>
        <v>Gestión Contractual</v>
      </c>
      <c r="I97" s="94">
        <v>3</v>
      </c>
      <c r="J97" s="61">
        <v>13</v>
      </c>
      <c r="K97" s="277" t="s">
        <v>674</v>
      </c>
      <c r="L97" s="63" t="s">
        <v>655</v>
      </c>
      <c r="M97" s="207" t="s">
        <v>668</v>
      </c>
      <c r="N97" s="422" t="s">
        <v>108</v>
      </c>
      <c r="O97" s="422" t="s">
        <v>108</v>
      </c>
      <c r="P97" s="65" t="s">
        <v>586</v>
      </c>
      <c r="Q97" s="183" t="s">
        <v>669</v>
      </c>
      <c r="R97" s="66"/>
      <c r="S97" s="594">
        <v>1</v>
      </c>
      <c r="T97" s="58" t="s">
        <v>670</v>
      </c>
      <c r="U97" s="68" t="s">
        <v>653</v>
      </c>
      <c r="V97" s="58" t="s">
        <v>355</v>
      </c>
      <c r="W97" s="678">
        <v>43269</v>
      </c>
      <c r="X97" s="678">
        <v>43360</v>
      </c>
      <c r="Y97" s="65"/>
      <c r="Z97" s="57"/>
      <c r="AA97" s="70">
        <f t="shared" si="8"/>
        <v>43360</v>
      </c>
      <c r="AB97" s="71">
        <v>43646</v>
      </c>
      <c r="AC97" s="207" t="s">
        <v>659</v>
      </c>
      <c r="AD97" s="72">
        <v>1</v>
      </c>
      <c r="AE97" s="71">
        <v>43663</v>
      </c>
      <c r="AF97" s="207" t="s">
        <v>660</v>
      </c>
      <c r="AG97" s="58" t="s">
        <v>92</v>
      </c>
      <c r="AH97" s="73">
        <f t="shared" si="11"/>
        <v>1</v>
      </c>
      <c r="AI97" s="72" t="s">
        <v>116</v>
      </c>
      <c r="AJ97" s="71">
        <v>43799</v>
      </c>
      <c r="AK97" s="205" t="s">
        <v>661</v>
      </c>
      <c r="AL97" s="191">
        <v>1</v>
      </c>
      <c r="AM97" s="76">
        <v>43808</v>
      </c>
      <c r="AN97" s="77" t="s">
        <v>675</v>
      </c>
      <c r="AO97" s="93" t="s">
        <v>663</v>
      </c>
      <c r="AP97" s="79">
        <f t="shared" si="12"/>
        <v>1</v>
      </c>
      <c r="AQ97" s="187" t="s">
        <v>116</v>
      </c>
      <c r="AR97" s="76">
        <v>44043</v>
      </c>
      <c r="AS97" s="108" t="s">
        <v>672</v>
      </c>
      <c r="AT97" s="206">
        <v>0.4</v>
      </c>
      <c r="AU97" s="76">
        <v>44067</v>
      </c>
      <c r="AV97" s="77" t="s">
        <v>673</v>
      </c>
      <c r="AW97" s="93" t="s">
        <v>666</v>
      </c>
      <c r="AX97" s="84">
        <v>0.4</v>
      </c>
      <c r="AY97" s="80" t="s">
        <v>116</v>
      </c>
      <c r="AZ97" s="85"/>
      <c r="BA97" s="83"/>
      <c r="BB97" s="86"/>
      <c r="BC97" s="76"/>
      <c r="BD97" s="83"/>
      <c r="BE97" s="83"/>
      <c r="BF97" s="83"/>
      <c r="BG97" s="80"/>
      <c r="BH97" s="87"/>
      <c r="BI97" s="88"/>
      <c r="BJ97" s="89" t="s">
        <v>103</v>
      </c>
      <c r="BK97" s="83"/>
      <c r="BL97" s="91"/>
      <c r="BM97" s="92"/>
      <c r="BN97" s="93"/>
      <c r="BO97" s="80"/>
    </row>
    <row r="98" spans="2:67" s="21" customFormat="1" ht="47.25" customHeight="1">
      <c r="B98" s="61">
        <v>54</v>
      </c>
      <c r="C98" s="55">
        <f t="shared" si="9"/>
        <v>92</v>
      </c>
      <c r="D98" s="56" t="s">
        <v>78</v>
      </c>
      <c r="E98" s="58">
        <v>2018</v>
      </c>
      <c r="F98" s="58" t="s">
        <v>653</v>
      </c>
      <c r="G98" s="59"/>
      <c r="H98" s="60" t="str">
        <f t="shared" si="10"/>
        <v>Gestión Contractual</v>
      </c>
      <c r="I98" s="94">
        <v>4</v>
      </c>
      <c r="J98" s="61">
        <v>14</v>
      </c>
      <c r="K98" s="277" t="s">
        <v>676</v>
      </c>
      <c r="L98" s="63" t="s">
        <v>655</v>
      </c>
      <c r="M98" s="207" t="s">
        <v>668</v>
      </c>
      <c r="N98" s="422" t="s">
        <v>108</v>
      </c>
      <c r="O98" s="422" t="s">
        <v>108</v>
      </c>
      <c r="P98" s="65" t="s">
        <v>586</v>
      </c>
      <c r="Q98" s="183" t="s">
        <v>669</v>
      </c>
      <c r="R98" s="66"/>
      <c r="S98" s="594">
        <v>1</v>
      </c>
      <c r="T98" s="58" t="s">
        <v>670</v>
      </c>
      <c r="U98" s="68" t="s">
        <v>653</v>
      </c>
      <c r="V98" s="58" t="s">
        <v>355</v>
      </c>
      <c r="W98" s="678">
        <v>43269</v>
      </c>
      <c r="X98" s="678">
        <v>43360</v>
      </c>
      <c r="Y98" s="65"/>
      <c r="Z98" s="57"/>
      <c r="AA98" s="70">
        <f t="shared" si="8"/>
        <v>43360</v>
      </c>
      <c r="AB98" s="71">
        <v>43646</v>
      </c>
      <c r="AC98" s="207" t="s">
        <v>659</v>
      </c>
      <c r="AD98" s="72">
        <v>1</v>
      </c>
      <c r="AE98" s="71">
        <v>43663</v>
      </c>
      <c r="AF98" s="207" t="s">
        <v>660</v>
      </c>
      <c r="AG98" s="58" t="s">
        <v>92</v>
      </c>
      <c r="AH98" s="73">
        <f t="shared" si="11"/>
        <v>1</v>
      </c>
      <c r="AI98" s="72" t="s">
        <v>116</v>
      </c>
      <c r="AJ98" s="71">
        <v>43799</v>
      </c>
      <c r="AK98" s="205" t="s">
        <v>661</v>
      </c>
      <c r="AL98" s="191">
        <v>1</v>
      </c>
      <c r="AM98" s="76">
        <v>43808</v>
      </c>
      <c r="AN98" s="77" t="s">
        <v>677</v>
      </c>
      <c r="AO98" s="93" t="s">
        <v>663</v>
      </c>
      <c r="AP98" s="79">
        <f t="shared" si="12"/>
        <v>1</v>
      </c>
      <c r="AQ98" s="187" t="s">
        <v>116</v>
      </c>
      <c r="AR98" s="76">
        <v>44043</v>
      </c>
      <c r="AS98" s="108" t="s">
        <v>672</v>
      </c>
      <c r="AT98" s="206">
        <v>0.4</v>
      </c>
      <c r="AU98" s="76">
        <v>44067</v>
      </c>
      <c r="AV98" s="77" t="s">
        <v>673</v>
      </c>
      <c r="AW98" s="93" t="s">
        <v>666</v>
      </c>
      <c r="AX98" s="84">
        <v>0.4</v>
      </c>
      <c r="AY98" s="80" t="s">
        <v>116</v>
      </c>
      <c r="AZ98" s="85"/>
      <c r="BA98" s="83"/>
      <c r="BB98" s="86"/>
      <c r="BC98" s="76"/>
      <c r="BD98" s="83"/>
      <c r="BE98" s="83"/>
      <c r="BF98" s="83"/>
      <c r="BG98" s="80"/>
      <c r="BH98" s="87"/>
      <c r="BI98" s="88"/>
      <c r="BJ98" s="89" t="s">
        <v>103</v>
      </c>
      <c r="BK98" s="83"/>
      <c r="BL98" s="91"/>
      <c r="BM98" s="92"/>
      <c r="BN98" s="93"/>
      <c r="BO98" s="80"/>
    </row>
    <row r="99" spans="2:67" s="21" customFormat="1" ht="47.25" customHeight="1">
      <c r="B99" s="61">
        <v>55</v>
      </c>
      <c r="C99" s="55">
        <f t="shared" si="9"/>
        <v>93</v>
      </c>
      <c r="D99" s="56" t="s">
        <v>78</v>
      </c>
      <c r="E99" s="58">
        <v>2018</v>
      </c>
      <c r="F99" s="58" t="s">
        <v>653</v>
      </c>
      <c r="G99" s="59"/>
      <c r="H99" s="60" t="str">
        <f t="shared" si="10"/>
        <v>Gestión Contractual</v>
      </c>
      <c r="I99" s="94">
        <v>5</v>
      </c>
      <c r="J99" s="61">
        <v>15</v>
      </c>
      <c r="K99" s="277" t="s">
        <v>678</v>
      </c>
      <c r="L99" s="63" t="s">
        <v>655</v>
      </c>
      <c r="M99" s="207" t="s">
        <v>668</v>
      </c>
      <c r="N99" s="422" t="s">
        <v>108</v>
      </c>
      <c r="O99" s="422" t="s">
        <v>108</v>
      </c>
      <c r="P99" s="65" t="s">
        <v>586</v>
      </c>
      <c r="Q99" s="183" t="s">
        <v>669</v>
      </c>
      <c r="R99" s="66"/>
      <c r="S99" s="594">
        <v>1</v>
      </c>
      <c r="T99" s="58" t="s">
        <v>670</v>
      </c>
      <c r="U99" s="68" t="s">
        <v>653</v>
      </c>
      <c r="V99" s="58" t="s">
        <v>355</v>
      </c>
      <c r="W99" s="678">
        <v>43269</v>
      </c>
      <c r="X99" s="678">
        <v>43360</v>
      </c>
      <c r="Y99" s="65"/>
      <c r="Z99" s="57"/>
      <c r="AA99" s="70">
        <f t="shared" si="8"/>
        <v>43360</v>
      </c>
      <c r="AB99" s="71">
        <v>43646</v>
      </c>
      <c r="AC99" s="207" t="s">
        <v>659</v>
      </c>
      <c r="AD99" s="72">
        <v>1</v>
      </c>
      <c r="AE99" s="71">
        <v>43663</v>
      </c>
      <c r="AF99" s="207" t="s">
        <v>660</v>
      </c>
      <c r="AG99" s="58" t="s">
        <v>92</v>
      </c>
      <c r="AH99" s="73">
        <f t="shared" si="11"/>
        <v>1</v>
      </c>
      <c r="AI99" s="72" t="s">
        <v>116</v>
      </c>
      <c r="AJ99" s="71">
        <v>43799</v>
      </c>
      <c r="AK99" s="205" t="s">
        <v>661</v>
      </c>
      <c r="AL99" s="191">
        <v>1</v>
      </c>
      <c r="AM99" s="76">
        <v>43808</v>
      </c>
      <c r="AN99" s="77" t="s">
        <v>679</v>
      </c>
      <c r="AO99" s="93" t="s">
        <v>663</v>
      </c>
      <c r="AP99" s="79">
        <f t="shared" si="12"/>
        <v>1</v>
      </c>
      <c r="AQ99" s="187" t="s">
        <v>116</v>
      </c>
      <c r="AR99" s="76">
        <v>44043</v>
      </c>
      <c r="AS99" s="108" t="s">
        <v>672</v>
      </c>
      <c r="AT99" s="206">
        <v>0.4</v>
      </c>
      <c r="AU99" s="76">
        <v>44067</v>
      </c>
      <c r="AV99" s="77" t="s">
        <v>673</v>
      </c>
      <c r="AW99" s="93" t="s">
        <v>666</v>
      </c>
      <c r="AX99" s="84">
        <v>0.4</v>
      </c>
      <c r="AY99" s="80" t="s">
        <v>116</v>
      </c>
      <c r="AZ99" s="85"/>
      <c r="BA99" s="83"/>
      <c r="BB99" s="86"/>
      <c r="BC99" s="76"/>
      <c r="BD99" s="83"/>
      <c r="BE99" s="83"/>
      <c r="BF99" s="83"/>
      <c r="BG99" s="80"/>
      <c r="BH99" s="87"/>
      <c r="BI99" s="88"/>
      <c r="BJ99" s="89" t="s">
        <v>103</v>
      </c>
      <c r="BK99" s="83"/>
      <c r="BL99" s="91"/>
      <c r="BM99" s="92"/>
      <c r="BN99" s="93"/>
      <c r="BO99" s="80"/>
    </row>
    <row r="100" spans="2:67" s="21" customFormat="1" ht="47.25" customHeight="1">
      <c r="B100" s="61">
        <v>56</v>
      </c>
      <c r="C100" s="55">
        <f t="shared" si="9"/>
        <v>94</v>
      </c>
      <c r="D100" s="56" t="s">
        <v>78</v>
      </c>
      <c r="E100" s="58">
        <v>2018</v>
      </c>
      <c r="F100" s="58" t="s">
        <v>653</v>
      </c>
      <c r="G100" s="59"/>
      <c r="H100" s="60" t="str">
        <f t="shared" si="10"/>
        <v>Gestión Contractual</v>
      </c>
      <c r="I100" s="94">
        <v>6</v>
      </c>
      <c r="J100" s="61">
        <v>16</v>
      </c>
      <c r="K100" s="277" t="s">
        <v>680</v>
      </c>
      <c r="L100" s="63" t="s">
        <v>107</v>
      </c>
      <c r="M100" s="207" t="s">
        <v>668</v>
      </c>
      <c r="N100" s="422" t="s">
        <v>108</v>
      </c>
      <c r="O100" s="422" t="s">
        <v>108</v>
      </c>
      <c r="P100" s="65" t="s">
        <v>288</v>
      </c>
      <c r="Q100" s="183" t="s">
        <v>669</v>
      </c>
      <c r="R100" s="66"/>
      <c r="S100" s="594">
        <v>1</v>
      </c>
      <c r="T100" s="58" t="s">
        <v>670</v>
      </c>
      <c r="U100" s="68" t="s">
        <v>653</v>
      </c>
      <c r="V100" s="58" t="s">
        <v>355</v>
      </c>
      <c r="W100" s="678">
        <v>43269</v>
      </c>
      <c r="X100" s="678">
        <v>43360</v>
      </c>
      <c r="Y100" s="65"/>
      <c r="Z100" s="57"/>
      <c r="AA100" s="70">
        <f t="shared" si="8"/>
        <v>43360</v>
      </c>
      <c r="AB100" s="71">
        <v>43646</v>
      </c>
      <c r="AC100" s="207" t="s">
        <v>659</v>
      </c>
      <c r="AD100" s="72">
        <v>1</v>
      </c>
      <c r="AE100" s="71">
        <v>43663</v>
      </c>
      <c r="AF100" s="207" t="s">
        <v>660</v>
      </c>
      <c r="AG100" s="58" t="s">
        <v>92</v>
      </c>
      <c r="AH100" s="73">
        <f t="shared" si="11"/>
        <v>1</v>
      </c>
      <c r="AI100" s="72" t="s">
        <v>116</v>
      </c>
      <c r="AJ100" s="71">
        <v>43799</v>
      </c>
      <c r="AK100" s="205" t="s">
        <v>661</v>
      </c>
      <c r="AL100" s="191">
        <v>1</v>
      </c>
      <c r="AM100" s="76">
        <v>43808</v>
      </c>
      <c r="AN100" s="77" t="s">
        <v>677</v>
      </c>
      <c r="AO100" s="93" t="s">
        <v>663</v>
      </c>
      <c r="AP100" s="79">
        <f t="shared" si="12"/>
        <v>1</v>
      </c>
      <c r="AQ100" s="187" t="s">
        <v>116</v>
      </c>
      <c r="AR100" s="76">
        <v>44043</v>
      </c>
      <c r="AS100" s="108" t="s">
        <v>672</v>
      </c>
      <c r="AT100" s="206">
        <v>0.4</v>
      </c>
      <c r="AU100" s="76">
        <v>44067</v>
      </c>
      <c r="AV100" s="77" t="s">
        <v>673</v>
      </c>
      <c r="AW100" s="93" t="s">
        <v>666</v>
      </c>
      <c r="AX100" s="84">
        <v>0.4</v>
      </c>
      <c r="AY100" s="80" t="s">
        <v>116</v>
      </c>
      <c r="AZ100" s="85"/>
      <c r="BA100" s="83"/>
      <c r="BB100" s="86"/>
      <c r="BC100" s="76"/>
      <c r="BD100" s="83"/>
      <c r="BE100" s="83"/>
      <c r="BF100" s="83"/>
      <c r="BG100" s="80"/>
      <c r="BH100" s="87"/>
      <c r="BI100" s="88"/>
      <c r="BJ100" s="89" t="s">
        <v>103</v>
      </c>
      <c r="BK100" s="83"/>
      <c r="BL100" s="91"/>
      <c r="BM100" s="92"/>
      <c r="BN100" s="93"/>
      <c r="BO100" s="80"/>
    </row>
    <row r="101" spans="2:67" s="21" customFormat="1" ht="47.25" customHeight="1">
      <c r="B101" s="61">
        <v>57</v>
      </c>
      <c r="C101" s="55">
        <f t="shared" si="9"/>
        <v>95</v>
      </c>
      <c r="D101" s="56" t="s">
        <v>78</v>
      </c>
      <c r="E101" s="57">
        <v>2019</v>
      </c>
      <c r="F101" s="58" t="s">
        <v>422</v>
      </c>
      <c r="G101" s="59">
        <v>43707</v>
      </c>
      <c r="H101" s="60" t="str">
        <f t="shared" si="10"/>
        <v>Gestión Contractual</v>
      </c>
      <c r="I101" s="94"/>
      <c r="J101" s="61">
        <v>138</v>
      </c>
      <c r="K101" s="277" t="s">
        <v>454</v>
      </c>
      <c r="L101" s="63" t="s">
        <v>81</v>
      </c>
      <c r="M101" s="207" t="s">
        <v>455</v>
      </c>
      <c r="N101" s="207" t="s">
        <v>455</v>
      </c>
      <c r="O101" s="207" t="s">
        <v>456</v>
      </c>
      <c r="P101" s="65" t="s">
        <v>85</v>
      </c>
      <c r="Q101" s="183" t="s">
        <v>681</v>
      </c>
      <c r="R101" s="66"/>
      <c r="S101" s="73">
        <v>1</v>
      </c>
      <c r="T101" s="207" t="s">
        <v>682</v>
      </c>
      <c r="U101" s="68" t="s">
        <v>653</v>
      </c>
      <c r="V101" s="57" t="s">
        <v>683</v>
      </c>
      <c r="W101" s="666">
        <v>43724</v>
      </c>
      <c r="X101" s="666">
        <v>43830</v>
      </c>
      <c r="Y101" s="65"/>
      <c r="Z101" s="57"/>
      <c r="AA101" s="70">
        <f t="shared" si="8"/>
        <v>43830</v>
      </c>
      <c r="AB101" s="95"/>
      <c r="AC101" s="588"/>
      <c r="AD101" s="97"/>
      <c r="AE101" s="98"/>
      <c r="AF101" s="99"/>
      <c r="AG101" s="99"/>
      <c r="AH101" s="99"/>
      <c r="AI101" s="97"/>
      <c r="AJ101" s="71">
        <v>43799</v>
      </c>
      <c r="AK101" s="209"/>
      <c r="AL101" s="109"/>
      <c r="AM101" s="76">
        <v>43808</v>
      </c>
      <c r="AN101" s="77" t="s">
        <v>684</v>
      </c>
      <c r="AO101" s="161" t="s">
        <v>663</v>
      </c>
      <c r="AP101" s="79">
        <v>0.8</v>
      </c>
      <c r="AQ101" s="80" t="s">
        <v>93</v>
      </c>
      <c r="AR101" s="76">
        <v>44043</v>
      </c>
      <c r="AS101" s="179" t="s">
        <v>685</v>
      </c>
      <c r="AT101" s="206">
        <v>1</v>
      </c>
      <c r="AU101" s="76">
        <v>44067</v>
      </c>
      <c r="AV101" s="77" t="s">
        <v>686</v>
      </c>
      <c r="AW101" s="93" t="s">
        <v>666</v>
      </c>
      <c r="AX101" s="84">
        <v>1</v>
      </c>
      <c r="AY101" s="80" t="s">
        <v>100</v>
      </c>
      <c r="AZ101" s="85"/>
      <c r="BA101" s="83"/>
      <c r="BB101" s="86"/>
      <c r="BC101" s="76"/>
      <c r="BD101" s="83"/>
      <c r="BE101" s="83"/>
      <c r="BF101" s="83"/>
      <c r="BG101" s="80"/>
      <c r="BH101" s="87" t="s">
        <v>101</v>
      </c>
      <c r="BI101" s="88" t="s">
        <v>101</v>
      </c>
      <c r="BJ101" s="89" t="s">
        <v>261</v>
      </c>
      <c r="BK101" s="77" t="s">
        <v>2682</v>
      </c>
      <c r="BL101" s="91" t="s">
        <v>795</v>
      </c>
      <c r="BM101" s="92">
        <v>44067</v>
      </c>
      <c r="BN101" s="93" t="s">
        <v>102</v>
      </c>
      <c r="BO101" s="77" t="s">
        <v>2683</v>
      </c>
    </row>
    <row r="102" spans="2:67" s="21" customFormat="1" ht="47.25" customHeight="1">
      <c r="B102" s="143">
        <v>58</v>
      </c>
      <c r="C102" s="55">
        <f t="shared" si="9"/>
        <v>96</v>
      </c>
      <c r="D102" s="56" t="s">
        <v>78</v>
      </c>
      <c r="E102" s="89">
        <v>2019</v>
      </c>
      <c r="F102" s="89" t="s">
        <v>472</v>
      </c>
      <c r="G102" s="214">
        <v>43777</v>
      </c>
      <c r="H102" s="60" t="str">
        <f t="shared" si="10"/>
        <v>Gestión Contractual</v>
      </c>
      <c r="I102" s="142"/>
      <c r="J102" s="143"/>
      <c r="K102" s="144" t="s">
        <v>687</v>
      </c>
      <c r="L102" s="145" t="s">
        <v>81</v>
      </c>
      <c r="M102" s="146" t="s">
        <v>688</v>
      </c>
      <c r="N102" s="146" t="s">
        <v>688</v>
      </c>
      <c r="O102" s="146" t="s">
        <v>689</v>
      </c>
      <c r="P102" s="167" t="s">
        <v>85</v>
      </c>
      <c r="Q102" s="146" t="s">
        <v>690</v>
      </c>
      <c r="R102" s="83"/>
      <c r="S102" s="215">
        <v>4</v>
      </c>
      <c r="T102" s="89" t="s">
        <v>691</v>
      </c>
      <c r="U102" s="167" t="s">
        <v>653</v>
      </c>
      <c r="V102" s="176" t="s">
        <v>683</v>
      </c>
      <c r="W102" s="666">
        <v>43800</v>
      </c>
      <c r="X102" s="666">
        <v>43920</v>
      </c>
      <c r="Y102" s="88"/>
      <c r="Z102" s="93"/>
      <c r="AA102" s="149">
        <f t="shared" si="8"/>
        <v>43920</v>
      </c>
      <c r="AB102" s="95"/>
      <c r="AC102" s="99"/>
      <c r="AD102" s="97"/>
      <c r="AE102" s="98"/>
      <c r="AF102" s="99"/>
      <c r="AG102" s="99"/>
      <c r="AH102" s="99"/>
      <c r="AI102" s="97"/>
      <c r="AJ102" s="71">
        <v>43799</v>
      </c>
      <c r="AK102" s="83"/>
      <c r="AL102" s="86"/>
      <c r="AM102" s="76">
        <v>43808</v>
      </c>
      <c r="AN102" s="77" t="s">
        <v>692</v>
      </c>
      <c r="AO102" s="161" t="s">
        <v>663</v>
      </c>
      <c r="AP102" s="79">
        <v>0.1</v>
      </c>
      <c r="AQ102" s="80" t="s">
        <v>93</v>
      </c>
      <c r="AR102" s="76">
        <v>44043</v>
      </c>
      <c r="AS102" s="108" t="s">
        <v>672</v>
      </c>
      <c r="AT102" s="206">
        <v>0.4</v>
      </c>
      <c r="AU102" s="85">
        <v>44067</v>
      </c>
      <c r="AV102" s="77" t="s">
        <v>673</v>
      </c>
      <c r="AW102" s="93" t="s">
        <v>666</v>
      </c>
      <c r="AX102" s="84">
        <v>0.4</v>
      </c>
      <c r="AY102" s="80" t="s">
        <v>116</v>
      </c>
      <c r="AZ102" s="85"/>
      <c r="BA102" s="83"/>
      <c r="BB102" s="86"/>
      <c r="BC102" s="76"/>
      <c r="BD102" s="83"/>
      <c r="BE102" s="83"/>
      <c r="BF102" s="83"/>
      <c r="BG102" s="80"/>
      <c r="BH102" s="87"/>
      <c r="BI102" s="88"/>
      <c r="BJ102" s="89" t="s">
        <v>103</v>
      </c>
      <c r="BK102" s="83"/>
      <c r="BL102" s="91"/>
      <c r="BM102" s="92"/>
      <c r="BN102" s="93"/>
      <c r="BO102" s="80"/>
    </row>
    <row r="103" spans="2:67" s="21" customFormat="1" ht="65.099999999999994" customHeight="1">
      <c r="B103" s="93">
        <v>59</v>
      </c>
      <c r="C103" s="55">
        <f t="shared" si="9"/>
        <v>97</v>
      </c>
      <c r="D103" s="56" t="s">
        <v>78</v>
      </c>
      <c r="E103" s="89">
        <v>2019</v>
      </c>
      <c r="F103" s="89" t="s">
        <v>210</v>
      </c>
      <c r="G103" s="142"/>
      <c r="H103" s="60"/>
      <c r="I103" s="142"/>
      <c r="J103" s="143"/>
      <c r="K103" s="144" t="s">
        <v>693</v>
      </c>
      <c r="L103" s="145" t="s">
        <v>81</v>
      </c>
      <c r="M103" s="146" t="s">
        <v>694</v>
      </c>
      <c r="N103" s="146" t="s">
        <v>695</v>
      </c>
      <c r="O103" s="146" t="s">
        <v>696</v>
      </c>
      <c r="P103" s="88" t="s">
        <v>85</v>
      </c>
      <c r="Q103" s="146" t="s">
        <v>697</v>
      </c>
      <c r="R103" s="83"/>
      <c r="S103" s="89">
        <v>6</v>
      </c>
      <c r="T103" s="197" t="s">
        <v>310</v>
      </c>
      <c r="U103" s="148" t="s">
        <v>653</v>
      </c>
      <c r="V103" s="197" t="s">
        <v>698</v>
      </c>
      <c r="W103" s="668">
        <v>43808</v>
      </c>
      <c r="X103" s="668">
        <v>43917</v>
      </c>
      <c r="Y103" s="88"/>
      <c r="Z103" s="93"/>
      <c r="AA103" s="149">
        <f t="shared" si="8"/>
        <v>43917</v>
      </c>
      <c r="AB103" s="150"/>
      <c r="AC103" s="151"/>
      <c r="AD103" s="152"/>
      <c r="AE103" s="153"/>
      <c r="AF103" s="151"/>
      <c r="AG103" s="151"/>
      <c r="AH103" s="151"/>
      <c r="AI103" s="152"/>
      <c r="AJ103" s="154"/>
      <c r="AK103" s="155"/>
      <c r="AL103" s="156"/>
      <c r="AM103" s="154"/>
      <c r="AN103" s="157"/>
      <c r="AO103" s="155"/>
      <c r="AP103" s="155"/>
      <c r="AQ103" s="158"/>
      <c r="AR103" s="76">
        <v>44043</v>
      </c>
      <c r="AS103" s="179" t="s">
        <v>664</v>
      </c>
      <c r="AT103" s="200">
        <v>0.3</v>
      </c>
      <c r="AU103" s="154">
        <v>44067</v>
      </c>
      <c r="AV103" s="144" t="s">
        <v>665</v>
      </c>
      <c r="AW103" s="161" t="s">
        <v>666</v>
      </c>
      <c r="AX103" s="162">
        <v>0.1</v>
      </c>
      <c r="AY103" s="152" t="s">
        <v>116</v>
      </c>
      <c r="AZ103" s="153"/>
      <c r="BA103" s="151"/>
      <c r="BB103" s="163"/>
      <c r="BC103" s="150"/>
      <c r="BD103" s="151"/>
      <c r="BE103" s="151"/>
      <c r="BF103" s="151"/>
      <c r="BG103" s="152"/>
      <c r="BH103" s="87"/>
      <c r="BI103" s="88"/>
      <c r="BJ103" s="164" t="s">
        <v>103</v>
      </c>
      <c r="BK103" s="155"/>
      <c r="BL103" s="165"/>
      <c r="BM103" s="166"/>
      <c r="BN103" s="161"/>
      <c r="BO103" s="158"/>
    </row>
    <row r="104" spans="2:67" s="21" customFormat="1" ht="47.25" customHeight="1">
      <c r="B104" s="93">
        <v>60</v>
      </c>
      <c r="C104" s="55">
        <f t="shared" si="9"/>
        <v>98</v>
      </c>
      <c r="D104" s="56" t="s">
        <v>78</v>
      </c>
      <c r="E104" s="89">
        <v>2019</v>
      </c>
      <c r="F104" s="89" t="s">
        <v>210</v>
      </c>
      <c r="G104" s="142"/>
      <c r="H104" s="60"/>
      <c r="I104" s="142"/>
      <c r="J104" s="143"/>
      <c r="K104" s="144" t="s">
        <v>699</v>
      </c>
      <c r="L104" s="145" t="s">
        <v>81</v>
      </c>
      <c r="M104" s="146" t="s">
        <v>700</v>
      </c>
      <c r="N104" s="146" t="s">
        <v>701</v>
      </c>
      <c r="O104" s="146" t="s">
        <v>702</v>
      </c>
      <c r="P104" s="88" t="s">
        <v>85</v>
      </c>
      <c r="Q104" s="146" t="s">
        <v>703</v>
      </c>
      <c r="R104" s="83"/>
      <c r="S104" s="216">
        <v>1</v>
      </c>
      <c r="T104" s="197" t="s">
        <v>704</v>
      </c>
      <c r="U104" s="148" t="s">
        <v>653</v>
      </c>
      <c r="V104" s="197" t="s">
        <v>698</v>
      </c>
      <c r="W104" s="668">
        <v>43832</v>
      </c>
      <c r="X104" s="668">
        <v>44012</v>
      </c>
      <c r="Y104" s="88"/>
      <c r="Z104" s="93"/>
      <c r="AA104" s="149">
        <f t="shared" si="8"/>
        <v>44012</v>
      </c>
      <c r="AB104" s="150"/>
      <c r="AC104" s="151"/>
      <c r="AD104" s="152"/>
      <c r="AE104" s="153"/>
      <c r="AF104" s="151"/>
      <c r="AG104" s="151"/>
      <c r="AH104" s="151"/>
      <c r="AI104" s="152"/>
      <c r="AJ104" s="154"/>
      <c r="AK104" s="155"/>
      <c r="AL104" s="156"/>
      <c r="AM104" s="154"/>
      <c r="AN104" s="157"/>
      <c r="AO104" s="155"/>
      <c r="AP104" s="155"/>
      <c r="AQ104" s="158"/>
      <c r="AR104" s="76">
        <v>44043</v>
      </c>
      <c r="AS104" s="179" t="s">
        <v>705</v>
      </c>
      <c r="AT104" s="200">
        <v>0.3</v>
      </c>
      <c r="AU104" s="154">
        <v>44067</v>
      </c>
      <c r="AV104" s="144" t="s">
        <v>706</v>
      </c>
      <c r="AW104" s="161" t="s">
        <v>666</v>
      </c>
      <c r="AX104" s="162">
        <v>0.3</v>
      </c>
      <c r="AY104" s="152" t="s">
        <v>116</v>
      </c>
      <c r="AZ104" s="153"/>
      <c r="BA104" s="151"/>
      <c r="BB104" s="163"/>
      <c r="BC104" s="150"/>
      <c r="BD104" s="151"/>
      <c r="BE104" s="151"/>
      <c r="BF104" s="151"/>
      <c r="BG104" s="152"/>
      <c r="BH104" s="87"/>
      <c r="BI104" s="88"/>
      <c r="BJ104" s="164" t="s">
        <v>103</v>
      </c>
      <c r="BK104" s="155"/>
      <c r="BL104" s="165"/>
      <c r="BM104" s="166"/>
      <c r="BN104" s="161"/>
      <c r="BO104" s="158"/>
    </row>
    <row r="105" spans="2:67" s="21" customFormat="1" ht="47.25" customHeight="1">
      <c r="B105" s="93">
        <v>61</v>
      </c>
      <c r="C105" s="55">
        <f t="shared" si="9"/>
        <v>99</v>
      </c>
      <c r="D105" s="56" t="s">
        <v>78</v>
      </c>
      <c r="E105" s="89">
        <v>2019</v>
      </c>
      <c r="F105" s="89" t="s">
        <v>210</v>
      </c>
      <c r="G105" s="142"/>
      <c r="H105" s="60"/>
      <c r="I105" s="142"/>
      <c r="J105" s="143"/>
      <c r="K105" s="144" t="s">
        <v>707</v>
      </c>
      <c r="L105" s="145" t="s">
        <v>81</v>
      </c>
      <c r="M105" s="146" t="s">
        <v>708</v>
      </c>
      <c r="N105" s="146" t="s">
        <v>709</v>
      </c>
      <c r="O105" s="146" t="s">
        <v>710</v>
      </c>
      <c r="P105" s="88" t="s">
        <v>85</v>
      </c>
      <c r="Q105" s="146" t="s">
        <v>711</v>
      </c>
      <c r="R105" s="83"/>
      <c r="S105" s="89">
        <v>6</v>
      </c>
      <c r="T105" s="197" t="s">
        <v>310</v>
      </c>
      <c r="U105" s="148" t="s">
        <v>653</v>
      </c>
      <c r="V105" s="197" t="s">
        <v>698</v>
      </c>
      <c r="W105" s="668">
        <v>43808</v>
      </c>
      <c r="X105" s="668">
        <v>43917</v>
      </c>
      <c r="Y105" s="88"/>
      <c r="Z105" s="93"/>
      <c r="AA105" s="149">
        <f t="shared" si="8"/>
        <v>43917</v>
      </c>
      <c r="AB105" s="150"/>
      <c r="AC105" s="151"/>
      <c r="AD105" s="152"/>
      <c r="AE105" s="153"/>
      <c r="AF105" s="151"/>
      <c r="AG105" s="151"/>
      <c r="AH105" s="151"/>
      <c r="AI105" s="152"/>
      <c r="AJ105" s="154"/>
      <c r="AK105" s="159" t="s">
        <v>712</v>
      </c>
      <c r="AL105" s="156"/>
      <c r="AM105" s="154"/>
      <c r="AN105" s="157"/>
      <c r="AO105" s="155"/>
      <c r="AP105" s="155"/>
      <c r="AQ105" s="158"/>
      <c r="AR105" s="76">
        <v>44043</v>
      </c>
      <c r="AS105" s="179" t="s">
        <v>713</v>
      </c>
      <c r="AT105" s="200">
        <v>0.3</v>
      </c>
      <c r="AU105" s="154">
        <v>44067</v>
      </c>
      <c r="AV105" s="144" t="s">
        <v>665</v>
      </c>
      <c r="AW105" s="161" t="s">
        <v>666</v>
      </c>
      <c r="AX105" s="162">
        <v>0.1</v>
      </c>
      <c r="AY105" s="152" t="s">
        <v>116</v>
      </c>
      <c r="AZ105" s="153"/>
      <c r="BA105" s="151"/>
      <c r="BB105" s="163"/>
      <c r="BC105" s="150"/>
      <c r="BD105" s="151"/>
      <c r="BE105" s="151"/>
      <c r="BF105" s="151"/>
      <c r="BG105" s="152"/>
      <c r="BH105" s="87"/>
      <c r="BI105" s="88"/>
      <c r="BJ105" s="164" t="s">
        <v>103</v>
      </c>
      <c r="BK105" s="155"/>
      <c r="BL105" s="165"/>
      <c r="BM105" s="166"/>
      <c r="BN105" s="161"/>
      <c r="BO105" s="158"/>
    </row>
    <row r="106" spans="2:67" s="21" customFormat="1" ht="47.25" customHeight="1">
      <c r="B106" s="93">
        <v>62</v>
      </c>
      <c r="C106" s="55">
        <f t="shared" si="9"/>
        <v>100</v>
      </c>
      <c r="D106" s="56" t="s">
        <v>78</v>
      </c>
      <c r="E106" s="89">
        <v>2019</v>
      </c>
      <c r="F106" s="89" t="s">
        <v>210</v>
      </c>
      <c r="G106" s="142"/>
      <c r="H106" s="60"/>
      <c r="I106" s="142"/>
      <c r="J106" s="143"/>
      <c r="K106" s="144" t="s">
        <v>714</v>
      </c>
      <c r="L106" s="145" t="s">
        <v>81</v>
      </c>
      <c r="M106" s="146" t="s">
        <v>715</v>
      </c>
      <c r="N106" s="146" t="s">
        <v>715</v>
      </c>
      <c r="O106" s="146" t="s">
        <v>716</v>
      </c>
      <c r="P106" s="88" t="s">
        <v>85</v>
      </c>
      <c r="Q106" s="146" t="s">
        <v>717</v>
      </c>
      <c r="R106" s="83"/>
      <c r="S106" s="89">
        <v>1</v>
      </c>
      <c r="T106" s="197" t="s">
        <v>718</v>
      </c>
      <c r="U106" s="148" t="s">
        <v>653</v>
      </c>
      <c r="V106" s="197" t="s">
        <v>698</v>
      </c>
      <c r="W106" s="668">
        <v>43832</v>
      </c>
      <c r="X106" s="668">
        <v>43920</v>
      </c>
      <c r="Y106" s="88"/>
      <c r="Z106" s="93"/>
      <c r="AA106" s="149">
        <f t="shared" si="8"/>
        <v>43920</v>
      </c>
      <c r="AB106" s="150"/>
      <c r="AC106" s="151"/>
      <c r="AD106" s="152"/>
      <c r="AE106" s="153"/>
      <c r="AF106" s="151"/>
      <c r="AG106" s="151"/>
      <c r="AH106" s="151"/>
      <c r="AI106" s="152"/>
      <c r="AJ106" s="154"/>
      <c r="AK106" s="155"/>
      <c r="AL106" s="156"/>
      <c r="AM106" s="154"/>
      <c r="AN106" s="157"/>
      <c r="AO106" s="155"/>
      <c r="AP106" s="155"/>
      <c r="AQ106" s="158"/>
      <c r="AR106" s="76">
        <v>44043</v>
      </c>
      <c r="AS106" s="179" t="s">
        <v>719</v>
      </c>
      <c r="AT106" s="200">
        <v>1</v>
      </c>
      <c r="AU106" s="154">
        <v>44067</v>
      </c>
      <c r="AV106" s="144" t="s">
        <v>720</v>
      </c>
      <c r="AW106" s="161" t="s">
        <v>666</v>
      </c>
      <c r="AX106" s="162">
        <v>1</v>
      </c>
      <c r="AY106" s="152" t="s">
        <v>100</v>
      </c>
      <c r="AZ106" s="153"/>
      <c r="BA106" s="151"/>
      <c r="BB106" s="163"/>
      <c r="BC106" s="150"/>
      <c r="BD106" s="151"/>
      <c r="BE106" s="151"/>
      <c r="BF106" s="151"/>
      <c r="BG106" s="152"/>
      <c r="BH106" s="87" t="s">
        <v>101</v>
      </c>
      <c r="BI106" s="88" t="s">
        <v>101</v>
      </c>
      <c r="BJ106" s="164" t="s">
        <v>261</v>
      </c>
      <c r="BK106" s="77" t="s">
        <v>2684</v>
      </c>
      <c r="BL106" s="165" t="s">
        <v>795</v>
      </c>
      <c r="BM106" s="166">
        <v>44067</v>
      </c>
      <c r="BN106" s="161" t="s">
        <v>102</v>
      </c>
      <c r="BO106" s="77" t="s">
        <v>2685</v>
      </c>
    </row>
    <row r="107" spans="2:67" s="21" customFormat="1" ht="47.25" customHeight="1">
      <c r="B107" s="93">
        <v>0</v>
      </c>
      <c r="C107" s="55">
        <f t="shared" si="9"/>
        <v>101</v>
      </c>
      <c r="D107" s="56" t="s">
        <v>78</v>
      </c>
      <c r="E107" s="89">
        <v>2019</v>
      </c>
      <c r="F107" s="89" t="s">
        <v>210</v>
      </c>
      <c r="G107" s="142"/>
      <c r="H107" s="60"/>
      <c r="I107" s="142"/>
      <c r="J107" s="143"/>
      <c r="K107" s="144" t="s">
        <v>714</v>
      </c>
      <c r="L107" s="145" t="s">
        <v>81</v>
      </c>
      <c r="M107" s="146" t="s">
        <v>715</v>
      </c>
      <c r="N107" s="146" t="s">
        <v>715</v>
      </c>
      <c r="O107" s="146" t="s">
        <v>716</v>
      </c>
      <c r="P107" s="88" t="s">
        <v>85</v>
      </c>
      <c r="Q107" s="146" t="s">
        <v>721</v>
      </c>
      <c r="R107" s="83" t="s">
        <v>722</v>
      </c>
      <c r="S107" s="216">
        <v>1</v>
      </c>
      <c r="T107" s="197" t="s">
        <v>723</v>
      </c>
      <c r="U107" s="148" t="s">
        <v>653</v>
      </c>
      <c r="V107" s="197" t="s">
        <v>724</v>
      </c>
      <c r="W107" s="668">
        <v>43832</v>
      </c>
      <c r="X107" s="668">
        <v>44012</v>
      </c>
      <c r="Y107" s="88"/>
      <c r="Z107" s="93"/>
      <c r="AA107" s="149">
        <f t="shared" si="8"/>
        <v>44012</v>
      </c>
      <c r="AB107" s="150"/>
      <c r="AC107" s="151"/>
      <c r="AD107" s="152"/>
      <c r="AE107" s="153"/>
      <c r="AF107" s="151"/>
      <c r="AG107" s="151"/>
      <c r="AH107" s="151"/>
      <c r="AI107" s="152"/>
      <c r="AJ107" s="154"/>
      <c r="AK107" s="155"/>
      <c r="AL107" s="156"/>
      <c r="AM107" s="154"/>
      <c r="AN107" s="157"/>
      <c r="AO107" s="155"/>
      <c r="AP107" s="155"/>
      <c r="AQ107" s="158"/>
      <c r="AR107" s="76">
        <v>44043</v>
      </c>
      <c r="AS107" s="159" t="s">
        <v>725</v>
      </c>
      <c r="AT107" s="158"/>
      <c r="AU107" s="154">
        <v>44067</v>
      </c>
      <c r="AV107" s="144" t="s">
        <v>726</v>
      </c>
      <c r="AW107" s="161" t="s">
        <v>666</v>
      </c>
      <c r="AX107" s="162">
        <v>0</v>
      </c>
      <c r="AY107" s="152" t="s">
        <v>116</v>
      </c>
      <c r="AZ107" s="153"/>
      <c r="BA107" s="151"/>
      <c r="BB107" s="163"/>
      <c r="BC107" s="150"/>
      <c r="BD107" s="151"/>
      <c r="BE107" s="151"/>
      <c r="BF107" s="151"/>
      <c r="BG107" s="152"/>
      <c r="BH107" s="87"/>
      <c r="BI107" s="88"/>
      <c r="BJ107" s="164" t="s">
        <v>103</v>
      </c>
      <c r="BK107" s="155"/>
      <c r="BL107" s="165"/>
      <c r="BM107" s="166"/>
      <c r="BN107" s="161"/>
      <c r="BO107" s="158"/>
    </row>
    <row r="108" spans="2:67" s="21" customFormat="1" ht="47.25" customHeight="1">
      <c r="B108" s="93">
        <v>63</v>
      </c>
      <c r="C108" s="55">
        <f t="shared" si="9"/>
        <v>102</v>
      </c>
      <c r="D108" s="56" t="s">
        <v>78</v>
      </c>
      <c r="E108" s="89">
        <v>2019</v>
      </c>
      <c r="F108" s="89" t="s">
        <v>210</v>
      </c>
      <c r="G108" s="142"/>
      <c r="H108" s="60"/>
      <c r="I108" s="142"/>
      <c r="J108" s="143"/>
      <c r="K108" s="144" t="s">
        <v>727</v>
      </c>
      <c r="L108" s="145" t="s">
        <v>81</v>
      </c>
      <c r="M108" s="146" t="s">
        <v>728</v>
      </c>
      <c r="N108" s="146" t="s">
        <v>728</v>
      </c>
      <c r="O108" s="146" t="s">
        <v>729</v>
      </c>
      <c r="P108" s="88" t="s">
        <v>85</v>
      </c>
      <c r="Q108" s="146" t="s">
        <v>730</v>
      </c>
      <c r="R108" s="83"/>
      <c r="S108" s="216">
        <v>1</v>
      </c>
      <c r="T108" s="197" t="s">
        <v>731</v>
      </c>
      <c r="U108" s="148" t="s">
        <v>653</v>
      </c>
      <c r="V108" s="197" t="s">
        <v>698</v>
      </c>
      <c r="W108" s="668">
        <v>43832</v>
      </c>
      <c r="X108" s="668">
        <v>44012</v>
      </c>
      <c r="Y108" s="88"/>
      <c r="Z108" s="93"/>
      <c r="AA108" s="149">
        <f t="shared" si="8"/>
        <v>44012</v>
      </c>
      <c r="AB108" s="150"/>
      <c r="AC108" s="151"/>
      <c r="AD108" s="152"/>
      <c r="AE108" s="153"/>
      <c r="AF108" s="151"/>
      <c r="AG108" s="151"/>
      <c r="AH108" s="151"/>
      <c r="AI108" s="152"/>
      <c r="AJ108" s="154"/>
      <c r="AK108" s="155"/>
      <c r="AL108" s="156"/>
      <c r="AM108" s="154"/>
      <c r="AN108" s="157"/>
      <c r="AO108" s="155"/>
      <c r="AP108" s="155"/>
      <c r="AQ108" s="158"/>
      <c r="AR108" s="76">
        <v>44043</v>
      </c>
      <c r="AS108" s="159" t="s">
        <v>732</v>
      </c>
      <c r="AT108" s="200">
        <v>1</v>
      </c>
      <c r="AU108" s="154">
        <v>44067</v>
      </c>
      <c r="AV108" s="144" t="s">
        <v>733</v>
      </c>
      <c r="AW108" s="161" t="s">
        <v>666</v>
      </c>
      <c r="AX108" s="162">
        <v>0</v>
      </c>
      <c r="AY108" s="152" t="s">
        <v>116</v>
      </c>
      <c r="AZ108" s="153"/>
      <c r="BA108" s="151"/>
      <c r="BB108" s="163"/>
      <c r="BC108" s="150"/>
      <c r="BD108" s="151"/>
      <c r="BE108" s="151"/>
      <c r="BF108" s="151"/>
      <c r="BG108" s="152"/>
      <c r="BH108" s="87"/>
      <c r="BI108" s="88"/>
      <c r="BJ108" s="164" t="s">
        <v>103</v>
      </c>
      <c r="BK108" s="155"/>
      <c r="BL108" s="165"/>
      <c r="BM108" s="166"/>
      <c r="BN108" s="161"/>
      <c r="BO108" s="158"/>
    </row>
    <row r="109" spans="2:67" s="21" customFormat="1" ht="47.25" customHeight="1">
      <c r="B109" s="93">
        <v>0</v>
      </c>
      <c r="C109" s="55">
        <f t="shared" si="9"/>
        <v>103</v>
      </c>
      <c r="D109" s="56" t="s">
        <v>78</v>
      </c>
      <c r="E109" s="89">
        <v>2019</v>
      </c>
      <c r="F109" s="89" t="s">
        <v>210</v>
      </c>
      <c r="G109" s="142"/>
      <c r="H109" s="60"/>
      <c r="I109" s="142"/>
      <c r="J109" s="143"/>
      <c r="K109" s="144" t="s">
        <v>727</v>
      </c>
      <c r="L109" s="145" t="s">
        <v>81</v>
      </c>
      <c r="M109" s="146" t="s">
        <v>728</v>
      </c>
      <c r="N109" s="146" t="s">
        <v>728</v>
      </c>
      <c r="O109" s="146" t="s">
        <v>729</v>
      </c>
      <c r="P109" s="88" t="s">
        <v>85</v>
      </c>
      <c r="Q109" s="146" t="s">
        <v>734</v>
      </c>
      <c r="R109" s="83"/>
      <c r="S109" s="89">
        <v>1</v>
      </c>
      <c r="T109" s="197" t="s">
        <v>735</v>
      </c>
      <c r="U109" s="148" t="s">
        <v>653</v>
      </c>
      <c r="V109" s="197" t="s">
        <v>698</v>
      </c>
      <c r="W109" s="668">
        <v>43808</v>
      </c>
      <c r="X109" s="668">
        <v>43917</v>
      </c>
      <c r="Y109" s="88"/>
      <c r="Z109" s="93"/>
      <c r="AA109" s="149">
        <f t="shared" si="8"/>
        <v>43917</v>
      </c>
      <c r="AB109" s="150"/>
      <c r="AC109" s="151"/>
      <c r="AD109" s="152"/>
      <c r="AE109" s="153"/>
      <c r="AF109" s="151"/>
      <c r="AG109" s="151"/>
      <c r="AH109" s="151"/>
      <c r="AI109" s="152"/>
      <c r="AJ109" s="154"/>
      <c r="AK109" s="155"/>
      <c r="AL109" s="156"/>
      <c r="AM109" s="154"/>
      <c r="AN109" s="157"/>
      <c r="AO109" s="155"/>
      <c r="AP109" s="155"/>
      <c r="AQ109" s="158"/>
      <c r="AR109" s="76">
        <v>44043</v>
      </c>
      <c r="AS109" s="159" t="s">
        <v>736</v>
      </c>
      <c r="AT109" s="200">
        <v>1</v>
      </c>
      <c r="AU109" s="154">
        <v>44067</v>
      </c>
      <c r="AV109" s="144" t="s">
        <v>737</v>
      </c>
      <c r="AW109" s="161" t="s">
        <v>666</v>
      </c>
      <c r="AX109" s="162">
        <v>0</v>
      </c>
      <c r="AY109" s="152" t="s">
        <v>116</v>
      </c>
      <c r="AZ109" s="153"/>
      <c r="BA109" s="151"/>
      <c r="BB109" s="163"/>
      <c r="BC109" s="150"/>
      <c r="BD109" s="151"/>
      <c r="BE109" s="151"/>
      <c r="BF109" s="151"/>
      <c r="BG109" s="152"/>
      <c r="BH109" s="87"/>
      <c r="BI109" s="88"/>
      <c r="BJ109" s="164" t="s">
        <v>103</v>
      </c>
      <c r="BK109" s="155"/>
      <c r="BL109" s="165"/>
      <c r="BM109" s="166"/>
      <c r="BN109" s="161"/>
      <c r="BO109" s="158"/>
    </row>
    <row r="110" spans="2:67" s="21" customFormat="1" ht="47.25" customHeight="1">
      <c r="B110" s="93">
        <v>64</v>
      </c>
      <c r="C110" s="55">
        <f t="shared" si="9"/>
        <v>104</v>
      </c>
      <c r="D110" s="56" t="s">
        <v>78</v>
      </c>
      <c r="E110" s="89">
        <v>2019</v>
      </c>
      <c r="F110" s="89" t="s">
        <v>210</v>
      </c>
      <c r="G110" s="142"/>
      <c r="H110" s="60"/>
      <c r="I110" s="142"/>
      <c r="J110" s="143"/>
      <c r="K110" s="144" t="s">
        <v>738</v>
      </c>
      <c r="L110" s="145" t="s">
        <v>81</v>
      </c>
      <c r="M110" s="146" t="s">
        <v>739</v>
      </c>
      <c r="N110" s="146" t="s">
        <v>740</v>
      </c>
      <c r="O110" s="146" t="s">
        <v>317</v>
      </c>
      <c r="P110" s="88" t="s">
        <v>85</v>
      </c>
      <c r="Q110" s="146" t="s">
        <v>741</v>
      </c>
      <c r="R110" s="83"/>
      <c r="S110" s="216">
        <v>1</v>
      </c>
      <c r="T110" s="197" t="s">
        <v>742</v>
      </c>
      <c r="U110" s="148" t="s">
        <v>653</v>
      </c>
      <c r="V110" s="197" t="s">
        <v>743</v>
      </c>
      <c r="W110" s="668">
        <v>43808</v>
      </c>
      <c r="X110" s="668">
        <v>44012</v>
      </c>
      <c r="Y110" s="88"/>
      <c r="Z110" s="93"/>
      <c r="AA110" s="149">
        <f t="shared" si="8"/>
        <v>44012</v>
      </c>
      <c r="AB110" s="150"/>
      <c r="AC110" s="151"/>
      <c r="AD110" s="152"/>
      <c r="AE110" s="153"/>
      <c r="AF110" s="151"/>
      <c r="AG110" s="151"/>
      <c r="AH110" s="151"/>
      <c r="AI110" s="152"/>
      <c r="AJ110" s="154"/>
      <c r="AK110" s="155"/>
      <c r="AL110" s="156"/>
      <c r="AM110" s="154"/>
      <c r="AN110" s="157"/>
      <c r="AO110" s="155"/>
      <c r="AP110" s="155"/>
      <c r="AQ110" s="158"/>
      <c r="AR110" s="76">
        <v>44043</v>
      </c>
      <c r="AS110" s="159" t="s">
        <v>744</v>
      </c>
      <c r="AT110" s="200">
        <v>1</v>
      </c>
      <c r="AU110" s="154">
        <v>44067</v>
      </c>
      <c r="AV110" s="144" t="s">
        <v>745</v>
      </c>
      <c r="AW110" s="161" t="s">
        <v>666</v>
      </c>
      <c r="AX110" s="162">
        <v>0</v>
      </c>
      <c r="AY110" s="152" t="s">
        <v>116</v>
      </c>
      <c r="AZ110" s="153"/>
      <c r="BA110" s="151"/>
      <c r="BB110" s="163"/>
      <c r="BC110" s="150"/>
      <c r="BD110" s="151"/>
      <c r="BE110" s="151"/>
      <c r="BF110" s="151"/>
      <c r="BG110" s="152"/>
      <c r="BH110" s="87"/>
      <c r="BI110" s="88"/>
      <c r="BJ110" s="164" t="s">
        <v>103</v>
      </c>
      <c r="BK110" s="155"/>
      <c r="BL110" s="165"/>
      <c r="BM110" s="166"/>
      <c r="BN110" s="161"/>
      <c r="BO110" s="158"/>
    </row>
    <row r="111" spans="2:67" s="21" customFormat="1" ht="47.25" customHeight="1">
      <c r="B111" s="93">
        <v>65</v>
      </c>
      <c r="C111" s="55">
        <f t="shared" si="9"/>
        <v>105</v>
      </c>
      <c r="D111" s="56" t="s">
        <v>78</v>
      </c>
      <c r="E111" s="89">
        <v>2019</v>
      </c>
      <c r="F111" s="89" t="s">
        <v>210</v>
      </c>
      <c r="G111" s="142"/>
      <c r="H111" s="60"/>
      <c r="I111" s="142"/>
      <c r="J111" s="143"/>
      <c r="K111" s="144" t="s">
        <v>507</v>
      </c>
      <c r="L111" s="145" t="s">
        <v>81</v>
      </c>
      <c r="M111" s="146" t="s">
        <v>212</v>
      </c>
      <c r="N111" s="146" t="s">
        <v>213</v>
      </c>
      <c r="O111" s="146" t="s">
        <v>214</v>
      </c>
      <c r="P111" s="88" t="s">
        <v>85</v>
      </c>
      <c r="Q111" s="146" t="s">
        <v>746</v>
      </c>
      <c r="R111" s="83" t="s">
        <v>722</v>
      </c>
      <c r="S111" s="216">
        <v>1</v>
      </c>
      <c r="T111" s="197" t="s">
        <v>747</v>
      </c>
      <c r="U111" s="148" t="s">
        <v>653</v>
      </c>
      <c r="V111" s="197" t="s">
        <v>698</v>
      </c>
      <c r="W111" s="668">
        <v>43801</v>
      </c>
      <c r="X111" s="668">
        <v>44012</v>
      </c>
      <c r="Y111" s="88"/>
      <c r="Z111" s="93"/>
      <c r="AA111" s="149">
        <f t="shared" si="8"/>
        <v>44012</v>
      </c>
      <c r="AB111" s="150"/>
      <c r="AC111" s="151"/>
      <c r="AD111" s="152"/>
      <c r="AE111" s="153"/>
      <c r="AF111" s="151"/>
      <c r="AG111" s="151"/>
      <c r="AH111" s="151"/>
      <c r="AI111" s="152"/>
      <c r="AJ111" s="154"/>
      <c r="AK111" s="155"/>
      <c r="AL111" s="156"/>
      <c r="AM111" s="154"/>
      <c r="AN111" s="157"/>
      <c r="AO111" s="155"/>
      <c r="AP111" s="155"/>
      <c r="AQ111" s="158"/>
      <c r="AR111" s="76">
        <v>44043</v>
      </c>
      <c r="AS111" s="159" t="s">
        <v>725</v>
      </c>
      <c r="AT111" s="158"/>
      <c r="AU111" s="154">
        <v>44067</v>
      </c>
      <c r="AV111" s="144" t="s">
        <v>726</v>
      </c>
      <c r="AW111" s="161" t="s">
        <v>666</v>
      </c>
      <c r="AX111" s="162">
        <v>0</v>
      </c>
      <c r="AY111" s="152" t="s">
        <v>116</v>
      </c>
      <c r="AZ111" s="153"/>
      <c r="BA111" s="151"/>
      <c r="BB111" s="163"/>
      <c r="BC111" s="150"/>
      <c r="BD111" s="151"/>
      <c r="BE111" s="151"/>
      <c r="BF111" s="151"/>
      <c r="BG111" s="152"/>
      <c r="BH111" s="87"/>
      <c r="BI111" s="88"/>
      <c r="BJ111" s="164" t="s">
        <v>103</v>
      </c>
      <c r="BK111" s="155"/>
      <c r="BL111" s="165"/>
      <c r="BM111" s="166"/>
      <c r="BN111" s="161"/>
      <c r="BO111" s="158"/>
    </row>
    <row r="112" spans="2:67" s="21" customFormat="1" ht="47.25" customHeight="1">
      <c r="B112" s="93">
        <v>0</v>
      </c>
      <c r="C112" s="55">
        <f t="shared" si="9"/>
        <v>106</v>
      </c>
      <c r="D112" s="56" t="s">
        <v>78</v>
      </c>
      <c r="E112" s="89">
        <v>2019</v>
      </c>
      <c r="F112" s="89" t="s">
        <v>210</v>
      </c>
      <c r="G112" s="142"/>
      <c r="H112" s="60"/>
      <c r="I112" s="142"/>
      <c r="J112" s="143"/>
      <c r="K112" s="144" t="s">
        <v>507</v>
      </c>
      <c r="L112" s="145" t="s">
        <v>81</v>
      </c>
      <c r="M112" s="146" t="s">
        <v>212</v>
      </c>
      <c r="N112" s="146" t="s">
        <v>748</v>
      </c>
      <c r="O112" s="146" t="s">
        <v>749</v>
      </c>
      <c r="P112" s="88" t="s">
        <v>85</v>
      </c>
      <c r="Q112" s="146" t="s">
        <v>750</v>
      </c>
      <c r="R112" s="155"/>
      <c r="S112" s="89">
        <v>2</v>
      </c>
      <c r="T112" s="197" t="s">
        <v>751</v>
      </c>
      <c r="U112" s="148" t="s">
        <v>653</v>
      </c>
      <c r="V112" s="197" t="s">
        <v>698</v>
      </c>
      <c r="W112" s="668">
        <v>43832</v>
      </c>
      <c r="X112" s="668">
        <v>44012</v>
      </c>
      <c r="Y112" s="88"/>
      <c r="Z112" s="93"/>
      <c r="AA112" s="149">
        <f t="shared" si="8"/>
        <v>44012</v>
      </c>
      <c r="AB112" s="150"/>
      <c r="AC112" s="151"/>
      <c r="AD112" s="152"/>
      <c r="AE112" s="153"/>
      <c r="AF112" s="151"/>
      <c r="AG112" s="151"/>
      <c r="AH112" s="151"/>
      <c r="AI112" s="152"/>
      <c r="AJ112" s="154"/>
      <c r="AK112" s="155"/>
      <c r="AL112" s="156"/>
      <c r="AM112" s="154"/>
      <c r="AN112" s="157"/>
      <c r="AO112" s="155"/>
      <c r="AP112" s="155"/>
      <c r="AQ112" s="158"/>
      <c r="AR112" s="76">
        <v>44043</v>
      </c>
      <c r="AS112" s="159" t="s">
        <v>752</v>
      </c>
      <c r="AT112" s="200">
        <v>1</v>
      </c>
      <c r="AU112" s="154">
        <v>44067</v>
      </c>
      <c r="AV112" s="144" t="s">
        <v>753</v>
      </c>
      <c r="AW112" s="161" t="s">
        <v>666</v>
      </c>
      <c r="AX112" s="162">
        <v>0.8</v>
      </c>
      <c r="AY112" s="152" t="s">
        <v>116</v>
      </c>
      <c r="AZ112" s="153"/>
      <c r="BA112" s="151"/>
      <c r="BB112" s="163"/>
      <c r="BC112" s="150"/>
      <c r="BD112" s="151"/>
      <c r="BE112" s="151"/>
      <c r="BF112" s="151"/>
      <c r="BG112" s="152"/>
      <c r="BH112" s="87"/>
      <c r="BI112" s="88"/>
      <c r="BJ112" s="164" t="s">
        <v>103</v>
      </c>
      <c r="BK112" s="155"/>
      <c r="BL112" s="165"/>
      <c r="BM112" s="166"/>
      <c r="BN112" s="161"/>
      <c r="BO112" s="200"/>
    </row>
    <row r="113" spans="2:67" s="21" customFormat="1" ht="47.25" customHeight="1">
      <c r="B113" s="93">
        <v>0</v>
      </c>
      <c r="C113" s="55">
        <f t="shared" si="9"/>
        <v>107</v>
      </c>
      <c r="D113" s="56" t="s">
        <v>78</v>
      </c>
      <c r="E113" s="89">
        <v>2019</v>
      </c>
      <c r="F113" s="89" t="s">
        <v>210</v>
      </c>
      <c r="G113" s="142"/>
      <c r="H113" s="60"/>
      <c r="I113" s="142"/>
      <c r="J113" s="143"/>
      <c r="K113" s="144" t="s">
        <v>507</v>
      </c>
      <c r="L113" s="145" t="s">
        <v>81</v>
      </c>
      <c r="M113" s="146" t="s">
        <v>212</v>
      </c>
      <c r="N113" s="146" t="s">
        <v>213</v>
      </c>
      <c r="O113" s="146" t="s">
        <v>214</v>
      </c>
      <c r="P113" s="88" t="s">
        <v>85</v>
      </c>
      <c r="Q113" s="146" t="s">
        <v>754</v>
      </c>
      <c r="R113" s="155"/>
      <c r="S113" s="216">
        <v>1</v>
      </c>
      <c r="T113" s="197" t="s">
        <v>755</v>
      </c>
      <c r="U113" s="148" t="s">
        <v>653</v>
      </c>
      <c r="V113" s="197" t="s">
        <v>698</v>
      </c>
      <c r="W113" s="668">
        <v>43808</v>
      </c>
      <c r="X113" s="668">
        <v>44012</v>
      </c>
      <c r="Y113" s="88"/>
      <c r="Z113" s="93"/>
      <c r="AA113" s="149">
        <f t="shared" si="8"/>
        <v>44012</v>
      </c>
      <c r="AB113" s="150"/>
      <c r="AC113" s="151"/>
      <c r="AD113" s="152"/>
      <c r="AE113" s="153"/>
      <c r="AF113" s="151"/>
      <c r="AG113" s="151"/>
      <c r="AH113" s="151"/>
      <c r="AI113" s="152"/>
      <c r="AJ113" s="154"/>
      <c r="AK113" s="155"/>
      <c r="AL113" s="156"/>
      <c r="AM113" s="154"/>
      <c r="AN113" s="157"/>
      <c r="AO113" s="155"/>
      <c r="AP113" s="155"/>
      <c r="AQ113" s="158"/>
      <c r="AR113" s="76">
        <v>44043</v>
      </c>
      <c r="AS113" s="159" t="s">
        <v>756</v>
      </c>
      <c r="AT113" s="200">
        <v>1</v>
      </c>
      <c r="AU113" s="154">
        <v>44067</v>
      </c>
      <c r="AV113" s="144" t="s">
        <v>757</v>
      </c>
      <c r="AW113" s="161" t="s">
        <v>666</v>
      </c>
      <c r="AX113" s="162">
        <v>0.8</v>
      </c>
      <c r="AY113" s="152" t="s">
        <v>116</v>
      </c>
      <c r="AZ113" s="153"/>
      <c r="BA113" s="151"/>
      <c r="BB113" s="163"/>
      <c r="BC113" s="150"/>
      <c r="BD113" s="151"/>
      <c r="BE113" s="151"/>
      <c r="BF113" s="151"/>
      <c r="BG113" s="152"/>
      <c r="BH113" s="87"/>
      <c r="BI113" s="88"/>
      <c r="BJ113" s="164" t="s">
        <v>103</v>
      </c>
      <c r="BK113" s="155"/>
      <c r="BL113" s="165"/>
      <c r="BM113" s="166"/>
      <c r="BN113" s="161"/>
      <c r="BO113" s="158"/>
    </row>
    <row r="114" spans="2:67" s="21" customFormat="1" ht="47.25" customHeight="1">
      <c r="B114" s="93">
        <v>66</v>
      </c>
      <c r="C114" s="55">
        <f t="shared" si="9"/>
        <v>108</v>
      </c>
      <c r="D114" s="56" t="s">
        <v>78</v>
      </c>
      <c r="E114" s="89">
        <v>2019</v>
      </c>
      <c r="F114" s="89" t="s">
        <v>210</v>
      </c>
      <c r="G114" s="142"/>
      <c r="H114" s="60"/>
      <c r="I114" s="142"/>
      <c r="J114" s="143"/>
      <c r="K114" s="144" t="s">
        <v>758</v>
      </c>
      <c r="L114" s="145" t="s">
        <v>81</v>
      </c>
      <c r="M114" s="146" t="s">
        <v>759</v>
      </c>
      <c r="N114" s="146" t="s">
        <v>760</v>
      </c>
      <c r="O114" s="146" t="s">
        <v>761</v>
      </c>
      <c r="P114" s="88" t="s">
        <v>85</v>
      </c>
      <c r="Q114" s="146" t="s">
        <v>762</v>
      </c>
      <c r="R114" s="155"/>
      <c r="S114" s="89">
        <v>1</v>
      </c>
      <c r="T114" s="197" t="s">
        <v>763</v>
      </c>
      <c r="U114" s="148" t="s">
        <v>653</v>
      </c>
      <c r="V114" s="197" t="s">
        <v>698</v>
      </c>
      <c r="W114" s="668">
        <v>43832</v>
      </c>
      <c r="X114" s="668">
        <v>44012</v>
      </c>
      <c r="Y114" s="88"/>
      <c r="Z114" s="93"/>
      <c r="AA114" s="149">
        <f t="shared" si="8"/>
        <v>44012</v>
      </c>
      <c r="AB114" s="150"/>
      <c r="AC114" s="151"/>
      <c r="AD114" s="152"/>
      <c r="AE114" s="153"/>
      <c r="AF114" s="151"/>
      <c r="AG114" s="151"/>
      <c r="AH114" s="151"/>
      <c r="AI114" s="152"/>
      <c r="AJ114" s="154"/>
      <c r="AK114" s="155"/>
      <c r="AL114" s="156"/>
      <c r="AM114" s="154"/>
      <c r="AN114" s="157"/>
      <c r="AO114" s="155"/>
      <c r="AP114" s="155"/>
      <c r="AQ114" s="158"/>
      <c r="AR114" s="76">
        <v>44043</v>
      </c>
      <c r="AS114" s="247" t="s">
        <v>764</v>
      </c>
      <c r="AT114" s="200">
        <v>1</v>
      </c>
      <c r="AU114" s="154">
        <v>44067</v>
      </c>
      <c r="AV114" s="144" t="s">
        <v>753</v>
      </c>
      <c r="AW114" s="161" t="s">
        <v>666</v>
      </c>
      <c r="AX114" s="162">
        <v>0.8</v>
      </c>
      <c r="AY114" s="152" t="s">
        <v>116</v>
      </c>
      <c r="AZ114" s="153"/>
      <c r="BA114" s="151"/>
      <c r="BB114" s="163"/>
      <c r="BC114" s="150"/>
      <c r="BD114" s="151"/>
      <c r="BE114" s="151"/>
      <c r="BF114" s="151"/>
      <c r="BG114" s="152"/>
      <c r="BH114" s="87"/>
      <c r="BI114" s="88"/>
      <c r="BJ114" s="164" t="s">
        <v>103</v>
      </c>
      <c r="BK114" s="155"/>
      <c r="BL114" s="165"/>
      <c r="BM114" s="166"/>
      <c r="BN114" s="161"/>
      <c r="BO114" s="158"/>
    </row>
    <row r="115" spans="2:67" s="21" customFormat="1" ht="47.25" customHeight="1">
      <c r="B115" s="93">
        <v>67</v>
      </c>
      <c r="C115" s="55">
        <f t="shared" si="9"/>
        <v>109</v>
      </c>
      <c r="D115" s="167" t="s">
        <v>222</v>
      </c>
      <c r="E115" s="89">
        <v>2019</v>
      </c>
      <c r="F115" s="89" t="s">
        <v>223</v>
      </c>
      <c r="G115" s="142">
        <v>43811</v>
      </c>
      <c r="H115" s="60"/>
      <c r="I115" s="142"/>
      <c r="J115" s="143"/>
      <c r="K115" s="144" t="s">
        <v>224</v>
      </c>
      <c r="L115" s="145"/>
      <c r="M115" s="93" t="s">
        <v>108</v>
      </c>
      <c r="N115" s="146" t="s">
        <v>225</v>
      </c>
      <c r="O115" s="93" t="s">
        <v>108</v>
      </c>
      <c r="P115" s="88"/>
      <c r="Q115" s="146" t="s">
        <v>765</v>
      </c>
      <c r="R115" s="155"/>
      <c r="S115" s="168">
        <v>1</v>
      </c>
      <c r="T115" s="197" t="s">
        <v>766</v>
      </c>
      <c r="U115" s="167" t="s">
        <v>653</v>
      </c>
      <c r="V115" s="197" t="s">
        <v>698</v>
      </c>
      <c r="W115" s="669">
        <v>43831</v>
      </c>
      <c r="X115" s="668">
        <v>44195</v>
      </c>
      <c r="Y115" s="88"/>
      <c r="Z115" s="93"/>
      <c r="AA115" s="149">
        <f t="shared" si="8"/>
        <v>44195</v>
      </c>
      <c r="AB115" s="150"/>
      <c r="AC115" s="151"/>
      <c r="AD115" s="152"/>
      <c r="AE115" s="153"/>
      <c r="AF115" s="151"/>
      <c r="AG115" s="151"/>
      <c r="AH115" s="151"/>
      <c r="AI115" s="152"/>
      <c r="AJ115" s="154"/>
      <c r="AK115" s="155"/>
      <c r="AL115" s="156"/>
      <c r="AM115" s="154"/>
      <c r="AN115" s="157"/>
      <c r="AO115" s="155"/>
      <c r="AP115" s="155"/>
      <c r="AQ115" s="158"/>
      <c r="AR115" s="76">
        <v>44043</v>
      </c>
      <c r="AS115" s="159" t="s">
        <v>767</v>
      </c>
      <c r="AT115" s="200">
        <v>1</v>
      </c>
      <c r="AU115" s="154"/>
      <c r="AV115" s="144"/>
      <c r="AW115" s="161"/>
      <c r="AX115" s="162"/>
      <c r="AY115" s="152"/>
      <c r="AZ115" s="153"/>
      <c r="BA115" s="151"/>
      <c r="BB115" s="163"/>
      <c r="BC115" s="150"/>
      <c r="BD115" s="151"/>
      <c r="BE115" s="151"/>
      <c r="BF115" s="151"/>
      <c r="BG115" s="152"/>
      <c r="BH115" s="87"/>
      <c r="BI115" s="88"/>
      <c r="BJ115" s="164"/>
      <c r="BK115" s="144"/>
      <c r="BL115" s="165"/>
      <c r="BM115" s="166"/>
      <c r="BN115" s="161"/>
      <c r="BO115" s="144"/>
    </row>
    <row r="116" spans="2:67" s="21" customFormat="1" ht="47.25" customHeight="1">
      <c r="B116" s="93">
        <v>0</v>
      </c>
      <c r="C116" s="55">
        <f t="shared" si="9"/>
        <v>110</v>
      </c>
      <c r="D116" s="167" t="s">
        <v>222</v>
      </c>
      <c r="E116" s="89">
        <v>2019</v>
      </c>
      <c r="F116" s="89" t="s">
        <v>223</v>
      </c>
      <c r="G116" s="142">
        <v>43811</v>
      </c>
      <c r="H116" s="60"/>
      <c r="I116" s="142"/>
      <c r="J116" s="143"/>
      <c r="K116" s="144" t="s">
        <v>224</v>
      </c>
      <c r="L116" s="145"/>
      <c r="M116" s="93" t="s">
        <v>108</v>
      </c>
      <c r="N116" s="146" t="s">
        <v>225</v>
      </c>
      <c r="O116" s="93" t="s">
        <v>108</v>
      </c>
      <c r="P116" s="88"/>
      <c r="Q116" s="146" t="s">
        <v>768</v>
      </c>
      <c r="R116" s="155"/>
      <c r="S116" s="168">
        <v>1</v>
      </c>
      <c r="T116" s="197" t="s">
        <v>769</v>
      </c>
      <c r="U116" s="167" t="s">
        <v>653</v>
      </c>
      <c r="V116" s="197" t="s">
        <v>698</v>
      </c>
      <c r="W116" s="669">
        <v>43831</v>
      </c>
      <c r="X116" s="668">
        <v>44195</v>
      </c>
      <c r="Y116" s="88"/>
      <c r="Z116" s="93"/>
      <c r="AA116" s="149">
        <f t="shared" si="8"/>
        <v>44195</v>
      </c>
      <c r="AB116" s="150"/>
      <c r="AC116" s="151"/>
      <c r="AD116" s="152"/>
      <c r="AE116" s="153"/>
      <c r="AF116" s="151"/>
      <c r="AG116" s="151"/>
      <c r="AH116" s="151"/>
      <c r="AI116" s="152"/>
      <c r="AJ116" s="154"/>
      <c r="AK116" s="155"/>
      <c r="AL116" s="156"/>
      <c r="AM116" s="154"/>
      <c r="AN116" s="157"/>
      <c r="AO116" s="155"/>
      <c r="AP116" s="155"/>
      <c r="AQ116" s="158"/>
      <c r="AR116" s="76">
        <v>44043</v>
      </c>
      <c r="AS116" s="248" t="s">
        <v>770</v>
      </c>
      <c r="AT116" s="200">
        <v>0.8</v>
      </c>
      <c r="AU116" s="154"/>
      <c r="AV116" s="144"/>
      <c r="AW116" s="161"/>
      <c r="AX116" s="162"/>
      <c r="AY116" s="152"/>
      <c r="AZ116" s="153"/>
      <c r="BA116" s="151"/>
      <c r="BB116" s="163"/>
      <c r="BC116" s="150"/>
      <c r="BD116" s="151"/>
      <c r="BE116" s="151"/>
      <c r="BF116" s="151"/>
      <c r="BG116" s="152"/>
      <c r="BH116" s="87"/>
      <c r="BI116" s="88"/>
      <c r="BJ116" s="164"/>
      <c r="BK116" s="155"/>
      <c r="BL116" s="165"/>
      <c r="BM116" s="166"/>
      <c r="BN116" s="161"/>
      <c r="BO116" s="158"/>
    </row>
    <row r="117" spans="2:67" s="21" customFormat="1" ht="47.25" customHeight="1">
      <c r="B117" s="93">
        <v>0</v>
      </c>
      <c r="C117" s="55">
        <f t="shared" si="9"/>
        <v>111</v>
      </c>
      <c r="D117" s="167" t="s">
        <v>222</v>
      </c>
      <c r="E117" s="89">
        <v>2019</v>
      </c>
      <c r="F117" s="89" t="s">
        <v>223</v>
      </c>
      <c r="G117" s="142">
        <v>43811</v>
      </c>
      <c r="H117" s="60"/>
      <c r="I117" s="142"/>
      <c r="J117" s="143"/>
      <c r="K117" s="144" t="s">
        <v>224</v>
      </c>
      <c r="L117" s="145"/>
      <c r="M117" s="93" t="s">
        <v>108</v>
      </c>
      <c r="N117" s="146" t="s">
        <v>225</v>
      </c>
      <c r="O117" s="93" t="s">
        <v>108</v>
      </c>
      <c r="P117" s="88"/>
      <c r="Q117" s="146" t="s">
        <v>771</v>
      </c>
      <c r="R117" s="155"/>
      <c r="S117" s="168">
        <v>1</v>
      </c>
      <c r="T117" s="197" t="s">
        <v>772</v>
      </c>
      <c r="U117" s="167" t="s">
        <v>653</v>
      </c>
      <c r="V117" s="197" t="s">
        <v>698</v>
      </c>
      <c r="W117" s="669">
        <v>43831</v>
      </c>
      <c r="X117" s="668">
        <v>44195</v>
      </c>
      <c r="Y117" s="88"/>
      <c r="Z117" s="93"/>
      <c r="AA117" s="149">
        <f t="shared" si="8"/>
        <v>44195</v>
      </c>
      <c r="AB117" s="150"/>
      <c r="AC117" s="151"/>
      <c r="AD117" s="152"/>
      <c r="AE117" s="153"/>
      <c r="AF117" s="151"/>
      <c r="AG117" s="151"/>
      <c r="AH117" s="151"/>
      <c r="AI117" s="152"/>
      <c r="AJ117" s="154"/>
      <c r="AK117" s="155"/>
      <c r="AL117" s="156"/>
      <c r="AM117" s="154"/>
      <c r="AN117" s="157"/>
      <c r="AO117" s="155"/>
      <c r="AP117" s="155"/>
      <c r="AQ117" s="158"/>
      <c r="AR117" s="76">
        <v>44043</v>
      </c>
      <c r="AS117" s="159" t="s">
        <v>773</v>
      </c>
      <c r="AT117" s="200">
        <v>1</v>
      </c>
      <c r="AU117" s="154"/>
      <c r="AV117" s="144"/>
      <c r="AW117" s="161"/>
      <c r="AX117" s="162"/>
      <c r="AY117" s="152"/>
      <c r="AZ117" s="153"/>
      <c r="BA117" s="151"/>
      <c r="BB117" s="163"/>
      <c r="BC117" s="150"/>
      <c r="BD117" s="151"/>
      <c r="BE117" s="151"/>
      <c r="BF117" s="151"/>
      <c r="BG117" s="152"/>
      <c r="BH117" s="87"/>
      <c r="BI117" s="88"/>
      <c r="BJ117" s="164"/>
      <c r="BK117" s="144"/>
      <c r="BL117" s="165"/>
      <c r="BM117" s="166"/>
      <c r="BN117" s="161"/>
      <c r="BO117" s="144"/>
    </row>
    <row r="118" spans="2:67" s="21" customFormat="1" ht="47.25" customHeight="1">
      <c r="B118" s="54">
        <v>68</v>
      </c>
      <c r="C118" s="55">
        <f t="shared" si="9"/>
        <v>112</v>
      </c>
      <c r="D118" s="56" t="s">
        <v>78</v>
      </c>
      <c r="E118" s="58">
        <v>2018</v>
      </c>
      <c r="F118" s="58" t="s">
        <v>250</v>
      </c>
      <c r="G118" s="180"/>
      <c r="H118" s="60" t="str">
        <f t="shared" ref="H118:H131" si="13">U118</f>
        <v>Gestión de asuntos disciplinarios</v>
      </c>
      <c r="I118" s="94"/>
      <c r="J118" s="61">
        <v>28</v>
      </c>
      <c r="K118" s="277" t="s">
        <v>285</v>
      </c>
      <c r="L118" s="63" t="s">
        <v>81</v>
      </c>
      <c r="M118" s="207" t="s">
        <v>286</v>
      </c>
      <c r="N118" s="207" t="s">
        <v>286</v>
      </c>
      <c r="O118" s="207" t="s">
        <v>287</v>
      </c>
      <c r="P118" s="65" t="s">
        <v>85</v>
      </c>
      <c r="Q118" s="183" t="s">
        <v>774</v>
      </c>
      <c r="R118" s="66"/>
      <c r="S118" s="73">
        <v>1</v>
      </c>
      <c r="T118" s="58" t="s">
        <v>775</v>
      </c>
      <c r="U118" s="68" t="s">
        <v>776</v>
      </c>
      <c r="V118" s="58" t="s">
        <v>355</v>
      </c>
      <c r="W118" s="666">
        <v>43467</v>
      </c>
      <c r="X118" s="666">
        <v>43830</v>
      </c>
      <c r="Y118" s="65"/>
      <c r="Z118" s="57"/>
      <c r="AA118" s="70">
        <f t="shared" si="8"/>
        <v>43830</v>
      </c>
      <c r="AB118" s="71">
        <v>43646</v>
      </c>
      <c r="AC118" s="183" t="s">
        <v>777</v>
      </c>
      <c r="AD118" s="184">
        <v>0</v>
      </c>
      <c r="AE118" s="71">
        <v>43665</v>
      </c>
      <c r="AF118" s="66"/>
      <c r="AG118" s="58" t="s">
        <v>105</v>
      </c>
      <c r="AH118" s="73">
        <f t="shared" ref="AH118:AH127" si="14">+AD118/S118</f>
        <v>0</v>
      </c>
      <c r="AI118" s="72" t="s">
        <v>139</v>
      </c>
      <c r="AJ118" s="71">
        <v>43799</v>
      </c>
      <c r="AK118" s="190" t="s">
        <v>778</v>
      </c>
      <c r="AL118" s="249">
        <v>0</v>
      </c>
      <c r="AM118" s="76">
        <v>43809</v>
      </c>
      <c r="AN118" s="77" t="s">
        <v>779</v>
      </c>
      <c r="AO118" s="83" t="s">
        <v>105</v>
      </c>
      <c r="AP118" s="79">
        <f t="shared" ref="AP118:AP125" si="15">+AL118/S118</f>
        <v>0</v>
      </c>
      <c r="AQ118" s="187" t="s">
        <v>139</v>
      </c>
      <c r="AR118" s="76">
        <v>44043</v>
      </c>
      <c r="AS118" s="83" t="s">
        <v>445</v>
      </c>
      <c r="AT118" s="80"/>
      <c r="AU118" s="76">
        <v>44067</v>
      </c>
      <c r="AV118" s="81" t="s">
        <v>780</v>
      </c>
      <c r="AW118" s="93" t="s">
        <v>666</v>
      </c>
      <c r="AX118" s="84">
        <v>0</v>
      </c>
      <c r="AY118" s="80" t="s">
        <v>116</v>
      </c>
      <c r="AZ118" s="85"/>
      <c r="BA118" s="83"/>
      <c r="BB118" s="86"/>
      <c r="BC118" s="76"/>
      <c r="BD118" s="83"/>
      <c r="BE118" s="83"/>
      <c r="BF118" s="83"/>
      <c r="BG118" s="80"/>
      <c r="BH118" s="87"/>
      <c r="BI118" s="88"/>
      <c r="BJ118" s="89" t="s">
        <v>103</v>
      </c>
      <c r="BK118" s="155"/>
      <c r="BL118" s="91"/>
      <c r="BM118" s="92"/>
      <c r="BN118" s="93"/>
      <c r="BO118" s="86"/>
    </row>
    <row r="119" spans="2:67" s="21" customFormat="1" ht="47.25" customHeight="1">
      <c r="B119" s="54">
        <v>69</v>
      </c>
      <c r="C119" s="55">
        <f t="shared" si="9"/>
        <v>113</v>
      </c>
      <c r="D119" s="56" t="s">
        <v>78</v>
      </c>
      <c r="E119" s="58">
        <v>2018</v>
      </c>
      <c r="F119" s="58" t="s">
        <v>250</v>
      </c>
      <c r="G119" s="180"/>
      <c r="H119" s="60" t="str">
        <f t="shared" si="13"/>
        <v>Gestión de asuntos disciplinarios</v>
      </c>
      <c r="I119" s="94"/>
      <c r="J119" s="61">
        <v>30</v>
      </c>
      <c r="K119" s="277" t="s">
        <v>296</v>
      </c>
      <c r="L119" s="63" t="s">
        <v>81</v>
      </c>
      <c r="M119" s="207" t="s">
        <v>297</v>
      </c>
      <c r="N119" s="207" t="s">
        <v>297</v>
      </c>
      <c r="O119" s="207" t="s">
        <v>298</v>
      </c>
      <c r="P119" s="65" t="s">
        <v>85</v>
      </c>
      <c r="Q119" s="207" t="s">
        <v>774</v>
      </c>
      <c r="R119" s="66"/>
      <c r="S119" s="73">
        <v>1</v>
      </c>
      <c r="T119" s="58" t="s">
        <v>781</v>
      </c>
      <c r="U119" s="68" t="s">
        <v>776</v>
      </c>
      <c r="V119" s="58" t="s">
        <v>355</v>
      </c>
      <c r="W119" s="666">
        <v>43467</v>
      </c>
      <c r="X119" s="666">
        <v>43830</v>
      </c>
      <c r="Y119" s="65"/>
      <c r="Z119" s="57"/>
      <c r="AA119" s="70">
        <f t="shared" si="8"/>
        <v>43830</v>
      </c>
      <c r="AB119" s="71">
        <v>43646</v>
      </c>
      <c r="AC119" s="183" t="s">
        <v>782</v>
      </c>
      <c r="AD119" s="184">
        <v>0</v>
      </c>
      <c r="AE119" s="71">
        <v>43665</v>
      </c>
      <c r="AF119" s="66"/>
      <c r="AG119" s="58" t="s">
        <v>105</v>
      </c>
      <c r="AH119" s="73">
        <f t="shared" si="14"/>
        <v>0</v>
      </c>
      <c r="AI119" s="72" t="s">
        <v>139</v>
      </c>
      <c r="AJ119" s="71">
        <v>43799</v>
      </c>
      <c r="AK119" s="190" t="s">
        <v>783</v>
      </c>
      <c r="AL119" s="249">
        <f>1/1</f>
        <v>1</v>
      </c>
      <c r="AM119" s="76">
        <v>43809</v>
      </c>
      <c r="AN119" s="77" t="s">
        <v>779</v>
      </c>
      <c r="AO119" s="83" t="s">
        <v>105</v>
      </c>
      <c r="AP119" s="79">
        <f t="shared" si="15"/>
        <v>1</v>
      </c>
      <c r="AQ119" s="187" t="s">
        <v>139</v>
      </c>
      <c r="AR119" s="76">
        <v>44043</v>
      </c>
      <c r="AS119" s="83" t="s">
        <v>445</v>
      </c>
      <c r="AT119" s="80"/>
      <c r="AU119" s="76">
        <v>44067</v>
      </c>
      <c r="AV119" s="81" t="s">
        <v>780</v>
      </c>
      <c r="AW119" s="93" t="s">
        <v>666</v>
      </c>
      <c r="AX119" s="84">
        <v>0</v>
      </c>
      <c r="AY119" s="80" t="s">
        <v>116</v>
      </c>
      <c r="AZ119" s="85"/>
      <c r="BA119" s="83"/>
      <c r="BB119" s="86"/>
      <c r="BC119" s="76"/>
      <c r="BD119" s="83"/>
      <c r="BE119" s="83"/>
      <c r="BF119" s="83"/>
      <c r="BG119" s="80"/>
      <c r="BH119" s="87"/>
      <c r="BI119" s="88"/>
      <c r="BJ119" s="89" t="s">
        <v>103</v>
      </c>
      <c r="BK119" s="155"/>
      <c r="BL119" s="91"/>
      <c r="BM119" s="92"/>
      <c r="BN119" s="93"/>
      <c r="BO119" s="86"/>
    </row>
    <row r="120" spans="2:67" s="21" customFormat="1" ht="47.25" customHeight="1">
      <c r="B120" s="61">
        <v>70</v>
      </c>
      <c r="C120" s="55">
        <f t="shared" si="9"/>
        <v>114</v>
      </c>
      <c r="D120" s="56" t="s">
        <v>78</v>
      </c>
      <c r="E120" s="66"/>
      <c r="F120" s="58" t="s">
        <v>79</v>
      </c>
      <c r="G120" s="59"/>
      <c r="H120" s="60" t="str">
        <f t="shared" si="13"/>
        <v>Gestión de atención al usuario</v>
      </c>
      <c r="I120" s="94">
        <v>1</v>
      </c>
      <c r="J120" s="61">
        <v>100</v>
      </c>
      <c r="K120" s="277" t="s">
        <v>3076</v>
      </c>
      <c r="L120" s="63" t="s">
        <v>81</v>
      </c>
      <c r="M120" s="207" t="s">
        <v>3077</v>
      </c>
      <c r="N120" s="207" t="s">
        <v>784</v>
      </c>
      <c r="O120" s="207" t="s">
        <v>785</v>
      </c>
      <c r="P120" s="65" t="s">
        <v>85</v>
      </c>
      <c r="Q120" s="207" t="s">
        <v>786</v>
      </c>
      <c r="R120" s="66"/>
      <c r="S120" s="459">
        <v>1</v>
      </c>
      <c r="T120" s="460" t="s">
        <v>787</v>
      </c>
      <c r="U120" s="68" t="s">
        <v>788</v>
      </c>
      <c r="V120" s="460" t="s">
        <v>789</v>
      </c>
      <c r="W120" s="666">
        <v>42768</v>
      </c>
      <c r="X120" s="666">
        <v>43735</v>
      </c>
      <c r="Y120" s="65"/>
      <c r="Z120" s="57"/>
      <c r="AA120" s="70">
        <f t="shared" si="8"/>
        <v>43735</v>
      </c>
      <c r="AB120" s="71">
        <v>43646</v>
      </c>
      <c r="AC120" s="207" t="s">
        <v>790</v>
      </c>
      <c r="AD120" s="184">
        <v>0</v>
      </c>
      <c r="AE120" s="71">
        <v>43661</v>
      </c>
      <c r="AF120" s="207" t="s">
        <v>791</v>
      </c>
      <c r="AG120" s="58" t="s">
        <v>92</v>
      </c>
      <c r="AH120" s="73">
        <f t="shared" si="14"/>
        <v>0</v>
      </c>
      <c r="AI120" s="72" t="s">
        <v>100</v>
      </c>
      <c r="AJ120" s="71">
        <v>43799</v>
      </c>
      <c r="AK120" s="106" t="s">
        <v>366</v>
      </c>
      <c r="AL120" s="102">
        <v>1</v>
      </c>
      <c r="AM120" s="76">
        <v>43811</v>
      </c>
      <c r="AN120" s="77" t="s">
        <v>792</v>
      </c>
      <c r="AO120" s="78" t="s">
        <v>96</v>
      </c>
      <c r="AP120" s="79">
        <f t="shared" si="15"/>
        <v>1</v>
      </c>
      <c r="AQ120" s="80" t="s">
        <v>100</v>
      </c>
      <c r="AR120" s="76"/>
      <c r="AS120" s="83"/>
      <c r="AT120" s="80"/>
      <c r="AU120" s="76">
        <v>44067</v>
      </c>
      <c r="AV120" s="266" t="s">
        <v>793</v>
      </c>
      <c r="AW120" s="93" t="s">
        <v>666</v>
      </c>
      <c r="AX120" s="84">
        <v>1</v>
      </c>
      <c r="AY120" s="80" t="s">
        <v>100</v>
      </c>
      <c r="AZ120" s="85"/>
      <c r="BA120" s="83"/>
      <c r="BB120" s="86"/>
      <c r="BC120" s="76"/>
      <c r="BD120" s="83"/>
      <c r="BE120" s="83"/>
      <c r="BF120" s="83"/>
      <c r="BG120" s="80"/>
      <c r="BH120" s="87"/>
      <c r="BI120" s="88"/>
      <c r="BJ120" s="89" t="s">
        <v>261</v>
      </c>
      <c r="BK120" s="106" t="s">
        <v>794</v>
      </c>
      <c r="BL120" s="91" t="s">
        <v>795</v>
      </c>
      <c r="BM120" s="92">
        <v>44067</v>
      </c>
      <c r="BN120" s="93" t="s">
        <v>102</v>
      </c>
      <c r="BO120" s="106" t="s">
        <v>796</v>
      </c>
    </row>
    <row r="121" spans="2:67" s="21" customFormat="1" ht="47.25" customHeight="1">
      <c r="B121" s="61">
        <v>0</v>
      </c>
      <c r="C121" s="55">
        <f t="shared" si="9"/>
        <v>115</v>
      </c>
      <c r="D121" s="56" t="s">
        <v>78</v>
      </c>
      <c r="E121" s="66"/>
      <c r="F121" s="58" t="s">
        <v>79</v>
      </c>
      <c r="G121" s="59"/>
      <c r="H121" s="60" t="str">
        <f t="shared" si="13"/>
        <v>Gestión de atención al usuario</v>
      </c>
      <c r="I121" s="94"/>
      <c r="J121" s="61">
        <v>100</v>
      </c>
      <c r="K121" s="277" t="s">
        <v>3076</v>
      </c>
      <c r="L121" s="63" t="s">
        <v>81</v>
      </c>
      <c r="M121" s="57" t="s">
        <v>108</v>
      </c>
      <c r="N121" s="422" t="s">
        <v>108</v>
      </c>
      <c r="O121" s="207" t="s">
        <v>785</v>
      </c>
      <c r="P121" s="65" t="s">
        <v>288</v>
      </c>
      <c r="Q121" s="207" t="s">
        <v>797</v>
      </c>
      <c r="R121" s="66"/>
      <c r="S121" s="460">
        <v>1</v>
      </c>
      <c r="T121" s="460" t="s">
        <v>798</v>
      </c>
      <c r="U121" s="68" t="s">
        <v>788</v>
      </c>
      <c r="V121" s="460" t="s">
        <v>799</v>
      </c>
      <c r="W121" s="666">
        <v>42874</v>
      </c>
      <c r="X121" s="666">
        <v>43735</v>
      </c>
      <c r="Y121" s="65"/>
      <c r="Z121" s="57"/>
      <c r="AA121" s="70">
        <f t="shared" si="8"/>
        <v>43735</v>
      </c>
      <c r="AB121" s="71">
        <v>43646</v>
      </c>
      <c r="AC121" s="207" t="s">
        <v>800</v>
      </c>
      <c r="AD121" s="72">
        <v>0</v>
      </c>
      <c r="AE121" s="71">
        <v>43661</v>
      </c>
      <c r="AF121" s="207" t="s">
        <v>801</v>
      </c>
      <c r="AG121" s="58" t="s">
        <v>92</v>
      </c>
      <c r="AH121" s="73">
        <f t="shared" si="14"/>
        <v>0</v>
      </c>
      <c r="AI121" s="72" t="s">
        <v>100</v>
      </c>
      <c r="AJ121" s="71">
        <v>43799</v>
      </c>
      <c r="AK121" s="106" t="s">
        <v>366</v>
      </c>
      <c r="AL121" s="191">
        <v>1</v>
      </c>
      <c r="AM121" s="76">
        <v>43811</v>
      </c>
      <c r="AN121" s="77" t="s">
        <v>802</v>
      </c>
      <c r="AO121" s="78" t="s">
        <v>96</v>
      </c>
      <c r="AP121" s="79">
        <f t="shared" si="15"/>
        <v>1</v>
      </c>
      <c r="AQ121" s="80" t="s">
        <v>100</v>
      </c>
      <c r="AR121" s="76"/>
      <c r="AS121" s="83"/>
      <c r="AT121" s="80"/>
      <c r="AU121" s="76">
        <v>44067</v>
      </c>
      <c r="AV121" s="266" t="s">
        <v>793</v>
      </c>
      <c r="AW121" s="93" t="s">
        <v>666</v>
      </c>
      <c r="AX121" s="84">
        <v>1</v>
      </c>
      <c r="AY121" s="80" t="s">
        <v>100</v>
      </c>
      <c r="AZ121" s="85"/>
      <c r="BA121" s="83"/>
      <c r="BB121" s="86"/>
      <c r="BC121" s="76"/>
      <c r="BD121" s="83"/>
      <c r="BE121" s="83"/>
      <c r="BF121" s="83"/>
      <c r="BG121" s="80"/>
      <c r="BH121" s="87"/>
      <c r="BI121" s="88"/>
      <c r="BJ121" s="89" t="s">
        <v>261</v>
      </c>
      <c r="BK121" s="81" t="s">
        <v>802</v>
      </c>
      <c r="BL121" s="91" t="s">
        <v>795</v>
      </c>
      <c r="BM121" s="92">
        <v>44067</v>
      </c>
      <c r="BN121" s="93" t="s">
        <v>102</v>
      </c>
      <c r="BO121" s="106" t="s">
        <v>803</v>
      </c>
    </row>
    <row r="122" spans="2:67" s="21" customFormat="1" ht="47.25" customHeight="1">
      <c r="B122" s="61">
        <v>0</v>
      </c>
      <c r="C122" s="55">
        <f t="shared" si="9"/>
        <v>116</v>
      </c>
      <c r="D122" s="56" t="s">
        <v>78</v>
      </c>
      <c r="E122" s="66"/>
      <c r="F122" s="58" t="s">
        <v>79</v>
      </c>
      <c r="G122" s="59"/>
      <c r="H122" s="60" t="str">
        <f t="shared" si="13"/>
        <v>Gestión de atención al usuario</v>
      </c>
      <c r="I122" s="94"/>
      <c r="J122" s="61">
        <v>100</v>
      </c>
      <c r="K122" s="277" t="s">
        <v>3076</v>
      </c>
      <c r="L122" s="63" t="s">
        <v>81</v>
      </c>
      <c r="M122" s="57" t="s">
        <v>108</v>
      </c>
      <c r="N122" s="422" t="s">
        <v>108</v>
      </c>
      <c r="O122" s="207" t="s">
        <v>785</v>
      </c>
      <c r="P122" s="65" t="s">
        <v>288</v>
      </c>
      <c r="Q122" s="183" t="s">
        <v>804</v>
      </c>
      <c r="R122" s="66"/>
      <c r="S122" s="460">
        <v>1</v>
      </c>
      <c r="T122" s="460" t="s">
        <v>805</v>
      </c>
      <c r="U122" s="68" t="s">
        <v>788</v>
      </c>
      <c r="V122" s="460" t="s">
        <v>806</v>
      </c>
      <c r="W122" s="666">
        <v>42737</v>
      </c>
      <c r="X122" s="666">
        <v>43735</v>
      </c>
      <c r="Y122" s="65"/>
      <c r="Z122" s="57"/>
      <c r="AA122" s="70">
        <f t="shared" si="8"/>
        <v>43735</v>
      </c>
      <c r="AB122" s="71">
        <v>43646</v>
      </c>
      <c r="AC122" s="207" t="s">
        <v>807</v>
      </c>
      <c r="AD122" s="72">
        <v>0</v>
      </c>
      <c r="AE122" s="71">
        <v>43661</v>
      </c>
      <c r="AF122" s="207" t="s">
        <v>808</v>
      </c>
      <c r="AG122" s="58" t="s">
        <v>92</v>
      </c>
      <c r="AH122" s="73">
        <f t="shared" si="14"/>
        <v>0</v>
      </c>
      <c r="AI122" s="72" t="s">
        <v>116</v>
      </c>
      <c r="AJ122" s="71">
        <v>43799</v>
      </c>
      <c r="AK122" s="185" t="s">
        <v>809</v>
      </c>
      <c r="AL122" s="193">
        <v>1</v>
      </c>
      <c r="AM122" s="76">
        <v>43811</v>
      </c>
      <c r="AN122" s="135" t="s">
        <v>810</v>
      </c>
      <c r="AO122" s="78" t="s">
        <v>96</v>
      </c>
      <c r="AP122" s="79">
        <f t="shared" si="15"/>
        <v>1</v>
      </c>
      <c r="AQ122" s="80" t="s">
        <v>100</v>
      </c>
      <c r="AR122" s="76"/>
      <c r="AS122" s="83"/>
      <c r="AT122" s="80"/>
      <c r="AU122" s="76">
        <v>44067</v>
      </c>
      <c r="AV122" s="266" t="s">
        <v>793</v>
      </c>
      <c r="AW122" s="93" t="s">
        <v>666</v>
      </c>
      <c r="AX122" s="84">
        <v>1</v>
      </c>
      <c r="AY122" s="80" t="s">
        <v>100</v>
      </c>
      <c r="AZ122" s="85"/>
      <c r="BA122" s="83"/>
      <c r="BB122" s="86"/>
      <c r="BC122" s="76"/>
      <c r="BD122" s="83"/>
      <c r="BE122" s="83"/>
      <c r="BF122" s="83"/>
      <c r="BG122" s="80"/>
      <c r="BH122" s="87"/>
      <c r="BI122" s="88"/>
      <c r="BJ122" s="89" t="s">
        <v>261</v>
      </c>
      <c r="BK122" s="135" t="s">
        <v>811</v>
      </c>
      <c r="BL122" s="91" t="s">
        <v>795</v>
      </c>
      <c r="BM122" s="92">
        <v>44067</v>
      </c>
      <c r="BN122" s="93" t="s">
        <v>102</v>
      </c>
      <c r="BO122" s="106" t="s">
        <v>812</v>
      </c>
    </row>
    <row r="123" spans="2:67" s="21" customFormat="1" ht="47.25" customHeight="1">
      <c r="B123" s="61">
        <v>71</v>
      </c>
      <c r="C123" s="55">
        <f t="shared" si="9"/>
        <v>117</v>
      </c>
      <c r="D123" s="56" t="s">
        <v>78</v>
      </c>
      <c r="E123" s="66"/>
      <c r="F123" s="58" t="s">
        <v>79</v>
      </c>
      <c r="G123" s="59"/>
      <c r="H123" s="60" t="str">
        <f t="shared" si="13"/>
        <v>Gestión de atención al usuario</v>
      </c>
      <c r="I123" s="94">
        <v>3</v>
      </c>
      <c r="J123" s="61">
        <v>102</v>
      </c>
      <c r="K123" s="277" t="s">
        <v>813</v>
      </c>
      <c r="L123" s="63" t="s">
        <v>81</v>
      </c>
      <c r="M123" s="207" t="s">
        <v>814</v>
      </c>
      <c r="N123" s="207" t="s">
        <v>815</v>
      </c>
      <c r="O123" s="207" t="s">
        <v>816</v>
      </c>
      <c r="P123" s="65" t="s">
        <v>85</v>
      </c>
      <c r="Q123" s="183" t="s">
        <v>817</v>
      </c>
      <c r="R123" s="66"/>
      <c r="S123" s="459">
        <v>1</v>
      </c>
      <c r="T123" s="460" t="s">
        <v>818</v>
      </c>
      <c r="U123" s="68" t="s">
        <v>788</v>
      </c>
      <c r="V123" s="460" t="s">
        <v>806</v>
      </c>
      <c r="W123" s="666">
        <v>42767</v>
      </c>
      <c r="X123" s="666">
        <v>43735</v>
      </c>
      <c r="Y123" s="65"/>
      <c r="Z123" s="57"/>
      <c r="AA123" s="70">
        <f t="shared" si="8"/>
        <v>43735</v>
      </c>
      <c r="AB123" s="71">
        <v>43646</v>
      </c>
      <c r="AC123" s="207" t="s">
        <v>819</v>
      </c>
      <c r="AD123" s="184">
        <v>0</v>
      </c>
      <c r="AE123" s="71">
        <v>43661</v>
      </c>
      <c r="AF123" s="207" t="s">
        <v>819</v>
      </c>
      <c r="AG123" s="58" t="s">
        <v>92</v>
      </c>
      <c r="AH123" s="73">
        <f t="shared" si="14"/>
        <v>0</v>
      </c>
      <c r="AI123" s="72" t="s">
        <v>139</v>
      </c>
      <c r="AJ123" s="71">
        <v>43799</v>
      </c>
      <c r="AK123" s="185" t="s">
        <v>820</v>
      </c>
      <c r="AL123" s="75">
        <v>1</v>
      </c>
      <c r="AM123" s="76">
        <v>43811</v>
      </c>
      <c r="AN123" s="135" t="s">
        <v>821</v>
      </c>
      <c r="AO123" s="78" t="s">
        <v>96</v>
      </c>
      <c r="AP123" s="79">
        <f t="shared" si="15"/>
        <v>1</v>
      </c>
      <c r="AQ123" s="80" t="s">
        <v>100</v>
      </c>
      <c r="AR123" s="76"/>
      <c r="AS123" s="83"/>
      <c r="AT123" s="80"/>
      <c r="AU123" s="76">
        <v>44067</v>
      </c>
      <c r="AV123" s="266" t="s">
        <v>793</v>
      </c>
      <c r="AW123" s="93" t="s">
        <v>666</v>
      </c>
      <c r="AX123" s="84">
        <v>1</v>
      </c>
      <c r="AY123" s="80" t="s">
        <v>100</v>
      </c>
      <c r="AZ123" s="85"/>
      <c r="BA123" s="83"/>
      <c r="BB123" s="86"/>
      <c r="BC123" s="76"/>
      <c r="BD123" s="83"/>
      <c r="BE123" s="83"/>
      <c r="BF123" s="83"/>
      <c r="BG123" s="80"/>
      <c r="BH123" s="87"/>
      <c r="BI123" s="88"/>
      <c r="BJ123" s="89" t="s">
        <v>103</v>
      </c>
      <c r="BK123" s="135" t="s">
        <v>822</v>
      </c>
      <c r="BL123" s="91" t="s">
        <v>795</v>
      </c>
      <c r="BM123" s="92">
        <v>44067</v>
      </c>
      <c r="BN123" s="93" t="s">
        <v>101</v>
      </c>
      <c r="BO123" s="106" t="s">
        <v>823</v>
      </c>
    </row>
    <row r="124" spans="2:67" s="21" customFormat="1" ht="47.25" customHeight="1">
      <c r="B124" s="54">
        <v>72</v>
      </c>
      <c r="C124" s="55">
        <f t="shared" si="9"/>
        <v>118</v>
      </c>
      <c r="D124" s="56" t="s">
        <v>78</v>
      </c>
      <c r="E124" s="66"/>
      <c r="F124" s="58" t="s">
        <v>79</v>
      </c>
      <c r="G124" s="59"/>
      <c r="H124" s="60" t="str">
        <f t="shared" si="13"/>
        <v>Gestión de atención al usuario</v>
      </c>
      <c r="I124" s="94">
        <v>6</v>
      </c>
      <c r="J124" s="61">
        <v>105</v>
      </c>
      <c r="K124" s="277" t="s">
        <v>824</v>
      </c>
      <c r="L124" s="63" t="s">
        <v>107</v>
      </c>
      <c r="M124" s="57" t="s">
        <v>108</v>
      </c>
      <c r="N124" s="422" t="s">
        <v>108</v>
      </c>
      <c r="O124" s="207" t="s">
        <v>825</v>
      </c>
      <c r="P124" s="65" t="s">
        <v>586</v>
      </c>
      <c r="Q124" s="183" t="s">
        <v>826</v>
      </c>
      <c r="R124" s="66"/>
      <c r="S124" s="460">
        <v>1</v>
      </c>
      <c r="T124" s="460" t="s">
        <v>827</v>
      </c>
      <c r="U124" s="68" t="s">
        <v>788</v>
      </c>
      <c r="V124" s="460" t="s">
        <v>806</v>
      </c>
      <c r="W124" s="666">
        <v>42640</v>
      </c>
      <c r="X124" s="666">
        <v>43735</v>
      </c>
      <c r="Y124" s="65"/>
      <c r="Z124" s="57"/>
      <c r="AA124" s="70">
        <f t="shared" si="8"/>
        <v>43735</v>
      </c>
      <c r="AB124" s="71">
        <v>43646</v>
      </c>
      <c r="AC124" s="207"/>
      <c r="AD124" s="72">
        <v>0</v>
      </c>
      <c r="AE124" s="71">
        <v>43661</v>
      </c>
      <c r="AF124" s="207"/>
      <c r="AG124" s="58" t="s">
        <v>92</v>
      </c>
      <c r="AH124" s="73">
        <f t="shared" si="14"/>
        <v>0</v>
      </c>
      <c r="AI124" s="72" t="s">
        <v>100</v>
      </c>
      <c r="AJ124" s="71">
        <v>43799</v>
      </c>
      <c r="AK124" s="106" t="s">
        <v>366</v>
      </c>
      <c r="AL124" s="191">
        <v>1</v>
      </c>
      <c r="AM124" s="76">
        <v>43811</v>
      </c>
      <c r="AN124" s="77" t="s">
        <v>828</v>
      </c>
      <c r="AO124" s="78" t="s">
        <v>96</v>
      </c>
      <c r="AP124" s="79">
        <f t="shared" si="15"/>
        <v>1</v>
      </c>
      <c r="AQ124" s="80" t="s">
        <v>100</v>
      </c>
      <c r="AR124" s="76"/>
      <c r="AS124" s="83"/>
      <c r="AT124" s="80"/>
      <c r="AU124" s="76">
        <v>44067</v>
      </c>
      <c r="AV124" s="266" t="s">
        <v>793</v>
      </c>
      <c r="AW124" s="93" t="s">
        <v>666</v>
      </c>
      <c r="AX124" s="84">
        <v>1</v>
      </c>
      <c r="AY124" s="80" t="s">
        <v>100</v>
      </c>
      <c r="AZ124" s="85"/>
      <c r="BA124" s="83"/>
      <c r="BB124" s="86"/>
      <c r="BC124" s="76"/>
      <c r="BD124" s="83"/>
      <c r="BE124" s="83"/>
      <c r="BF124" s="83"/>
      <c r="BG124" s="80"/>
      <c r="BH124" s="87"/>
      <c r="BI124" s="88"/>
      <c r="BJ124" s="89" t="s">
        <v>103</v>
      </c>
      <c r="BK124" s="135" t="s">
        <v>829</v>
      </c>
      <c r="BL124" s="91" t="s">
        <v>795</v>
      </c>
      <c r="BM124" s="92">
        <v>44067</v>
      </c>
      <c r="BN124" s="93" t="s">
        <v>101</v>
      </c>
      <c r="BO124" s="106" t="s">
        <v>830</v>
      </c>
    </row>
    <row r="125" spans="2:67" s="21" customFormat="1" ht="47.25" customHeight="1">
      <c r="B125" s="54">
        <v>0</v>
      </c>
      <c r="C125" s="55">
        <f t="shared" si="9"/>
        <v>119</v>
      </c>
      <c r="D125" s="56" t="s">
        <v>78</v>
      </c>
      <c r="E125" s="66"/>
      <c r="F125" s="58" t="s">
        <v>79</v>
      </c>
      <c r="G125" s="59"/>
      <c r="H125" s="60" t="str">
        <f t="shared" si="13"/>
        <v>Gestión de atención al usuario</v>
      </c>
      <c r="I125" s="94"/>
      <c r="J125" s="61">
        <v>105</v>
      </c>
      <c r="K125" s="277" t="s">
        <v>824</v>
      </c>
      <c r="L125" s="63" t="s">
        <v>107</v>
      </c>
      <c r="M125" s="57" t="s">
        <v>108</v>
      </c>
      <c r="N125" s="422" t="s">
        <v>108</v>
      </c>
      <c r="O125" s="207" t="s">
        <v>825</v>
      </c>
      <c r="P125" s="65" t="s">
        <v>586</v>
      </c>
      <c r="Q125" s="183" t="s">
        <v>831</v>
      </c>
      <c r="R125" s="66"/>
      <c r="S125" s="460">
        <v>1</v>
      </c>
      <c r="T125" s="460" t="s">
        <v>798</v>
      </c>
      <c r="U125" s="68" t="s">
        <v>788</v>
      </c>
      <c r="V125" s="460" t="s">
        <v>832</v>
      </c>
      <c r="W125" s="666">
        <v>42887</v>
      </c>
      <c r="X125" s="666">
        <v>43735</v>
      </c>
      <c r="Y125" s="65"/>
      <c r="Z125" s="57"/>
      <c r="AA125" s="70">
        <f t="shared" si="8"/>
        <v>43735</v>
      </c>
      <c r="AB125" s="71">
        <v>43646</v>
      </c>
      <c r="AC125" s="207"/>
      <c r="AD125" s="72">
        <v>0</v>
      </c>
      <c r="AE125" s="71">
        <v>43661</v>
      </c>
      <c r="AF125" s="207"/>
      <c r="AG125" s="58" t="s">
        <v>92</v>
      </c>
      <c r="AH125" s="73">
        <f t="shared" si="14"/>
        <v>0</v>
      </c>
      <c r="AI125" s="72" t="s">
        <v>100</v>
      </c>
      <c r="AJ125" s="71">
        <v>43799</v>
      </c>
      <c r="AK125" s="77" t="s">
        <v>366</v>
      </c>
      <c r="AL125" s="191">
        <v>1</v>
      </c>
      <c r="AM125" s="76">
        <v>43811</v>
      </c>
      <c r="AN125" s="77" t="s">
        <v>833</v>
      </c>
      <c r="AO125" s="78" t="s">
        <v>96</v>
      </c>
      <c r="AP125" s="79">
        <f t="shared" si="15"/>
        <v>1</v>
      </c>
      <c r="AQ125" s="80" t="s">
        <v>100</v>
      </c>
      <c r="AR125" s="76"/>
      <c r="AS125" s="83"/>
      <c r="AT125" s="80"/>
      <c r="AU125" s="76">
        <v>44067</v>
      </c>
      <c r="AV125" s="266" t="s">
        <v>834</v>
      </c>
      <c r="AW125" s="93" t="s">
        <v>666</v>
      </c>
      <c r="AX125" s="84">
        <v>1</v>
      </c>
      <c r="AY125" s="80" t="s">
        <v>100</v>
      </c>
      <c r="AZ125" s="85"/>
      <c r="BA125" s="83"/>
      <c r="BB125" s="86"/>
      <c r="BC125" s="76"/>
      <c r="BD125" s="83"/>
      <c r="BE125" s="83"/>
      <c r="BF125" s="83"/>
      <c r="BG125" s="80"/>
      <c r="BH125" s="87"/>
      <c r="BI125" s="88"/>
      <c r="BJ125" s="89" t="s">
        <v>103</v>
      </c>
      <c r="BK125" s="135" t="s">
        <v>835</v>
      </c>
      <c r="BL125" s="91" t="s">
        <v>795</v>
      </c>
      <c r="BM125" s="92">
        <v>44067</v>
      </c>
      <c r="BN125" s="93" t="s">
        <v>102</v>
      </c>
      <c r="BO125" s="106" t="s">
        <v>836</v>
      </c>
    </row>
    <row r="126" spans="2:67" s="21" customFormat="1" ht="47.25" customHeight="1">
      <c r="B126" s="61">
        <v>73</v>
      </c>
      <c r="C126" s="55">
        <f t="shared" si="9"/>
        <v>120</v>
      </c>
      <c r="D126" s="56" t="s">
        <v>78</v>
      </c>
      <c r="E126" s="103">
        <v>2017</v>
      </c>
      <c r="F126" s="58" t="s">
        <v>79</v>
      </c>
      <c r="G126" s="59" t="s">
        <v>2665</v>
      </c>
      <c r="H126" s="60" t="str">
        <f t="shared" si="13"/>
        <v>Gestión de atención al usuario</v>
      </c>
      <c r="I126" s="94">
        <v>11</v>
      </c>
      <c r="J126" s="61">
        <v>110</v>
      </c>
      <c r="K126" s="277" t="s">
        <v>3078</v>
      </c>
      <c r="L126" s="63" t="s">
        <v>107</v>
      </c>
      <c r="M126" s="57" t="s">
        <v>108</v>
      </c>
      <c r="N126" s="422" t="s">
        <v>108</v>
      </c>
      <c r="O126" s="207" t="s">
        <v>837</v>
      </c>
      <c r="P126" s="65" t="s">
        <v>288</v>
      </c>
      <c r="Q126" s="183" t="s">
        <v>838</v>
      </c>
      <c r="R126" s="66"/>
      <c r="S126" s="459">
        <v>1</v>
      </c>
      <c r="T126" s="460" t="s">
        <v>839</v>
      </c>
      <c r="U126" s="68" t="s">
        <v>788</v>
      </c>
      <c r="V126" s="460" t="s">
        <v>840</v>
      </c>
      <c r="W126" s="666">
        <v>43388</v>
      </c>
      <c r="X126" s="666">
        <v>43735</v>
      </c>
      <c r="Y126" s="65" t="s">
        <v>273</v>
      </c>
      <c r="Z126" s="57">
        <v>95</v>
      </c>
      <c r="AA126" s="70">
        <f t="shared" si="8"/>
        <v>43830</v>
      </c>
      <c r="AB126" s="71">
        <v>43646</v>
      </c>
      <c r="AC126" s="207" t="s">
        <v>841</v>
      </c>
      <c r="AD126" s="184">
        <v>0</v>
      </c>
      <c r="AE126" s="71">
        <v>43661</v>
      </c>
      <c r="AF126" s="207" t="s">
        <v>842</v>
      </c>
      <c r="AG126" s="58" t="s">
        <v>92</v>
      </c>
      <c r="AH126" s="73">
        <f t="shared" si="14"/>
        <v>0</v>
      </c>
      <c r="AI126" s="72" t="s">
        <v>116</v>
      </c>
      <c r="AJ126" s="71">
        <v>43799</v>
      </c>
      <c r="AK126" s="253" t="s">
        <v>843</v>
      </c>
      <c r="AL126" s="75">
        <v>1</v>
      </c>
      <c r="AM126" s="76">
        <v>43811</v>
      </c>
      <c r="AN126" s="77" t="s">
        <v>844</v>
      </c>
      <c r="AO126" s="78" t="s">
        <v>96</v>
      </c>
      <c r="AP126" s="79">
        <v>0.5</v>
      </c>
      <c r="AQ126" s="80" t="s">
        <v>93</v>
      </c>
      <c r="AR126" s="76">
        <v>44043</v>
      </c>
      <c r="AS126" s="81" t="s">
        <v>845</v>
      </c>
      <c r="AT126" s="101">
        <f>6/10</f>
        <v>0.6</v>
      </c>
      <c r="AU126" s="76">
        <v>44067</v>
      </c>
      <c r="AV126" s="81" t="s">
        <v>846</v>
      </c>
      <c r="AW126" s="93" t="s">
        <v>666</v>
      </c>
      <c r="AX126" s="84">
        <v>0.2</v>
      </c>
      <c r="AY126" s="80" t="s">
        <v>116</v>
      </c>
      <c r="AZ126" s="85"/>
      <c r="BA126" s="83"/>
      <c r="BB126" s="86"/>
      <c r="BC126" s="76"/>
      <c r="BD126" s="83"/>
      <c r="BE126" s="83"/>
      <c r="BF126" s="83"/>
      <c r="BG126" s="80"/>
      <c r="BH126" s="87"/>
      <c r="BI126" s="88"/>
      <c r="BJ126" s="89" t="s">
        <v>103</v>
      </c>
      <c r="BK126" s="83"/>
      <c r="BL126" s="91"/>
      <c r="BM126" s="92"/>
      <c r="BN126" s="93"/>
      <c r="BO126" s="86"/>
    </row>
    <row r="127" spans="2:67" s="21" customFormat="1" ht="47.25" customHeight="1">
      <c r="B127" s="61">
        <v>74</v>
      </c>
      <c r="C127" s="55">
        <f t="shared" si="9"/>
        <v>121</v>
      </c>
      <c r="D127" s="56" t="s">
        <v>78</v>
      </c>
      <c r="E127" s="103">
        <v>2017</v>
      </c>
      <c r="F127" s="58" t="s">
        <v>79</v>
      </c>
      <c r="G127" s="59" t="s">
        <v>2666</v>
      </c>
      <c r="H127" s="60" t="str">
        <f t="shared" si="13"/>
        <v>Gestión de atención al usuario</v>
      </c>
      <c r="I127" s="94">
        <v>12</v>
      </c>
      <c r="J127" s="61">
        <v>111</v>
      </c>
      <c r="K127" s="277" t="s">
        <v>847</v>
      </c>
      <c r="L127" s="63" t="s">
        <v>107</v>
      </c>
      <c r="M127" s="57" t="s">
        <v>108</v>
      </c>
      <c r="N127" s="422" t="s">
        <v>108</v>
      </c>
      <c r="O127" s="207" t="s">
        <v>848</v>
      </c>
      <c r="P127" s="65" t="s">
        <v>288</v>
      </c>
      <c r="Q127" s="183" t="s">
        <v>849</v>
      </c>
      <c r="R127" s="66"/>
      <c r="S127" s="600">
        <v>1</v>
      </c>
      <c r="T127" s="58" t="s">
        <v>850</v>
      </c>
      <c r="U127" s="68" t="s">
        <v>788</v>
      </c>
      <c r="V127" s="58" t="s">
        <v>851</v>
      </c>
      <c r="W127" s="666">
        <v>43191</v>
      </c>
      <c r="X127" s="666">
        <v>43735</v>
      </c>
      <c r="Y127" s="65"/>
      <c r="Z127" s="57"/>
      <c r="AA127" s="70">
        <f t="shared" si="8"/>
        <v>43735</v>
      </c>
      <c r="AB127" s="71">
        <v>43646</v>
      </c>
      <c r="AC127" s="207" t="s">
        <v>852</v>
      </c>
      <c r="AD127" s="184">
        <v>0</v>
      </c>
      <c r="AE127" s="71">
        <v>43661</v>
      </c>
      <c r="AF127" s="207" t="s">
        <v>853</v>
      </c>
      <c r="AG127" s="58" t="s">
        <v>92</v>
      </c>
      <c r="AH127" s="73">
        <f t="shared" si="14"/>
        <v>0</v>
      </c>
      <c r="AI127" s="72" t="s">
        <v>93</v>
      </c>
      <c r="AJ127" s="71">
        <v>43799</v>
      </c>
      <c r="AK127" s="253" t="s">
        <v>854</v>
      </c>
      <c r="AL127" s="75">
        <v>1</v>
      </c>
      <c r="AM127" s="76">
        <v>43811</v>
      </c>
      <c r="AN127" s="77" t="s">
        <v>855</v>
      </c>
      <c r="AO127" s="78" t="s">
        <v>96</v>
      </c>
      <c r="AP127" s="79">
        <f>+AL127/S127</f>
        <v>1</v>
      </c>
      <c r="AQ127" s="80" t="s">
        <v>116</v>
      </c>
      <c r="AR127" s="76">
        <v>44043</v>
      </c>
      <c r="AS127" s="77" t="s">
        <v>856</v>
      </c>
      <c r="AT127" s="206">
        <v>1</v>
      </c>
      <c r="AU127" s="76">
        <v>44067</v>
      </c>
      <c r="AV127" s="81" t="s">
        <v>857</v>
      </c>
      <c r="AW127" s="93" t="s">
        <v>666</v>
      </c>
      <c r="AX127" s="84">
        <v>0</v>
      </c>
      <c r="AY127" s="80" t="s">
        <v>116</v>
      </c>
      <c r="AZ127" s="85"/>
      <c r="BA127" s="83"/>
      <c r="BB127" s="86"/>
      <c r="BC127" s="76"/>
      <c r="BD127" s="83"/>
      <c r="BE127" s="83"/>
      <c r="BF127" s="83"/>
      <c r="BG127" s="80"/>
      <c r="BH127" s="87" t="s">
        <v>101</v>
      </c>
      <c r="BI127" s="88" t="s">
        <v>102</v>
      </c>
      <c r="BJ127" s="89" t="s">
        <v>103</v>
      </c>
      <c r="BK127" s="81"/>
      <c r="BL127" s="91"/>
      <c r="BM127" s="92"/>
      <c r="BN127" s="93"/>
      <c r="BO127" s="86"/>
    </row>
    <row r="128" spans="2:67" s="21" customFormat="1" ht="47.25" customHeight="1">
      <c r="B128" s="61">
        <v>75</v>
      </c>
      <c r="C128" s="55">
        <f t="shared" si="9"/>
        <v>122</v>
      </c>
      <c r="D128" s="56" t="s">
        <v>78</v>
      </c>
      <c r="E128" s="57">
        <v>2019</v>
      </c>
      <c r="F128" s="58" t="s">
        <v>79</v>
      </c>
      <c r="G128" s="59">
        <v>43707</v>
      </c>
      <c r="H128" s="60" t="str">
        <f t="shared" si="13"/>
        <v>Gestión de atención al usuario</v>
      </c>
      <c r="I128" s="94">
        <v>1</v>
      </c>
      <c r="J128" s="61">
        <v>126</v>
      </c>
      <c r="K128" s="277" t="s">
        <v>858</v>
      </c>
      <c r="L128" s="63" t="s">
        <v>81</v>
      </c>
      <c r="M128" s="207" t="s">
        <v>859</v>
      </c>
      <c r="N128" s="207" t="s">
        <v>860</v>
      </c>
      <c r="O128" s="207" t="s">
        <v>861</v>
      </c>
      <c r="P128" s="65" t="s">
        <v>85</v>
      </c>
      <c r="Q128" s="183" t="s">
        <v>3079</v>
      </c>
      <c r="R128" s="66"/>
      <c r="S128" s="73">
        <v>1</v>
      </c>
      <c r="T128" s="58" t="s">
        <v>862</v>
      </c>
      <c r="U128" s="68" t="s">
        <v>788</v>
      </c>
      <c r="V128" s="57" t="s">
        <v>863</v>
      </c>
      <c r="W128" s="666">
        <v>43724</v>
      </c>
      <c r="X128" s="666">
        <v>43769</v>
      </c>
      <c r="Y128" s="65"/>
      <c r="Z128" s="57"/>
      <c r="AA128" s="70">
        <f t="shared" si="8"/>
        <v>43769</v>
      </c>
      <c r="AB128" s="95"/>
      <c r="AC128" s="588"/>
      <c r="AD128" s="97"/>
      <c r="AE128" s="98"/>
      <c r="AF128" s="99"/>
      <c r="AG128" s="99"/>
      <c r="AH128" s="99"/>
      <c r="AI128" s="97"/>
      <c r="AJ128" s="71">
        <v>43799</v>
      </c>
      <c r="AK128" s="253" t="s">
        <v>864</v>
      </c>
      <c r="AL128" s="75">
        <v>1</v>
      </c>
      <c r="AM128" s="76">
        <v>43811</v>
      </c>
      <c r="AN128" s="144" t="s">
        <v>865</v>
      </c>
      <c r="AO128" s="81" t="s">
        <v>96</v>
      </c>
      <c r="AP128" s="79">
        <f>+AL128/S128</f>
        <v>1</v>
      </c>
      <c r="AQ128" s="80" t="s">
        <v>100</v>
      </c>
      <c r="AR128" s="76"/>
      <c r="AS128" s="83"/>
      <c r="AT128" s="80"/>
      <c r="AU128" s="76">
        <v>44067</v>
      </c>
      <c r="AV128" s="266" t="s">
        <v>793</v>
      </c>
      <c r="AW128" s="93" t="s">
        <v>666</v>
      </c>
      <c r="AX128" s="84">
        <v>1</v>
      </c>
      <c r="AY128" s="80" t="s">
        <v>100</v>
      </c>
      <c r="AZ128" s="85"/>
      <c r="BA128" s="83"/>
      <c r="BB128" s="86"/>
      <c r="BC128" s="76"/>
      <c r="BD128" s="83"/>
      <c r="BE128" s="83"/>
      <c r="BF128" s="83"/>
      <c r="BG128" s="80"/>
      <c r="BH128" s="87"/>
      <c r="BI128" s="88"/>
      <c r="BJ128" s="89" t="s">
        <v>103</v>
      </c>
      <c r="BK128" s="159" t="s">
        <v>866</v>
      </c>
      <c r="BL128" s="91" t="s">
        <v>795</v>
      </c>
      <c r="BM128" s="92">
        <v>44067</v>
      </c>
      <c r="BN128" s="93" t="s">
        <v>102</v>
      </c>
      <c r="BO128" s="106" t="s">
        <v>867</v>
      </c>
    </row>
    <row r="129" spans="1:67" s="21" customFormat="1" ht="47.25" customHeight="1">
      <c r="B129" s="61">
        <v>76</v>
      </c>
      <c r="C129" s="55">
        <f t="shared" si="9"/>
        <v>123</v>
      </c>
      <c r="D129" s="56" t="s">
        <v>78</v>
      </c>
      <c r="E129" s="57">
        <v>2019</v>
      </c>
      <c r="F129" s="58" t="s">
        <v>79</v>
      </c>
      <c r="G129" s="59">
        <v>43707</v>
      </c>
      <c r="H129" s="60" t="str">
        <f t="shared" si="13"/>
        <v>Gestión de atención al usuario</v>
      </c>
      <c r="I129" s="94">
        <v>3</v>
      </c>
      <c r="J129" s="61">
        <v>128</v>
      </c>
      <c r="K129" s="277" t="s">
        <v>868</v>
      </c>
      <c r="L129" s="63" t="s">
        <v>81</v>
      </c>
      <c r="M129" s="207" t="s">
        <v>869</v>
      </c>
      <c r="N129" s="207" t="s">
        <v>870</v>
      </c>
      <c r="O129" s="207" t="s">
        <v>871</v>
      </c>
      <c r="P129" s="65" t="s">
        <v>85</v>
      </c>
      <c r="Q129" s="183" t="s">
        <v>872</v>
      </c>
      <c r="R129" s="66"/>
      <c r="S129" s="58">
        <v>7</v>
      </c>
      <c r="T129" s="58" t="s">
        <v>111</v>
      </c>
      <c r="U129" s="68" t="s">
        <v>788</v>
      </c>
      <c r="V129" s="57" t="s">
        <v>863</v>
      </c>
      <c r="W129" s="666">
        <v>43724</v>
      </c>
      <c r="X129" s="666">
        <v>43805</v>
      </c>
      <c r="Y129" s="65"/>
      <c r="Z129" s="57"/>
      <c r="AA129" s="70">
        <f t="shared" si="8"/>
        <v>43805</v>
      </c>
      <c r="AB129" s="95"/>
      <c r="AC129" s="588"/>
      <c r="AD129" s="97"/>
      <c r="AE129" s="98"/>
      <c r="AF129" s="99"/>
      <c r="AG129" s="99"/>
      <c r="AH129" s="99"/>
      <c r="AI129" s="97"/>
      <c r="AJ129" s="71">
        <v>43799</v>
      </c>
      <c r="AK129" s="255" t="s">
        <v>3080</v>
      </c>
      <c r="AL129" s="193">
        <v>6</v>
      </c>
      <c r="AM129" s="76">
        <v>43811</v>
      </c>
      <c r="AN129" s="255" t="s">
        <v>3081</v>
      </c>
      <c r="AO129" s="78" t="s">
        <v>96</v>
      </c>
      <c r="AP129" s="79">
        <f>+AL129/S129</f>
        <v>0.8571428571428571</v>
      </c>
      <c r="AQ129" s="80" t="s">
        <v>93</v>
      </c>
      <c r="AR129" s="76">
        <v>44043</v>
      </c>
      <c r="AS129" s="83" t="s">
        <v>873</v>
      </c>
      <c r="AT129" s="80"/>
      <c r="AU129" s="76">
        <v>44067</v>
      </c>
      <c r="AV129" s="266" t="s">
        <v>874</v>
      </c>
      <c r="AW129" s="93" t="s">
        <v>666</v>
      </c>
      <c r="AX129" s="84">
        <v>0.86</v>
      </c>
      <c r="AY129" s="80" t="s">
        <v>116</v>
      </c>
      <c r="AZ129" s="85"/>
      <c r="BA129" s="83"/>
      <c r="BB129" s="86"/>
      <c r="BC129" s="76"/>
      <c r="BD129" s="83"/>
      <c r="BE129" s="83"/>
      <c r="BF129" s="83"/>
      <c r="BG129" s="80"/>
      <c r="BH129" s="87"/>
      <c r="BI129" s="88"/>
      <c r="BJ129" s="89" t="s">
        <v>103</v>
      </c>
      <c r="BK129" s="83"/>
      <c r="BL129" s="91"/>
      <c r="BM129" s="92"/>
      <c r="BN129" s="93"/>
      <c r="BO129" s="86"/>
    </row>
    <row r="130" spans="1:67" s="21" customFormat="1" ht="47.25" customHeight="1">
      <c r="B130" s="61">
        <v>77</v>
      </c>
      <c r="C130" s="55">
        <f t="shared" si="9"/>
        <v>124</v>
      </c>
      <c r="D130" s="56" t="s">
        <v>78</v>
      </c>
      <c r="E130" s="57">
        <v>2019</v>
      </c>
      <c r="F130" s="58" t="s">
        <v>79</v>
      </c>
      <c r="G130" s="59">
        <v>43707</v>
      </c>
      <c r="H130" s="60" t="str">
        <f t="shared" si="13"/>
        <v>Gestión de atención al usuario</v>
      </c>
      <c r="I130" s="94">
        <v>8</v>
      </c>
      <c r="J130" s="61">
        <v>133</v>
      </c>
      <c r="K130" s="277" t="s">
        <v>3061</v>
      </c>
      <c r="L130" s="63" t="s">
        <v>81</v>
      </c>
      <c r="M130" s="207" t="s">
        <v>117</v>
      </c>
      <c r="N130" s="207" t="s">
        <v>118</v>
      </c>
      <c r="O130" s="207" t="s">
        <v>119</v>
      </c>
      <c r="P130" s="65" t="s">
        <v>85</v>
      </c>
      <c r="Q130" s="183" t="s">
        <v>875</v>
      </c>
      <c r="R130" s="66"/>
      <c r="S130" s="73">
        <v>1</v>
      </c>
      <c r="T130" s="58" t="s">
        <v>121</v>
      </c>
      <c r="U130" s="68" t="s">
        <v>788</v>
      </c>
      <c r="V130" s="57" t="s">
        <v>863</v>
      </c>
      <c r="W130" s="666">
        <v>43724</v>
      </c>
      <c r="X130" s="666">
        <v>43769</v>
      </c>
      <c r="Y130" s="65"/>
      <c r="Z130" s="57"/>
      <c r="AA130" s="70">
        <f t="shared" si="8"/>
        <v>43769</v>
      </c>
      <c r="AB130" s="95"/>
      <c r="AC130" s="588"/>
      <c r="AD130" s="97"/>
      <c r="AE130" s="98"/>
      <c r="AF130" s="99"/>
      <c r="AG130" s="99"/>
      <c r="AH130" s="99"/>
      <c r="AI130" s="97"/>
      <c r="AJ130" s="71">
        <v>43799</v>
      </c>
      <c r="AK130" s="255" t="s">
        <v>876</v>
      </c>
      <c r="AL130" s="102">
        <v>1</v>
      </c>
      <c r="AM130" s="76">
        <v>43811</v>
      </c>
      <c r="AN130" s="77" t="s">
        <v>877</v>
      </c>
      <c r="AO130" s="78" t="s">
        <v>96</v>
      </c>
      <c r="AP130" s="79">
        <f>+AL130/S130</f>
        <v>1</v>
      </c>
      <c r="AQ130" s="80" t="s">
        <v>100</v>
      </c>
      <c r="AR130" s="76"/>
      <c r="AS130" s="83"/>
      <c r="AT130" s="80"/>
      <c r="AU130" s="76">
        <v>44067</v>
      </c>
      <c r="AV130" s="266" t="s">
        <v>793</v>
      </c>
      <c r="AW130" s="93" t="s">
        <v>666</v>
      </c>
      <c r="AX130" s="84">
        <v>1</v>
      </c>
      <c r="AY130" s="80" t="s">
        <v>100</v>
      </c>
      <c r="AZ130" s="85"/>
      <c r="BA130" s="83"/>
      <c r="BB130" s="86"/>
      <c r="BC130" s="76"/>
      <c r="BD130" s="83"/>
      <c r="BE130" s="83"/>
      <c r="BF130" s="83"/>
      <c r="BG130" s="80"/>
      <c r="BH130" s="87" t="s">
        <v>101</v>
      </c>
      <c r="BI130" s="88" t="s">
        <v>102</v>
      </c>
      <c r="BJ130" s="89" t="s">
        <v>103</v>
      </c>
      <c r="BK130" s="81" t="s">
        <v>878</v>
      </c>
      <c r="BL130" s="91" t="s">
        <v>795</v>
      </c>
      <c r="BM130" s="92">
        <v>44067</v>
      </c>
      <c r="BN130" s="93" t="s">
        <v>101</v>
      </c>
      <c r="BO130" s="106" t="s">
        <v>879</v>
      </c>
    </row>
    <row r="131" spans="1:67" s="21" customFormat="1" ht="47.25" customHeight="1">
      <c r="B131" s="61">
        <v>78</v>
      </c>
      <c r="C131" s="55">
        <f t="shared" si="9"/>
        <v>125</v>
      </c>
      <c r="D131" s="56" t="s">
        <v>78</v>
      </c>
      <c r="E131" s="57">
        <v>2019</v>
      </c>
      <c r="F131" s="58" t="s">
        <v>79</v>
      </c>
      <c r="G131" s="59">
        <v>43707</v>
      </c>
      <c r="H131" s="60" t="str">
        <f t="shared" si="13"/>
        <v>Gestión de atención al usuario</v>
      </c>
      <c r="I131" s="94">
        <v>9</v>
      </c>
      <c r="J131" s="61">
        <v>134</v>
      </c>
      <c r="K131" s="277" t="s">
        <v>3062</v>
      </c>
      <c r="L131" s="63" t="s">
        <v>81</v>
      </c>
      <c r="M131" s="207" t="s">
        <v>124</v>
      </c>
      <c r="N131" s="207" t="s">
        <v>880</v>
      </c>
      <c r="O131" s="207" t="s">
        <v>126</v>
      </c>
      <c r="P131" s="65" t="s">
        <v>85</v>
      </c>
      <c r="Q131" s="183" t="s">
        <v>881</v>
      </c>
      <c r="R131" s="66"/>
      <c r="S131" s="73">
        <v>1</v>
      </c>
      <c r="T131" s="58" t="s">
        <v>882</v>
      </c>
      <c r="U131" s="68" t="s">
        <v>788</v>
      </c>
      <c r="V131" s="57" t="s">
        <v>863</v>
      </c>
      <c r="W131" s="666">
        <v>43724</v>
      </c>
      <c r="X131" s="666">
        <v>43769</v>
      </c>
      <c r="Y131" s="65"/>
      <c r="Z131" s="57"/>
      <c r="AA131" s="70">
        <f t="shared" si="8"/>
        <v>43769</v>
      </c>
      <c r="AB131" s="95"/>
      <c r="AC131" s="588"/>
      <c r="AD131" s="97"/>
      <c r="AE131" s="98"/>
      <c r="AF131" s="99"/>
      <c r="AG131" s="99"/>
      <c r="AH131" s="99"/>
      <c r="AI131" s="97"/>
      <c r="AJ131" s="71">
        <v>43799</v>
      </c>
      <c r="AK131" s="255" t="s">
        <v>883</v>
      </c>
      <c r="AL131" s="102">
        <v>1</v>
      </c>
      <c r="AM131" s="76">
        <v>43811</v>
      </c>
      <c r="AN131" s="144" t="s">
        <v>884</v>
      </c>
      <c r="AO131" s="78" t="s">
        <v>96</v>
      </c>
      <c r="AP131" s="79">
        <f>+AL131/S131</f>
        <v>1</v>
      </c>
      <c r="AQ131" s="80" t="s">
        <v>100</v>
      </c>
      <c r="AR131" s="76"/>
      <c r="AS131" s="83"/>
      <c r="AT131" s="80"/>
      <c r="AU131" s="76">
        <v>44067</v>
      </c>
      <c r="AV131" s="266" t="s">
        <v>793</v>
      </c>
      <c r="AW131" s="93" t="s">
        <v>666</v>
      </c>
      <c r="AX131" s="84">
        <v>1</v>
      </c>
      <c r="AY131" s="80" t="s">
        <v>100</v>
      </c>
      <c r="AZ131" s="85"/>
      <c r="BA131" s="83"/>
      <c r="BB131" s="86"/>
      <c r="BC131" s="76"/>
      <c r="BD131" s="83"/>
      <c r="BE131" s="83"/>
      <c r="BF131" s="83"/>
      <c r="BG131" s="80"/>
      <c r="BH131" s="87" t="s">
        <v>101</v>
      </c>
      <c r="BI131" s="88" t="s">
        <v>102</v>
      </c>
      <c r="BJ131" s="89" t="s">
        <v>103</v>
      </c>
      <c r="BK131" s="159" t="s">
        <v>884</v>
      </c>
      <c r="BL131" s="91" t="s">
        <v>795</v>
      </c>
      <c r="BM131" s="256">
        <v>44067</v>
      </c>
      <c r="BN131" s="93" t="s">
        <v>101</v>
      </c>
      <c r="BO131" s="106" t="s">
        <v>885</v>
      </c>
    </row>
    <row r="132" spans="1:67" s="21" customFormat="1" ht="47.25" customHeight="1">
      <c r="A132" s="113"/>
      <c r="B132" s="93">
        <v>79</v>
      </c>
      <c r="C132" s="55">
        <f t="shared" si="9"/>
        <v>126</v>
      </c>
      <c r="D132" s="472" t="s">
        <v>78</v>
      </c>
      <c r="E132" s="78">
        <v>2019</v>
      </c>
      <c r="F132" s="126" t="s">
        <v>200</v>
      </c>
      <c r="G132" s="471">
        <v>43934</v>
      </c>
      <c r="H132" s="117"/>
      <c r="I132" s="118"/>
      <c r="J132" s="119"/>
      <c r="K132" s="120" t="s">
        <v>886</v>
      </c>
      <c r="L132" s="121" t="s">
        <v>81</v>
      </c>
      <c r="M132" s="120" t="s">
        <v>887</v>
      </c>
      <c r="N132" s="601" t="s">
        <v>888</v>
      </c>
      <c r="O132" s="120" t="s">
        <v>889</v>
      </c>
      <c r="P132" s="472" t="s">
        <v>288</v>
      </c>
      <c r="Q132" s="120" t="s">
        <v>890</v>
      </c>
      <c r="R132" s="602"/>
      <c r="S132" s="603">
        <v>1</v>
      </c>
      <c r="T132" s="592" t="s">
        <v>891</v>
      </c>
      <c r="U132" s="114" t="s">
        <v>788</v>
      </c>
      <c r="V132" s="222" t="s">
        <v>892</v>
      </c>
      <c r="W132" s="666">
        <v>43969</v>
      </c>
      <c r="X132" s="666">
        <v>44074</v>
      </c>
      <c r="Y132" s="127"/>
      <c r="Z132" s="128"/>
      <c r="AA132" s="149">
        <f t="shared" ref="AA132:AA195" si="16">IF(X132="","",(X132+Z132))</f>
        <v>44074</v>
      </c>
      <c r="AB132" s="130"/>
      <c r="AC132" s="131"/>
      <c r="AD132" s="132"/>
      <c r="AE132" s="133"/>
      <c r="AF132" s="131"/>
      <c r="AG132" s="131"/>
      <c r="AH132" s="131"/>
      <c r="AI132" s="132"/>
      <c r="AJ132" s="130"/>
      <c r="AK132" s="135"/>
      <c r="AL132" s="134"/>
      <c r="AM132" s="130"/>
      <c r="AN132" s="135"/>
      <c r="AO132" s="131"/>
      <c r="AP132" s="131"/>
      <c r="AQ132" s="132"/>
      <c r="AR132" s="76">
        <v>44043</v>
      </c>
      <c r="AS132" s="77" t="s">
        <v>856</v>
      </c>
      <c r="AT132" s="604">
        <v>1</v>
      </c>
      <c r="AU132" s="76">
        <v>44067</v>
      </c>
      <c r="AV132" s="266" t="s">
        <v>893</v>
      </c>
      <c r="AW132" s="93" t="s">
        <v>666</v>
      </c>
      <c r="AX132" s="84">
        <v>0.8</v>
      </c>
      <c r="AY132" s="80" t="s">
        <v>116</v>
      </c>
      <c r="AZ132" s="133"/>
      <c r="BA132" s="131"/>
      <c r="BB132" s="134"/>
      <c r="BC132" s="130"/>
      <c r="BD132" s="131"/>
      <c r="BE132" s="131"/>
      <c r="BF132" s="131"/>
      <c r="BG132" s="132"/>
      <c r="BH132" s="87"/>
      <c r="BI132" s="88"/>
      <c r="BJ132" s="128" t="s">
        <v>103</v>
      </c>
      <c r="BK132" s="131"/>
      <c r="BL132" s="139"/>
      <c r="BM132" s="140"/>
      <c r="BN132" s="128"/>
      <c r="BO132" s="134"/>
    </row>
    <row r="133" spans="1:67" s="21" customFormat="1" ht="47.25" customHeight="1">
      <c r="A133" s="113"/>
      <c r="B133" s="93">
        <v>80</v>
      </c>
      <c r="C133" s="55">
        <f t="shared" si="9"/>
        <v>127</v>
      </c>
      <c r="D133" s="472" t="s">
        <v>78</v>
      </c>
      <c r="E133" s="78">
        <v>2019</v>
      </c>
      <c r="F133" s="126" t="s">
        <v>200</v>
      </c>
      <c r="G133" s="471">
        <v>43934</v>
      </c>
      <c r="H133" s="117"/>
      <c r="I133" s="118"/>
      <c r="J133" s="119"/>
      <c r="K133" s="120" t="s">
        <v>894</v>
      </c>
      <c r="L133" s="121" t="s">
        <v>107</v>
      </c>
      <c r="M133" s="120" t="s">
        <v>895</v>
      </c>
      <c r="N133" s="120" t="s">
        <v>896</v>
      </c>
      <c r="O133" s="120" t="s">
        <v>897</v>
      </c>
      <c r="P133" s="589" t="s">
        <v>586</v>
      </c>
      <c r="Q133" s="120" t="s">
        <v>898</v>
      </c>
      <c r="R133" s="602"/>
      <c r="S133" s="605">
        <v>1</v>
      </c>
      <c r="T133" s="592" t="s">
        <v>899</v>
      </c>
      <c r="U133" s="114" t="s">
        <v>788</v>
      </c>
      <c r="V133" s="222" t="s">
        <v>892</v>
      </c>
      <c r="W133" s="666">
        <v>43955</v>
      </c>
      <c r="X133" s="666">
        <v>44042</v>
      </c>
      <c r="Y133" s="127"/>
      <c r="Z133" s="128"/>
      <c r="AA133" s="149">
        <f t="shared" si="16"/>
        <v>44042</v>
      </c>
      <c r="AB133" s="130"/>
      <c r="AC133" s="131"/>
      <c r="AD133" s="132"/>
      <c r="AE133" s="133"/>
      <c r="AF133" s="131"/>
      <c r="AG133" s="131"/>
      <c r="AH133" s="131"/>
      <c r="AI133" s="132"/>
      <c r="AJ133" s="130"/>
      <c r="AK133" s="135"/>
      <c r="AL133" s="134"/>
      <c r="AM133" s="130"/>
      <c r="AN133" s="135"/>
      <c r="AO133" s="131"/>
      <c r="AP133" s="131"/>
      <c r="AQ133" s="132"/>
      <c r="AR133" s="76">
        <v>44043</v>
      </c>
      <c r="AS133" s="237" t="s">
        <v>900</v>
      </c>
      <c r="AT133" s="206">
        <v>0.2</v>
      </c>
      <c r="AU133" s="76">
        <v>44067</v>
      </c>
      <c r="AV133" s="266" t="s">
        <v>901</v>
      </c>
      <c r="AW133" s="93" t="s">
        <v>666</v>
      </c>
      <c r="AX133" s="84">
        <v>0.2</v>
      </c>
      <c r="AY133" s="80" t="s">
        <v>116</v>
      </c>
      <c r="AZ133" s="133"/>
      <c r="BA133" s="131"/>
      <c r="BB133" s="134"/>
      <c r="BC133" s="130"/>
      <c r="BD133" s="131"/>
      <c r="BE133" s="131"/>
      <c r="BF133" s="131"/>
      <c r="BG133" s="132"/>
      <c r="BH133" s="87"/>
      <c r="BI133" s="88"/>
      <c r="BJ133" s="128" t="s">
        <v>103</v>
      </c>
      <c r="BK133" s="131"/>
      <c r="BL133" s="139"/>
      <c r="BM133" s="140"/>
      <c r="BN133" s="128"/>
      <c r="BO133" s="134"/>
    </row>
    <row r="134" spans="1:67" s="21" customFormat="1" ht="47.25" customHeight="1">
      <c r="A134" s="113"/>
      <c r="B134" s="93">
        <v>81</v>
      </c>
      <c r="C134" s="55">
        <f t="shared" si="9"/>
        <v>128</v>
      </c>
      <c r="D134" s="472" t="s">
        <v>78</v>
      </c>
      <c r="E134" s="78">
        <v>2019</v>
      </c>
      <c r="F134" s="126" t="s">
        <v>200</v>
      </c>
      <c r="G134" s="471">
        <v>43934</v>
      </c>
      <c r="H134" s="117"/>
      <c r="I134" s="118"/>
      <c r="J134" s="119"/>
      <c r="K134" s="120" t="s">
        <v>902</v>
      </c>
      <c r="L134" s="121" t="s">
        <v>81</v>
      </c>
      <c r="M134" s="120" t="s">
        <v>903</v>
      </c>
      <c r="N134" s="120" t="s">
        <v>904</v>
      </c>
      <c r="O134" s="120" t="s">
        <v>905</v>
      </c>
      <c r="P134" s="589" t="s">
        <v>85</v>
      </c>
      <c r="Q134" s="120" t="s">
        <v>906</v>
      </c>
      <c r="R134" s="598"/>
      <c r="S134" s="603">
        <v>1</v>
      </c>
      <c r="T134" s="592" t="s">
        <v>907</v>
      </c>
      <c r="U134" s="114" t="s">
        <v>788</v>
      </c>
      <c r="V134" s="222" t="s">
        <v>892</v>
      </c>
      <c r="W134" s="666">
        <v>43917</v>
      </c>
      <c r="X134" s="666">
        <v>44053</v>
      </c>
      <c r="Y134" s="127"/>
      <c r="Z134" s="128"/>
      <c r="AA134" s="149">
        <f t="shared" si="16"/>
        <v>44053</v>
      </c>
      <c r="AB134" s="130"/>
      <c r="AC134" s="131"/>
      <c r="AD134" s="132"/>
      <c r="AE134" s="133"/>
      <c r="AF134" s="131"/>
      <c r="AG134" s="131"/>
      <c r="AH134" s="131"/>
      <c r="AI134" s="132"/>
      <c r="AJ134" s="130"/>
      <c r="AK134" s="135"/>
      <c r="AL134" s="134"/>
      <c r="AM134" s="130"/>
      <c r="AN134" s="135"/>
      <c r="AO134" s="131"/>
      <c r="AP134" s="131"/>
      <c r="AQ134" s="132"/>
      <c r="AR134" s="76">
        <v>44043</v>
      </c>
      <c r="AS134" s="237" t="s">
        <v>908</v>
      </c>
      <c r="AT134" s="206">
        <v>1</v>
      </c>
      <c r="AU134" s="76">
        <v>44067</v>
      </c>
      <c r="AV134" s="266" t="s">
        <v>909</v>
      </c>
      <c r="AW134" s="93" t="s">
        <v>666</v>
      </c>
      <c r="AX134" s="84">
        <v>0.1</v>
      </c>
      <c r="AY134" s="80" t="s">
        <v>116</v>
      </c>
      <c r="AZ134" s="133"/>
      <c r="BA134" s="131"/>
      <c r="BB134" s="134"/>
      <c r="BC134" s="130"/>
      <c r="BD134" s="131"/>
      <c r="BE134" s="131"/>
      <c r="BF134" s="131"/>
      <c r="BG134" s="132"/>
      <c r="BH134" s="87"/>
      <c r="BI134" s="88"/>
      <c r="BJ134" s="128" t="s">
        <v>103</v>
      </c>
      <c r="BK134" s="131"/>
      <c r="BL134" s="139"/>
      <c r="BM134" s="140"/>
      <c r="BN134" s="128"/>
      <c r="BO134" s="134"/>
    </row>
    <row r="135" spans="1:67" s="21" customFormat="1" ht="47.25" customHeight="1">
      <c r="A135" s="113"/>
      <c r="B135" s="93">
        <v>0</v>
      </c>
      <c r="C135" s="55">
        <f t="shared" si="9"/>
        <v>129</v>
      </c>
      <c r="D135" s="114" t="s">
        <v>78</v>
      </c>
      <c r="E135" s="115">
        <v>2019</v>
      </c>
      <c r="F135" s="126" t="s">
        <v>200</v>
      </c>
      <c r="G135" s="257">
        <v>43934</v>
      </c>
      <c r="H135" s="117"/>
      <c r="I135" s="118"/>
      <c r="J135" s="119"/>
      <c r="K135" s="120" t="s">
        <v>902</v>
      </c>
      <c r="L135" s="121" t="s">
        <v>81</v>
      </c>
      <c r="M135" s="120" t="s">
        <v>910</v>
      </c>
      <c r="N135" s="120" t="s">
        <v>904</v>
      </c>
      <c r="O135" s="120" t="s">
        <v>905</v>
      </c>
      <c r="P135" s="589" t="s">
        <v>85</v>
      </c>
      <c r="Q135" s="120" t="s">
        <v>911</v>
      </c>
      <c r="R135" s="598"/>
      <c r="S135" s="603">
        <v>1</v>
      </c>
      <c r="T135" s="592" t="s">
        <v>912</v>
      </c>
      <c r="U135" s="114" t="s">
        <v>788</v>
      </c>
      <c r="V135" s="222" t="s">
        <v>892</v>
      </c>
      <c r="W135" s="666">
        <v>43969</v>
      </c>
      <c r="X135" s="666">
        <v>44074</v>
      </c>
      <c r="Y135" s="127"/>
      <c r="Z135" s="128"/>
      <c r="AA135" s="129">
        <f t="shared" si="16"/>
        <v>44074</v>
      </c>
      <c r="AB135" s="130"/>
      <c r="AC135" s="131"/>
      <c r="AD135" s="132"/>
      <c r="AE135" s="133"/>
      <c r="AF135" s="131"/>
      <c r="AG135" s="131"/>
      <c r="AH135" s="131"/>
      <c r="AI135" s="132"/>
      <c r="AJ135" s="130"/>
      <c r="AK135" s="135"/>
      <c r="AL135" s="134"/>
      <c r="AM135" s="130"/>
      <c r="AN135" s="135"/>
      <c r="AO135" s="131"/>
      <c r="AP135" s="131"/>
      <c r="AQ135" s="132"/>
      <c r="AR135" s="76">
        <v>44043</v>
      </c>
      <c r="AS135" s="237" t="s">
        <v>913</v>
      </c>
      <c r="AT135" s="206">
        <v>0.8</v>
      </c>
      <c r="AU135" s="76">
        <v>44067</v>
      </c>
      <c r="AV135" s="266" t="s">
        <v>914</v>
      </c>
      <c r="AW135" s="93" t="s">
        <v>666</v>
      </c>
      <c r="AX135" s="84">
        <v>0</v>
      </c>
      <c r="AY135" s="132" t="s">
        <v>93</v>
      </c>
      <c r="AZ135" s="133"/>
      <c r="BA135" s="131"/>
      <c r="BB135" s="134"/>
      <c r="BC135" s="130"/>
      <c r="BD135" s="131"/>
      <c r="BE135" s="131"/>
      <c r="BF135" s="131"/>
      <c r="BG135" s="132"/>
      <c r="BH135" s="87"/>
      <c r="BI135" s="88"/>
      <c r="BJ135" s="128" t="s">
        <v>103</v>
      </c>
      <c r="BK135" s="131"/>
      <c r="BL135" s="139"/>
      <c r="BM135" s="140"/>
      <c r="BN135" s="128"/>
      <c r="BO135" s="134"/>
    </row>
    <row r="136" spans="1:67" s="21" customFormat="1" ht="47.25" customHeight="1">
      <c r="A136" s="113"/>
      <c r="B136" s="93">
        <v>82</v>
      </c>
      <c r="C136" s="55">
        <f t="shared" ref="C136:C199" si="17">1+C135</f>
        <v>130</v>
      </c>
      <c r="D136" s="472" t="s">
        <v>78</v>
      </c>
      <c r="E136" s="78">
        <v>2019</v>
      </c>
      <c r="F136" s="126" t="s">
        <v>200</v>
      </c>
      <c r="G136" s="471">
        <v>43934</v>
      </c>
      <c r="H136" s="117"/>
      <c r="I136" s="118"/>
      <c r="J136" s="119"/>
      <c r="K136" s="120" t="s">
        <v>915</v>
      </c>
      <c r="L136" s="121" t="s">
        <v>81</v>
      </c>
      <c r="M136" s="120" t="s">
        <v>916</v>
      </c>
      <c r="N136" s="120" t="s">
        <v>917</v>
      </c>
      <c r="O136" s="120" t="s">
        <v>918</v>
      </c>
      <c r="P136" s="589" t="s">
        <v>85</v>
      </c>
      <c r="Q136" s="120" t="s">
        <v>919</v>
      </c>
      <c r="R136" s="606"/>
      <c r="S136" s="603">
        <v>1</v>
      </c>
      <c r="T136" s="592" t="s">
        <v>920</v>
      </c>
      <c r="U136" s="114" t="s">
        <v>788</v>
      </c>
      <c r="V136" s="222" t="s">
        <v>892</v>
      </c>
      <c r="W136" s="666">
        <v>43917</v>
      </c>
      <c r="X136" s="666">
        <v>44053</v>
      </c>
      <c r="Y136" s="127"/>
      <c r="Z136" s="128"/>
      <c r="AA136" s="149">
        <f t="shared" si="16"/>
        <v>44053</v>
      </c>
      <c r="AB136" s="130"/>
      <c r="AC136" s="131"/>
      <c r="AD136" s="132"/>
      <c r="AE136" s="133"/>
      <c r="AF136" s="131"/>
      <c r="AG136" s="131"/>
      <c r="AH136" s="131"/>
      <c r="AI136" s="132"/>
      <c r="AJ136" s="130"/>
      <c r="AK136" s="135"/>
      <c r="AL136" s="134"/>
      <c r="AM136" s="130"/>
      <c r="AN136" s="135"/>
      <c r="AO136" s="131"/>
      <c r="AP136" s="131"/>
      <c r="AQ136" s="132"/>
      <c r="AR136" s="76">
        <v>44043</v>
      </c>
      <c r="AS136" s="263" t="s">
        <v>921</v>
      </c>
      <c r="AT136" s="206">
        <v>1</v>
      </c>
      <c r="AU136" s="76">
        <v>44067</v>
      </c>
      <c r="AV136" s="266" t="s">
        <v>922</v>
      </c>
      <c r="AW136" s="93" t="s">
        <v>666</v>
      </c>
      <c r="AX136" s="84">
        <v>0.5</v>
      </c>
      <c r="AY136" s="80" t="s">
        <v>116</v>
      </c>
      <c r="AZ136" s="133"/>
      <c r="BA136" s="131"/>
      <c r="BB136" s="134"/>
      <c r="BC136" s="130"/>
      <c r="BD136" s="131"/>
      <c r="BE136" s="131"/>
      <c r="BF136" s="131"/>
      <c r="BG136" s="132"/>
      <c r="BH136" s="87"/>
      <c r="BI136" s="88"/>
      <c r="BJ136" s="128" t="s">
        <v>103</v>
      </c>
      <c r="BK136" s="131"/>
      <c r="BL136" s="139"/>
      <c r="BM136" s="140"/>
      <c r="BN136" s="128"/>
      <c r="BO136" s="134"/>
    </row>
    <row r="137" spans="1:67" s="21" customFormat="1" ht="47.25" customHeight="1">
      <c r="A137" s="113"/>
      <c r="B137" s="93">
        <v>83</v>
      </c>
      <c r="C137" s="55">
        <f t="shared" si="17"/>
        <v>131</v>
      </c>
      <c r="D137" s="472" t="s">
        <v>78</v>
      </c>
      <c r="E137" s="78">
        <v>2019</v>
      </c>
      <c r="F137" s="126" t="s">
        <v>200</v>
      </c>
      <c r="G137" s="471">
        <v>43934</v>
      </c>
      <c r="H137" s="117"/>
      <c r="I137" s="118"/>
      <c r="J137" s="119"/>
      <c r="K137" s="120" t="s">
        <v>923</v>
      </c>
      <c r="L137" s="121" t="s">
        <v>107</v>
      </c>
      <c r="M137" s="120" t="s">
        <v>924</v>
      </c>
      <c r="N137" s="120" t="s">
        <v>925</v>
      </c>
      <c r="O137" s="120" t="s">
        <v>204</v>
      </c>
      <c r="P137" s="589" t="s">
        <v>586</v>
      </c>
      <c r="Q137" s="120" t="s">
        <v>926</v>
      </c>
      <c r="R137" s="598"/>
      <c r="S137" s="603">
        <v>1</v>
      </c>
      <c r="T137" s="592" t="s">
        <v>927</v>
      </c>
      <c r="U137" s="114" t="s">
        <v>788</v>
      </c>
      <c r="V137" s="222" t="s">
        <v>892</v>
      </c>
      <c r="W137" s="666">
        <v>43917</v>
      </c>
      <c r="X137" s="666">
        <v>44053</v>
      </c>
      <c r="Y137" s="127"/>
      <c r="Z137" s="128"/>
      <c r="AA137" s="149">
        <f t="shared" si="16"/>
        <v>44053</v>
      </c>
      <c r="AB137" s="130"/>
      <c r="AC137" s="131"/>
      <c r="AD137" s="132"/>
      <c r="AE137" s="133"/>
      <c r="AF137" s="131"/>
      <c r="AG137" s="131"/>
      <c r="AH137" s="131"/>
      <c r="AI137" s="132"/>
      <c r="AJ137" s="130"/>
      <c r="AK137" s="135"/>
      <c r="AL137" s="134"/>
      <c r="AM137" s="130"/>
      <c r="AN137" s="135"/>
      <c r="AO137" s="131"/>
      <c r="AP137" s="131"/>
      <c r="AQ137" s="132"/>
      <c r="AR137" s="76">
        <v>44043</v>
      </c>
      <c r="AS137" s="263" t="s">
        <v>928</v>
      </c>
      <c r="AT137" s="206">
        <v>1</v>
      </c>
      <c r="AU137" s="76">
        <v>44067</v>
      </c>
      <c r="AV137" s="266" t="s">
        <v>922</v>
      </c>
      <c r="AW137" s="93" t="s">
        <v>666</v>
      </c>
      <c r="AX137" s="84">
        <v>0.5</v>
      </c>
      <c r="AY137" s="80" t="s">
        <v>116</v>
      </c>
      <c r="AZ137" s="133"/>
      <c r="BA137" s="131"/>
      <c r="BB137" s="134"/>
      <c r="BC137" s="130"/>
      <c r="BD137" s="131"/>
      <c r="BE137" s="131"/>
      <c r="BF137" s="131"/>
      <c r="BG137" s="132"/>
      <c r="BH137" s="87"/>
      <c r="BI137" s="88"/>
      <c r="BJ137" s="128" t="s">
        <v>103</v>
      </c>
      <c r="BK137" s="131"/>
      <c r="BL137" s="139"/>
      <c r="BM137" s="140"/>
      <c r="BN137" s="128"/>
      <c r="BO137" s="134"/>
    </row>
    <row r="138" spans="1:67" s="21" customFormat="1" ht="47.25" customHeight="1">
      <c r="A138" s="113"/>
      <c r="B138" s="93">
        <v>0</v>
      </c>
      <c r="C138" s="55">
        <f t="shared" si="17"/>
        <v>132</v>
      </c>
      <c r="D138" s="114" t="s">
        <v>78</v>
      </c>
      <c r="E138" s="115">
        <v>2019</v>
      </c>
      <c r="F138" s="126" t="s">
        <v>200</v>
      </c>
      <c r="G138" s="257">
        <v>43934</v>
      </c>
      <c r="H138" s="117"/>
      <c r="I138" s="118"/>
      <c r="J138" s="119"/>
      <c r="K138" s="120" t="s">
        <v>929</v>
      </c>
      <c r="L138" s="121" t="s">
        <v>81</v>
      </c>
      <c r="M138" s="120" t="s">
        <v>930</v>
      </c>
      <c r="N138" s="120" t="s">
        <v>931</v>
      </c>
      <c r="O138" s="120" t="s">
        <v>932</v>
      </c>
      <c r="P138" s="589" t="s">
        <v>85</v>
      </c>
      <c r="Q138" s="120" t="s">
        <v>933</v>
      </c>
      <c r="R138" s="598"/>
      <c r="S138" s="603">
        <v>1</v>
      </c>
      <c r="T138" s="592" t="s">
        <v>934</v>
      </c>
      <c r="U138" s="114" t="s">
        <v>788</v>
      </c>
      <c r="V138" s="222" t="s">
        <v>892</v>
      </c>
      <c r="W138" s="679">
        <v>43917</v>
      </c>
      <c r="X138" s="680">
        <v>44074</v>
      </c>
      <c r="Y138" s="127"/>
      <c r="Z138" s="128"/>
      <c r="AA138" s="129">
        <f t="shared" si="16"/>
        <v>44074</v>
      </c>
      <c r="AB138" s="130"/>
      <c r="AC138" s="131"/>
      <c r="AD138" s="132"/>
      <c r="AE138" s="133"/>
      <c r="AF138" s="131"/>
      <c r="AG138" s="131"/>
      <c r="AH138" s="131"/>
      <c r="AI138" s="132"/>
      <c r="AJ138" s="130"/>
      <c r="AK138" s="135"/>
      <c r="AL138" s="134"/>
      <c r="AM138" s="130"/>
      <c r="AN138" s="135"/>
      <c r="AO138" s="131"/>
      <c r="AP138" s="131"/>
      <c r="AQ138" s="132"/>
      <c r="AR138" s="76">
        <v>44043</v>
      </c>
      <c r="AS138" s="263" t="s">
        <v>935</v>
      </c>
      <c r="AT138" s="206">
        <v>0.5</v>
      </c>
      <c r="AU138" s="76">
        <v>44067</v>
      </c>
      <c r="AV138" s="266" t="s">
        <v>936</v>
      </c>
      <c r="AW138" s="93" t="s">
        <v>666</v>
      </c>
      <c r="AX138" s="84">
        <v>0.5</v>
      </c>
      <c r="AY138" s="132" t="s">
        <v>93</v>
      </c>
      <c r="AZ138" s="133"/>
      <c r="BA138" s="131"/>
      <c r="BB138" s="134"/>
      <c r="BC138" s="130"/>
      <c r="BD138" s="131"/>
      <c r="BE138" s="131"/>
      <c r="BF138" s="131"/>
      <c r="BG138" s="132"/>
      <c r="BH138" s="87"/>
      <c r="BI138" s="88"/>
      <c r="BJ138" s="128" t="s">
        <v>103</v>
      </c>
      <c r="BK138" s="131"/>
      <c r="BL138" s="139"/>
      <c r="BM138" s="140"/>
      <c r="BN138" s="128"/>
      <c r="BO138" s="134"/>
    </row>
    <row r="139" spans="1:67" s="21" customFormat="1" ht="47.25" customHeight="1">
      <c r="A139" s="113"/>
      <c r="B139" s="93">
        <v>0</v>
      </c>
      <c r="C139" s="55">
        <f t="shared" si="17"/>
        <v>133</v>
      </c>
      <c r="D139" s="114" t="s">
        <v>78</v>
      </c>
      <c r="E139" s="115">
        <v>2019</v>
      </c>
      <c r="F139" s="126" t="s">
        <v>200</v>
      </c>
      <c r="G139" s="257">
        <v>43934</v>
      </c>
      <c r="H139" s="117"/>
      <c r="I139" s="118"/>
      <c r="J139" s="119"/>
      <c r="K139" s="120" t="s">
        <v>929</v>
      </c>
      <c r="L139" s="121" t="s">
        <v>81</v>
      </c>
      <c r="M139" s="120" t="s">
        <v>937</v>
      </c>
      <c r="N139" s="120" t="s">
        <v>931</v>
      </c>
      <c r="O139" s="120" t="s">
        <v>932</v>
      </c>
      <c r="P139" s="589" t="s">
        <v>85</v>
      </c>
      <c r="Q139" s="120" t="s">
        <v>938</v>
      </c>
      <c r="R139" s="598"/>
      <c r="S139" s="591">
        <v>1</v>
      </c>
      <c r="T139" s="592" t="s">
        <v>939</v>
      </c>
      <c r="U139" s="114" t="s">
        <v>788</v>
      </c>
      <c r="V139" s="222" t="s">
        <v>892</v>
      </c>
      <c r="W139" s="679">
        <v>43955</v>
      </c>
      <c r="X139" s="680">
        <v>44074</v>
      </c>
      <c r="Y139" s="127"/>
      <c r="Z139" s="128"/>
      <c r="AA139" s="129">
        <f t="shared" si="16"/>
        <v>44074</v>
      </c>
      <c r="AB139" s="130"/>
      <c r="AC139" s="131"/>
      <c r="AD139" s="132"/>
      <c r="AE139" s="133"/>
      <c r="AF139" s="131"/>
      <c r="AG139" s="131"/>
      <c r="AH139" s="131"/>
      <c r="AI139" s="132"/>
      <c r="AJ139" s="130"/>
      <c r="AK139" s="135"/>
      <c r="AL139" s="134"/>
      <c r="AM139" s="130"/>
      <c r="AN139" s="135"/>
      <c r="AO139" s="131"/>
      <c r="AP139" s="131"/>
      <c r="AQ139" s="132"/>
      <c r="AR139" s="76">
        <v>44043</v>
      </c>
      <c r="AS139" s="263" t="s">
        <v>940</v>
      </c>
      <c r="AT139" s="206" t="s">
        <v>941</v>
      </c>
      <c r="AU139" s="76">
        <v>44067</v>
      </c>
      <c r="AV139" s="266" t="s">
        <v>942</v>
      </c>
      <c r="AW139" s="93" t="s">
        <v>666</v>
      </c>
      <c r="AX139" s="84">
        <v>0.8</v>
      </c>
      <c r="AY139" s="132" t="s">
        <v>93</v>
      </c>
      <c r="AZ139" s="133"/>
      <c r="BA139" s="131"/>
      <c r="BB139" s="134"/>
      <c r="BC139" s="130"/>
      <c r="BD139" s="131"/>
      <c r="BE139" s="131"/>
      <c r="BF139" s="131"/>
      <c r="BG139" s="132"/>
      <c r="BH139" s="87"/>
      <c r="BI139" s="88"/>
      <c r="BJ139" s="128" t="s">
        <v>103</v>
      </c>
      <c r="BK139" s="131"/>
      <c r="BL139" s="139"/>
      <c r="BM139" s="140"/>
      <c r="BN139" s="128"/>
      <c r="BO139" s="134"/>
    </row>
    <row r="140" spans="1:67" s="21" customFormat="1" ht="47.25" customHeight="1">
      <c r="A140" s="113"/>
      <c r="B140" s="93">
        <v>0</v>
      </c>
      <c r="C140" s="55">
        <f t="shared" si="17"/>
        <v>134</v>
      </c>
      <c r="D140" s="114" t="s">
        <v>78</v>
      </c>
      <c r="E140" s="115">
        <v>2019</v>
      </c>
      <c r="F140" s="126" t="s">
        <v>200</v>
      </c>
      <c r="G140" s="257">
        <v>43934</v>
      </c>
      <c r="H140" s="117"/>
      <c r="I140" s="118"/>
      <c r="J140" s="119"/>
      <c r="K140" s="120" t="s">
        <v>929</v>
      </c>
      <c r="L140" s="121" t="s">
        <v>81</v>
      </c>
      <c r="M140" s="120" t="s">
        <v>943</v>
      </c>
      <c r="N140" s="120" t="s">
        <v>944</v>
      </c>
      <c r="O140" s="120" t="s">
        <v>932</v>
      </c>
      <c r="P140" s="589" t="s">
        <v>85</v>
      </c>
      <c r="Q140" s="120" t="s">
        <v>945</v>
      </c>
      <c r="R140" s="598"/>
      <c r="S140" s="599">
        <v>12</v>
      </c>
      <c r="T140" s="592" t="s">
        <v>946</v>
      </c>
      <c r="U140" s="114" t="s">
        <v>788</v>
      </c>
      <c r="V140" s="222" t="s">
        <v>892</v>
      </c>
      <c r="W140" s="679">
        <v>43969</v>
      </c>
      <c r="X140" s="679">
        <v>44074</v>
      </c>
      <c r="Y140" s="127"/>
      <c r="Z140" s="128"/>
      <c r="AA140" s="129">
        <f t="shared" si="16"/>
        <v>44074</v>
      </c>
      <c r="AB140" s="130"/>
      <c r="AC140" s="131"/>
      <c r="AD140" s="132"/>
      <c r="AE140" s="133"/>
      <c r="AF140" s="131"/>
      <c r="AG140" s="131"/>
      <c r="AH140" s="131"/>
      <c r="AI140" s="132"/>
      <c r="AJ140" s="130"/>
      <c r="AK140" s="135"/>
      <c r="AL140" s="134"/>
      <c r="AM140" s="130"/>
      <c r="AN140" s="135"/>
      <c r="AO140" s="131"/>
      <c r="AP140" s="131"/>
      <c r="AQ140" s="132"/>
      <c r="AR140" s="76">
        <v>44043</v>
      </c>
      <c r="AS140" s="264" t="s">
        <v>947</v>
      </c>
      <c r="AT140" s="206">
        <v>0.5</v>
      </c>
      <c r="AU140" s="76">
        <v>44067</v>
      </c>
      <c r="AV140" s="266" t="s">
        <v>948</v>
      </c>
      <c r="AW140" s="93" t="s">
        <v>666</v>
      </c>
      <c r="AX140" s="84">
        <v>0.5</v>
      </c>
      <c r="AY140" s="132" t="s">
        <v>93</v>
      </c>
      <c r="AZ140" s="133"/>
      <c r="BA140" s="131"/>
      <c r="BB140" s="134"/>
      <c r="BC140" s="130"/>
      <c r="BD140" s="131"/>
      <c r="BE140" s="131"/>
      <c r="BF140" s="131"/>
      <c r="BG140" s="132"/>
      <c r="BH140" s="87"/>
      <c r="BI140" s="88"/>
      <c r="BJ140" s="128" t="s">
        <v>103</v>
      </c>
      <c r="BK140" s="131"/>
      <c r="BL140" s="139"/>
      <c r="BM140" s="140"/>
      <c r="BN140" s="128"/>
      <c r="BO140" s="134"/>
    </row>
    <row r="141" spans="1:67" s="21" customFormat="1" ht="47.25" customHeight="1">
      <c r="A141" s="113"/>
      <c r="B141" s="93">
        <v>0</v>
      </c>
      <c r="C141" s="55">
        <f t="shared" si="17"/>
        <v>135</v>
      </c>
      <c r="D141" s="114" t="s">
        <v>78</v>
      </c>
      <c r="E141" s="115">
        <v>2019</v>
      </c>
      <c r="F141" s="126" t="s">
        <v>200</v>
      </c>
      <c r="G141" s="257">
        <v>43934</v>
      </c>
      <c r="H141" s="117"/>
      <c r="I141" s="118"/>
      <c r="J141" s="119"/>
      <c r="K141" s="120" t="s">
        <v>929</v>
      </c>
      <c r="L141" s="121" t="s">
        <v>81</v>
      </c>
      <c r="M141" s="120" t="s">
        <v>949</v>
      </c>
      <c r="N141" s="120" t="s">
        <v>944</v>
      </c>
      <c r="O141" s="120" t="s">
        <v>932</v>
      </c>
      <c r="P141" s="589" t="s">
        <v>85</v>
      </c>
      <c r="Q141" s="120" t="s">
        <v>950</v>
      </c>
      <c r="R141" s="598"/>
      <c r="S141" s="603">
        <v>1</v>
      </c>
      <c r="T141" s="592" t="s">
        <v>951</v>
      </c>
      <c r="U141" s="114" t="s">
        <v>788</v>
      </c>
      <c r="V141" s="222" t="s">
        <v>892</v>
      </c>
      <c r="W141" s="679">
        <v>43969</v>
      </c>
      <c r="X141" s="679">
        <v>44074</v>
      </c>
      <c r="Y141" s="127"/>
      <c r="Z141" s="128"/>
      <c r="AA141" s="129">
        <f t="shared" si="16"/>
        <v>44074</v>
      </c>
      <c r="AB141" s="130"/>
      <c r="AC141" s="131"/>
      <c r="AD141" s="132"/>
      <c r="AE141" s="133"/>
      <c r="AF141" s="131"/>
      <c r="AG141" s="131"/>
      <c r="AH141" s="131"/>
      <c r="AI141" s="132"/>
      <c r="AJ141" s="130"/>
      <c r="AK141" s="135"/>
      <c r="AL141" s="134"/>
      <c r="AM141" s="130"/>
      <c r="AN141" s="135"/>
      <c r="AO141" s="131"/>
      <c r="AP141" s="131"/>
      <c r="AQ141" s="132"/>
      <c r="AR141" s="76">
        <v>44043</v>
      </c>
      <c r="AS141" s="263" t="s">
        <v>952</v>
      </c>
      <c r="AT141" s="206">
        <v>0</v>
      </c>
      <c r="AU141" s="76">
        <v>44067</v>
      </c>
      <c r="AV141" s="266" t="s">
        <v>953</v>
      </c>
      <c r="AW141" s="93" t="s">
        <v>666</v>
      </c>
      <c r="AX141" s="84">
        <v>0</v>
      </c>
      <c r="AY141" s="132" t="s">
        <v>93</v>
      </c>
      <c r="AZ141" s="133"/>
      <c r="BA141" s="131"/>
      <c r="BB141" s="134"/>
      <c r="BC141" s="130"/>
      <c r="BD141" s="131"/>
      <c r="BE141" s="131"/>
      <c r="BF141" s="131"/>
      <c r="BG141" s="132"/>
      <c r="BH141" s="87"/>
      <c r="BI141" s="88"/>
      <c r="BJ141" s="128" t="s">
        <v>103</v>
      </c>
      <c r="BK141" s="131"/>
      <c r="BL141" s="139"/>
      <c r="BM141" s="140"/>
      <c r="BN141" s="128"/>
      <c r="BO141" s="134"/>
    </row>
    <row r="142" spans="1:67" s="21" customFormat="1" ht="47.25" customHeight="1">
      <c r="A142" s="113"/>
      <c r="B142" s="93">
        <v>0</v>
      </c>
      <c r="C142" s="55">
        <f t="shared" si="17"/>
        <v>136</v>
      </c>
      <c r="D142" s="114" t="s">
        <v>78</v>
      </c>
      <c r="E142" s="115">
        <v>2019</v>
      </c>
      <c r="F142" s="126" t="s">
        <v>200</v>
      </c>
      <c r="G142" s="257">
        <v>43934</v>
      </c>
      <c r="H142" s="117"/>
      <c r="I142" s="118"/>
      <c r="J142" s="119"/>
      <c r="K142" s="120" t="s">
        <v>929</v>
      </c>
      <c r="L142" s="121" t="s">
        <v>81</v>
      </c>
      <c r="M142" s="120" t="s">
        <v>954</v>
      </c>
      <c r="N142" s="120" t="s">
        <v>931</v>
      </c>
      <c r="O142" s="120" t="s">
        <v>932</v>
      </c>
      <c r="P142" s="589" t="s">
        <v>85</v>
      </c>
      <c r="Q142" s="120" t="s">
        <v>955</v>
      </c>
      <c r="R142" s="598"/>
      <c r="S142" s="591">
        <v>1</v>
      </c>
      <c r="T142" s="592" t="s">
        <v>956</v>
      </c>
      <c r="U142" s="114" t="s">
        <v>788</v>
      </c>
      <c r="V142" s="222" t="s">
        <v>892</v>
      </c>
      <c r="W142" s="679" t="s">
        <v>957</v>
      </c>
      <c r="X142" s="679">
        <v>44195</v>
      </c>
      <c r="Y142" s="127"/>
      <c r="Z142" s="128"/>
      <c r="AA142" s="129">
        <f t="shared" si="16"/>
        <v>44195</v>
      </c>
      <c r="AB142" s="130"/>
      <c r="AC142" s="131"/>
      <c r="AD142" s="132"/>
      <c r="AE142" s="133"/>
      <c r="AF142" s="131"/>
      <c r="AG142" s="131"/>
      <c r="AH142" s="131"/>
      <c r="AI142" s="132"/>
      <c r="AJ142" s="130"/>
      <c r="AK142" s="135"/>
      <c r="AL142" s="134"/>
      <c r="AM142" s="130"/>
      <c r="AN142" s="135"/>
      <c r="AO142" s="131"/>
      <c r="AP142" s="131"/>
      <c r="AQ142" s="132"/>
      <c r="AR142" s="76">
        <v>44043</v>
      </c>
      <c r="AS142" s="263" t="s">
        <v>958</v>
      </c>
      <c r="AT142" s="206">
        <v>1</v>
      </c>
      <c r="AU142" s="76">
        <v>44067</v>
      </c>
      <c r="AV142" s="266" t="s">
        <v>959</v>
      </c>
      <c r="AW142" s="93" t="s">
        <v>666</v>
      </c>
      <c r="AX142" s="84">
        <v>0.5</v>
      </c>
      <c r="AY142" s="132" t="s">
        <v>93</v>
      </c>
      <c r="AZ142" s="133"/>
      <c r="BA142" s="131"/>
      <c r="BB142" s="134"/>
      <c r="BC142" s="130"/>
      <c r="BD142" s="131"/>
      <c r="BE142" s="131"/>
      <c r="BF142" s="131"/>
      <c r="BG142" s="132"/>
      <c r="BH142" s="87"/>
      <c r="BI142" s="88"/>
      <c r="BJ142" s="128" t="s">
        <v>103</v>
      </c>
      <c r="BK142" s="131"/>
      <c r="BL142" s="139"/>
      <c r="BM142" s="140"/>
      <c r="BN142" s="128"/>
      <c r="BO142" s="134"/>
    </row>
    <row r="143" spans="1:67" s="21" customFormat="1" ht="47.25" customHeight="1">
      <c r="A143" s="113"/>
      <c r="B143" s="161">
        <v>84</v>
      </c>
      <c r="C143" s="55">
        <f t="shared" si="17"/>
        <v>137</v>
      </c>
      <c r="D143" s="114" t="s">
        <v>78</v>
      </c>
      <c r="E143" s="115">
        <v>2019</v>
      </c>
      <c r="F143" s="126" t="s">
        <v>200</v>
      </c>
      <c r="G143" s="257">
        <v>43934</v>
      </c>
      <c r="H143" s="117"/>
      <c r="I143" s="118"/>
      <c r="J143" s="119"/>
      <c r="K143" s="120" t="s">
        <v>960</v>
      </c>
      <c r="L143" s="121" t="s">
        <v>107</v>
      </c>
      <c r="M143" s="120" t="s">
        <v>961</v>
      </c>
      <c r="N143" s="120" t="s">
        <v>962</v>
      </c>
      <c r="O143" s="120" t="s">
        <v>963</v>
      </c>
      <c r="P143" s="589" t="s">
        <v>586</v>
      </c>
      <c r="Q143" s="601" t="s">
        <v>964</v>
      </c>
      <c r="R143" s="598"/>
      <c r="S143" s="599">
        <v>1</v>
      </c>
      <c r="T143" s="592" t="s">
        <v>965</v>
      </c>
      <c r="U143" s="114" t="s">
        <v>788</v>
      </c>
      <c r="V143" s="222" t="s">
        <v>892</v>
      </c>
      <c r="W143" s="679">
        <v>43955</v>
      </c>
      <c r="X143" s="679">
        <v>44046</v>
      </c>
      <c r="Y143" s="127"/>
      <c r="Z143" s="128"/>
      <c r="AA143" s="129">
        <f t="shared" si="16"/>
        <v>44046</v>
      </c>
      <c r="AB143" s="130"/>
      <c r="AC143" s="131"/>
      <c r="AD143" s="132"/>
      <c r="AE143" s="133"/>
      <c r="AF143" s="131"/>
      <c r="AG143" s="131"/>
      <c r="AH143" s="131"/>
      <c r="AI143" s="132"/>
      <c r="AJ143" s="130"/>
      <c r="AK143" s="135"/>
      <c r="AL143" s="134"/>
      <c r="AM143" s="130"/>
      <c r="AN143" s="135"/>
      <c r="AO143" s="131"/>
      <c r="AP143" s="131"/>
      <c r="AQ143" s="132"/>
      <c r="AR143" s="76">
        <v>44043</v>
      </c>
      <c r="AS143" s="263" t="s">
        <v>966</v>
      </c>
      <c r="AT143" s="206">
        <v>1</v>
      </c>
      <c r="AU143" s="76">
        <v>44067</v>
      </c>
      <c r="AV143" s="266" t="s">
        <v>967</v>
      </c>
      <c r="AW143" s="93" t="s">
        <v>666</v>
      </c>
      <c r="AX143" s="84">
        <v>1</v>
      </c>
      <c r="AY143" s="132" t="s">
        <v>100</v>
      </c>
      <c r="AZ143" s="133"/>
      <c r="BA143" s="131"/>
      <c r="BB143" s="134"/>
      <c r="BC143" s="130"/>
      <c r="BD143" s="131"/>
      <c r="BE143" s="131"/>
      <c r="BF143" s="131"/>
      <c r="BG143" s="132"/>
      <c r="BH143" s="87"/>
      <c r="BI143" s="88"/>
      <c r="BJ143" s="128" t="s">
        <v>261</v>
      </c>
      <c r="BK143" s="266" t="s">
        <v>968</v>
      </c>
      <c r="BL143" s="139" t="s">
        <v>795</v>
      </c>
      <c r="BM143" s="140">
        <v>44067</v>
      </c>
      <c r="BN143" s="128" t="s">
        <v>102</v>
      </c>
      <c r="BO143" s="106" t="s">
        <v>969</v>
      </c>
    </row>
    <row r="144" spans="1:67" s="21" customFormat="1" ht="47.25" customHeight="1">
      <c r="A144" s="113"/>
      <c r="B144" s="161">
        <v>0</v>
      </c>
      <c r="C144" s="55">
        <f t="shared" si="17"/>
        <v>138</v>
      </c>
      <c r="D144" s="114" t="s">
        <v>78</v>
      </c>
      <c r="E144" s="115">
        <v>2019</v>
      </c>
      <c r="F144" s="126" t="s">
        <v>200</v>
      </c>
      <c r="G144" s="257">
        <v>43934</v>
      </c>
      <c r="H144" s="117"/>
      <c r="I144" s="118"/>
      <c r="J144" s="119"/>
      <c r="K144" s="120" t="s">
        <v>960</v>
      </c>
      <c r="L144" s="121" t="s">
        <v>107</v>
      </c>
      <c r="M144" s="120" t="s">
        <v>970</v>
      </c>
      <c r="N144" s="120" t="s">
        <v>971</v>
      </c>
      <c r="O144" s="120" t="s">
        <v>963</v>
      </c>
      <c r="P144" s="589" t="s">
        <v>586</v>
      </c>
      <c r="Q144" s="601" t="s">
        <v>919</v>
      </c>
      <c r="R144" s="598"/>
      <c r="S144" s="591">
        <v>1</v>
      </c>
      <c r="T144" s="592" t="s">
        <v>920</v>
      </c>
      <c r="U144" s="114" t="s">
        <v>788</v>
      </c>
      <c r="V144" s="222" t="s">
        <v>892</v>
      </c>
      <c r="W144" s="679">
        <v>43917</v>
      </c>
      <c r="X144" s="679">
        <v>44053</v>
      </c>
      <c r="Y144" s="127"/>
      <c r="Z144" s="128"/>
      <c r="AA144" s="129">
        <f t="shared" si="16"/>
        <v>44053</v>
      </c>
      <c r="AB144" s="130"/>
      <c r="AC144" s="131"/>
      <c r="AD144" s="132"/>
      <c r="AE144" s="133"/>
      <c r="AF144" s="131"/>
      <c r="AG144" s="131"/>
      <c r="AH144" s="131"/>
      <c r="AI144" s="132"/>
      <c r="AJ144" s="130"/>
      <c r="AK144" s="135"/>
      <c r="AL144" s="134"/>
      <c r="AM144" s="130"/>
      <c r="AN144" s="135"/>
      <c r="AO144" s="131"/>
      <c r="AP144" s="131"/>
      <c r="AQ144" s="132"/>
      <c r="AR144" s="76">
        <v>44043</v>
      </c>
      <c r="AS144" s="263" t="s">
        <v>921</v>
      </c>
      <c r="AT144" s="206">
        <v>1</v>
      </c>
      <c r="AU144" s="76">
        <v>44067</v>
      </c>
      <c r="AV144" s="266" t="s">
        <v>972</v>
      </c>
      <c r="AW144" s="93" t="s">
        <v>666</v>
      </c>
      <c r="AX144" s="84">
        <v>1</v>
      </c>
      <c r="AY144" s="132" t="s">
        <v>100</v>
      </c>
      <c r="AZ144" s="133"/>
      <c r="BA144" s="131"/>
      <c r="BB144" s="134"/>
      <c r="BC144" s="130"/>
      <c r="BD144" s="131"/>
      <c r="BE144" s="131"/>
      <c r="BF144" s="131"/>
      <c r="BG144" s="132"/>
      <c r="BH144" s="87"/>
      <c r="BI144" s="88"/>
      <c r="BJ144" s="128" t="s">
        <v>261</v>
      </c>
      <c r="BK144" s="266" t="s">
        <v>968</v>
      </c>
      <c r="BL144" s="139" t="s">
        <v>795</v>
      </c>
      <c r="BM144" s="140">
        <v>44067</v>
      </c>
      <c r="BN144" s="128"/>
      <c r="BO144" s="134"/>
    </row>
    <row r="145" spans="1:67" s="21" customFormat="1" ht="47.25" customHeight="1">
      <c r="A145" s="113"/>
      <c r="B145" s="93">
        <v>85</v>
      </c>
      <c r="C145" s="55">
        <f t="shared" si="17"/>
        <v>139</v>
      </c>
      <c r="D145" s="114" t="s">
        <v>78</v>
      </c>
      <c r="E145" s="115">
        <v>2019</v>
      </c>
      <c r="F145" s="115" t="s">
        <v>200</v>
      </c>
      <c r="G145" s="116">
        <v>43934</v>
      </c>
      <c r="H145" s="117"/>
      <c r="I145" s="118"/>
      <c r="J145" s="119"/>
      <c r="K145" s="120" t="s">
        <v>973</v>
      </c>
      <c r="L145" s="121" t="s">
        <v>81</v>
      </c>
      <c r="M145" s="122" t="s">
        <v>974</v>
      </c>
      <c r="N145" s="122" t="s">
        <v>975</v>
      </c>
      <c r="O145" s="266" t="s">
        <v>204</v>
      </c>
      <c r="P145" s="589" t="s">
        <v>85</v>
      </c>
      <c r="Q145" s="122" t="s">
        <v>976</v>
      </c>
      <c r="R145" s="598"/>
      <c r="S145" s="607">
        <v>1</v>
      </c>
      <c r="T145" s="592" t="s">
        <v>977</v>
      </c>
      <c r="U145" s="114" t="s">
        <v>788</v>
      </c>
      <c r="V145" s="126" t="s">
        <v>892</v>
      </c>
      <c r="W145" s="679">
        <v>43962</v>
      </c>
      <c r="X145" s="679">
        <v>44053</v>
      </c>
      <c r="Y145" s="127"/>
      <c r="Z145" s="128"/>
      <c r="AA145" s="129">
        <f t="shared" si="16"/>
        <v>44053</v>
      </c>
      <c r="AB145" s="130"/>
      <c r="AC145" s="131"/>
      <c r="AD145" s="132"/>
      <c r="AE145" s="133"/>
      <c r="AF145" s="131"/>
      <c r="AG145" s="131"/>
      <c r="AH145" s="131"/>
      <c r="AI145" s="132"/>
      <c r="AJ145" s="130"/>
      <c r="AK145" s="135"/>
      <c r="AL145" s="134"/>
      <c r="AM145" s="130"/>
      <c r="AN145" s="135"/>
      <c r="AO145" s="131"/>
      <c r="AP145" s="131"/>
      <c r="AQ145" s="132"/>
      <c r="AR145" s="76">
        <v>44043</v>
      </c>
      <c r="AS145" s="263" t="s">
        <v>978</v>
      </c>
      <c r="AT145" s="206">
        <v>0.8</v>
      </c>
      <c r="AU145" s="76">
        <v>44067</v>
      </c>
      <c r="AV145" s="266" t="s">
        <v>979</v>
      </c>
      <c r="AW145" s="93" t="s">
        <v>666</v>
      </c>
      <c r="AX145" s="84">
        <v>0.5</v>
      </c>
      <c r="AY145" s="132" t="s">
        <v>93</v>
      </c>
      <c r="AZ145" s="133"/>
      <c r="BA145" s="131"/>
      <c r="BB145" s="134"/>
      <c r="BC145" s="130"/>
      <c r="BD145" s="131"/>
      <c r="BE145" s="131"/>
      <c r="BF145" s="131"/>
      <c r="BG145" s="132"/>
      <c r="BH145" s="87"/>
      <c r="BI145" s="88"/>
      <c r="BJ145" s="128" t="s">
        <v>103</v>
      </c>
      <c r="BK145" s="131"/>
      <c r="BL145" s="139"/>
      <c r="BM145" s="140"/>
      <c r="BN145" s="128"/>
      <c r="BO145" s="134"/>
    </row>
    <row r="146" spans="1:67" s="21" customFormat="1" ht="47.25" customHeight="1">
      <c r="A146" s="113"/>
      <c r="B146" s="22">
        <v>0</v>
      </c>
      <c r="C146" s="55">
        <f t="shared" si="17"/>
        <v>140</v>
      </c>
      <c r="D146" s="114" t="s">
        <v>78</v>
      </c>
      <c r="E146" s="115">
        <v>2019</v>
      </c>
      <c r="F146" s="115" t="s">
        <v>200</v>
      </c>
      <c r="G146" s="116">
        <v>43934</v>
      </c>
      <c r="H146" s="117"/>
      <c r="I146" s="118"/>
      <c r="J146" s="119"/>
      <c r="K146" s="120" t="s">
        <v>973</v>
      </c>
      <c r="L146" s="121" t="s">
        <v>81</v>
      </c>
      <c r="M146" s="122" t="s">
        <v>974</v>
      </c>
      <c r="N146" s="122" t="s">
        <v>975</v>
      </c>
      <c r="O146" s="266" t="s">
        <v>204</v>
      </c>
      <c r="P146" s="589" t="s">
        <v>85</v>
      </c>
      <c r="Q146" s="122" t="s">
        <v>980</v>
      </c>
      <c r="R146" s="598"/>
      <c r="S146" s="607">
        <v>1</v>
      </c>
      <c r="T146" s="592" t="s">
        <v>981</v>
      </c>
      <c r="U146" s="114" t="s">
        <v>788</v>
      </c>
      <c r="V146" s="126" t="s">
        <v>892</v>
      </c>
      <c r="W146" s="667">
        <v>43980</v>
      </c>
      <c r="X146" s="667">
        <v>44074</v>
      </c>
      <c r="Y146" s="127"/>
      <c r="Z146" s="128"/>
      <c r="AA146" s="129">
        <f t="shared" si="16"/>
        <v>44074</v>
      </c>
      <c r="AB146" s="130"/>
      <c r="AC146" s="131"/>
      <c r="AD146" s="132"/>
      <c r="AE146" s="133"/>
      <c r="AF146" s="131"/>
      <c r="AG146" s="131"/>
      <c r="AH146" s="131"/>
      <c r="AI146" s="132"/>
      <c r="AJ146" s="130"/>
      <c r="AK146" s="135"/>
      <c r="AL146" s="134"/>
      <c r="AM146" s="130"/>
      <c r="AN146" s="135"/>
      <c r="AO146" s="131"/>
      <c r="AP146" s="131"/>
      <c r="AQ146" s="132"/>
      <c r="AR146" s="76">
        <v>44043</v>
      </c>
      <c r="AS146" s="263" t="s">
        <v>982</v>
      </c>
      <c r="AT146" s="206">
        <v>0.3</v>
      </c>
      <c r="AU146" s="76">
        <v>44067</v>
      </c>
      <c r="AV146" s="266" t="s">
        <v>983</v>
      </c>
      <c r="AW146" s="93" t="s">
        <v>666</v>
      </c>
      <c r="AX146" s="84">
        <v>0.3</v>
      </c>
      <c r="AY146" s="132" t="s">
        <v>93</v>
      </c>
      <c r="AZ146" s="133"/>
      <c r="BA146" s="131"/>
      <c r="BB146" s="134"/>
      <c r="BC146" s="130"/>
      <c r="BD146" s="131"/>
      <c r="BE146" s="131"/>
      <c r="BF146" s="131"/>
      <c r="BG146" s="132"/>
      <c r="BH146" s="87"/>
      <c r="BI146" s="88"/>
      <c r="BJ146" s="128" t="s">
        <v>103</v>
      </c>
      <c r="BK146" s="131"/>
      <c r="BL146" s="139"/>
      <c r="BM146" s="140"/>
      <c r="BN146" s="128"/>
      <c r="BO146" s="134"/>
    </row>
    <row r="147" spans="1:67" s="21" customFormat="1" ht="47.25" customHeight="1">
      <c r="A147" s="113"/>
      <c r="B147" s="22">
        <v>86</v>
      </c>
      <c r="C147" s="55">
        <f t="shared" si="17"/>
        <v>141</v>
      </c>
      <c r="D147" s="171" t="s">
        <v>78</v>
      </c>
      <c r="E147" s="172">
        <v>2020</v>
      </c>
      <c r="F147" s="115" t="s">
        <v>608</v>
      </c>
      <c r="G147" s="116">
        <v>43965</v>
      </c>
      <c r="H147" s="117"/>
      <c r="I147" s="118"/>
      <c r="J147" s="119"/>
      <c r="K147" s="144" t="s">
        <v>984</v>
      </c>
      <c r="L147" s="173" t="s">
        <v>81</v>
      </c>
      <c r="M147" s="77" t="s">
        <v>3082</v>
      </c>
      <c r="N147" s="77" t="s">
        <v>985</v>
      </c>
      <c r="O147" s="77" t="s">
        <v>986</v>
      </c>
      <c r="P147" s="88" t="s">
        <v>288</v>
      </c>
      <c r="Q147" s="77" t="s">
        <v>987</v>
      </c>
      <c r="R147" s="174"/>
      <c r="S147" s="175">
        <v>4</v>
      </c>
      <c r="T147" s="176" t="s">
        <v>988</v>
      </c>
      <c r="U147" s="177" t="s">
        <v>788</v>
      </c>
      <c r="V147" s="178" t="s">
        <v>989</v>
      </c>
      <c r="W147" s="670">
        <v>43983</v>
      </c>
      <c r="X147" s="670">
        <v>44012</v>
      </c>
      <c r="Y147" s="127"/>
      <c r="Z147" s="128"/>
      <c r="AA147" s="129">
        <f t="shared" si="16"/>
        <v>44012</v>
      </c>
      <c r="AB147" s="130"/>
      <c r="AC147" s="131"/>
      <c r="AD147" s="132"/>
      <c r="AE147" s="133"/>
      <c r="AF147" s="131"/>
      <c r="AG147" s="131"/>
      <c r="AH147" s="131"/>
      <c r="AI147" s="132"/>
      <c r="AJ147" s="130"/>
      <c r="AK147" s="135"/>
      <c r="AL147" s="134"/>
      <c r="AM147" s="130"/>
      <c r="AN147" s="135"/>
      <c r="AO147" s="131"/>
      <c r="AP147" s="131"/>
      <c r="AQ147" s="132"/>
      <c r="AR147" s="76">
        <v>44043</v>
      </c>
      <c r="AS147" s="263" t="s">
        <v>990</v>
      </c>
      <c r="AT147" s="206">
        <v>0.3</v>
      </c>
      <c r="AU147" s="76">
        <v>44067</v>
      </c>
      <c r="AV147" s="266" t="s">
        <v>991</v>
      </c>
      <c r="AW147" s="93" t="s">
        <v>666</v>
      </c>
      <c r="AX147" s="84">
        <v>1</v>
      </c>
      <c r="AY147" s="132" t="s">
        <v>100</v>
      </c>
      <c r="AZ147" s="133"/>
      <c r="BA147" s="131"/>
      <c r="BB147" s="134"/>
      <c r="BC147" s="130"/>
      <c r="BD147" s="131"/>
      <c r="BE147" s="131"/>
      <c r="BF147" s="131"/>
      <c r="BG147" s="132"/>
      <c r="BH147" s="87"/>
      <c r="BI147" s="88"/>
      <c r="BJ147" s="128" t="s">
        <v>261</v>
      </c>
      <c r="BK147" s="266" t="s">
        <v>992</v>
      </c>
      <c r="BL147" s="139" t="s">
        <v>795</v>
      </c>
      <c r="BM147" s="140">
        <v>44067</v>
      </c>
      <c r="BN147" s="128" t="s">
        <v>102</v>
      </c>
      <c r="BO147" s="134" t="s">
        <v>993</v>
      </c>
    </row>
    <row r="148" spans="1:67" s="21" customFormat="1" ht="47.25" customHeight="1">
      <c r="A148" s="113"/>
      <c r="B148" s="22">
        <v>87</v>
      </c>
      <c r="C148" s="55">
        <f t="shared" si="17"/>
        <v>142</v>
      </c>
      <c r="D148" s="171" t="s">
        <v>78</v>
      </c>
      <c r="E148" s="172">
        <v>2020</v>
      </c>
      <c r="F148" s="115" t="s">
        <v>608</v>
      </c>
      <c r="G148" s="116">
        <v>43965</v>
      </c>
      <c r="H148" s="117"/>
      <c r="I148" s="118"/>
      <c r="J148" s="119"/>
      <c r="K148" s="144" t="s">
        <v>994</v>
      </c>
      <c r="L148" s="173" t="s">
        <v>81</v>
      </c>
      <c r="M148" s="77" t="s">
        <v>3083</v>
      </c>
      <c r="N148" s="77" t="s">
        <v>995</v>
      </c>
      <c r="O148" s="77" t="s">
        <v>986</v>
      </c>
      <c r="P148" s="127" t="s">
        <v>85</v>
      </c>
      <c r="Q148" s="77" t="s">
        <v>996</v>
      </c>
      <c r="R148" s="174"/>
      <c r="S148" s="175">
        <v>2</v>
      </c>
      <c r="T148" s="176" t="s">
        <v>997</v>
      </c>
      <c r="U148" s="177" t="s">
        <v>788</v>
      </c>
      <c r="V148" s="178" t="s">
        <v>989</v>
      </c>
      <c r="W148" s="670">
        <v>44013</v>
      </c>
      <c r="X148" s="677">
        <v>44196</v>
      </c>
      <c r="Y148" s="127"/>
      <c r="Z148" s="128"/>
      <c r="AA148" s="129">
        <f t="shared" si="16"/>
        <v>44196</v>
      </c>
      <c r="AB148" s="130"/>
      <c r="AC148" s="131"/>
      <c r="AD148" s="132"/>
      <c r="AE148" s="133"/>
      <c r="AF148" s="131"/>
      <c r="AG148" s="131"/>
      <c r="AH148" s="131"/>
      <c r="AI148" s="132"/>
      <c r="AJ148" s="130"/>
      <c r="AK148" s="135"/>
      <c r="AL148" s="134"/>
      <c r="AM148" s="130"/>
      <c r="AN148" s="135"/>
      <c r="AO148" s="131"/>
      <c r="AP148" s="131"/>
      <c r="AQ148" s="132"/>
      <c r="AR148" s="76">
        <v>44043</v>
      </c>
      <c r="AS148" s="33" t="s">
        <v>998</v>
      </c>
      <c r="AT148" s="206">
        <v>0.5</v>
      </c>
      <c r="AU148" s="76">
        <v>44067</v>
      </c>
      <c r="AV148" s="266" t="s">
        <v>999</v>
      </c>
      <c r="AW148" s="93" t="s">
        <v>666</v>
      </c>
      <c r="AX148" s="84">
        <v>0.5</v>
      </c>
      <c r="AY148" s="132" t="s">
        <v>93</v>
      </c>
      <c r="AZ148" s="133"/>
      <c r="BA148" s="131"/>
      <c r="BB148" s="134"/>
      <c r="BC148" s="130"/>
      <c r="BD148" s="131"/>
      <c r="BE148" s="131"/>
      <c r="BF148" s="131"/>
      <c r="BG148" s="132"/>
      <c r="BH148" s="87"/>
      <c r="BI148" s="88"/>
      <c r="BJ148" s="128" t="s">
        <v>103</v>
      </c>
      <c r="BK148" s="131"/>
      <c r="BL148" s="139"/>
      <c r="BM148" s="140"/>
      <c r="BN148" s="128"/>
      <c r="BO148" s="134"/>
    </row>
    <row r="149" spans="1:67" s="21" customFormat="1" ht="47.25" customHeight="1">
      <c r="B149" s="22">
        <v>88</v>
      </c>
      <c r="C149" s="55">
        <f t="shared" si="17"/>
        <v>143</v>
      </c>
      <c r="D149" s="148" t="s">
        <v>78</v>
      </c>
      <c r="E149" s="78">
        <v>2019</v>
      </c>
      <c r="F149" s="78" t="s">
        <v>556</v>
      </c>
      <c r="G149" s="232">
        <v>43819</v>
      </c>
      <c r="H149" s="237" t="s">
        <v>1000</v>
      </c>
      <c r="I149" s="142"/>
      <c r="J149" s="143"/>
      <c r="K149" s="226" t="s">
        <v>1000</v>
      </c>
      <c r="L149" s="145" t="s">
        <v>107</v>
      </c>
      <c r="M149" s="108" t="s">
        <v>3084</v>
      </c>
      <c r="N149" s="108" t="s">
        <v>1001</v>
      </c>
      <c r="O149" s="237" t="s">
        <v>1002</v>
      </c>
      <c r="P149" s="608" t="s">
        <v>85</v>
      </c>
      <c r="Q149" s="226" t="s">
        <v>1003</v>
      </c>
      <c r="R149" s="609"/>
      <c r="S149" s="610" t="s">
        <v>1004</v>
      </c>
      <c r="T149" s="611" t="s">
        <v>1005</v>
      </c>
      <c r="U149" s="148" t="s">
        <v>788</v>
      </c>
      <c r="V149" s="197" t="s">
        <v>1006</v>
      </c>
      <c r="W149" s="676">
        <v>43998</v>
      </c>
      <c r="X149" s="676">
        <v>44162</v>
      </c>
      <c r="Y149" s="88"/>
      <c r="Z149" s="93"/>
      <c r="AA149" s="149">
        <f t="shared" si="16"/>
        <v>44162</v>
      </c>
      <c r="AB149" s="76"/>
      <c r="AC149" s="83"/>
      <c r="AD149" s="80"/>
      <c r="AE149" s="85"/>
      <c r="AF149" s="83"/>
      <c r="AG149" s="83"/>
      <c r="AH149" s="83"/>
      <c r="AI149" s="80"/>
      <c r="AJ149" s="76"/>
      <c r="AK149" s="135"/>
      <c r="AL149" s="86"/>
      <c r="AM149" s="76"/>
      <c r="AN149" s="135"/>
      <c r="AO149" s="83"/>
      <c r="AP149" s="83"/>
      <c r="AQ149" s="80"/>
      <c r="AR149" s="76">
        <v>44043</v>
      </c>
      <c r="AS149" s="265" t="s">
        <v>1007</v>
      </c>
      <c r="AT149" s="206">
        <v>0</v>
      </c>
      <c r="AU149" s="76">
        <v>44067</v>
      </c>
      <c r="AV149" s="266" t="s">
        <v>1008</v>
      </c>
      <c r="AW149" s="93" t="s">
        <v>666</v>
      </c>
      <c r="AX149" s="84">
        <v>0</v>
      </c>
      <c r="AY149" s="80" t="s">
        <v>139</v>
      </c>
      <c r="AZ149" s="85"/>
      <c r="BA149" s="83"/>
      <c r="BB149" s="86"/>
      <c r="BC149" s="76"/>
      <c r="BD149" s="83"/>
      <c r="BE149" s="83"/>
      <c r="BF149" s="83"/>
      <c r="BG149" s="80"/>
      <c r="BH149" s="87"/>
      <c r="BI149" s="88"/>
      <c r="BJ149" s="93" t="s">
        <v>103</v>
      </c>
      <c r="BK149" s="83"/>
      <c r="BL149" s="91"/>
      <c r="BM149" s="92"/>
      <c r="BN149" s="93"/>
      <c r="BO149" s="86"/>
    </row>
    <row r="150" spans="1:67" s="21" customFormat="1" ht="47.25" customHeight="1">
      <c r="A150" s="113"/>
      <c r="B150" s="22">
        <v>89</v>
      </c>
      <c r="C150" s="55">
        <f t="shared" si="17"/>
        <v>144</v>
      </c>
      <c r="D150" s="171" t="s">
        <v>78</v>
      </c>
      <c r="E150" s="172">
        <v>2020</v>
      </c>
      <c r="F150" s="115" t="s">
        <v>241</v>
      </c>
      <c r="G150" s="116">
        <v>43965</v>
      </c>
      <c r="H150" s="117"/>
      <c r="I150" s="118"/>
      <c r="J150" s="119"/>
      <c r="K150" s="144" t="s">
        <v>984</v>
      </c>
      <c r="L150" s="173" t="s">
        <v>81</v>
      </c>
      <c r="M150" s="77" t="s">
        <v>3085</v>
      </c>
      <c r="N150" s="77" t="s">
        <v>985</v>
      </c>
      <c r="O150" s="77" t="s">
        <v>986</v>
      </c>
      <c r="P150" s="88" t="s">
        <v>85</v>
      </c>
      <c r="Q150" s="77" t="s">
        <v>1009</v>
      </c>
      <c r="R150" s="174"/>
      <c r="S150" s="267">
        <v>1</v>
      </c>
      <c r="T150" s="176" t="s">
        <v>1010</v>
      </c>
      <c r="U150" s="177" t="s">
        <v>788</v>
      </c>
      <c r="V150" s="178" t="s">
        <v>989</v>
      </c>
      <c r="W150" s="670">
        <v>43983</v>
      </c>
      <c r="X150" s="670">
        <v>44012</v>
      </c>
      <c r="Y150" s="127"/>
      <c r="Z150" s="128"/>
      <c r="AA150" s="129">
        <f t="shared" si="16"/>
        <v>44012</v>
      </c>
      <c r="AB150" s="130"/>
      <c r="AC150" s="131"/>
      <c r="AD150" s="132"/>
      <c r="AE150" s="133"/>
      <c r="AF150" s="131"/>
      <c r="AG150" s="131"/>
      <c r="AH150" s="131"/>
      <c r="AI150" s="132"/>
      <c r="AJ150" s="130"/>
      <c r="AK150" s="135"/>
      <c r="AL150" s="134"/>
      <c r="AM150" s="130"/>
      <c r="AN150" s="135"/>
      <c r="AO150" s="131"/>
      <c r="AP150" s="131"/>
      <c r="AQ150" s="132"/>
      <c r="AR150" s="76">
        <v>44043</v>
      </c>
      <c r="AS150" s="237" t="s">
        <v>1011</v>
      </c>
      <c r="AT150" s="206">
        <v>1</v>
      </c>
      <c r="AU150" s="76">
        <v>44067</v>
      </c>
      <c r="AV150" s="266" t="s">
        <v>1012</v>
      </c>
      <c r="AW150" s="93" t="s">
        <v>666</v>
      </c>
      <c r="AX150" s="84">
        <v>1</v>
      </c>
      <c r="AY150" s="132" t="s">
        <v>100</v>
      </c>
      <c r="AZ150" s="133"/>
      <c r="BA150" s="131"/>
      <c r="BB150" s="134"/>
      <c r="BC150" s="130"/>
      <c r="BD150" s="131"/>
      <c r="BE150" s="131"/>
      <c r="BF150" s="131"/>
      <c r="BG150" s="132"/>
      <c r="BH150" s="87"/>
      <c r="BI150" s="88"/>
      <c r="BJ150" s="128" t="s">
        <v>261</v>
      </c>
      <c r="BK150" s="266" t="s">
        <v>1013</v>
      </c>
      <c r="BL150" s="139" t="s">
        <v>795</v>
      </c>
      <c r="BM150" s="140">
        <v>44067</v>
      </c>
      <c r="BN150" s="128" t="s">
        <v>102</v>
      </c>
      <c r="BO150" s="106" t="s">
        <v>1014</v>
      </c>
    </row>
    <row r="151" spans="1:67" s="21" customFormat="1" ht="47.25" customHeight="1">
      <c r="A151" s="113"/>
      <c r="B151" s="22">
        <v>90</v>
      </c>
      <c r="C151" s="55">
        <f t="shared" si="17"/>
        <v>145</v>
      </c>
      <c r="D151" s="171" t="s">
        <v>78</v>
      </c>
      <c r="E151" s="172">
        <v>2020</v>
      </c>
      <c r="F151" s="115" t="s">
        <v>608</v>
      </c>
      <c r="G151" s="116">
        <v>43965</v>
      </c>
      <c r="H151" s="117"/>
      <c r="I151" s="118"/>
      <c r="J151" s="119"/>
      <c r="K151" s="144" t="s">
        <v>994</v>
      </c>
      <c r="L151" s="173" t="s">
        <v>81</v>
      </c>
      <c r="M151" s="77" t="s">
        <v>3083</v>
      </c>
      <c r="N151" s="77" t="s">
        <v>995</v>
      </c>
      <c r="O151" s="77" t="s">
        <v>986</v>
      </c>
      <c r="P151" s="127" t="s">
        <v>85</v>
      </c>
      <c r="Q151" s="77" t="s">
        <v>1009</v>
      </c>
      <c r="R151" s="174"/>
      <c r="S151" s="267">
        <v>1</v>
      </c>
      <c r="T151" s="176" t="s">
        <v>1010</v>
      </c>
      <c r="U151" s="177" t="s">
        <v>788</v>
      </c>
      <c r="V151" s="178" t="s">
        <v>989</v>
      </c>
      <c r="W151" s="670">
        <v>43983</v>
      </c>
      <c r="X151" s="670">
        <v>44012</v>
      </c>
      <c r="Y151" s="127"/>
      <c r="Z151" s="128"/>
      <c r="AA151" s="129">
        <f t="shared" si="16"/>
        <v>44012</v>
      </c>
      <c r="AB151" s="130"/>
      <c r="AC151" s="131"/>
      <c r="AD151" s="132"/>
      <c r="AE151" s="133"/>
      <c r="AF151" s="131"/>
      <c r="AG151" s="131"/>
      <c r="AH151" s="131"/>
      <c r="AI151" s="132"/>
      <c r="AJ151" s="130"/>
      <c r="AK151" s="135"/>
      <c r="AL151" s="134"/>
      <c r="AM151" s="130"/>
      <c r="AN151" s="135"/>
      <c r="AO151" s="131"/>
      <c r="AP151" s="131"/>
      <c r="AQ151" s="132"/>
      <c r="AR151" s="76">
        <v>44043</v>
      </c>
      <c r="AS151" s="237" t="s">
        <v>1011</v>
      </c>
      <c r="AT151" s="84">
        <v>1</v>
      </c>
      <c r="AU151" s="76">
        <v>44067</v>
      </c>
      <c r="AV151" s="266" t="s">
        <v>1012</v>
      </c>
      <c r="AW151" s="93" t="s">
        <v>666</v>
      </c>
      <c r="AX151" s="84">
        <v>1</v>
      </c>
      <c r="AY151" s="132" t="s">
        <v>100</v>
      </c>
      <c r="AZ151" s="133"/>
      <c r="BA151" s="131"/>
      <c r="BB151" s="134"/>
      <c r="BC151" s="130"/>
      <c r="BD151" s="131"/>
      <c r="BE151" s="131"/>
      <c r="BF151" s="131"/>
      <c r="BG151" s="132"/>
      <c r="BH151" s="87"/>
      <c r="BI151" s="88"/>
      <c r="BJ151" s="128" t="s">
        <v>261</v>
      </c>
      <c r="BK151" s="266" t="s">
        <v>1013</v>
      </c>
      <c r="BL151" s="139" t="s">
        <v>795</v>
      </c>
      <c r="BM151" s="140">
        <v>44067</v>
      </c>
      <c r="BN151" s="128" t="s">
        <v>102</v>
      </c>
      <c r="BO151" s="106" t="s">
        <v>1014</v>
      </c>
    </row>
    <row r="152" spans="1:67" s="21" customFormat="1" ht="47.25" customHeight="1">
      <c r="B152" s="268">
        <v>91</v>
      </c>
      <c r="C152" s="55">
        <f t="shared" si="17"/>
        <v>146</v>
      </c>
      <c r="D152" s="56" t="s">
        <v>78</v>
      </c>
      <c r="E152" s="58">
        <v>2016</v>
      </c>
      <c r="F152" s="58" t="s">
        <v>1015</v>
      </c>
      <c r="G152" s="59"/>
      <c r="H152" s="60" t="str">
        <f>U152</f>
        <v>Gestión de Comunicaciones</v>
      </c>
      <c r="I152" s="94">
        <v>9</v>
      </c>
      <c r="J152" s="61">
        <v>39</v>
      </c>
      <c r="K152" s="277" t="s">
        <v>1016</v>
      </c>
      <c r="L152" s="63" t="s">
        <v>81</v>
      </c>
      <c r="M152" s="207" t="s">
        <v>1017</v>
      </c>
      <c r="N152" s="207" t="s">
        <v>1018</v>
      </c>
      <c r="O152" s="207" t="s">
        <v>1019</v>
      </c>
      <c r="P152" s="65" t="s">
        <v>85</v>
      </c>
      <c r="Q152" s="183" t="s">
        <v>1020</v>
      </c>
      <c r="R152" s="66"/>
      <c r="S152" s="269">
        <v>1</v>
      </c>
      <c r="T152" s="58" t="s">
        <v>1021</v>
      </c>
      <c r="U152" s="68" t="s">
        <v>1022</v>
      </c>
      <c r="V152" s="58" t="s">
        <v>1023</v>
      </c>
      <c r="W152" s="666">
        <v>42940</v>
      </c>
      <c r="X152" s="666">
        <v>42946</v>
      </c>
      <c r="Y152" s="65"/>
      <c r="Z152" s="57"/>
      <c r="AA152" s="70">
        <f t="shared" si="16"/>
        <v>42946</v>
      </c>
      <c r="AB152" s="71">
        <v>43646</v>
      </c>
      <c r="AC152" s="207" t="s">
        <v>1024</v>
      </c>
      <c r="AD152" s="72">
        <v>1</v>
      </c>
      <c r="AE152" s="71">
        <v>43664</v>
      </c>
      <c r="AF152" s="207" t="s">
        <v>1025</v>
      </c>
      <c r="AG152" s="58" t="s">
        <v>221</v>
      </c>
      <c r="AH152" s="73">
        <f>+AD152/S152</f>
        <v>1</v>
      </c>
      <c r="AI152" s="72" t="s">
        <v>100</v>
      </c>
      <c r="AJ152" s="71">
        <v>43799</v>
      </c>
      <c r="AK152" s="77" t="s">
        <v>366</v>
      </c>
      <c r="AL152" s="191">
        <v>1</v>
      </c>
      <c r="AM152" s="76">
        <v>43810</v>
      </c>
      <c r="AN152" s="587" t="s">
        <v>1026</v>
      </c>
      <c r="AO152" s="93" t="s">
        <v>221</v>
      </c>
      <c r="AP152" s="79">
        <f>+AL152/S152</f>
        <v>1</v>
      </c>
      <c r="AQ152" s="187" t="s">
        <v>100</v>
      </c>
      <c r="AR152" s="130"/>
      <c r="AS152" s="83"/>
      <c r="AT152" s="80"/>
      <c r="AU152" s="76">
        <v>44065</v>
      </c>
      <c r="AV152" s="106" t="s">
        <v>1027</v>
      </c>
      <c r="AW152" s="93" t="s">
        <v>221</v>
      </c>
      <c r="AX152" s="84">
        <v>1</v>
      </c>
      <c r="AY152" s="80" t="s">
        <v>100</v>
      </c>
      <c r="AZ152" s="85"/>
      <c r="BA152" s="83"/>
      <c r="BB152" s="86"/>
      <c r="BC152" s="76"/>
      <c r="BD152" s="83"/>
      <c r="BE152" s="83"/>
      <c r="BF152" s="83"/>
      <c r="BG152" s="80"/>
      <c r="BH152" s="87" t="s">
        <v>102</v>
      </c>
      <c r="BI152" s="88" t="s">
        <v>102</v>
      </c>
      <c r="BJ152" s="89" t="s">
        <v>103</v>
      </c>
      <c r="BK152" s="179" t="s">
        <v>1028</v>
      </c>
      <c r="BL152" s="91" t="s">
        <v>221</v>
      </c>
      <c r="BM152" s="92"/>
      <c r="BN152" s="93" t="s">
        <v>101</v>
      </c>
      <c r="BO152" s="86"/>
    </row>
    <row r="153" spans="1:67" s="21" customFormat="1" ht="105" customHeight="1">
      <c r="B153" s="268">
        <v>0</v>
      </c>
      <c r="C153" s="55">
        <f t="shared" si="17"/>
        <v>147</v>
      </c>
      <c r="D153" s="56" t="s">
        <v>78</v>
      </c>
      <c r="E153" s="58">
        <v>2016</v>
      </c>
      <c r="F153" s="58" t="s">
        <v>1015</v>
      </c>
      <c r="G153" s="59"/>
      <c r="H153" s="60" t="str">
        <f>U153</f>
        <v>Gestión de Comunicaciones</v>
      </c>
      <c r="I153" s="94"/>
      <c r="J153" s="61">
        <v>39</v>
      </c>
      <c r="K153" s="277" t="s">
        <v>1029</v>
      </c>
      <c r="L153" s="63" t="s">
        <v>81</v>
      </c>
      <c r="M153" s="57" t="s">
        <v>108</v>
      </c>
      <c r="N153" s="422" t="s">
        <v>108</v>
      </c>
      <c r="O153" s="207" t="s">
        <v>1019</v>
      </c>
      <c r="P153" s="65" t="s">
        <v>288</v>
      </c>
      <c r="Q153" s="183" t="s">
        <v>1030</v>
      </c>
      <c r="R153" s="66"/>
      <c r="S153" s="73">
        <v>1</v>
      </c>
      <c r="T153" s="58" t="s">
        <v>1031</v>
      </c>
      <c r="U153" s="68" t="s">
        <v>1022</v>
      </c>
      <c r="V153" s="58" t="s">
        <v>1023</v>
      </c>
      <c r="W153" s="666">
        <v>42461</v>
      </c>
      <c r="X153" s="666">
        <v>43311</v>
      </c>
      <c r="Y153" s="65"/>
      <c r="Z153" s="57"/>
      <c r="AA153" s="70">
        <f t="shared" si="16"/>
        <v>43311</v>
      </c>
      <c r="AB153" s="71">
        <v>43646</v>
      </c>
      <c r="AC153" s="207"/>
      <c r="AD153" s="72">
        <v>0</v>
      </c>
      <c r="AE153" s="71">
        <v>43664</v>
      </c>
      <c r="AF153" s="207" t="s">
        <v>1032</v>
      </c>
      <c r="AG153" s="58" t="s">
        <v>221</v>
      </c>
      <c r="AH153" s="73">
        <f>+AD153/S153</f>
        <v>0</v>
      </c>
      <c r="AI153" s="72" t="s">
        <v>116</v>
      </c>
      <c r="AJ153" s="71">
        <v>43799</v>
      </c>
      <c r="AK153" s="277" t="s">
        <v>1033</v>
      </c>
      <c r="AL153" s="102">
        <v>1</v>
      </c>
      <c r="AM153" s="76">
        <v>43810</v>
      </c>
      <c r="AN153" s="77" t="s">
        <v>1034</v>
      </c>
      <c r="AO153" s="93" t="s">
        <v>221</v>
      </c>
      <c r="AP153" s="79">
        <f>+AL153/S153</f>
        <v>1</v>
      </c>
      <c r="AQ153" s="187" t="s">
        <v>116</v>
      </c>
      <c r="AR153" s="76">
        <v>44043</v>
      </c>
      <c r="AS153" s="81" t="s">
        <v>1035</v>
      </c>
      <c r="AT153" s="206">
        <v>1</v>
      </c>
      <c r="AU153" s="76">
        <v>44065</v>
      </c>
      <c r="AV153" s="106" t="s">
        <v>1036</v>
      </c>
      <c r="AW153" s="93" t="s">
        <v>221</v>
      </c>
      <c r="AX153" s="84">
        <v>0.93</v>
      </c>
      <c r="AY153" s="80" t="s">
        <v>116</v>
      </c>
      <c r="AZ153" s="85"/>
      <c r="BA153" s="83"/>
      <c r="BB153" s="86"/>
      <c r="BC153" s="76"/>
      <c r="BD153" s="83"/>
      <c r="BE153" s="83"/>
      <c r="BF153" s="83"/>
      <c r="BG153" s="80"/>
      <c r="BH153" s="87" t="s">
        <v>102</v>
      </c>
      <c r="BI153" s="88" t="s">
        <v>102</v>
      </c>
      <c r="BJ153" s="89" t="s">
        <v>103</v>
      </c>
      <c r="BK153" s="179" t="s">
        <v>1028</v>
      </c>
      <c r="BL153" s="91" t="s">
        <v>221</v>
      </c>
      <c r="BM153" s="92"/>
      <c r="BN153" s="93" t="s">
        <v>101</v>
      </c>
      <c r="BO153" s="86"/>
    </row>
    <row r="154" spans="1:67" s="21" customFormat="1" ht="47.25" customHeight="1">
      <c r="B154" s="268">
        <v>92</v>
      </c>
      <c r="C154" s="55">
        <f t="shared" si="17"/>
        <v>148</v>
      </c>
      <c r="D154" s="56" t="s">
        <v>78</v>
      </c>
      <c r="E154" s="58">
        <v>2016</v>
      </c>
      <c r="F154" s="58" t="s">
        <v>1015</v>
      </c>
      <c r="G154" s="59"/>
      <c r="H154" s="60" t="str">
        <f>U154</f>
        <v>Gestión de Comunicaciones</v>
      </c>
      <c r="I154" s="94">
        <v>10</v>
      </c>
      <c r="J154" s="61">
        <v>40</v>
      </c>
      <c r="K154" s="277" t="s">
        <v>1037</v>
      </c>
      <c r="L154" s="63" t="s">
        <v>81</v>
      </c>
      <c r="M154" s="207" t="s">
        <v>1038</v>
      </c>
      <c r="N154" s="207" t="s">
        <v>1039</v>
      </c>
      <c r="O154" s="207" t="s">
        <v>1040</v>
      </c>
      <c r="P154" s="65" t="s">
        <v>85</v>
      </c>
      <c r="Q154" s="183" t="s">
        <v>1041</v>
      </c>
      <c r="R154" s="66"/>
      <c r="S154" s="58">
        <v>1</v>
      </c>
      <c r="T154" s="58" t="s">
        <v>1042</v>
      </c>
      <c r="U154" s="68" t="s">
        <v>1022</v>
      </c>
      <c r="V154" s="58" t="s">
        <v>1023</v>
      </c>
      <c r="W154" s="666">
        <v>42933</v>
      </c>
      <c r="X154" s="666">
        <v>43130</v>
      </c>
      <c r="Y154" s="65"/>
      <c r="Z154" s="57"/>
      <c r="AA154" s="70">
        <f t="shared" si="16"/>
        <v>43130</v>
      </c>
      <c r="AB154" s="71">
        <v>43646</v>
      </c>
      <c r="AC154" s="207"/>
      <c r="AD154" s="72">
        <v>0</v>
      </c>
      <c r="AE154" s="71">
        <v>43664</v>
      </c>
      <c r="AF154" s="207" t="s">
        <v>1043</v>
      </c>
      <c r="AG154" s="58" t="s">
        <v>221</v>
      </c>
      <c r="AH154" s="73">
        <f>+AD154/S154</f>
        <v>0</v>
      </c>
      <c r="AI154" s="72" t="s">
        <v>116</v>
      </c>
      <c r="AJ154" s="71">
        <v>43799</v>
      </c>
      <c r="AK154" s="277" t="s">
        <v>1044</v>
      </c>
      <c r="AL154" s="191">
        <v>1</v>
      </c>
      <c r="AM154" s="76">
        <v>43810</v>
      </c>
      <c r="AN154" s="135" t="s">
        <v>821</v>
      </c>
      <c r="AO154" s="93" t="s">
        <v>221</v>
      </c>
      <c r="AP154" s="79">
        <v>0.9</v>
      </c>
      <c r="AQ154" s="187" t="s">
        <v>100</v>
      </c>
      <c r="AR154" s="76"/>
      <c r="AS154" s="83"/>
      <c r="AT154" s="80"/>
      <c r="AU154" s="76">
        <v>44065</v>
      </c>
      <c r="AV154" s="270" t="s">
        <v>1045</v>
      </c>
      <c r="AW154" s="93" t="s">
        <v>221</v>
      </c>
      <c r="AX154" s="84">
        <v>1</v>
      </c>
      <c r="AY154" s="80" t="s">
        <v>100</v>
      </c>
      <c r="AZ154" s="85"/>
      <c r="BA154" s="83"/>
      <c r="BB154" s="86"/>
      <c r="BC154" s="76"/>
      <c r="BD154" s="83"/>
      <c r="BE154" s="83"/>
      <c r="BF154" s="83"/>
      <c r="BG154" s="80"/>
      <c r="BH154" s="87" t="s">
        <v>101</v>
      </c>
      <c r="BI154" s="88" t="s">
        <v>101</v>
      </c>
      <c r="BJ154" s="89" t="s">
        <v>261</v>
      </c>
      <c r="BK154" s="270" t="s">
        <v>1045</v>
      </c>
      <c r="BL154" s="91" t="s">
        <v>221</v>
      </c>
      <c r="BM154" s="92"/>
      <c r="BN154" s="93"/>
      <c r="BO154" s="86"/>
    </row>
    <row r="155" spans="1:67" s="21" customFormat="1" ht="47.25" customHeight="1">
      <c r="B155" s="268">
        <v>0</v>
      </c>
      <c r="C155" s="55">
        <f t="shared" si="17"/>
        <v>149</v>
      </c>
      <c r="D155" s="56" t="s">
        <v>78</v>
      </c>
      <c r="E155" s="58">
        <v>2016</v>
      </c>
      <c r="F155" s="58" t="s">
        <v>1015</v>
      </c>
      <c r="G155" s="59"/>
      <c r="H155" s="60" t="str">
        <f>U155</f>
        <v>Gestión de Comunicaciones</v>
      </c>
      <c r="I155" s="94"/>
      <c r="J155" s="61">
        <v>40</v>
      </c>
      <c r="K155" s="277" t="s">
        <v>1037</v>
      </c>
      <c r="L155" s="63" t="s">
        <v>81</v>
      </c>
      <c r="M155" s="207" t="s">
        <v>1038</v>
      </c>
      <c r="N155" s="207" t="s">
        <v>1039</v>
      </c>
      <c r="O155" s="207" t="s">
        <v>1046</v>
      </c>
      <c r="P155" s="65" t="s">
        <v>288</v>
      </c>
      <c r="Q155" s="183" t="s">
        <v>1047</v>
      </c>
      <c r="R155" s="66"/>
      <c r="S155" s="58">
        <v>1</v>
      </c>
      <c r="T155" s="58" t="s">
        <v>1048</v>
      </c>
      <c r="U155" s="68" t="s">
        <v>1022</v>
      </c>
      <c r="V155" s="58" t="s">
        <v>1023</v>
      </c>
      <c r="W155" s="666">
        <v>42933</v>
      </c>
      <c r="X155" s="666">
        <v>43465</v>
      </c>
      <c r="Y155" s="65"/>
      <c r="Z155" s="57"/>
      <c r="AA155" s="70">
        <f t="shared" si="16"/>
        <v>43465</v>
      </c>
      <c r="AB155" s="71">
        <v>43646</v>
      </c>
      <c r="AC155" s="207" t="s">
        <v>1049</v>
      </c>
      <c r="AD155" s="72">
        <v>0</v>
      </c>
      <c r="AE155" s="71">
        <v>43664</v>
      </c>
      <c r="AF155" s="207" t="s">
        <v>1043</v>
      </c>
      <c r="AG155" s="58" t="s">
        <v>221</v>
      </c>
      <c r="AH155" s="73">
        <f>+AD155/S155</f>
        <v>0</v>
      </c>
      <c r="AI155" s="72" t="s">
        <v>116</v>
      </c>
      <c r="AJ155" s="71">
        <v>43799</v>
      </c>
      <c r="AK155" s="277" t="s">
        <v>1050</v>
      </c>
      <c r="AL155" s="191">
        <v>1</v>
      </c>
      <c r="AM155" s="76">
        <v>43810</v>
      </c>
      <c r="AN155" s="135" t="s">
        <v>821</v>
      </c>
      <c r="AO155" s="93" t="s">
        <v>221</v>
      </c>
      <c r="AP155" s="79">
        <v>0.9</v>
      </c>
      <c r="AQ155" s="187" t="s">
        <v>100</v>
      </c>
      <c r="AR155" s="76"/>
      <c r="AS155" s="83"/>
      <c r="AT155" s="80"/>
      <c r="AU155" s="76">
        <v>44065</v>
      </c>
      <c r="AV155" s="270" t="s">
        <v>1045</v>
      </c>
      <c r="AW155" s="93" t="s">
        <v>221</v>
      </c>
      <c r="AX155" s="84">
        <v>1</v>
      </c>
      <c r="AY155" s="80" t="s">
        <v>100</v>
      </c>
      <c r="AZ155" s="85"/>
      <c r="BA155" s="83"/>
      <c r="BB155" s="86"/>
      <c r="BC155" s="76"/>
      <c r="BD155" s="83"/>
      <c r="BE155" s="83"/>
      <c r="BF155" s="83"/>
      <c r="BG155" s="80"/>
      <c r="BH155" s="87" t="s">
        <v>101</v>
      </c>
      <c r="BI155" s="88" t="s">
        <v>101</v>
      </c>
      <c r="BJ155" s="89" t="s">
        <v>261</v>
      </c>
      <c r="BK155" s="270" t="s">
        <v>1045</v>
      </c>
      <c r="BL155" s="91" t="s">
        <v>221</v>
      </c>
      <c r="BM155" s="92"/>
      <c r="BN155" s="93"/>
      <c r="BO155" s="86"/>
    </row>
    <row r="156" spans="1:67" s="21" customFormat="1" ht="70.5" customHeight="1">
      <c r="A156" s="113"/>
      <c r="B156" s="22">
        <v>93</v>
      </c>
      <c r="C156" s="55">
        <f t="shared" si="17"/>
        <v>150</v>
      </c>
      <c r="D156" s="177" t="s">
        <v>78</v>
      </c>
      <c r="E156" s="115">
        <v>2020</v>
      </c>
      <c r="F156" s="115" t="s">
        <v>1051</v>
      </c>
      <c r="G156" s="116">
        <v>43994</v>
      </c>
      <c r="H156" s="117"/>
      <c r="I156" s="118"/>
      <c r="J156" s="119"/>
      <c r="K156" s="77" t="s">
        <v>1052</v>
      </c>
      <c r="L156" s="173" t="s">
        <v>81</v>
      </c>
      <c r="M156" s="237" t="s">
        <v>1053</v>
      </c>
      <c r="N156" s="239" t="s">
        <v>1054</v>
      </c>
      <c r="O156" s="77" t="s">
        <v>1055</v>
      </c>
      <c r="P156" s="167" t="s">
        <v>85</v>
      </c>
      <c r="Q156" s="108" t="s">
        <v>1056</v>
      </c>
      <c r="R156" s="241"/>
      <c r="S156" s="162">
        <v>0.01</v>
      </c>
      <c r="T156" s="592" t="s">
        <v>1057</v>
      </c>
      <c r="U156" s="167" t="s">
        <v>1022</v>
      </c>
      <c r="V156" s="178" t="s">
        <v>1058</v>
      </c>
      <c r="W156" s="677">
        <v>44013</v>
      </c>
      <c r="X156" s="677">
        <v>44073</v>
      </c>
      <c r="Y156" s="127"/>
      <c r="Z156" s="128"/>
      <c r="AA156" s="129">
        <f t="shared" si="16"/>
        <v>44073</v>
      </c>
      <c r="AB156" s="130"/>
      <c r="AC156" s="131"/>
      <c r="AD156" s="132"/>
      <c r="AE156" s="133"/>
      <c r="AF156" s="131"/>
      <c r="AG156" s="131"/>
      <c r="AH156" s="131"/>
      <c r="AI156" s="132"/>
      <c r="AJ156" s="130"/>
      <c r="AK156" s="135"/>
      <c r="AL156" s="134"/>
      <c r="AM156" s="130"/>
      <c r="AN156" s="135"/>
      <c r="AO156" s="131"/>
      <c r="AP156" s="131"/>
      <c r="AQ156" s="132"/>
      <c r="AR156" s="76">
        <v>44043</v>
      </c>
      <c r="AS156" s="106" t="s">
        <v>1059</v>
      </c>
      <c r="AT156" s="272">
        <f>3/3</f>
        <v>1</v>
      </c>
      <c r="AU156" s="76">
        <v>44065</v>
      </c>
      <c r="AV156" s="135" t="s">
        <v>1060</v>
      </c>
      <c r="AW156" s="93" t="s">
        <v>221</v>
      </c>
      <c r="AX156" s="84">
        <v>1</v>
      </c>
      <c r="AY156" s="80" t="s">
        <v>100</v>
      </c>
      <c r="AZ156" s="133"/>
      <c r="BA156" s="131"/>
      <c r="BB156" s="134"/>
      <c r="BC156" s="130"/>
      <c r="BD156" s="131"/>
      <c r="BE156" s="131"/>
      <c r="BF156" s="131"/>
      <c r="BG156" s="132"/>
      <c r="BH156" s="87"/>
      <c r="BI156" s="88"/>
      <c r="BJ156" s="93" t="s">
        <v>103</v>
      </c>
      <c r="BK156" s="131"/>
      <c r="BL156" s="139"/>
      <c r="BM156" s="140"/>
      <c r="BN156" s="128"/>
      <c r="BO156" s="134"/>
    </row>
    <row r="157" spans="1:67" s="21" customFormat="1" ht="47.25" customHeight="1">
      <c r="A157" s="113"/>
      <c r="B157" s="22">
        <v>0</v>
      </c>
      <c r="C157" s="55">
        <f t="shared" si="17"/>
        <v>151</v>
      </c>
      <c r="D157" s="177" t="s">
        <v>78</v>
      </c>
      <c r="E157" s="115">
        <v>2020</v>
      </c>
      <c r="F157" s="115" t="s">
        <v>1051</v>
      </c>
      <c r="G157" s="116">
        <v>43994</v>
      </c>
      <c r="H157" s="117"/>
      <c r="I157" s="118"/>
      <c r="J157" s="119"/>
      <c r="K157" s="77" t="s">
        <v>1052</v>
      </c>
      <c r="L157" s="173" t="s">
        <v>81</v>
      </c>
      <c r="M157" s="237" t="s">
        <v>1061</v>
      </c>
      <c r="N157" s="239" t="s">
        <v>1054</v>
      </c>
      <c r="O157" s="77" t="s">
        <v>1055</v>
      </c>
      <c r="P157" s="167" t="s">
        <v>85</v>
      </c>
      <c r="Q157" s="108" t="s">
        <v>1062</v>
      </c>
      <c r="R157" s="241"/>
      <c r="S157" s="175">
        <v>1</v>
      </c>
      <c r="T157" s="612" t="s">
        <v>1063</v>
      </c>
      <c r="U157" s="167" t="s">
        <v>1022</v>
      </c>
      <c r="V157" s="178" t="s">
        <v>1058</v>
      </c>
      <c r="W157" s="677">
        <v>44013</v>
      </c>
      <c r="X157" s="677">
        <v>44074</v>
      </c>
      <c r="Y157" s="127"/>
      <c r="Z157" s="128"/>
      <c r="AA157" s="129">
        <f t="shared" si="16"/>
        <v>44074</v>
      </c>
      <c r="AB157" s="130"/>
      <c r="AC157" s="131"/>
      <c r="AD157" s="132"/>
      <c r="AE157" s="133"/>
      <c r="AF157" s="131"/>
      <c r="AG157" s="131"/>
      <c r="AH157" s="131"/>
      <c r="AI157" s="132"/>
      <c r="AJ157" s="130"/>
      <c r="AK157" s="135"/>
      <c r="AL157" s="134"/>
      <c r="AM157" s="130"/>
      <c r="AN157" s="135"/>
      <c r="AO157" s="131"/>
      <c r="AP157" s="131"/>
      <c r="AQ157" s="132"/>
      <c r="AR157" s="76">
        <v>44043</v>
      </c>
      <c r="AS157" s="106" t="s">
        <v>1064</v>
      </c>
      <c r="AT157" s="273">
        <v>0.5</v>
      </c>
      <c r="AU157" s="76">
        <v>44065</v>
      </c>
      <c r="AV157" s="135" t="s">
        <v>1065</v>
      </c>
      <c r="AW157" s="93" t="s">
        <v>221</v>
      </c>
      <c r="AX157" s="84">
        <v>0.5</v>
      </c>
      <c r="AY157" s="80" t="s">
        <v>93</v>
      </c>
      <c r="AZ157" s="133"/>
      <c r="BA157" s="131"/>
      <c r="BB157" s="134"/>
      <c r="BC157" s="130"/>
      <c r="BD157" s="131"/>
      <c r="BE157" s="131"/>
      <c r="BF157" s="131"/>
      <c r="BG157" s="132"/>
      <c r="BH157" s="87"/>
      <c r="BI157" s="88"/>
      <c r="BJ157" s="93" t="s">
        <v>103</v>
      </c>
      <c r="BK157" s="131"/>
      <c r="BL157" s="139"/>
      <c r="BM157" s="140"/>
      <c r="BN157" s="128"/>
      <c r="BO157" s="134"/>
    </row>
    <row r="158" spans="1:67" s="21" customFormat="1" ht="47.25" customHeight="1">
      <c r="A158" s="113"/>
      <c r="B158" s="22">
        <v>94</v>
      </c>
      <c r="C158" s="55">
        <f t="shared" si="17"/>
        <v>152</v>
      </c>
      <c r="D158" s="177" t="s">
        <v>78</v>
      </c>
      <c r="E158" s="115">
        <v>2020</v>
      </c>
      <c r="F158" s="115" t="s">
        <v>1051</v>
      </c>
      <c r="G158" s="116">
        <v>43994</v>
      </c>
      <c r="H158" s="117"/>
      <c r="I158" s="118"/>
      <c r="J158" s="119"/>
      <c r="K158" s="77" t="s">
        <v>1066</v>
      </c>
      <c r="L158" s="173" t="s">
        <v>81</v>
      </c>
      <c r="M158" s="108" t="s">
        <v>3086</v>
      </c>
      <c r="N158" s="237" t="s">
        <v>1067</v>
      </c>
      <c r="O158" s="237" t="s">
        <v>1068</v>
      </c>
      <c r="P158" s="167" t="s">
        <v>85</v>
      </c>
      <c r="Q158" s="237" t="s">
        <v>1069</v>
      </c>
      <c r="R158" s="241"/>
      <c r="S158" s="89">
        <v>1</v>
      </c>
      <c r="T158" s="78" t="s">
        <v>1070</v>
      </c>
      <c r="U158" s="167" t="s">
        <v>1022</v>
      </c>
      <c r="V158" s="178" t="s">
        <v>1071</v>
      </c>
      <c r="W158" s="670">
        <v>44013</v>
      </c>
      <c r="X158" s="670">
        <v>44074</v>
      </c>
      <c r="Y158" s="127"/>
      <c r="Z158" s="128"/>
      <c r="AA158" s="129">
        <f t="shared" si="16"/>
        <v>44074</v>
      </c>
      <c r="AB158" s="130"/>
      <c r="AC158" s="131"/>
      <c r="AD158" s="132"/>
      <c r="AE158" s="133"/>
      <c r="AF158" s="131"/>
      <c r="AG158" s="131"/>
      <c r="AH158" s="131"/>
      <c r="AI158" s="132"/>
      <c r="AJ158" s="130"/>
      <c r="AK158" s="135"/>
      <c r="AL158" s="134"/>
      <c r="AM158" s="130"/>
      <c r="AN158" s="135"/>
      <c r="AO158" s="131"/>
      <c r="AP158" s="131"/>
      <c r="AQ158" s="132"/>
      <c r="AR158" s="76">
        <v>44043</v>
      </c>
      <c r="AS158" s="274" t="s">
        <v>1072</v>
      </c>
      <c r="AT158" s="273">
        <v>0.7</v>
      </c>
      <c r="AU158" s="76">
        <v>44065</v>
      </c>
      <c r="AV158" s="144" t="s">
        <v>1073</v>
      </c>
      <c r="AW158" s="93" t="s">
        <v>221</v>
      </c>
      <c r="AX158" s="84">
        <v>0.5</v>
      </c>
      <c r="AY158" s="80" t="s">
        <v>93</v>
      </c>
      <c r="AZ158" s="133"/>
      <c r="BA158" s="131"/>
      <c r="BB158" s="134"/>
      <c r="BC158" s="130"/>
      <c r="BD158" s="131"/>
      <c r="BE158" s="131"/>
      <c r="BF158" s="131"/>
      <c r="BG158" s="132"/>
      <c r="BH158" s="87"/>
      <c r="BI158" s="88"/>
      <c r="BJ158" s="93" t="s">
        <v>103</v>
      </c>
      <c r="BK158" s="131"/>
      <c r="BL158" s="139"/>
      <c r="BM158" s="140"/>
      <c r="BN158" s="128"/>
      <c r="BO158" s="134"/>
    </row>
    <row r="159" spans="1:67" s="21" customFormat="1" ht="60" customHeight="1">
      <c r="A159" s="113"/>
      <c r="B159" s="22">
        <v>0</v>
      </c>
      <c r="C159" s="55">
        <f t="shared" si="17"/>
        <v>153</v>
      </c>
      <c r="D159" s="177" t="s">
        <v>78</v>
      </c>
      <c r="E159" s="115">
        <v>2020</v>
      </c>
      <c r="F159" s="115" t="s">
        <v>1051</v>
      </c>
      <c r="G159" s="116">
        <v>43994</v>
      </c>
      <c r="H159" s="117"/>
      <c r="I159" s="118"/>
      <c r="J159" s="119"/>
      <c r="K159" s="77" t="s">
        <v>1066</v>
      </c>
      <c r="L159" s="173" t="s">
        <v>81</v>
      </c>
      <c r="M159" s="108" t="s">
        <v>3087</v>
      </c>
      <c r="N159" s="237" t="s">
        <v>1074</v>
      </c>
      <c r="O159" s="237" t="s">
        <v>1068</v>
      </c>
      <c r="P159" s="167" t="s">
        <v>85</v>
      </c>
      <c r="Q159" s="239" t="s">
        <v>1075</v>
      </c>
      <c r="R159" s="241"/>
      <c r="S159" s="89">
        <v>1</v>
      </c>
      <c r="T159" s="592" t="s">
        <v>1057</v>
      </c>
      <c r="U159" s="167" t="s">
        <v>1022</v>
      </c>
      <c r="V159" s="178" t="s">
        <v>1058</v>
      </c>
      <c r="W159" s="677">
        <v>44013</v>
      </c>
      <c r="X159" s="677">
        <v>44073</v>
      </c>
      <c r="Y159" s="127"/>
      <c r="Z159" s="128"/>
      <c r="AA159" s="129">
        <f t="shared" si="16"/>
        <v>44073</v>
      </c>
      <c r="AB159" s="130"/>
      <c r="AC159" s="131"/>
      <c r="AD159" s="132"/>
      <c r="AE159" s="133"/>
      <c r="AF159" s="131"/>
      <c r="AG159" s="131"/>
      <c r="AH159" s="131"/>
      <c r="AI159" s="132"/>
      <c r="AJ159" s="130"/>
      <c r="AK159" s="135"/>
      <c r="AL159" s="134"/>
      <c r="AM159" s="130"/>
      <c r="AN159" s="135"/>
      <c r="AO159" s="131"/>
      <c r="AP159" s="131"/>
      <c r="AQ159" s="132"/>
      <c r="AR159" s="76">
        <v>44043</v>
      </c>
      <c r="AS159" s="106" t="s">
        <v>1076</v>
      </c>
      <c r="AT159" s="272">
        <v>1</v>
      </c>
      <c r="AU159" s="76">
        <v>44065</v>
      </c>
      <c r="AV159" s="144" t="s">
        <v>1077</v>
      </c>
      <c r="AW159" s="93" t="s">
        <v>221</v>
      </c>
      <c r="AX159" s="84">
        <v>7</v>
      </c>
      <c r="AY159" s="80" t="s">
        <v>93</v>
      </c>
      <c r="AZ159" s="133"/>
      <c r="BA159" s="131"/>
      <c r="BB159" s="134"/>
      <c r="BC159" s="130"/>
      <c r="BD159" s="131"/>
      <c r="BE159" s="131"/>
      <c r="BF159" s="131"/>
      <c r="BG159" s="132"/>
      <c r="BH159" s="87"/>
      <c r="BI159" s="88"/>
      <c r="BJ159" s="93" t="s">
        <v>103</v>
      </c>
      <c r="BK159" s="131"/>
      <c r="BL159" s="139"/>
      <c r="BM159" s="140"/>
      <c r="BN159" s="128"/>
      <c r="BO159" s="134"/>
    </row>
    <row r="160" spans="1:67" s="21" customFormat="1" ht="47.25" customHeight="1">
      <c r="A160" s="113"/>
      <c r="B160" s="22">
        <v>95</v>
      </c>
      <c r="C160" s="55">
        <f t="shared" si="17"/>
        <v>154</v>
      </c>
      <c r="D160" s="177" t="s">
        <v>78</v>
      </c>
      <c r="E160" s="115">
        <v>2020</v>
      </c>
      <c r="F160" s="115" t="s">
        <v>1051</v>
      </c>
      <c r="G160" s="116">
        <v>43994</v>
      </c>
      <c r="H160" s="117"/>
      <c r="I160" s="118"/>
      <c r="J160" s="119"/>
      <c r="K160" s="77" t="s">
        <v>1078</v>
      </c>
      <c r="L160" s="173" t="s">
        <v>81</v>
      </c>
      <c r="M160" s="237" t="s">
        <v>3088</v>
      </c>
      <c r="N160" s="237" t="s">
        <v>1079</v>
      </c>
      <c r="O160" s="77" t="s">
        <v>1080</v>
      </c>
      <c r="P160" s="167" t="s">
        <v>85</v>
      </c>
      <c r="Q160" s="108" t="s">
        <v>1081</v>
      </c>
      <c r="R160" s="275"/>
      <c r="S160" s="89" t="s">
        <v>1082</v>
      </c>
      <c r="T160" s="78" t="s">
        <v>1083</v>
      </c>
      <c r="U160" s="167" t="s">
        <v>1022</v>
      </c>
      <c r="V160" s="178" t="s">
        <v>1071</v>
      </c>
      <c r="W160" s="670">
        <v>44013</v>
      </c>
      <c r="X160" s="670">
        <v>44180</v>
      </c>
      <c r="Y160" s="127"/>
      <c r="Z160" s="128"/>
      <c r="AA160" s="129">
        <f t="shared" si="16"/>
        <v>44180</v>
      </c>
      <c r="AB160" s="130"/>
      <c r="AC160" s="131"/>
      <c r="AD160" s="132"/>
      <c r="AE160" s="133"/>
      <c r="AF160" s="131"/>
      <c r="AG160" s="131"/>
      <c r="AH160" s="131"/>
      <c r="AI160" s="132"/>
      <c r="AJ160" s="130"/>
      <c r="AK160" s="135"/>
      <c r="AL160" s="134"/>
      <c r="AM160" s="130"/>
      <c r="AN160" s="135"/>
      <c r="AO160" s="131"/>
      <c r="AP160" s="131"/>
      <c r="AQ160" s="132"/>
      <c r="AR160" s="76">
        <v>44043</v>
      </c>
      <c r="AS160" s="81" t="s">
        <v>1084</v>
      </c>
      <c r="AT160" s="273">
        <v>0.3</v>
      </c>
      <c r="AU160" s="76">
        <v>44065</v>
      </c>
      <c r="AV160" s="157" t="s">
        <v>1085</v>
      </c>
      <c r="AW160" s="93" t="s">
        <v>221</v>
      </c>
      <c r="AX160" s="84">
        <v>0.34</v>
      </c>
      <c r="AY160" s="80" t="s">
        <v>93</v>
      </c>
      <c r="AZ160" s="133"/>
      <c r="BA160" s="131"/>
      <c r="BB160" s="134"/>
      <c r="BC160" s="130"/>
      <c r="BD160" s="131"/>
      <c r="BE160" s="131"/>
      <c r="BF160" s="131"/>
      <c r="BG160" s="132"/>
      <c r="BH160" s="87"/>
      <c r="BI160" s="88"/>
      <c r="BJ160" s="93" t="s">
        <v>103</v>
      </c>
      <c r="BK160" s="131"/>
      <c r="BL160" s="139"/>
      <c r="BM160" s="140"/>
      <c r="BN160" s="128"/>
      <c r="BO160" s="134"/>
    </row>
    <row r="161" spans="1:67" s="21" customFormat="1" ht="47.25" customHeight="1">
      <c r="A161" s="113"/>
      <c r="B161" s="22">
        <v>0</v>
      </c>
      <c r="C161" s="55">
        <f t="shared" si="17"/>
        <v>155</v>
      </c>
      <c r="D161" s="177" t="s">
        <v>78</v>
      </c>
      <c r="E161" s="115">
        <v>2020</v>
      </c>
      <c r="F161" s="115" t="s">
        <v>1051</v>
      </c>
      <c r="G161" s="116">
        <v>43994</v>
      </c>
      <c r="H161" s="117"/>
      <c r="I161" s="118"/>
      <c r="J161" s="119"/>
      <c r="K161" s="77" t="s">
        <v>1078</v>
      </c>
      <c r="L161" s="173" t="s">
        <v>81</v>
      </c>
      <c r="M161" s="237" t="s">
        <v>3089</v>
      </c>
      <c r="N161" s="237" t="s">
        <v>1079</v>
      </c>
      <c r="O161" s="77" t="s">
        <v>1080</v>
      </c>
      <c r="P161" s="167" t="s">
        <v>85</v>
      </c>
      <c r="Q161" s="108" t="s">
        <v>1086</v>
      </c>
      <c r="R161" s="179"/>
      <c r="S161" s="162">
        <v>1</v>
      </c>
      <c r="T161" s="78" t="s">
        <v>1087</v>
      </c>
      <c r="U161" s="167" t="s">
        <v>1022</v>
      </c>
      <c r="V161" s="178" t="s">
        <v>1058</v>
      </c>
      <c r="W161" s="670">
        <v>44033</v>
      </c>
      <c r="X161" s="670">
        <v>44064</v>
      </c>
      <c r="Y161" s="127"/>
      <c r="Z161" s="128"/>
      <c r="AA161" s="129">
        <f t="shared" si="16"/>
        <v>44064</v>
      </c>
      <c r="AB161" s="130"/>
      <c r="AC161" s="131"/>
      <c r="AD161" s="132"/>
      <c r="AE161" s="133"/>
      <c r="AF161" s="131"/>
      <c r="AG161" s="131"/>
      <c r="AH161" s="131"/>
      <c r="AI161" s="132"/>
      <c r="AJ161" s="130"/>
      <c r="AK161" s="135"/>
      <c r="AL161" s="134"/>
      <c r="AM161" s="130"/>
      <c r="AN161" s="135"/>
      <c r="AO161" s="131"/>
      <c r="AP161" s="131"/>
      <c r="AQ161" s="132"/>
      <c r="AR161" s="76">
        <v>44043</v>
      </c>
      <c r="AS161" s="81" t="s">
        <v>1088</v>
      </c>
      <c r="AT161" s="273">
        <v>2E-3</v>
      </c>
      <c r="AU161" s="76">
        <v>44065</v>
      </c>
      <c r="AV161" s="157" t="s">
        <v>1089</v>
      </c>
      <c r="AW161" s="93" t="s">
        <v>221</v>
      </c>
      <c r="AX161" s="84">
        <v>0.1</v>
      </c>
      <c r="AY161" s="80" t="s">
        <v>93</v>
      </c>
      <c r="AZ161" s="133"/>
      <c r="BA161" s="131"/>
      <c r="BB161" s="134"/>
      <c r="BC161" s="130"/>
      <c r="BD161" s="131"/>
      <c r="BE161" s="131"/>
      <c r="BF161" s="131"/>
      <c r="BG161" s="132"/>
      <c r="BH161" s="87"/>
      <c r="BI161" s="88"/>
      <c r="BJ161" s="93" t="s">
        <v>103</v>
      </c>
      <c r="BK161" s="131"/>
      <c r="BL161" s="139"/>
      <c r="BM161" s="140"/>
      <c r="BN161" s="128"/>
      <c r="BO161" s="134"/>
    </row>
    <row r="162" spans="1:67" s="21" customFormat="1" ht="47.25" customHeight="1">
      <c r="A162" s="113"/>
      <c r="B162" s="22">
        <v>0</v>
      </c>
      <c r="C162" s="55">
        <f t="shared" si="17"/>
        <v>156</v>
      </c>
      <c r="D162" s="177" t="s">
        <v>78</v>
      </c>
      <c r="E162" s="115">
        <v>2020</v>
      </c>
      <c r="F162" s="115" t="s">
        <v>1051</v>
      </c>
      <c r="G162" s="116">
        <v>43994</v>
      </c>
      <c r="H162" s="117"/>
      <c r="I162" s="118"/>
      <c r="J162" s="119"/>
      <c r="K162" s="77" t="s">
        <v>1078</v>
      </c>
      <c r="L162" s="173" t="s">
        <v>81</v>
      </c>
      <c r="M162" s="237" t="s">
        <v>1090</v>
      </c>
      <c r="N162" s="237" t="s">
        <v>1091</v>
      </c>
      <c r="O162" s="77" t="s">
        <v>1080</v>
      </c>
      <c r="P162" s="167" t="s">
        <v>85</v>
      </c>
      <c r="Q162" s="108" t="s">
        <v>1092</v>
      </c>
      <c r="R162" s="179"/>
      <c r="S162" s="216">
        <v>1</v>
      </c>
      <c r="T162" s="78" t="s">
        <v>1093</v>
      </c>
      <c r="U162" s="167" t="s">
        <v>1022</v>
      </c>
      <c r="V162" s="78" t="s">
        <v>1071</v>
      </c>
      <c r="W162" s="670">
        <v>44013</v>
      </c>
      <c r="X162" s="670">
        <v>44044</v>
      </c>
      <c r="Y162" s="127"/>
      <c r="Z162" s="128"/>
      <c r="AA162" s="129">
        <f t="shared" si="16"/>
        <v>44044</v>
      </c>
      <c r="AB162" s="130"/>
      <c r="AC162" s="131"/>
      <c r="AD162" s="132"/>
      <c r="AE162" s="133"/>
      <c r="AF162" s="131"/>
      <c r="AG162" s="131"/>
      <c r="AH162" s="131"/>
      <c r="AI162" s="132"/>
      <c r="AJ162" s="130"/>
      <c r="AK162" s="135"/>
      <c r="AL162" s="134"/>
      <c r="AM162" s="130"/>
      <c r="AN162" s="135"/>
      <c r="AO162" s="131"/>
      <c r="AP162" s="131"/>
      <c r="AQ162" s="132"/>
      <c r="AR162" s="76">
        <v>44043</v>
      </c>
      <c r="AS162" s="81" t="s">
        <v>1094</v>
      </c>
      <c r="AT162" s="273">
        <v>1</v>
      </c>
      <c r="AU162" s="76">
        <v>44065</v>
      </c>
      <c r="AV162" s="157" t="s">
        <v>1095</v>
      </c>
      <c r="AW162" s="93" t="s">
        <v>221</v>
      </c>
      <c r="AX162" s="84">
        <v>1</v>
      </c>
      <c r="AY162" s="80" t="s">
        <v>100</v>
      </c>
      <c r="AZ162" s="133"/>
      <c r="BA162" s="131"/>
      <c r="BB162" s="134"/>
      <c r="BC162" s="130"/>
      <c r="BD162" s="131"/>
      <c r="BE162" s="131"/>
      <c r="BF162" s="131"/>
      <c r="BG162" s="132"/>
      <c r="BH162" s="87"/>
      <c r="BI162" s="88"/>
      <c r="BJ162" s="93" t="s">
        <v>103</v>
      </c>
      <c r="BK162" s="131"/>
      <c r="BL162" s="139"/>
      <c r="BM162" s="140"/>
      <c r="BN162" s="128"/>
      <c r="BO162" s="134"/>
    </row>
    <row r="163" spans="1:67" s="21" customFormat="1" ht="47.25" customHeight="1">
      <c r="A163" s="113"/>
      <c r="B163" s="22">
        <v>96</v>
      </c>
      <c r="C163" s="55">
        <f t="shared" si="17"/>
        <v>157</v>
      </c>
      <c r="D163" s="177" t="s">
        <v>78</v>
      </c>
      <c r="E163" s="115">
        <v>2020</v>
      </c>
      <c r="F163" s="115" t="s">
        <v>1051</v>
      </c>
      <c r="G163" s="116">
        <v>43994</v>
      </c>
      <c r="H163" s="117"/>
      <c r="I163" s="118"/>
      <c r="J163" s="119"/>
      <c r="K163" s="77" t="s">
        <v>1096</v>
      </c>
      <c r="L163" s="173" t="s">
        <v>81</v>
      </c>
      <c r="M163" s="77" t="s">
        <v>1097</v>
      </c>
      <c r="N163" s="77" t="s">
        <v>1098</v>
      </c>
      <c r="O163" s="77" t="s">
        <v>1099</v>
      </c>
      <c r="P163" s="167" t="s">
        <v>85</v>
      </c>
      <c r="Q163" s="108" t="s">
        <v>1100</v>
      </c>
      <c r="R163" s="174"/>
      <c r="S163" s="89" t="s">
        <v>1101</v>
      </c>
      <c r="T163" s="78" t="s">
        <v>1102</v>
      </c>
      <c r="U163" s="167" t="s">
        <v>1022</v>
      </c>
      <c r="V163" s="178" t="s">
        <v>1058</v>
      </c>
      <c r="W163" s="670">
        <v>44011</v>
      </c>
      <c r="X163" s="670">
        <v>44044</v>
      </c>
      <c r="Y163" s="127"/>
      <c r="Z163" s="128"/>
      <c r="AA163" s="129">
        <f t="shared" si="16"/>
        <v>44044</v>
      </c>
      <c r="AB163" s="130"/>
      <c r="AC163" s="131"/>
      <c r="AD163" s="132"/>
      <c r="AE163" s="133"/>
      <c r="AF163" s="131"/>
      <c r="AG163" s="131"/>
      <c r="AH163" s="131"/>
      <c r="AI163" s="132"/>
      <c r="AJ163" s="130"/>
      <c r="AK163" s="135"/>
      <c r="AL163" s="134"/>
      <c r="AM163" s="130"/>
      <c r="AN163" s="135"/>
      <c r="AO163" s="131"/>
      <c r="AP163" s="131"/>
      <c r="AQ163" s="132"/>
      <c r="AR163" s="76">
        <v>44043</v>
      </c>
      <c r="AS163" s="81" t="s">
        <v>1103</v>
      </c>
      <c r="AT163" s="273">
        <v>0.5</v>
      </c>
      <c r="AU163" s="76">
        <v>44065</v>
      </c>
      <c r="AV163" s="157" t="s">
        <v>1104</v>
      </c>
      <c r="AW163" s="93" t="s">
        <v>221</v>
      </c>
      <c r="AX163" s="84">
        <v>0.5</v>
      </c>
      <c r="AY163" s="80" t="s">
        <v>93</v>
      </c>
      <c r="AZ163" s="133"/>
      <c r="BA163" s="131"/>
      <c r="BB163" s="134"/>
      <c r="BC163" s="130"/>
      <c r="BD163" s="131"/>
      <c r="BE163" s="131"/>
      <c r="BF163" s="131"/>
      <c r="BG163" s="132"/>
      <c r="BH163" s="87"/>
      <c r="BI163" s="88"/>
      <c r="BJ163" s="93" t="s">
        <v>103</v>
      </c>
      <c r="BK163" s="131"/>
      <c r="BL163" s="139"/>
      <c r="BM163" s="140"/>
      <c r="BN163" s="128"/>
      <c r="BO163" s="134"/>
    </row>
    <row r="164" spans="1:67" s="21" customFormat="1" ht="47.25" customHeight="1">
      <c r="A164" s="113"/>
      <c r="B164" s="22">
        <v>97</v>
      </c>
      <c r="C164" s="55">
        <f t="shared" si="17"/>
        <v>158</v>
      </c>
      <c r="D164" s="177" t="s">
        <v>78</v>
      </c>
      <c r="E164" s="115">
        <v>2020</v>
      </c>
      <c r="F164" s="115" t="s">
        <v>1051</v>
      </c>
      <c r="G164" s="116">
        <v>43994</v>
      </c>
      <c r="H164" s="117"/>
      <c r="I164" s="118"/>
      <c r="J164" s="119"/>
      <c r="K164" s="77" t="s">
        <v>1105</v>
      </c>
      <c r="L164" s="173" t="s">
        <v>81</v>
      </c>
      <c r="M164" s="237" t="s">
        <v>1106</v>
      </c>
      <c r="N164" s="237" t="s">
        <v>1107</v>
      </c>
      <c r="O164" s="77" t="s">
        <v>1108</v>
      </c>
      <c r="P164" s="167" t="s">
        <v>85</v>
      </c>
      <c r="Q164" s="108" t="s">
        <v>1109</v>
      </c>
      <c r="R164" s="174"/>
      <c r="S164" s="89" t="s">
        <v>1110</v>
      </c>
      <c r="T164" s="115" t="s">
        <v>1111</v>
      </c>
      <c r="U164" s="167" t="s">
        <v>1022</v>
      </c>
      <c r="V164" s="178" t="s">
        <v>1071</v>
      </c>
      <c r="W164" s="670">
        <v>44013</v>
      </c>
      <c r="X164" s="670">
        <v>44044</v>
      </c>
      <c r="Y164" s="127"/>
      <c r="Z164" s="128"/>
      <c r="AA164" s="129">
        <f t="shared" si="16"/>
        <v>44044</v>
      </c>
      <c r="AB164" s="130"/>
      <c r="AC164" s="131"/>
      <c r="AD164" s="132"/>
      <c r="AE164" s="133"/>
      <c r="AF164" s="131"/>
      <c r="AG164" s="131"/>
      <c r="AH164" s="131"/>
      <c r="AI164" s="132"/>
      <c r="AJ164" s="130"/>
      <c r="AK164" s="135"/>
      <c r="AL164" s="134"/>
      <c r="AM164" s="130"/>
      <c r="AN164" s="135"/>
      <c r="AO164" s="131"/>
      <c r="AP164" s="131"/>
      <c r="AQ164" s="132"/>
      <c r="AR164" s="76">
        <v>44043</v>
      </c>
      <c r="AS164" s="81" t="s">
        <v>1112</v>
      </c>
      <c r="AT164" s="273">
        <v>0.3</v>
      </c>
      <c r="AU164" s="76">
        <v>44065</v>
      </c>
      <c r="AV164" s="157" t="s">
        <v>1085</v>
      </c>
      <c r="AW164" s="93" t="s">
        <v>221</v>
      </c>
      <c r="AX164" s="84">
        <v>0.34</v>
      </c>
      <c r="AY164" s="80" t="s">
        <v>93</v>
      </c>
      <c r="AZ164" s="133"/>
      <c r="BA164" s="131"/>
      <c r="BB164" s="134"/>
      <c r="BC164" s="130"/>
      <c r="BD164" s="131"/>
      <c r="BE164" s="131"/>
      <c r="BF164" s="131"/>
      <c r="BG164" s="132"/>
      <c r="BH164" s="87"/>
      <c r="BI164" s="88"/>
      <c r="BJ164" s="93" t="s">
        <v>103</v>
      </c>
      <c r="BK164" s="131"/>
      <c r="BL164" s="139"/>
      <c r="BM164" s="140"/>
      <c r="BN164" s="128"/>
      <c r="BO164" s="134"/>
    </row>
    <row r="165" spans="1:67" s="21" customFormat="1" ht="47.25" customHeight="1">
      <c r="A165" s="113"/>
      <c r="B165" s="22">
        <v>0</v>
      </c>
      <c r="C165" s="55">
        <f t="shared" si="17"/>
        <v>159</v>
      </c>
      <c r="D165" s="177" t="s">
        <v>78</v>
      </c>
      <c r="E165" s="115">
        <v>2020</v>
      </c>
      <c r="F165" s="115" t="s">
        <v>1051</v>
      </c>
      <c r="G165" s="116">
        <v>43994</v>
      </c>
      <c r="H165" s="117"/>
      <c r="I165" s="118"/>
      <c r="J165" s="119"/>
      <c r="K165" s="77" t="s">
        <v>1105</v>
      </c>
      <c r="L165" s="173" t="s">
        <v>81</v>
      </c>
      <c r="M165" s="237" t="s">
        <v>1113</v>
      </c>
      <c r="N165" s="237" t="s">
        <v>1114</v>
      </c>
      <c r="O165" s="77" t="s">
        <v>1108</v>
      </c>
      <c r="P165" s="167" t="s">
        <v>85</v>
      </c>
      <c r="Q165" s="108" t="s">
        <v>1115</v>
      </c>
      <c r="R165" s="174"/>
      <c r="S165" s="89" t="s">
        <v>1116</v>
      </c>
      <c r="T165" s="78" t="s">
        <v>1117</v>
      </c>
      <c r="U165" s="167" t="s">
        <v>1022</v>
      </c>
      <c r="V165" s="178" t="s">
        <v>1118</v>
      </c>
      <c r="W165" s="670">
        <v>44004</v>
      </c>
      <c r="X165" s="670">
        <v>44044</v>
      </c>
      <c r="Y165" s="127"/>
      <c r="Z165" s="128"/>
      <c r="AA165" s="129">
        <f t="shared" si="16"/>
        <v>44044</v>
      </c>
      <c r="AB165" s="130"/>
      <c r="AC165" s="131"/>
      <c r="AD165" s="132"/>
      <c r="AE165" s="133"/>
      <c r="AF165" s="131"/>
      <c r="AG165" s="131"/>
      <c r="AH165" s="131"/>
      <c r="AI165" s="132"/>
      <c r="AJ165" s="130"/>
      <c r="AK165" s="135"/>
      <c r="AL165" s="134"/>
      <c r="AM165" s="130"/>
      <c r="AN165" s="135"/>
      <c r="AO165" s="131"/>
      <c r="AP165" s="131"/>
      <c r="AQ165" s="132"/>
      <c r="AR165" s="76">
        <v>44043</v>
      </c>
      <c r="AS165" s="81" t="s">
        <v>1119</v>
      </c>
      <c r="AT165" s="192">
        <v>0</v>
      </c>
      <c r="AU165" s="76">
        <v>44065</v>
      </c>
      <c r="AV165" s="157" t="s">
        <v>1120</v>
      </c>
      <c r="AW165" s="93" t="s">
        <v>221</v>
      </c>
      <c r="AX165" s="84">
        <v>0.5</v>
      </c>
      <c r="AY165" s="80" t="s">
        <v>93</v>
      </c>
      <c r="AZ165" s="133"/>
      <c r="BA165" s="131"/>
      <c r="BB165" s="134"/>
      <c r="BC165" s="130"/>
      <c r="BD165" s="131"/>
      <c r="BE165" s="131"/>
      <c r="BF165" s="131"/>
      <c r="BG165" s="132"/>
      <c r="BH165" s="87"/>
      <c r="BI165" s="88"/>
      <c r="BJ165" s="93" t="s">
        <v>103</v>
      </c>
      <c r="BK165" s="131"/>
      <c r="BL165" s="139"/>
      <c r="BM165" s="140"/>
      <c r="BN165" s="128"/>
      <c r="BO165" s="134"/>
    </row>
    <row r="166" spans="1:67" s="21" customFormat="1" ht="47.25" customHeight="1">
      <c r="A166" s="113"/>
      <c r="B166" s="22">
        <v>98</v>
      </c>
      <c r="C166" s="55">
        <f t="shared" si="17"/>
        <v>160</v>
      </c>
      <c r="D166" s="177" t="s">
        <v>78</v>
      </c>
      <c r="E166" s="115">
        <v>2020</v>
      </c>
      <c r="F166" s="115" t="s">
        <v>1051</v>
      </c>
      <c r="G166" s="116">
        <v>43994</v>
      </c>
      <c r="H166" s="117"/>
      <c r="I166" s="118"/>
      <c r="J166" s="119"/>
      <c r="K166" s="77" t="s">
        <v>1121</v>
      </c>
      <c r="L166" s="173" t="s">
        <v>107</v>
      </c>
      <c r="M166" s="108" t="s">
        <v>1122</v>
      </c>
      <c r="N166" s="77" t="s">
        <v>1123</v>
      </c>
      <c r="O166" s="77" t="s">
        <v>1124</v>
      </c>
      <c r="P166" s="88" t="s">
        <v>109</v>
      </c>
      <c r="Q166" s="77" t="s">
        <v>1125</v>
      </c>
      <c r="R166" s="179"/>
      <c r="S166" s="161">
        <v>2</v>
      </c>
      <c r="T166" s="78" t="s">
        <v>1126</v>
      </c>
      <c r="U166" s="167" t="s">
        <v>1022</v>
      </c>
      <c r="V166" s="178" t="s">
        <v>1127</v>
      </c>
      <c r="W166" s="670">
        <v>44004</v>
      </c>
      <c r="X166" s="670">
        <v>44073</v>
      </c>
      <c r="Y166" s="127"/>
      <c r="Z166" s="128"/>
      <c r="AA166" s="129">
        <f t="shared" si="16"/>
        <v>44073</v>
      </c>
      <c r="AB166" s="130"/>
      <c r="AC166" s="131"/>
      <c r="AD166" s="132"/>
      <c r="AE166" s="133"/>
      <c r="AF166" s="131"/>
      <c r="AG166" s="131"/>
      <c r="AH166" s="131"/>
      <c r="AI166" s="132"/>
      <c r="AJ166" s="130"/>
      <c r="AK166" s="135"/>
      <c r="AL166" s="134"/>
      <c r="AM166" s="130"/>
      <c r="AN166" s="135"/>
      <c r="AO166" s="131"/>
      <c r="AP166" s="131"/>
      <c r="AQ166" s="132"/>
      <c r="AR166" s="76">
        <v>44043</v>
      </c>
      <c r="AS166" s="106" t="s">
        <v>1128</v>
      </c>
      <c r="AT166" s="192">
        <v>0</v>
      </c>
      <c r="AU166" s="76">
        <v>44065</v>
      </c>
      <c r="AV166" s="157" t="s">
        <v>1129</v>
      </c>
      <c r="AW166" s="93" t="s">
        <v>221</v>
      </c>
      <c r="AX166" s="84">
        <v>0</v>
      </c>
      <c r="AY166" s="80" t="s">
        <v>93</v>
      </c>
      <c r="AZ166" s="133"/>
      <c r="BA166" s="131"/>
      <c r="BB166" s="134"/>
      <c r="BC166" s="130"/>
      <c r="BD166" s="131"/>
      <c r="BE166" s="131"/>
      <c r="BF166" s="131"/>
      <c r="BG166" s="132"/>
      <c r="BH166" s="87"/>
      <c r="BI166" s="88"/>
      <c r="BJ166" s="93" t="s">
        <v>103</v>
      </c>
      <c r="BK166" s="131"/>
      <c r="BL166" s="139"/>
      <c r="BM166" s="140"/>
      <c r="BN166" s="128"/>
      <c r="BO166" s="134"/>
    </row>
    <row r="167" spans="1:67" s="21" customFormat="1" ht="78.75" customHeight="1">
      <c r="B167" s="268">
        <v>99</v>
      </c>
      <c r="C167" s="55">
        <f t="shared" si="17"/>
        <v>161</v>
      </c>
      <c r="D167" s="56" t="s">
        <v>78</v>
      </c>
      <c r="E167" s="58">
        <v>2016</v>
      </c>
      <c r="F167" s="58" t="s">
        <v>1015</v>
      </c>
      <c r="G167" s="59"/>
      <c r="H167" s="60" t="str">
        <f t="shared" ref="H167:H175" si="18">U167</f>
        <v>Gestión de tecnología informática</v>
      </c>
      <c r="I167" s="94">
        <v>12</v>
      </c>
      <c r="J167" s="61">
        <v>42</v>
      </c>
      <c r="K167" s="277" t="s">
        <v>1130</v>
      </c>
      <c r="L167" s="63" t="s">
        <v>81</v>
      </c>
      <c r="M167" s="207"/>
      <c r="N167" s="207"/>
      <c r="O167" s="58"/>
      <c r="P167" s="65" t="s">
        <v>85</v>
      </c>
      <c r="Q167" s="183" t="s">
        <v>1131</v>
      </c>
      <c r="R167" s="66"/>
      <c r="S167" s="58">
        <v>1</v>
      </c>
      <c r="T167" s="58" t="s">
        <v>1132</v>
      </c>
      <c r="U167" s="68" t="s">
        <v>1133</v>
      </c>
      <c r="V167" s="57" t="s">
        <v>1134</v>
      </c>
      <c r="W167" s="666">
        <v>42565</v>
      </c>
      <c r="X167" s="666">
        <v>43311</v>
      </c>
      <c r="Y167" s="65"/>
      <c r="Z167" s="57"/>
      <c r="AA167" s="70">
        <f t="shared" si="16"/>
        <v>43311</v>
      </c>
      <c r="AB167" s="71">
        <v>43646</v>
      </c>
      <c r="AC167" s="207" t="s">
        <v>1135</v>
      </c>
      <c r="AD167" s="72">
        <v>0</v>
      </c>
      <c r="AE167" s="71">
        <v>43664</v>
      </c>
      <c r="AF167" s="207" t="s">
        <v>1136</v>
      </c>
      <c r="AG167" s="58" t="s">
        <v>221</v>
      </c>
      <c r="AH167" s="73">
        <f>+AD167/S167</f>
        <v>0</v>
      </c>
      <c r="AI167" s="72" t="s">
        <v>116</v>
      </c>
      <c r="AJ167" s="71">
        <v>43799</v>
      </c>
      <c r="AK167" s="255" t="s">
        <v>1137</v>
      </c>
      <c r="AL167" s="191">
        <v>1</v>
      </c>
      <c r="AM167" s="76">
        <v>43810</v>
      </c>
      <c r="AN167" s="77" t="s">
        <v>1138</v>
      </c>
      <c r="AO167" s="83" t="s">
        <v>96</v>
      </c>
      <c r="AP167" s="234">
        <v>0.2</v>
      </c>
      <c r="AQ167" s="187" t="s">
        <v>116</v>
      </c>
      <c r="AR167" s="76">
        <v>44043</v>
      </c>
      <c r="AS167" s="274" t="s">
        <v>1139</v>
      </c>
      <c r="AT167" s="206">
        <v>1</v>
      </c>
      <c r="AU167" s="76">
        <v>44066</v>
      </c>
      <c r="AV167" s="106" t="s">
        <v>1140</v>
      </c>
      <c r="AW167" s="93" t="s">
        <v>221</v>
      </c>
      <c r="AX167" s="84">
        <v>1</v>
      </c>
      <c r="AY167" s="80" t="s">
        <v>100</v>
      </c>
      <c r="AZ167" s="85"/>
      <c r="BA167" s="83"/>
      <c r="BB167" s="86"/>
      <c r="BC167" s="76"/>
      <c r="BD167" s="83"/>
      <c r="BE167" s="83"/>
      <c r="BF167" s="83"/>
      <c r="BG167" s="80"/>
      <c r="BH167" s="87" t="s">
        <v>102</v>
      </c>
      <c r="BI167" s="88" t="s">
        <v>102</v>
      </c>
      <c r="BJ167" s="89" t="s">
        <v>103</v>
      </c>
      <c r="BK167" s="159" t="s">
        <v>1141</v>
      </c>
      <c r="BL167" s="91" t="s">
        <v>96</v>
      </c>
      <c r="BM167" s="92"/>
      <c r="BN167" s="93" t="s">
        <v>101</v>
      </c>
      <c r="BO167" s="276" t="s">
        <v>1142</v>
      </c>
    </row>
    <row r="168" spans="1:67" s="21" customFormat="1" ht="117" customHeight="1">
      <c r="B168" s="268">
        <v>100</v>
      </c>
      <c r="C168" s="55">
        <f t="shared" si="17"/>
        <v>162</v>
      </c>
      <c r="D168" s="56" t="s">
        <v>78</v>
      </c>
      <c r="E168" s="57">
        <v>2016</v>
      </c>
      <c r="F168" s="58" t="s">
        <v>1143</v>
      </c>
      <c r="G168" s="59"/>
      <c r="H168" s="60" t="str">
        <f t="shared" si="18"/>
        <v>Gestión de tecnología informática</v>
      </c>
      <c r="I168" s="94">
        <v>4</v>
      </c>
      <c r="J168" s="61">
        <v>59</v>
      </c>
      <c r="K168" s="277" t="s">
        <v>1144</v>
      </c>
      <c r="L168" s="63" t="s">
        <v>81</v>
      </c>
      <c r="M168" s="207" t="s">
        <v>3090</v>
      </c>
      <c r="N168" s="207" t="s">
        <v>1145</v>
      </c>
      <c r="O168" s="207" t="s">
        <v>1146</v>
      </c>
      <c r="P168" s="65" t="s">
        <v>85</v>
      </c>
      <c r="Q168" s="207" t="s">
        <v>1147</v>
      </c>
      <c r="R168" s="66"/>
      <c r="S168" s="58">
        <v>1</v>
      </c>
      <c r="T168" s="58" t="s">
        <v>1148</v>
      </c>
      <c r="U168" s="68" t="s">
        <v>1133</v>
      </c>
      <c r="V168" s="460" t="s">
        <v>1149</v>
      </c>
      <c r="W168" s="681">
        <v>42737</v>
      </c>
      <c r="X168" s="681">
        <v>43311</v>
      </c>
      <c r="Y168" s="65"/>
      <c r="Z168" s="57"/>
      <c r="AA168" s="70">
        <f t="shared" si="16"/>
        <v>43311</v>
      </c>
      <c r="AB168" s="71">
        <v>43646</v>
      </c>
      <c r="AC168" s="207" t="s">
        <v>1150</v>
      </c>
      <c r="AD168" s="72">
        <v>0.01</v>
      </c>
      <c r="AE168" s="71">
        <v>43665</v>
      </c>
      <c r="AF168" s="207"/>
      <c r="AG168" s="58" t="s">
        <v>105</v>
      </c>
      <c r="AH168" s="73">
        <f>+AD168/S168</f>
        <v>0.01</v>
      </c>
      <c r="AI168" s="72" t="s">
        <v>116</v>
      </c>
      <c r="AJ168" s="71">
        <v>43799</v>
      </c>
      <c r="AK168" s="77" t="s">
        <v>1151</v>
      </c>
      <c r="AL168" s="193">
        <v>0</v>
      </c>
      <c r="AM168" s="76">
        <v>43810</v>
      </c>
      <c r="AN168" s="77" t="s">
        <v>1152</v>
      </c>
      <c r="AO168" s="83" t="s">
        <v>96</v>
      </c>
      <c r="AP168" s="234">
        <v>0.01</v>
      </c>
      <c r="AQ168" s="80" t="s">
        <v>116</v>
      </c>
      <c r="AR168" s="76">
        <v>44043</v>
      </c>
      <c r="AS168" s="274" t="s">
        <v>1153</v>
      </c>
      <c r="AT168" s="206">
        <v>0.4</v>
      </c>
      <c r="AU168" s="76">
        <v>44066</v>
      </c>
      <c r="AV168" s="270" t="s">
        <v>1154</v>
      </c>
      <c r="AW168" s="93" t="s">
        <v>221</v>
      </c>
      <c r="AX168" s="84">
        <v>0</v>
      </c>
      <c r="AY168" s="80" t="s">
        <v>116</v>
      </c>
      <c r="AZ168" s="85"/>
      <c r="BA168" s="83"/>
      <c r="BB168" s="86"/>
      <c r="BC168" s="76"/>
      <c r="BD168" s="83"/>
      <c r="BE168" s="83"/>
      <c r="BF168" s="83"/>
      <c r="BG168" s="80"/>
      <c r="BH168" s="87" t="s">
        <v>102</v>
      </c>
      <c r="BI168" s="88" t="s">
        <v>102</v>
      </c>
      <c r="BJ168" s="89" t="s">
        <v>103</v>
      </c>
      <c r="BK168" s="159" t="s">
        <v>1155</v>
      </c>
      <c r="BL168" s="91" t="s">
        <v>96</v>
      </c>
      <c r="BM168" s="92"/>
      <c r="BN168" s="93"/>
      <c r="BO168" s="276" t="s">
        <v>1155</v>
      </c>
    </row>
    <row r="169" spans="1:67" s="21" customFormat="1" ht="93.95" customHeight="1">
      <c r="B169" s="268">
        <v>101</v>
      </c>
      <c r="C169" s="55">
        <f t="shared" si="17"/>
        <v>163</v>
      </c>
      <c r="D169" s="56" t="s">
        <v>78</v>
      </c>
      <c r="E169" s="57">
        <v>2018</v>
      </c>
      <c r="F169" s="58" t="s">
        <v>1143</v>
      </c>
      <c r="G169" s="59"/>
      <c r="H169" s="60" t="str">
        <f t="shared" si="18"/>
        <v>Gestión de tecnología informática</v>
      </c>
      <c r="I169" s="94"/>
      <c r="J169" s="61">
        <v>72</v>
      </c>
      <c r="K169" s="277" t="s">
        <v>1156</v>
      </c>
      <c r="L169" s="63" t="s">
        <v>81</v>
      </c>
      <c r="M169" s="207" t="s">
        <v>1157</v>
      </c>
      <c r="N169" s="207" t="s">
        <v>1157</v>
      </c>
      <c r="O169" s="207" t="s">
        <v>1158</v>
      </c>
      <c r="P169" s="65" t="s">
        <v>85</v>
      </c>
      <c r="Q169" s="207" t="s">
        <v>1159</v>
      </c>
      <c r="R169" s="66"/>
      <c r="S169" s="613">
        <v>1</v>
      </c>
      <c r="T169" s="422" t="s">
        <v>1160</v>
      </c>
      <c r="U169" s="68" t="s">
        <v>1133</v>
      </c>
      <c r="V169" s="460" t="s">
        <v>1161</v>
      </c>
      <c r="W169" s="681"/>
      <c r="X169" s="681">
        <v>43465</v>
      </c>
      <c r="Y169" s="65"/>
      <c r="Z169" s="57"/>
      <c r="AA169" s="70">
        <f t="shared" si="16"/>
        <v>43465</v>
      </c>
      <c r="AB169" s="71">
        <v>43646</v>
      </c>
      <c r="AC169" s="207" t="s">
        <v>1162</v>
      </c>
      <c r="AD169" s="184">
        <v>0</v>
      </c>
      <c r="AE169" s="71">
        <v>43665</v>
      </c>
      <c r="AF169" s="207"/>
      <c r="AG169" s="58" t="s">
        <v>105</v>
      </c>
      <c r="AH169" s="73">
        <f>+AD169/S169</f>
        <v>0</v>
      </c>
      <c r="AI169" s="72" t="s">
        <v>93</v>
      </c>
      <c r="AJ169" s="71">
        <v>43799</v>
      </c>
      <c r="AK169" s="280" t="s">
        <v>1163</v>
      </c>
      <c r="AL169" s="75">
        <v>0</v>
      </c>
      <c r="AM169" s="76">
        <v>43810</v>
      </c>
      <c r="AN169" s="277" t="s">
        <v>1164</v>
      </c>
      <c r="AO169" s="83" t="s">
        <v>96</v>
      </c>
      <c r="AP169" s="234">
        <v>0.02</v>
      </c>
      <c r="AQ169" s="80" t="s">
        <v>93</v>
      </c>
      <c r="AR169" s="76">
        <v>44043</v>
      </c>
      <c r="AS169" s="274" t="s">
        <v>1165</v>
      </c>
      <c r="AT169" s="206">
        <v>0.4</v>
      </c>
      <c r="AU169" s="76">
        <v>44066</v>
      </c>
      <c r="AV169" s="277" t="s">
        <v>1166</v>
      </c>
      <c r="AW169" s="93" t="s">
        <v>221</v>
      </c>
      <c r="AX169" s="84">
        <v>0</v>
      </c>
      <c r="AY169" s="80" t="s">
        <v>116</v>
      </c>
      <c r="AZ169" s="85"/>
      <c r="BA169" s="83"/>
      <c r="BB169" s="86"/>
      <c r="BC169" s="76"/>
      <c r="BD169" s="83"/>
      <c r="BE169" s="83"/>
      <c r="BF169" s="83"/>
      <c r="BG169" s="80"/>
      <c r="BH169" s="87" t="s">
        <v>102</v>
      </c>
      <c r="BI169" s="88" t="s">
        <v>102</v>
      </c>
      <c r="BJ169" s="89" t="s">
        <v>103</v>
      </c>
      <c r="BK169" s="81" t="s">
        <v>1167</v>
      </c>
      <c r="BL169" s="91" t="s">
        <v>96</v>
      </c>
      <c r="BM169" s="92"/>
      <c r="BN169" s="93"/>
      <c r="BO169" s="276" t="s">
        <v>1168</v>
      </c>
    </row>
    <row r="170" spans="1:67" s="21" customFormat="1" ht="80.099999999999994" customHeight="1">
      <c r="B170" s="268">
        <v>102</v>
      </c>
      <c r="C170" s="55">
        <f t="shared" si="17"/>
        <v>164</v>
      </c>
      <c r="D170" s="56" t="s">
        <v>78</v>
      </c>
      <c r="E170" s="66"/>
      <c r="F170" s="58" t="s">
        <v>79</v>
      </c>
      <c r="G170" s="59"/>
      <c r="H170" s="60" t="str">
        <f t="shared" si="18"/>
        <v>Gestión de tecnología informática</v>
      </c>
      <c r="I170" s="94"/>
      <c r="J170" s="61">
        <v>102</v>
      </c>
      <c r="K170" s="277" t="s">
        <v>813</v>
      </c>
      <c r="L170" s="63" t="s">
        <v>81</v>
      </c>
      <c r="M170" s="595" t="s">
        <v>814</v>
      </c>
      <c r="N170" s="207" t="s">
        <v>815</v>
      </c>
      <c r="O170" s="595" t="s">
        <v>816</v>
      </c>
      <c r="P170" s="65" t="s">
        <v>288</v>
      </c>
      <c r="Q170" s="183" t="s">
        <v>1169</v>
      </c>
      <c r="R170" s="281"/>
      <c r="S170" s="460">
        <v>1</v>
      </c>
      <c r="T170" s="460" t="s">
        <v>1170</v>
      </c>
      <c r="U170" s="68" t="s">
        <v>1133</v>
      </c>
      <c r="V170" s="460" t="s">
        <v>1171</v>
      </c>
      <c r="W170" s="666">
        <v>42640</v>
      </c>
      <c r="X170" s="666">
        <v>43735</v>
      </c>
      <c r="Y170" s="65"/>
      <c r="Z170" s="57"/>
      <c r="AA170" s="70">
        <f t="shared" si="16"/>
        <v>43735</v>
      </c>
      <c r="AB170" s="71">
        <v>43646</v>
      </c>
      <c r="AC170" s="207" t="s">
        <v>819</v>
      </c>
      <c r="AD170" s="72">
        <v>0</v>
      </c>
      <c r="AE170" s="71">
        <v>43661</v>
      </c>
      <c r="AF170" s="207" t="s">
        <v>819</v>
      </c>
      <c r="AG170" s="58" t="s">
        <v>92</v>
      </c>
      <c r="AH170" s="73">
        <f>+AD170/S170</f>
        <v>0</v>
      </c>
      <c r="AI170" s="72" t="s">
        <v>139</v>
      </c>
      <c r="AJ170" s="71">
        <v>43799</v>
      </c>
      <c r="AK170" s="255" t="s">
        <v>1172</v>
      </c>
      <c r="AL170" s="191">
        <v>1</v>
      </c>
      <c r="AM170" s="76">
        <v>43810</v>
      </c>
      <c r="AN170" s="77" t="s">
        <v>1173</v>
      </c>
      <c r="AO170" s="83" t="s">
        <v>96</v>
      </c>
      <c r="AP170" s="234">
        <v>0.6</v>
      </c>
      <c r="AQ170" s="80" t="s">
        <v>93</v>
      </c>
      <c r="AR170" s="76">
        <v>44043</v>
      </c>
      <c r="AS170" s="81" t="s">
        <v>1174</v>
      </c>
      <c r="AT170" s="206">
        <v>1</v>
      </c>
      <c r="AU170" s="76">
        <v>44066</v>
      </c>
      <c r="AV170" s="270" t="s">
        <v>1175</v>
      </c>
      <c r="AW170" s="93" t="s">
        <v>221</v>
      </c>
      <c r="AX170" s="84">
        <v>1</v>
      </c>
      <c r="AY170" s="80" t="s">
        <v>100</v>
      </c>
      <c r="AZ170" s="85"/>
      <c r="BA170" s="83"/>
      <c r="BB170" s="86"/>
      <c r="BC170" s="76"/>
      <c r="BD170" s="83"/>
      <c r="BE170" s="83"/>
      <c r="BF170" s="83"/>
      <c r="BG170" s="80"/>
      <c r="BH170" s="87" t="s">
        <v>101</v>
      </c>
      <c r="BI170" s="88" t="s">
        <v>101</v>
      </c>
      <c r="BJ170" s="89" t="s">
        <v>261</v>
      </c>
      <c r="BK170" s="81" t="s">
        <v>1175</v>
      </c>
      <c r="BL170" s="91" t="s">
        <v>221</v>
      </c>
      <c r="BM170" s="92">
        <v>44066</v>
      </c>
      <c r="BN170" s="93" t="s">
        <v>102</v>
      </c>
      <c r="BO170" s="276"/>
    </row>
    <row r="171" spans="1:67" s="21" customFormat="1" ht="47.25" customHeight="1">
      <c r="B171" s="268">
        <v>103</v>
      </c>
      <c r="C171" s="55">
        <f t="shared" si="17"/>
        <v>165</v>
      </c>
      <c r="D171" s="56" t="s">
        <v>78</v>
      </c>
      <c r="E171" s="57">
        <v>2019</v>
      </c>
      <c r="F171" s="58" t="s">
        <v>79</v>
      </c>
      <c r="G171" s="59">
        <v>43707</v>
      </c>
      <c r="H171" s="60" t="str">
        <f t="shared" si="18"/>
        <v>Gestión de tecnología informática</v>
      </c>
      <c r="I171" s="94"/>
      <c r="J171" s="61">
        <v>126</v>
      </c>
      <c r="K171" s="277" t="s">
        <v>858</v>
      </c>
      <c r="L171" s="63" t="s">
        <v>81</v>
      </c>
      <c r="M171" s="595" t="s">
        <v>859</v>
      </c>
      <c r="N171" s="207" t="s">
        <v>860</v>
      </c>
      <c r="O171" s="595" t="s">
        <v>861</v>
      </c>
      <c r="P171" s="65" t="s">
        <v>85</v>
      </c>
      <c r="Q171" s="183" t="s">
        <v>1176</v>
      </c>
      <c r="R171" s="281"/>
      <c r="S171" s="58">
        <v>7</v>
      </c>
      <c r="T171" s="58" t="s">
        <v>111</v>
      </c>
      <c r="U171" s="68" t="s">
        <v>1133</v>
      </c>
      <c r="V171" s="57" t="s">
        <v>1134</v>
      </c>
      <c r="W171" s="666">
        <v>43724</v>
      </c>
      <c r="X171" s="666">
        <v>43830</v>
      </c>
      <c r="Y171" s="65"/>
      <c r="Z171" s="57"/>
      <c r="AA171" s="70">
        <f t="shared" si="16"/>
        <v>43830</v>
      </c>
      <c r="AB171" s="95"/>
      <c r="AC171" s="588"/>
      <c r="AD171" s="97"/>
      <c r="AE171" s="98"/>
      <c r="AF171" s="99"/>
      <c r="AG171" s="99"/>
      <c r="AH171" s="99"/>
      <c r="AI171" s="97"/>
      <c r="AJ171" s="71">
        <v>43799</v>
      </c>
      <c r="AK171" s="255" t="s">
        <v>1177</v>
      </c>
      <c r="AL171" s="191">
        <v>4</v>
      </c>
      <c r="AM171" s="76">
        <v>43810</v>
      </c>
      <c r="AN171" s="77" t="s">
        <v>1173</v>
      </c>
      <c r="AO171" s="83" t="s">
        <v>96</v>
      </c>
      <c r="AP171" s="234">
        <v>0.64</v>
      </c>
      <c r="AQ171" s="80" t="s">
        <v>93</v>
      </c>
      <c r="AR171" s="76">
        <v>44043</v>
      </c>
      <c r="AS171" s="81" t="s">
        <v>1178</v>
      </c>
      <c r="AT171" s="206">
        <v>0.7</v>
      </c>
      <c r="AU171" s="76">
        <v>44066</v>
      </c>
      <c r="AV171" s="270" t="s">
        <v>1179</v>
      </c>
      <c r="AW171" s="93" t="s">
        <v>221</v>
      </c>
      <c r="AX171" s="84">
        <v>0.64</v>
      </c>
      <c r="AY171" s="80" t="s">
        <v>116</v>
      </c>
      <c r="AZ171" s="85"/>
      <c r="BA171" s="83"/>
      <c r="BB171" s="86"/>
      <c r="BC171" s="76"/>
      <c r="BD171" s="83"/>
      <c r="BE171" s="83"/>
      <c r="BF171" s="83"/>
      <c r="BG171" s="80"/>
      <c r="BH171" s="87"/>
      <c r="BI171" s="88"/>
      <c r="BJ171" s="89" t="s">
        <v>103</v>
      </c>
      <c r="BK171" s="81" t="s">
        <v>1180</v>
      </c>
      <c r="BL171" s="91"/>
      <c r="BM171" s="92"/>
      <c r="BN171" s="93"/>
      <c r="BO171" s="276"/>
    </row>
    <row r="172" spans="1:67" s="21" customFormat="1" ht="47.25" customHeight="1">
      <c r="B172" s="268">
        <v>104</v>
      </c>
      <c r="C172" s="55">
        <f t="shared" si="17"/>
        <v>166</v>
      </c>
      <c r="D172" s="56" t="s">
        <v>78</v>
      </c>
      <c r="E172" s="57">
        <v>2019</v>
      </c>
      <c r="F172" s="58" t="s">
        <v>79</v>
      </c>
      <c r="G172" s="59">
        <v>43707</v>
      </c>
      <c r="H172" s="60" t="str">
        <f t="shared" si="18"/>
        <v>Gestión de tecnología informática</v>
      </c>
      <c r="I172" s="94"/>
      <c r="J172" s="61">
        <v>128</v>
      </c>
      <c r="K172" s="277" t="s">
        <v>868</v>
      </c>
      <c r="L172" s="63" t="s">
        <v>81</v>
      </c>
      <c r="M172" s="595" t="s">
        <v>1181</v>
      </c>
      <c r="N172" s="207" t="s">
        <v>870</v>
      </c>
      <c r="O172" s="595" t="s">
        <v>871</v>
      </c>
      <c r="P172" s="65" t="s">
        <v>85</v>
      </c>
      <c r="Q172" s="183" t="s">
        <v>1182</v>
      </c>
      <c r="R172" s="281"/>
      <c r="S172" s="58">
        <v>4</v>
      </c>
      <c r="T172" s="58" t="s">
        <v>111</v>
      </c>
      <c r="U172" s="68" t="s">
        <v>1133</v>
      </c>
      <c r="V172" s="57" t="s">
        <v>1134</v>
      </c>
      <c r="W172" s="666">
        <v>43724</v>
      </c>
      <c r="X172" s="666">
        <v>43830</v>
      </c>
      <c r="Y172" s="65"/>
      <c r="Z172" s="57"/>
      <c r="AA172" s="70">
        <f t="shared" si="16"/>
        <v>43830</v>
      </c>
      <c r="AB172" s="95"/>
      <c r="AC172" s="588"/>
      <c r="AD172" s="97"/>
      <c r="AE172" s="98"/>
      <c r="AF172" s="99"/>
      <c r="AG172" s="99"/>
      <c r="AH172" s="99"/>
      <c r="AI172" s="97"/>
      <c r="AJ172" s="71">
        <v>43799</v>
      </c>
      <c r="AK172" s="255" t="s">
        <v>1183</v>
      </c>
      <c r="AL172" s="191">
        <v>3</v>
      </c>
      <c r="AM172" s="76">
        <v>43810</v>
      </c>
      <c r="AN172" s="77" t="s">
        <v>1184</v>
      </c>
      <c r="AO172" s="83" t="s">
        <v>96</v>
      </c>
      <c r="AP172" s="234">
        <f>+AL172/S172</f>
        <v>0.75</v>
      </c>
      <c r="AQ172" s="80" t="s">
        <v>93</v>
      </c>
      <c r="AR172" s="76">
        <v>44043</v>
      </c>
      <c r="AS172" s="81" t="s">
        <v>1178</v>
      </c>
      <c r="AT172" s="200">
        <v>0.8</v>
      </c>
      <c r="AU172" s="76">
        <v>44066</v>
      </c>
      <c r="AV172" s="106" t="s">
        <v>1185</v>
      </c>
      <c r="AW172" s="93" t="s">
        <v>221</v>
      </c>
      <c r="AX172" s="84">
        <v>0.75</v>
      </c>
      <c r="AY172" s="80" t="s">
        <v>116</v>
      </c>
      <c r="AZ172" s="85"/>
      <c r="BA172" s="83"/>
      <c r="BB172" s="86"/>
      <c r="BC172" s="76"/>
      <c r="BD172" s="83"/>
      <c r="BE172" s="83"/>
      <c r="BF172" s="83"/>
      <c r="BG172" s="80"/>
      <c r="BH172" s="87" t="s">
        <v>102</v>
      </c>
      <c r="BI172" s="88" t="s">
        <v>102</v>
      </c>
      <c r="BJ172" s="89" t="s">
        <v>103</v>
      </c>
      <c r="BK172" s="81" t="s">
        <v>1180</v>
      </c>
      <c r="BL172" s="91" t="s">
        <v>96</v>
      </c>
      <c r="BM172" s="92"/>
      <c r="BN172" s="93"/>
      <c r="BO172" s="276" t="s">
        <v>1180</v>
      </c>
    </row>
    <row r="173" spans="1:67" s="21" customFormat="1" ht="47.25" customHeight="1">
      <c r="B173" s="268">
        <v>105</v>
      </c>
      <c r="C173" s="55">
        <f t="shared" si="17"/>
        <v>167</v>
      </c>
      <c r="D173" s="56" t="s">
        <v>78</v>
      </c>
      <c r="E173" s="57">
        <v>2019</v>
      </c>
      <c r="F173" s="58" t="s">
        <v>79</v>
      </c>
      <c r="G173" s="59">
        <v>43707</v>
      </c>
      <c r="H173" s="60" t="str">
        <f t="shared" si="18"/>
        <v>Gestión de tecnología informática</v>
      </c>
      <c r="I173" s="94"/>
      <c r="J173" s="61">
        <v>130</v>
      </c>
      <c r="K173" s="277" t="s">
        <v>1186</v>
      </c>
      <c r="L173" s="63" t="s">
        <v>81</v>
      </c>
      <c r="M173" s="595" t="s">
        <v>1187</v>
      </c>
      <c r="N173" s="207" t="s">
        <v>161</v>
      </c>
      <c r="O173" s="595" t="s">
        <v>162</v>
      </c>
      <c r="P173" s="65" t="s">
        <v>85</v>
      </c>
      <c r="Q173" s="183" t="s">
        <v>1188</v>
      </c>
      <c r="R173" s="281"/>
      <c r="S173" s="58">
        <v>5</v>
      </c>
      <c r="T173" s="58" t="s">
        <v>111</v>
      </c>
      <c r="U173" s="68" t="s">
        <v>1133</v>
      </c>
      <c r="V173" s="57" t="s">
        <v>1134</v>
      </c>
      <c r="W173" s="666">
        <v>43724</v>
      </c>
      <c r="X173" s="666">
        <v>43830</v>
      </c>
      <c r="Y173" s="65"/>
      <c r="Z173" s="57"/>
      <c r="AA173" s="70">
        <f t="shared" si="16"/>
        <v>43830</v>
      </c>
      <c r="AB173" s="95"/>
      <c r="AC173" s="588"/>
      <c r="AD173" s="97"/>
      <c r="AE173" s="98"/>
      <c r="AF173" s="99"/>
      <c r="AG173" s="99"/>
      <c r="AH173" s="99"/>
      <c r="AI173" s="97"/>
      <c r="AJ173" s="71">
        <v>43799</v>
      </c>
      <c r="AK173" s="255" t="s">
        <v>1189</v>
      </c>
      <c r="AL173" s="191">
        <v>3</v>
      </c>
      <c r="AM173" s="76">
        <v>43810</v>
      </c>
      <c r="AN173" s="77" t="s">
        <v>1184</v>
      </c>
      <c r="AO173" s="83" t="s">
        <v>96</v>
      </c>
      <c r="AP173" s="234">
        <f>+AL173/S173</f>
        <v>0.6</v>
      </c>
      <c r="AQ173" s="80" t="s">
        <v>93</v>
      </c>
      <c r="AR173" s="76">
        <v>44043</v>
      </c>
      <c r="AS173" s="274" t="s">
        <v>1190</v>
      </c>
      <c r="AT173" s="200">
        <v>0.8</v>
      </c>
      <c r="AU173" s="76">
        <v>44066</v>
      </c>
      <c r="AV173" s="270" t="s">
        <v>1191</v>
      </c>
      <c r="AW173" s="93" t="s">
        <v>221</v>
      </c>
      <c r="AX173" s="84">
        <v>0.6</v>
      </c>
      <c r="AY173" s="80" t="s">
        <v>116</v>
      </c>
      <c r="AZ173" s="85"/>
      <c r="BA173" s="83"/>
      <c r="BB173" s="86"/>
      <c r="BC173" s="76"/>
      <c r="BD173" s="83"/>
      <c r="BE173" s="83"/>
      <c r="BF173" s="83"/>
      <c r="BG173" s="80"/>
      <c r="BH173" s="87" t="s">
        <v>102</v>
      </c>
      <c r="BI173" s="88" t="s">
        <v>102</v>
      </c>
      <c r="BJ173" s="89" t="s">
        <v>103</v>
      </c>
      <c r="BK173" s="81" t="s">
        <v>1180</v>
      </c>
      <c r="BL173" s="91" t="s">
        <v>96</v>
      </c>
      <c r="BM173" s="92"/>
      <c r="BN173" s="93"/>
      <c r="BO173" s="276" t="s">
        <v>1180</v>
      </c>
    </row>
    <row r="174" spans="1:67" s="21" customFormat="1" ht="47.25" customHeight="1">
      <c r="B174" s="268">
        <v>106</v>
      </c>
      <c r="C174" s="55">
        <f t="shared" si="17"/>
        <v>168</v>
      </c>
      <c r="D174" s="56" t="s">
        <v>78</v>
      </c>
      <c r="E174" s="57">
        <v>2019</v>
      </c>
      <c r="F174" s="58" t="s">
        <v>79</v>
      </c>
      <c r="G174" s="59">
        <v>43707</v>
      </c>
      <c r="H174" s="60" t="str">
        <f t="shared" si="18"/>
        <v>Gestión de tecnología informática</v>
      </c>
      <c r="I174" s="94"/>
      <c r="J174" s="61">
        <v>132</v>
      </c>
      <c r="K174" s="277" t="s">
        <v>106</v>
      </c>
      <c r="L174" s="63" t="s">
        <v>107</v>
      </c>
      <c r="M174" s="614" t="s">
        <v>108</v>
      </c>
      <c r="N174" s="58" t="s">
        <v>108</v>
      </c>
      <c r="O174" s="614" t="s">
        <v>108</v>
      </c>
      <c r="P174" s="65" t="s">
        <v>586</v>
      </c>
      <c r="Q174" s="183" t="s">
        <v>1192</v>
      </c>
      <c r="R174" s="281"/>
      <c r="S174" s="58">
        <v>7</v>
      </c>
      <c r="T174" s="58" t="s">
        <v>111</v>
      </c>
      <c r="U174" s="68" t="s">
        <v>1133</v>
      </c>
      <c r="V174" s="57" t="s">
        <v>1134</v>
      </c>
      <c r="W174" s="666">
        <v>43779</v>
      </c>
      <c r="X174" s="666">
        <v>44196</v>
      </c>
      <c r="Y174" s="65"/>
      <c r="Z174" s="57"/>
      <c r="AA174" s="70">
        <f t="shared" si="16"/>
        <v>44196</v>
      </c>
      <c r="AB174" s="95"/>
      <c r="AC174" s="588"/>
      <c r="AD174" s="97"/>
      <c r="AE174" s="98"/>
      <c r="AF174" s="99"/>
      <c r="AG174" s="99"/>
      <c r="AH174" s="99"/>
      <c r="AI174" s="97"/>
      <c r="AJ174" s="71">
        <v>43799</v>
      </c>
      <c r="AK174" s="255" t="s">
        <v>1193</v>
      </c>
      <c r="AL174" s="191">
        <v>1</v>
      </c>
      <c r="AM174" s="76">
        <v>43810</v>
      </c>
      <c r="AN174" s="77" t="s">
        <v>1184</v>
      </c>
      <c r="AO174" s="83" t="s">
        <v>96</v>
      </c>
      <c r="AP174" s="234">
        <v>0.64</v>
      </c>
      <c r="AQ174" s="80" t="s">
        <v>93</v>
      </c>
      <c r="AR174" s="76">
        <v>44043</v>
      </c>
      <c r="AS174" s="274" t="s">
        <v>1153</v>
      </c>
      <c r="AT174" s="206">
        <v>0.7</v>
      </c>
      <c r="AU174" s="76">
        <v>44066</v>
      </c>
      <c r="AV174" s="270" t="s">
        <v>1179</v>
      </c>
      <c r="AW174" s="93" t="s">
        <v>221</v>
      </c>
      <c r="AX174" s="84">
        <v>0.64</v>
      </c>
      <c r="AY174" s="80" t="s">
        <v>116</v>
      </c>
      <c r="AZ174" s="85"/>
      <c r="BA174" s="83"/>
      <c r="BB174" s="86"/>
      <c r="BC174" s="76"/>
      <c r="BD174" s="83"/>
      <c r="BE174" s="83"/>
      <c r="BF174" s="83"/>
      <c r="BG174" s="80"/>
      <c r="BH174" s="87" t="s">
        <v>102</v>
      </c>
      <c r="BI174" s="88" t="s">
        <v>102</v>
      </c>
      <c r="BJ174" s="89" t="s">
        <v>103</v>
      </c>
      <c r="BK174" s="81" t="s">
        <v>1180</v>
      </c>
      <c r="BL174" s="91" t="s">
        <v>96</v>
      </c>
      <c r="BM174" s="92"/>
      <c r="BN174" s="93"/>
      <c r="BO174" s="276" t="s">
        <v>1180</v>
      </c>
    </row>
    <row r="175" spans="1:67" s="21" customFormat="1" ht="47.25" customHeight="1">
      <c r="B175" s="268">
        <v>107</v>
      </c>
      <c r="C175" s="55">
        <f t="shared" si="17"/>
        <v>169</v>
      </c>
      <c r="D175" s="56" t="s">
        <v>78</v>
      </c>
      <c r="E175" s="57">
        <v>2019</v>
      </c>
      <c r="F175" s="58" t="s">
        <v>130</v>
      </c>
      <c r="G175" s="59">
        <v>43762</v>
      </c>
      <c r="H175" s="60" t="str">
        <f t="shared" si="18"/>
        <v>Gestión de tecnología informática</v>
      </c>
      <c r="I175" s="94">
        <v>4</v>
      </c>
      <c r="J175" s="61">
        <v>147</v>
      </c>
      <c r="K175" s="277" t="s">
        <v>159</v>
      </c>
      <c r="L175" s="63" t="s">
        <v>81</v>
      </c>
      <c r="M175" s="595" t="s">
        <v>1187</v>
      </c>
      <c r="N175" s="207" t="s">
        <v>161</v>
      </c>
      <c r="O175" s="595" t="s">
        <v>162</v>
      </c>
      <c r="P175" s="65" t="s">
        <v>85</v>
      </c>
      <c r="Q175" s="183" t="s">
        <v>1194</v>
      </c>
      <c r="R175" s="281"/>
      <c r="S175" s="73">
        <v>1</v>
      </c>
      <c r="T175" s="58" t="s">
        <v>111</v>
      </c>
      <c r="U175" s="68" t="s">
        <v>1133</v>
      </c>
      <c r="V175" s="103" t="s">
        <v>1195</v>
      </c>
      <c r="W175" s="666">
        <v>43770</v>
      </c>
      <c r="X175" s="666">
        <v>43830</v>
      </c>
      <c r="Y175" s="65"/>
      <c r="Z175" s="57"/>
      <c r="AA175" s="70">
        <f t="shared" si="16"/>
        <v>43830</v>
      </c>
      <c r="AB175" s="95"/>
      <c r="AC175" s="588"/>
      <c r="AD175" s="97"/>
      <c r="AE175" s="98"/>
      <c r="AF175" s="99"/>
      <c r="AG175" s="99"/>
      <c r="AH175" s="99"/>
      <c r="AI175" s="97"/>
      <c r="AJ175" s="71">
        <v>43799</v>
      </c>
      <c r="AK175" s="255" t="s">
        <v>1196</v>
      </c>
      <c r="AL175" s="102">
        <v>0.75</v>
      </c>
      <c r="AM175" s="76">
        <v>43810</v>
      </c>
      <c r="AN175" s="77" t="s">
        <v>1184</v>
      </c>
      <c r="AO175" s="83" t="s">
        <v>96</v>
      </c>
      <c r="AP175" s="234">
        <f>+AL175/S175</f>
        <v>0.75</v>
      </c>
      <c r="AQ175" s="80" t="s">
        <v>93</v>
      </c>
      <c r="AR175" s="76">
        <v>44043</v>
      </c>
      <c r="AS175" s="81" t="s">
        <v>1197</v>
      </c>
      <c r="AT175" s="200">
        <v>0.8</v>
      </c>
      <c r="AU175" s="76">
        <v>44066</v>
      </c>
      <c r="AV175" s="270" t="s">
        <v>1191</v>
      </c>
      <c r="AW175" s="93" t="s">
        <v>221</v>
      </c>
      <c r="AX175" s="84">
        <v>0.75</v>
      </c>
      <c r="AY175" s="80" t="s">
        <v>116</v>
      </c>
      <c r="AZ175" s="85"/>
      <c r="BA175" s="83"/>
      <c r="BB175" s="86"/>
      <c r="BC175" s="76"/>
      <c r="BD175" s="83"/>
      <c r="BE175" s="83"/>
      <c r="BF175" s="83"/>
      <c r="BG175" s="80"/>
      <c r="BH175" s="87"/>
      <c r="BI175" s="88"/>
      <c r="BJ175" s="89" t="s">
        <v>103</v>
      </c>
      <c r="BK175" s="81" t="s">
        <v>1180</v>
      </c>
      <c r="BL175" s="91" t="s">
        <v>96</v>
      </c>
      <c r="BM175" s="92"/>
      <c r="BN175" s="93"/>
      <c r="BO175" s="276" t="s">
        <v>1180</v>
      </c>
    </row>
    <row r="176" spans="1:67" s="21" customFormat="1" ht="47.25" customHeight="1">
      <c r="B176" s="22">
        <v>108</v>
      </c>
      <c r="C176" s="55">
        <f t="shared" si="17"/>
        <v>170</v>
      </c>
      <c r="D176" s="56" t="s">
        <v>78</v>
      </c>
      <c r="E176" s="89">
        <v>2019</v>
      </c>
      <c r="F176" s="89" t="s">
        <v>210</v>
      </c>
      <c r="G176" s="142"/>
      <c r="H176" s="60"/>
      <c r="I176" s="142"/>
      <c r="J176" s="143"/>
      <c r="K176" s="144" t="s">
        <v>1198</v>
      </c>
      <c r="L176" s="145" t="s">
        <v>81</v>
      </c>
      <c r="M176" s="196" t="s">
        <v>1199</v>
      </c>
      <c r="N176" s="146" t="s">
        <v>213</v>
      </c>
      <c r="O176" s="196" t="s">
        <v>214</v>
      </c>
      <c r="P176" s="88" t="s">
        <v>85</v>
      </c>
      <c r="Q176" s="207" t="s">
        <v>1200</v>
      </c>
      <c r="R176" s="282" t="s">
        <v>1201</v>
      </c>
      <c r="S176" s="89">
        <v>7</v>
      </c>
      <c r="T176" s="197" t="s">
        <v>310</v>
      </c>
      <c r="U176" s="148" t="s">
        <v>1133</v>
      </c>
      <c r="V176" s="197" t="s">
        <v>1195</v>
      </c>
      <c r="W176" s="668">
        <v>43832</v>
      </c>
      <c r="X176" s="668">
        <v>44196</v>
      </c>
      <c r="Y176" s="88"/>
      <c r="Z176" s="93"/>
      <c r="AA176" s="149">
        <f t="shared" si="16"/>
        <v>44196</v>
      </c>
      <c r="AB176" s="150"/>
      <c r="AC176" s="151"/>
      <c r="AD176" s="152"/>
      <c r="AE176" s="153"/>
      <c r="AF176" s="151"/>
      <c r="AG176" s="151"/>
      <c r="AH176" s="151"/>
      <c r="AI176" s="152"/>
      <c r="AJ176" s="150"/>
      <c r="AK176" s="198"/>
      <c r="AL176" s="163"/>
      <c r="AM176" s="150"/>
      <c r="AN176" s="198"/>
      <c r="AO176" s="151"/>
      <c r="AP176" s="151"/>
      <c r="AQ176" s="158"/>
      <c r="AR176" s="76">
        <v>44043</v>
      </c>
      <c r="AS176" s="274" t="s">
        <v>1153</v>
      </c>
      <c r="AT176" s="200">
        <f>4/7</f>
        <v>0.5714285714285714</v>
      </c>
      <c r="AU176" s="76">
        <v>44066</v>
      </c>
      <c r="AV176" s="270" t="s">
        <v>1202</v>
      </c>
      <c r="AW176" s="93" t="s">
        <v>221</v>
      </c>
      <c r="AX176" s="162">
        <v>0.56999999999999995</v>
      </c>
      <c r="AY176" s="158" t="s">
        <v>93</v>
      </c>
      <c r="AZ176" s="169"/>
      <c r="BA176" s="155"/>
      <c r="BB176" s="156"/>
      <c r="BC176" s="154"/>
      <c r="BD176" s="155"/>
      <c r="BE176" s="155"/>
      <c r="BF176" s="151"/>
      <c r="BG176" s="152"/>
      <c r="BH176" s="87"/>
      <c r="BI176" s="88"/>
      <c r="BJ176" s="164" t="s">
        <v>103</v>
      </c>
      <c r="BK176" s="155"/>
      <c r="BL176" s="165"/>
      <c r="BM176" s="166"/>
      <c r="BN176" s="161"/>
      <c r="BO176" s="156"/>
    </row>
    <row r="177" spans="1:67" s="21" customFormat="1" ht="47.25" customHeight="1">
      <c r="B177" s="22">
        <v>109</v>
      </c>
      <c r="C177" s="55">
        <f t="shared" si="17"/>
        <v>171</v>
      </c>
      <c r="D177" s="56" t="s">
        <v>78</v>
      </c>
      <c r="E177" s="89">
        <v>2019</v>
      </c>
      <c r="F177" s="89" t="s">
        <v>210</v>
      </c>
      <c r="G177" s="142"/>
      <c r="H177" s="60"/>
      <c r="I177" s="142"/>
      <c r="J177" s="143"/>
      <c r="K177" s="144" t="s">
        <v>528</v>
      </c>
      <c r="L177" s="145" t="s">
        <v>81</v>
      </c>
      <c r="M177" s="196" t="s">
        <v>529</v>
      </c>
      <c r="N177" s="146" t="s">
        <v>530</v>
      </c>
      <c r="O177" s="196" t="s">
        <v>531</v>
      </c>
      <c r="P177" s="88" t="s">
        <v>85</v>
      </c>
      <c r="Q177" s="207" t="s">
        <v>1203</v>
      </c>
      <c r="R177" s="282" t="s">
        <v>1201</v>
      </c>
      <c r="S177" s="89">
        <v>7</v>
      </c>
      <c r="T177" s="197" t="s">
        <v>310</v>
      </c>
      <c r="U177" s="148" t="s">
        <v>1133</v>
      </c>
      <c r="V177" s="197" t="s">
        <v>1195</v>
      </c>
      <c r="W177" s="668">
        <v>43832</v>
      </c>
      <c r="X177" s="668">
        <v>44196</v>
      </c>
      <c r="Y177" s="88"/>
      <c r="Z177" s="93"/>
      <c r="AA177" s="149">
        <f t="shared" si="16"/>
        <v>44196</v>
      </c>
      <c r="AB177" s="150"/>
      <c r="AC177" s="151"/>
      <c r="AD177" s="152"/>
      <c r="AE177" s="153"/>
      <c r="AF177" s="151"/>
      <c r="AG177" s="151"/>
      <c r="AH177" s="151"/>
      <c r="AI177" s="152"/>
      <c r="AJ177" s="150"/>
      <c r="AK177" s="198"/>
      <c r="AL177" s="163"/>
      <c r="AM177" s="150"/>
      <c r="AN177" s="198"/>
      <c r="AO177" s="151"/>
      <c r="AP177" s="151"/>
      <c r="AQ177" s="158"/>
      <c r="AR177" s="76">
        <v>44043</v>
      </c>
      <c r="AS177" s="274" t="s">
        <v>1153</v>
      </c>
      <c r="AT177" s="200">
        <v>0.56999999999999995</v>
      </c>
      <c r="AU177" s="76">
        <v>44066</v>
      </c>
      <c r="AV177" s="270" t="s">
        <v>1202</v>
      </c>
      <c r="AW177" s="93" t="s">
        <v>221</v>
      </c>
      <c r="AX177" s="162">
        <v>0.56999999999999995</v>
      </c>
      <c r="AY177" s="158" t="s">
        <v>93</v>
      </c>
      <c r="AZ177" s="169"/>
      <c r="BA177" s="155"/>
      <c r="BB177" s="156"/>
      <c r="BC177" s="154"/>
      <c r="BD177" s="155"/>
      <c r="BE177" s="155"/>
      <c r="BF177" s="151"/>
      <c r="BG177" s="152"/>
      <c r="BH177" s="87"/>
      <c r="BI177" s="88"/>
      <c r="BJ177" s="164" t="s">
        <v>103</v>
      </c>
      <c r="BK177" s="155"/>
      <c r="BL177" s="165"/>
      <c r="BM177" s="166"/>
      <c r="BN177" s="161"/>
      <c r="BO177" s="156"/>
    </row>
    <row r="178" spans="1:67" s="21" customFormat="1" ht="47.25" customHeight="1">
      <c r="A178" s="113"/>
      <c r="B178" s="22">
        <v>110</v>
      </c>
      <c r="C178" s="55">
        <f t="shared" si="17"/>
        <v>172</v>
      </c>
      <c r="D178" s="114" t="s">
        <v>78</v>
      </c>
      <c r="E178" s="115">
        <v>2019</v>
      </c>
      <c r="F178" s="126" t="s">
        <v>200</v>
      </c>
      <c r="G178" s="257">
        <v>43934</v>
      </c>
      <c r="H178" s="117"/>
      <c r="I178" s="118"/>
      <c r="J178" s="119"/>
      <c r="K178" s="120" t="s">
        <v>894</v>
      </c>
      <c r="L178" s="121" t="s">
        <v>107</v>
      </c>
      <c r="M178" s="283" t="s">
        <v>1204</v>
      </c>
      <c r="N178" s="120" t="s">
        <v>896</v>
      </c>
      <c r="O178" s="283" t="s">
        <v>897</v>
      </c>
      <c r="P178" s="589" t="s">
        <v>586</v>
      </c>
      <c r="Q178" s="120" t="s">
        <v>1205</v>
      </c>
      <c r="R178" s="615" t="s">
        <v>1206</v>
      </c>
      <c r="S178" s="605">
        <v>1</v>
      </c>
      <c r="T178" s="592" t="s">
        <v>1207</v>
      </c>
      <c r="U178" s="114" t="s">
        <v>1133</v>
      </c>
      <c r="V178" s="222" t="s">
        <v>1208</v>
      </c>
      <c r="W178" s="667">
        <v>43951</v>
      </c>
      <c r="X178" s="667">
        <v>44042</v>
      </c>
      <c r="Y178" s="127"/>
      <c r="Z178" s="128"/>
      <c r="AA178" s="129">
        <f t="shared" si="16"/>
        <v>44042</v>
      </c>
      <c r="AB178" s="130"/>
      <c r="AC178" s="131"/>
      <c r="AD178" s="132"/>
      <c r="AE178" s="133"/>
      <c r="AF178" s="131"/>
      <c r="AG178" s="131"/>
      <c r="AH178" s="131"/>
      <c r="AI178" s="132"/>
      <c r="AJ178" s="130"/>
      <c r="AK178" s="135"/>
      <c r="AL178" s="134"/>
      <c r="AM178" s="130"/>
      <c r="AN178" s="135"/>
      <c r="AO178" s="131"/>
      <c r="AP178" s="131"/>
      <c r="AQ178" s="224"/>
      <c r="AR178" s="76">
        <v>44043</v>
      </c>
      <c r="AS178" s="615" t="s">
        <v>1209</v>
      </c>
      <c r="AT178" s="200">
        <v>0.2</v>
      </c>
      <c r="AU178" s="76">
        <v>44066</v>
      </c>
      <c r="AV178" s="157" t="s">
        <v>1210</v>
      </c>
      <c r="AW178" s="93" t="s">
        <v>221</v>
      </c>
      <c r="AX178" s="162">
        <v>0.2</v>
      </c>
      <c r="AY178" s="158" t="s">
        <v>116</v>
      </c>
      <c r="AZ178" s="227"/>
      <c r="BA178" s="174"/>
      <c r="BB178" s="228"/>
      <c r="BC178" s="225"/>
      <c r="BD178" s="174"/>
      <c r="BE178" s="174"/>
      <c r="BF178" s="131"/>
      <c r="BG178" s="132"/>
      <c r="BH178" s="87"/>
      <c r="BI178" s="88"/>
      <c r="BJ178" s="128" t="s">
        <v>103</v>
      </c>
      <c r="BK178" s="131"/>
      <c r="BL178" s="139"/>
      <c r="BM178" s="140"/>
      <c r="BN178" s="128"/>
      <c r="BO178" s="134"/>
    </row>
    <row r="179" spans="1:67" s="21" customFormat="1" ht="47.25" customHeight="1">
      <c r="A179" s="113"/>
      <c r="B179" s="22">
        <v>111</v>
      </c>
      <c r="C179" s="55">
        <f t="shared" si="17"/>
        <v>173</v>
      </c>
      <c r="D179" s="114" t="s">
        <v>78</v>
      </c>
      <c r="E179" s="115">
        <v>2019</v>
      </c>
      <c r="F179" s="126" t="s">
        <v>200</v>
      </c>
      <c r="G179" s="257">
        <v>43934</v>
      </c>
      <c r="H179" s="117"/>
      <c r="I179" s="118"/>
      <c r="J179" s="119"/>
      <c r="K179" s="120" t="s">
        <v>902</v>
      </c>
      <c r="L179" s="121" t="s">
        <v>81</v>
      </c>
      <c r="M179" s="283" t="s">
        <v>1211</v>
      </c>
      <c r="N179" s="120" t="s">
        <v>904</v>
      </c>
      <c r="O179" s="283" t="s">
        <v>905</v>
      </c>
      <c r="P179" s="589" t="s">
        <v>85</v>
      </c>
      <c r="Q179" s="120" t="s">
        <v>1212</v>
      </c>
      <c r="R179" s="616" t="s">
        <v>1213</v>
      </c>
      <c r="S179" s="603">
        <v>1</v>
      </c>
      <c r="T179" s="617" t="s">
        <v>1214</v>
      </c>
      <c r="U179" s="114" t="s">
        <v>1133</v>
      </c>
      <c r="V179" s="222" t="s">
        <v>1208</v>
      </c>
      <c r="W179" s="667">
        <v>43951</v>
      </c>
      <c r="X179" s="667">
        <v>44042</v>
      </c>
      <c r="Y179" s="127"/>
      <c r="Z179" s="128"/>
      <c r="AA179" s="129">
        <f t="shared" si="16"/>
        <v>44042</v>
      </c>
      <c r="AB179" s="130"/>
      <c r="AC179" s="131"/>
      <c r="AD179" s="132"/>
      <c r="AE179" s="133"/>
      <c r="AF179" s="131"/>
      <c r="AG179" s="131"/>
      <c r="AH179" s="131"/>
      <c r="AI179" s="132"/>
      <c r="AJ179" s="130"/>
      <c r="AK179" s="135"/>
      <c r="AL179" s="134"/>
      <c r="AM179" s="130"/>
      <c r="AN179" s="135"/>
      <c r="AO179" s="131"/>
      <c r="AP179" s="131"/>
      <c r="AQ179" s="224"/>
      <c r="AR179" s="76">
        <v>44043</v>
      </c>
      <c r="AS179" s="616" t="s">
        <v>1215</v>
      </c>
      <c r="AT179" s="200">
        <v>0.2</v>
      </c>
      <c r="AU179" s="76">
        <v>44066</v>
      </c>
      <c r="AV179" s="270" t="s">
        <v>1191</v>
      </c>
      <c r="AW179" s="93" t="s">
        <v>221</v>
      </c>
      <c r="AX179" s="162">
        <v>0.6</v>
      </c>
      <c r="AY179" s="158" t="s">
        <v>116</v>
      </c>
      <c r="AZ179" s="227"/>
      <c r="BA179" s="174"/>
      <c r="BB179" s="228"/>
      <c r="BC179" s="225"/>
      <c r="BD179" s="174"/>
      <c r="BE179" s="174"/>
      <c r="BF179" s="131"/>
      <c r="BG179" s="132"/>
      <c r="BH179" s="87"/>
      <c r="BI179" s="88"/>
      <c r="BJ179" s="128" t="s">
        <v>103</v>
      </c>
      <c r="BK179" s="131"/>
      <c r="BL179" s="139"/>
      <c r="BM179" s="140"/>
      <c r="BN179" s="128"/>
      <c r="BO179" s="134"/>
    </row>
    <row r="180" spans="1:67" s="21" customFormat="1" ht="47.25" customHeight="1">
      <c r="A180" s="113"/>
      <c r="B180" s="22">
        <v>112</v>
      </c>
      <c r="C180" s="55">
        <f t="shared" si="17"/>
        <v>174</v>
      </c>
      <c r="D180" s="114" t="s">
        <v>78</v>
      </c>
      <c r="E180" s="115">
        <v>2019</v>
      </c>
      <c r="F180" s="126" t="s">
        <v>200</v>
      </c>
      <c r="G180" s="257">
        <v>43934</v>
      </c>
      <c r="H180" s="117"/>
      <c r="I180" s="118"/>
      <c r="J180" s="119"/>
      <c r="K180" s="120" t="s">
        <v>915</v>
      </c>
      <c r="L180" s="121" t="s">
        <v>81</v>
      </c>
      <c r="M180" s="283" t="s">
        <v>1216</v>
      </c>
      <c r="N180" s="120" t="s">
        <v>917</v>
      </c>
      <c r="O180" s="283" t="s">
        <v>918</v>
      </c>
      <c r="P180" s="589" t="s">
        <v>85</v>
      </c>
      <c r="Q180" s="120" t="s">
        <v>1217</v>
      </c>
      <c r="R180" s="616" t="s">
        <v>1213</v>
      </c>
      <c r="S180" s="603">
        <v>1</v>
      </c>
      <c r="T180" s="592" t="s">
        <v>1214</v>
      </c>
      <c r="U180" s="114" t="s">
        <v>1133</v>
      </c>
      <c r="V180" s="222" t="s">
        <v>1208</v>
      </c>
      <c r="W180" s="667">
        <v>43951</v>
      </c>
      <c r="X180" s="667">
        <v>44042</v>
      </c>
      <c r="Y180" s="127"/>
      <c r="Z180" s="128"/>
      <c r="AA180" s="129">
        <f t="shared" si="16"/>
        <v>44042</v>
      </c>
      <c r="AB180" s="130"/>
      <c r="AC180" s="131"/>
      <c r="AD180" s="132"/>
      <c r="AE180" s="133"/>
      <c r="AF180" s="131"/>
      <c r="AG180" s="131"/>
      <c r="AH180" s="131"/>
      <c r="AI180" s="132"/>
      <c r="AJ180" s="130"/>
      <c r="AK180" s="135"/>
      <c r="AL180" s="134"/>
      <c r="AM180" s="130"/>
      <c r="AN180" s="135"/>
      <c r="AO180" s="131"/>
      <c r="AP180" s="131"/>
      <c r="AQ180" s="224"/>
      <c r="AR180" s="76">
        <v>44043</v>
      </c>
      <c r="AS180" s="616" t="s">
        <v>1213</v>
      </c>
      <c r="AT180" s="200">
        <v>0.2</v>
      </c>
      <c r="AU180" s="76">
        <v>44066</v>
      </c>
      <c r="AV180" s="270" t="s">
        <v>1179</v>
      </c>
      <c r="AW180" s="93" t="s">
        <v>221</v>
      </c>
      <c r="AX180" s="162">
        <v>0.64</v>
      </c>
      <c r="AY180" s="158" t="s">
        <v>116</v>
      </c>
      <c r="AZ180" s="227"/>
      <c r="BA180" s="174"/>
      <c r="BB180" s="228"/>
      <c r="BC180" s="225"/>
      <c r="BD180" s="174"/>
      <c r="BE180" s="174"/>
      <c r="BF180" s="131"/>
      <c r="BG180" s="132"/>
      <c r="BH180" s="87"/>
      <c r="BI180" s="88"/>
      <c r="BJ180" s="128" t="s">
        <v>103</v>
      </c>
      <c r="BK180" s="131"/>
      <c r="BL180" s="139"/>
      <c r="BM180" s="140"/>
      <c r="BN180" s="128"/>
      <c r="BO180" s="134"/>
    </row>
    <row r="181" spans="1:67" s="21" customFormat="1" ht="47.25" customHeight="1">
      <c r="B181" s="22">
        <v>113</v>
      </c>
      <c r="C181" s="55">
        <f t="shared" si="17"/>
        <v>175</v>
      </c>
      <c r="D181" s="167" t="s">
        <v>78</v>
      </c>
      <c r="E181" s="78">
        <v>2019</v>
      </c>
      <c r="F181" s="78" t="s">
        <v>556</v>
      </c>
      <c r="G181" s="232">
        <v>43819</v>
      </c>
      <c r="H181" s="237" t="s">
        <v>557</v>
      </c>
      <c r="I181" s="142"/>
      <c r="J181" s="143"/>
      <c r="K181" s="237" t="s">
        <v>557</v>
      </c>
      <c r="L181" s="145" t="s">
        <v>81</v>
      </c>
      <c r="M181" s="233" t="s">
        <v>1218</v>
      </c>
      <c r="N181" s="237" t="s">
        <v>1219</v>
      </c>
      <c r="O181" s="233" t="s">
        <v>560</v>
      </c>
      <c r="P181" s="167" t="s">
        <v>85</v>
      </c>
      <c r="Q181" s="237" t="s">
        <v>1220</v>
      </c>
      <c r="R181" s="284"/>
      <c r="S181" s="162">
        <v>1</v>
      </c>
      <c r="T181" s="78" t="s">
        <v>1221</v>
      </c>
      <c r="U181" s="167" t="s">
        <v>1133</v>
      </c>
      <c r="V181" s="176" t="s">
        <v>1208</v>
      </c>
      <c r="W181" s="676">
        <v>43998</v>
      </c>
      <c r="X181" s="676">
        <v>44101</v>
      </c>
      <c r="Y181" s="88"/>
      <c r="Z181" s="93"/>
      <c r="AA181" s="149">
        <f t="shared" si="16"/>
        <v>44101</v>
      </c>
      <c r="AB181" s="76"/>
      <c r="AC181" s="83"/>
      <c r="AD181" s="80"/>
      <c r="AE181" s="85"/>
      <c r="AF181" s="83"/>
      <c r="AG181" s="83"/>
      <c r="AH181" s="83"/>
      <c r="AI181" s="80"/>
      <c r="AJ181" s="76"/>
      <c r="AK181" s="135"/>
      <c r="AL181" s="86"/>
      <c r="AM181" s="76"/>
      <c r="AN181" s="135"/>
      <c r="AO181" s="83"/>
      <c r="AP181" s="83"/>
      <c r="AQ181" s="236"/>
      <c r="AR181" s="76">
        <v>44043</v>
      </c>
      <c r="AS181" s="77" t="s">
        <v>1222</v>
      </c>
      <c r="AT181" s="200">
        <v>0</v>
      </c>
      <c r="AU181" s="76">
        <v>44066</v>
      </c>
      <c r="AV181" s="219" t="s">
        <v>1223</v>
      </c>
      <c r="AW181" s="93" t="s">
        <v>221</v>
      </c>
      <c r="AX181" s="162">
        <v>0</v>
      </c>
      <c r="AY181" s="158" t="s">
        <v>93</v>
      </c>
      <c r="AZ181" s="169"/>
      <c r="BA181" s="155"/>
      <c r="BB181" s="156"/>
      <c r="BC181" s="154"/>
      <c r="BD181" s="155"/>
      <c r="BE181" s="155"/>
      <c r="BF181" s="83"/>
      <c r="BG181" s="80"/>
      <c r="BH181" s="87"/>
      <c r="BI181" s="88"/>
      <c r="BJ181" s="93" t="s">
        <v>103</v>
      </c>
      <c r="BK181" s="83"/>
      <c r="BL181" s="91"/>
      <c r="BM181" s="92"/>
      <c r="BN181" s="93"/>
      <c r="BO181" s="86"/>
    </row>
    <row r="182" spans="1:67" s="21" customFormat="1" ht="47.25" customHeight="1">
      <c r="B182" s="22">
        <v>114</v>
      </c>
      <c r="C182" s="55">
        <f t="shared" si="17"/>
        <v>176</v>
      </c>
      <c r="D182" s="167" t="s">
        <v>78</v>
      </c>
      <c r="E182" s="78">
        <v>2019</v>
      </c>
      <c r="F182" s="78" t="s">
        <v>556</v>
      </c>
      <c r="G182" s="232">
        <v>43819</v>
      </c>
      <c r="H182" s="237" t="s">
        <v>591</v>
      </c>
      <c r="I182" s="142"/>
      <c r="J182" s="143"/>
      <c r="K182" s="237" t="s">
        <v>591</v>
      </c>
      <c r="L182" s="145" t="s">
        <v>81</v>
      </c>
      <c r="M182" s="618" t="s">
        <v>3091</v>
      </c>
      <c r="N182" s="237" t="s">
        <v>1224</v>
      </c>
      <c r="O182" s="233" t="s">
        <v>594</v>
      </c>
      <c r="P182" s="88" t="s">
        <v>85</v>
      </c>
      <c r="Q182" s="239" t="s">
        <v>1225</v>
      </c>
      <c r="R182" s="285"/>
      <c r="S182" s="79">
        <v>1</v>
      </c>
      <c r="T182" s="78" t="s">
        <v>1226</v>
      </c>
      <c r="U182" s="167" t="s">
        <v>1133</v>
      </c>
      <c r="V182" s="176" t="s">
        <v>1208</v>
      </c>
      <c r="W182" s="676">
        <v>43998</v>
      </c>
      <c r="X182" s="676">
        <v>44101</v>
      </c>
      <c r="Y182" s="88"/>
      <c r="Z182" s="93"/>
      <c r="AA182" s="149">
        <f t="shared" si="16"/>
        <v>44101</v>
      </c>
      <c r="AB182" s="76"/>
      <c r="AC182" s="83"/>
      <c r="AD182" s="80"/>
      <c r="AE182" s="85"/>
      <c r="AF182" s="83"/>
      <c r="AG182" s="83"/>
      <c r="AH182" s="83"/>
      <c r="AI182" s="80"/>
      <c r="AJ182" s="76"/>
      <c r="AK182" s="135"/>
      <c r="AL182" s="86"/>
      <c r="AM182" s="76"/>
      <c r="AN182" s="135"/>
      <c r="AO182" s="83"/>
      <c r="AP182" s="83"/>
      <c r="AQ182" s="236"/>
      <c r="AR182" s="76">
        <v>44043</v>
      </c>
      <c r="AS182" s="135" t="s">
        <v>1227</v>
      </c>
      <c r="AT182" s="200">
        <v>0</v>
      </c>
      <c r="AU182" s="76">
        <v>44066</v>
      </c>
      <c r="AV182" s="219" t="s">
        <v>1228</v>
      </c>
      <c r="AW182" s="93" t="s">
        <v>221</v>
      </c>
      <c r="AX182" s="162">
        <v>0</v>
      </c>
      <c r="AY182" s="158" t="s">
        <v>93</v>
      </c>
      <c r="AZ182" s="169"/>
      <c r="BA182" s="155"/>
      <c r="BB182" s="156"/>
      <c r="BC182" s="154"/>
      <c r="BD182" s="155"/>
      <c r="BE182" s="155"/>
      <c r="BF182" s="83"/>
      <c r="BG182" s="80"/>
      <c r="BH182" s="87"/>
      <c r="BI182" s="88"/>
      <c r="BJ182" s="93" t="s">
        <v>103</v>
      </c>
      <c r="BK182" s="83"/>
      <c r="BL182" s="91"/>
      <c r="BM182" s="92"/>
      <c r="BN182" s="93"/>
      <c r="BO182" s="86"/>
    </row>
    <row r="183" spans="1:67" s="21" customFormat="1" ht="47.25" customHeight="1">
      <c r="B183" s="22">
        <v>0</v>
      </c>
      <c r="C183" s="55">
        <f t="shared" si="17"/>
        <v>177</v>
      </c>
      <c r="D183" s="167" t="s">
        <v>78</v>
      </c>
      <c r="E183" s="78">
        <v>2019</v>
      </c>
      <c r="F183" s="78" t="s">
        <v>556</v>
      </c>
      <c r="G183" s="232">
        <v>43819</v>
      </c>
      <c r="H183" s="237" t="s">
        <v>591</v>
      </c>
      <c r="I183" s="142"/>
      <c r="J183" s="143"/>
      <c r="K183" s="237" t="s">
        <v>591</v>
      </c>
      <c r="L183" s="145" t="s">
        <v>81</v>
      </c>
      <c r="M183" s="618" t="s">
        <v>3091</v>
      </c>
      <c r="N183" s="237" t="s">
        <v>1224</v>
      </c>
      <c r="O183" s="233" t="s">
        <v>594</v>
      </c>
      <c r="P183" s="88" t="s">
        <v>85</v>
      </c>
      <c r="Q183" s="239" t="s">
        <v>1229</v>
      </c>
      <c r="R183" s="285"/>
      <c r="S183" s="79">
        <v>1</v>
      </c>
      <c r="T183" s="78" t="s">
        <v>1230</v>
      </c>
      <c r="U183" s="167" t="s">
        <v>1133</v>
      </c>
      <c r="V183" s="176" t="s">
        <v>1208</v>
      </c>
      <c r="W183" s="676">
        <v>43998</v>
      </c>
      <c r="X183" s="676">
        <v>44101</v>
      </c>
      <c r="Y183" s="88"/>
      <c r="Z183" s="93"/>
      <c r="AA183" s="149">
        <f t="shared" si="16"/>
        <v>44101</v>
      </c>
      <c r="AB183" s="76"/>
      <c r="AC183" s="83"/>
      <c r="AD183" s="80"/>
      <c r="AE183" s="85"/>
      <c r="AF183" s="83"/>
      <c r="AG183" s="83"/>
      <c r="AH183" s="83"/>
      <c r="AI183" s="80"/>
      <c r="AJ183" s="76"/>
      <c r="AK183" s="135"/>
      <c r="AL183" s="86"/>
      <c r="AM183" s="76"/>
      <c r="AN183" s="135"/>
      <c r="AO183" s="83"/>
      <c r="AP183" s="83"/>
      <c r="AQ183" s="286"/>
      <c r="AR183" s="76">
        <v>44043</v>
      </c>
      <c r="AS183" s="237" t="s">
        <v>1231</v>
      </c>
      <c r="AT183" s="206">
        <v>0.5</v>
      </c>
      <c r="AU183" s="76">
        <v>44066</v>
      </c>
      <c r="AV183" s="270" t="s">
        <v>1232</v>
      </c>
      <c r="AW183" s="93" t="s">
        <v>221</v>
      </c>
      <c r="AX183" s="84">
        <v>0.5</v>
      </c>
      <c r="AY183" s="80" t="s">
        <v>93</v>
      </c>
      <c r="AZ183" s="85"/>
      <c r="BA183" s="83"/>
      <c r="BB183" s="86"/>
      <c r="BC183" s="76"/>
      <c r="BD183" s="83"/>
      <c r="BE183" s="83"/>
      <c r="BF183" s="83"/>
      <c r="BG183" s="80"/>
      <c r="BH183" s="87"/>
      <c r="BI183" s="88"/>
      <c r="BJ183" s="93" t="s">
        <v>103</v>
      </c>
      <c r="BK183" s="83"/>
      <c r="BL183" s="91"/>
      <c r="BM183" s="92"/>
      <c r="BN183" s="93"/>
      <c r="BO183" s="86"/>
    </row>
    <row r="184" spans="1:67" s="21" customFormat="1" ht="47.25" customHeight="1">
      <c r="B184" s="22">
        <v>0</v>
      </c>
      <c r="C184" s="55">
        <f t="shared" si="17"/>
        <v>178</v>
      </c>
      <c r="D184" s="167" t="s">
        <v>78</v>
      </c>
      <c r="E184" s="78">
        <v>2019</v>
      </c>
      <c r="F184" s="78" t="s">
        <v>556</v>
      </c>
      <c r="G184" s="232">
        <v>43819</v>
      </c>
      <c r="H184" s="237" t="s">
        <v>591</v>
      </c>
      <c r="I184" s="142"/>
      <c r="J184" s="143"/>
      <c r="K184" s="237" t="s">
        <v>591</v>
      </c>
      <c r="L184" s="145" t="s">
        <v>81</v>
      </c>
      <c r="M184" s="618" t="s">
        <v>3092</v>
      </c>
      <c r="N184" s="237" t="s">
        <v>1233</v>
      </c>
      <c r="O184" s="233" t="s">
        <v>1234</v>
      </c>
      <c r="P184" s="88" t="s">
        <v>85</v>
      </c>
      <c r="Q184" s="239" t="s">
        <v>1235</v>
      </c>
      <c r="R184" s="285"/>
      <c r="S184" s="79">
        <v>1</v>
      </c>
      <c r="T184" s="78" t="s">
        <v>1236</v>
      </c>
      <c r="U184" s="167" t="s">
        <v>1133</v>
      </c>
      <c r="V184" s="176" t="s">
        <v>1208</v>
      </c>
      <c r="W184" s="676">
        <v>43998</v>
      </c>
      <c r="X184" s="676">
        <v>44101</v>
      </c>
      <c r="Y184" s="88"/>
      <c r="Z184" s="93"/>
      <c r="AA184" s="149">
        <f t="shared" si="16"/>
        <v>44101</v>
      </c>
      <c r="AB184" s="76"/>
      <c r="AC184" s="83"/>
      <c r="AD184" s="80"/>
      <c r="AE184" s="85"/>
      <c r="AF184" s="83"/>
      <c r="AG184" s="83"/>
      <c r="AH184" s="83"/>
      <c r="AI184" s="80"/>
      <c r="AJ184" s="76"/>
      <c r="AK184" s="135"/>
      <c r="AL184" s="86"/>
      <c r="AM184" s="76"/>
      <c r="AN184" s="135"/>
      <c r="AO184" s="83"/>
      <c r="AP184" s="83"/>
      <c r="AQ184" s="80"/>
      <c r="AR184" s="76">
        <v>44043</v>
      </c>
      <c r="AS184" s="237" t="s">
        <v>1237</v>
      </c>
      <c r="AT184" s="206">
        <v>1</v>
      </c>
      <c r="AU184" s="76">
        <v>44066</v>
      </c>
      <c r="AV184" s="219" t="s">
        <v>1238</v>
      </c>
      <c r="AW184" s="93" t="s">
        <v>221</v>
      </c>
      <c r="AX184" s="84">
        <v>0.5</v>
      </c>
      <c r="AY184" s="80" t="s">
        <v>93</v>
      </c>
      <c r="AZ184" s="85"/>
      <c r="BA184" s="83"/>
      <c r="BB184" s="86"/>
      <c r="BC184" s="76"/>
      <c r="BD184" s="83"/>
      <c r="BE184" s="83"/>
      <c r="BF184" s="83"/>
      <c r="BG184" s="80"/>
      <c r="BH184" s="87"/>
      <c r="BI184" s="88"/>
      <c r="BJ184" s="93" t="s">
        <v>103</v>
      </c>
      <c r="BK184" s="83"/>
      <c r="BL184" s="91"/>
      <c r="BM184" s="92"/>
      <c r="BN184" s="93"/>
      <c r="BO184" s="86"/>
    </row>
    <row r="185" spans="1:67" s="21" customFormat="1" ht="47.25" customHeight="1">
      <c r="B185" s="22">
        <v>0</v>
      </c>
      <c r="C185" s="55">
        <f t="shared" si="17"/>
        <v>179</v>
      </c>
      <c r="D185" s="167" t="s">
        <v>78</v>
      </c>
      <c r="E185" s="78">
        <v>2019</v>
      </c>
      <c r="F185" s="78" t="s">
        <v>556</v>
      </c>
      <c r="G185" s="232">
        <v>43819</v>
      </c>
      <c r="H185" s="237" t="s">
        <v>591</v>
      </c>
      <c r="I185" s="142"/>
      <c r="J185" s="143"/>
      <c r="K185" s="237" t="s">
        <v>591</v>
      </c>
      <c r="L185" s="145" t="s">
        <v>81</v>
      </c>
      <c r="M185" s="618" t="s">
        <v>3093</v>
      </c>
      <c r="N185" s="237" t="s">
        <v>1239</v>
      </c>
      <c r="O185" s="233" t="s">
        <v>594</v>
      </c>
      <c r="P185" s="88" t="s">
        <v>85</v>
      </c>
      <c r="Q185" s="239" t="s">
        <v>1240</v>
      </c>
      <c r="R185" s="285"/>
      <c r="S185" s="79">
        <v>1</v>
      </c>
      <c r="T185" s="78" t="s">
        <v>1241</v>
      </c>
      <c r="U185" s="167" t="s">
        <v>1133</v>
      </c>
      <c r="V185" s="176" t="s">
        <v>1208</v>
      </c>
      <c r="W185" s="676">
        <v>43998</v>
      </c>
      <c r="X185" s="676">
        <v>44101</v>
      </c>
      <c r="Y185" s="88"/>
      <c r="Z185" s="93"/>
      <c r="AA185" s="149">
        <f t="shared" si="16"/>
        <v>44101</v>
      </c>
      <c r="AB185" s="76"/>
      <c r="AC185" s="83"/>
      <c r="AD185" s="80"/>
      <c r="AE185" s="85"/>
      <c r="AF185" s="83"/>
      <c r="AG185" s="83"/>
      <c r="AH185" s="83"/>
      <c r="AI185" s="80"/>
      <c r="AJ185" s="76"/>
      <c r="AK185" s="135"/>
      <c r="AL185" s="86"/>
      <c r="AM185" s="76"/>
      <c r="AN185" s="135"/>
      <c r="AO185" s="83"/>
      <c r="AP185" s="83"/>
      <c r="AQ185" s="80"/>
      <c r="AR185" s="76">
        <v>44043</v>
      </c>
      <c r="AS185" s="135" t="s">
        <v>1227</v>
      </c>
      <c r="AT185" s="206">
        <v>0</v>
      </c>
      <c r="AU185" s="76">
        <v>44066</v>
      </c>
      <c r="AV185" s="219" t="s">
        <v>1228</v>
      </c>
      <c r="AW185" s="93" t="s">
        <v>221</v>
      </c>
      <c r="AX185" s="84">
        <v>0</v>
      </c>
      <c r="AY185" s="80" t="s">
        <v>93</v>
      </c>
      <c r="AZ185" s="85"/>
      <c r="BA185" s="83"/>
      <c r="BB185" s="86"/>
      <c r="BC185" s="76"/>
      <c r="BD185" s="83"/>
      <c r="BE185" s="83"/>
      <c r="BF185" s="83"/>
      <c r="BG185" s="80"/>
      <c r="BH185" s="87"/>
      <c r="BI185" s="88"/>
      <c r="BJ185" s="93" t="s">
        <v>103</v>
      </c>
      <c r="BK185" s="83"/>
      <c r="BL185" s="91"/>
      <c r="BM185" s="92"/>
      <c r="BN185" s="93"/>
      <c r="BO185" s="86"/>
    </row>
    <row r="186" spans="1:67" s="21" customFormat="1" ht="47.25" customHeight="1">
      <c r="B186" s="22">
        <v>115</v>
      </c>
      <c r="C186" s="55">
        <f t="shared" si="17"/>
        <v>180</v>
      </c>
      <c r="D186" s="167" t="s">
        <v>78</v>
      </c>
      <c r="E186" s="78">
        <v>2019</v>
      </c>
      <c r="F186" s="78" t="s">
        <v>556</v>
      </c>
      <c r="G186" s="232">
        <v>43819</v>
      </c>
      <c r="H186" s="237" t="s">
        <v>1242</v>
      </c>
      <c r="I186" s="142"/>
      <c r="J186" s="143"/>
      <c r="K186" s="237" t="s">
        <v>1242</v>
      </c>
      <c r="L186" s="145" t="s">
        <v>81</v>
      </c>
      <c r="M186" s="619" t="s">
        <v>3094</v>
      </c>
      <c r="N186" s="237" t="s">
        <v>1243</v>
      </c>
      <c r="O186" s="233" t="s">
        <v>600</v>
      </c>
      <c r="P186" s="88" t="s">
        <v>85</v>
      </c>
      <c r="Q186" s="237" t="s">
        <v>1244</v>
      </c>
      <c r="R186" s="287"/>
      <c r="S186" s="162">
        <v>1</v>
      </c>
      <c r="T186" s="176" t="s">
        <v>1245</v>
      </c>
      <c r="U186" s="167" t="s">
        <v>1133</v>
      </c>
      <c r="V186" s="176" t="s">
        <v>1208</v>
      </c>
      <c r="W186" s="676">
        <v>43998</v>
      </c>
      <c r="X186" s="676">
        <v>44119</v>
      </c>
      <c r="Y186" s="88"/>
      <c r="Z186" s="93"/>
      <c r="AA186" s="149">
        <f t="shared" si="16"/>
        <v>44119</v>
      </c>
      <c r="AB186" s="76"/>
      <c r="AC186" s="83"/>
      <c r="AD186" s="80"/>
      <c r="AE186" s="85"/>
      <c r="AF186" s="83"/>
      <c r="AG186" s="83"/>
      <c r="AH186" s="83"/>
      <c r="AI186" s="80"/>
      <c r="AJ186" s="76"/>
      <c r="AK186" s="135"/>
      <c r="AL186" s="86"/>
      <c r="AM186" s="76"/>
      <c r="AN186" s="135"/>
      <c r="AO186" s="83"/>
      <c r="AP186" s="83"/>
      <c r="AQ186" s="80"/>
      <c r="AR186" s="76">
        <v>44043</v>
      </c>
      <c r="AS186" s="135" t="s">
        <v>1246</v>
      </c>
      <c r="AT186" s="206">
        <v>0.4</v>
      </c>
      <c r="AU186" s="76">
        <v>44066</v>
      </c>
      <c r="AV186" s="270" t="s">
        <v>1247</v>
      </c>
      <c r="AW186" s="93" t="s">
        <v>221</v>
      </c>
      <c r="AX186" s="84">
        <v>0.4</v>
      </c>
      <c r="AY186" s="80" t="s">
        <v>93</v>
      </c>
      <c r="AZ186" s="85"/>
      <c r="BA186" s="83"/>
      <c r="BB186" s="86"/>
      <c r="BC186" s="76"/>
      <c r="BD186" s="83"/>
      <c r="BE186" s="83"/>
      <c r="BF186" s="83"/>
      <c r="BG186" s="80"/>
      <c r="BH186" s="87"/>
      <c r="BI186" s="88"/>
      <c r="BJ186" s="93" t="s">
        <v>103</v>
      </c>
      <c r="BK186" s="83"/>
      <c r="BL186" s="91"/>
      <c r="BM186" s="92"/>
      <c r="BN186" s="93"/>
      <c r="BO186" s="86"/>
    </row>
    <row r="187" spans="1:67" s="21" customFormat="1" ht="47.25" customHeight="1">
      <c r="B187" s="22">
        <v>116</v>
      </c>
      <c r="C187" s="55">
        <f t="shared" si="17"/>
        <v>181</v>
      </c>
      <c r="D187" s="167" t="s">
        <v>78</v>
      </c>
      <c r="E187" s="78">
        <v>2019</v>
      </c>
      <c r="F187" s="78" t="s">
        <v>556</v>
      </c>
      <c r="G187" s="232">
        <v>43819</v>
      </c>
      <c r="H187" s="237" t="s">
        <v>598</v>
      </c>
      <c r="I187" s="142"/>
      <c r="J187" s="143"/>
      <c r="K187" s="237" t="s">
        <v>598</v>
      </c>
      <c r="L187" s="145" t="s">
        <v>81</v>
      </c>
      <c r="M187" s="619" t="s">
        <v>3095</v>
      </c>
      <c r="N187" s="237" t="s">
        <v>599</v>
      </c>
      <c r="O187" s="233" t="s">
        <v>600</v>
      </c>
      <c r="P187" s="88" t="s">
        <v>85</v>
      </c>
      <c r="Q187" s="237" t="s">
        <v>1248</v>
      </c>
      <c r="R187" s="287"/>
      <c r="S187" s="162">
        <v>1</v>
      </c>
      <c r="T187" s="78" t="s">
        <v>1249</v>
      </c>
      <c r="U187" s="167" t="s">
        <v>1133</v>
      </c>
      <c r="V187" s="176" t="s">
        <v>1208</v>
      </c>
      <c r="W187" s="676">
        <v>43998</v>
      </c>
      <c r="X187" s="676">
        <v>44119</v>
      </c>
      <c r="Y187" s="88"/>
      <c r="Z187" s="93"/>
      <c r="AA187" s="149">
        <f t="shared" si="16"/>
        <v>44119</v>
      </c>
      <c r="AB187" s="76"/>
      <c r="AC187" s="83"/>
      <c r="AD187" s="80"/>
      <c r="AE187" s="85"/>
      <c r="AF187" s="83"/>
      <c r="AG187" s="83"/>
      <c r="AH187" s="83"/>
      <c r="AI187" s="80"/>
      <c r="AJ187" s="76"/>
      <c r="AK187" s="135"/>
      <c r="AL187" s="86"/>
      <c r="AM187" s="76"/>
      <c r="AN187" s="135"/>
      <c r="AO187" s="83"/>
      <c r="AP187" s="83"/>
      <c r="AQ187" s="80"/>
      <c r="AR187" s="76">
        <v>44043</v>
      </c>
      <c r="AS187" s="237" t="s">
        <v>1250</v>
      </c>
      <c r="AT187" s="206">
        <v>0.6</v>
      </c>
      <c r="AU187" s="76">
        <v>44066</v>
      </c>
      <c r="AV187" s="219" t="s">
        <v>1251</v>
      </c>
      <c r="AW187" s="93" t="s">
        <v>221</v>
      </c>
      <c r="AX187" s="84">
        <v>0.4</v>
      </c>
      <c r="AY187" s="80" t="s">
        <v>93</v>
      </c>
      <c r="AZ187" s="85"/>
      <c r="BA187" s="83"/>
      <c r="BB187" s="86"/>
      <c r="BC187" s="76"/>
      <c r="BD187" s="83"/>
      <c r="BE187" s="83"/>
      <c r="BF187" s="83"/>
      <c r="BG187" s="80"/>
      <c r="BH187" s="87"/>
      <c r="BI187" s="88"/>
      <c r="BJ187" s="93" t="s">
        <v>103</v>
      </c>
      <c r="BK187" s="83"/>
      <c r="BL187" s="91"/>
      <c r="BM187" s="92"/>
      <c r="BN187" s="93"/>
      <c r="BO187" s="86"/>
    </row>
    <row r="188" spans="1:67" s="21" customFormat="1" ht="47.25" customHeight="1">
      <c r="B188" s="22">
        <v>117</v>
      </c>
      <c r="C188" s="55">
        <f t="shared" si="17"/>
        <v>182</v>
      </c>
      <c r="D188" s="167" t="s">
        <v>78</v>
      </c>
      <c r="E188" s="78">
        <v>2019</v>
      </c>
      <c r="F188" s="78" t="s">
        <v>556</v>
      </c>
      <c r="G188" s="232">
        <v>43819</v>
      </c>
      <c r="H188" s="237" t="s">
        <v>1252</v>
      </c>
      <c r="I188" s="142"/>
      <c r="J188" s="143"/>
      <c r="K188" s="237" t="s">
        <v>1252</v>
      </c>
      <c r="L188" s="145" t="s">
        <v>81</v>
      </c>
      <c r="M188" s="619" t="s">
        <v>3096</v>
      </c>
      <c r="N188" s="237" t="s">
        <v>1253</v>
      </c>
      <c r="O188" s="233" t="s">
        <v>1254</v>
      </c>
      <c r="P188" s="88" t="s">
        <v>85</v>
      </c>
      <c r="Q188" s="237" t="s">
        <v>1255</v>
      </c>
      <c r="R188" s="285"/>
      <c r="S188" s="162">
        <v>1</v>
      </c>
      <c r="T188" s="78" t="s">
        <v>1256</v>
      </c>
      <c r="U188" s="167" t="s">
        <v>1133</v>
      </c>
      <c r="V188" s="78" t="s">
        <v>1208</v>
      </c>
      <c r="W188" s="676">
        <v>43998</v>
      </c>
      <c r="X188" s="676">
        <v>44119</v>
      </c>
      <c r="Y188" s="88"/>
      <c r="Z188" s="93"/>
      <c r="AA188" s="149">
        <f t="shared" si="16"/>
        <v>44119</v>
      </c>
      <c r="AB188" s="76"/>
      <c r="AC188" s="83"/>
      <c r="AD188" s="80"/>
      <c r="AE188" s="85"/>
      <c r="AF188" s="83"/>
      <c r="AG188" s="83"/>
      <c r="AH188" s="83"/>
      <c r="AI188" s="80"/>
      <c r="AJ188" s="76"/>
      <c r="AK188" s="135"/>
      <c r="AL188" s="86"/>
      <c r="AM188" s="76"/>
      <c r="AN188" s="135"/>
      <c r="AO188" s="83"/>
      <c r="AP188" s="83"/>
      <c r="AQ188" s="80"/>
      <c r="AR188" s="76">
        <v>44043</v>
      </c>
      <c r="AS188" s="108" t="s">
        <v>1257</v>
      </c>
      <c r="AT188" s="206">
        <v>0.4</v>
      </c>
      <c r="AU188" s="76">
        <v>44066</v>
      </c>
      <c r="AV188" s="270" t="s">
        <v>1258</v>
      </c>
      <c r="AW188" s="93" t="s">
        <v>221</v>
      </c>
      <c r="AX188" s="84">
        <v>0.4</v>
      </c>
      <c r="AY188" s="80" t="s">
        <v>93</v>
      </c>
      <c r="AZ188" s="85"/>
      <c r="BA188" s="83"/>
      <c r="BB188" s="86"/>
      <c r="BC188" s="76"/>
      <c r="BD188" s="83"/>
      <c r="BE188" s="83"/>
      <c r="BF188" s="83"/>
      <c r="BG188" s="80"/>
      <c r="BH188" s="87"/>
      <c r="BI188" s="88"/>
      <c r="BJ188" s="93" t="s">
        <v>103</v>
      </c>
      <c r="BK188" s="83"/>
      <c r="BL188" s="91"/>
      <c r="BM188" s="92"/>
      <c r="BN188" s="93"/>
      <c r="BO188" s="86"/>
    </row>
    <row r="189" spans="1:67" s="21" customFormat="1" ht="47.25" customHeight="1">
      <c r="B189" s="22">
        <v>0</v>
      </c>
      <c r="C189" s="55">
        <f t="shared" si="17"/>
        <v>183</v>
      </c>
      <c r="D189" s="167" t="s">
        <v>78</v>
      </c>
      <c r="E189" s="78">
        <v>2019</v>
      </c>
      <c r="F189" s="78" t="s">
        <v>556</v>
      </c>
      <c r="G189" s="232">
        <v>43819</v>
      </c>
      <c r="H189" s="237" t="s">
        <v>1252</v>
      </c>
      <c r="I189" s="142"/>
      <c r="J189" s="143"/>
      <c r="K189" s="237" t="s">
        <v>1252</v>
      </c>
      <c r="L189" s="145" t="s">
        <v>81</v>
      </c>
      <c r="M189" s="619" t="s">
        <v>3097</v>
      </c>
      <c r="N189" s="237" t="s">
        <v>1253</v>
      </c>
      <c r="O189" s="233" t="s">
        <v>1254</v>
      </c>
      <c r="P189" s="88" t="s">
        <v>85</v>
      </c>
      <c r="Q189" s="237" t="s">
        <v>1259</v>
      </c>
      <c r="R189" s="285"/>
      <c r="S189" s="162">
        <v>1</v>
      </c>
      <c r="T189" s="78" t="s">
        <v>1260</v>
      </c>
      <c r="U189" s="167" t="s">
        <v>1133</v>
      </c>
      <c r="V189" s="78" t="s">
        <v>1208</v>
      </c>
      <c r="W189" s="676">
        <v>43998</v>
      </c>
      <c r="X189" s="676">
        <v>44119</v>
      </c>
      <c r="Y189" s="88"/>
      <c r="Z189" s="93"/>
      <c r="AA189" s="149">
        <f t="shared" si="16"/>
        <v>44119</v>
      </c>
      <c r="AB189" s="76"/>
      <c r="AC189" s="83"/>
      <c r="AD189" s="80"/>
      <c r="AE189" s="85"/>
      <c r="AF189" s="83"/>
      <c r="AG189" s="83"/>
      <c r="AH189" s="83"/>
      <c r="AI189" s="80"/>
      <c r="AJ189" s="76"/>
      <c r="AK189" s="135"/>
      <c r="AL189" s="86"/>
      <c r="AM189" s="76"/>
      <c r="AN189" s="135"/>
      <c r="AO189" s="83"/>
      <c r="AP189" s="83"/>
      <c r="AQ189" s="80"/>
      <c r="AR189" s="76">
        <v>44043</v>
      </c>
      <c r="AS189" s="108" t="s">
        <v>1261</v>
      </c>
      <c r="AT189" s="206">
        <v>0.6</v>
      </c>
      <c r="AU189" s="76">
        <v>44066</v>
      </c>
      <c r="AV189" s="270" t="s">
        <v>1258</v>
      </c>
      <c r="AW189" s="93" t="s">
        <v>221</v>
      </c>
      <c r="AX189" s="84">
        <v>0.6</v>
      </c>
      <c r="AY189" s="80" t="s">
        <v>93</v>
      </c>
      <c r="AZ189" s="85"/>
      <c r="BA189" s="83"/>
      <c r="BB189" s="86"/>
      <c r="BC189" s="76"/>
      <c r="BD189" s="83"/>
      <c r="BE189" s="83"/>
      <c r="BF189" s="83"/>
      <c r="BG189" s="80"/>
      <c r="BH189" s="87"/>
      <c r="BI189" s="88"/>
      <c r="BJ189" s="93" t="s">
        <v>103</v>
      </c>
      <c r="BK189" s="83"/>
      <c r="BL189" s="91"/>
      <c r="BM189" s="92"/>
      <c r="BN189" s="93"/>
      <c r="BO189" s="86"/>
    </row>
    <row r="190" spans="1:67" s="21" customFormat="1" ht="47.25" customHeight="1">
      <c r="B190" s="22">
        <v>0</v>
      </c>
      <c r="C190" s="55">
        <f t="shared" si="17"/>
        <v>184</v>
      </c>
      <c r="D190" s="167" t="s">
        <v>78</v>
      </c>
      <c r="E190" s="78">
        <v>2019</v>
      </c>
      <c r="F190" s="78" t="s">
        <v>556</v>
      </c>
      <c r="G190" s="232">
        <v>43819</v>
      </c>
      <c r="H190" s="237" t="s">
        <v>1252</v>
      </c>
      <c r="I190" s="142"/>
      <c r="J190" s="143"/>
      <c r="K190" s="237" t="s">
        <v>1252</v>
      </c>
      <c r="L190" s="145" t="s">
        <v>81</v>
      </c>
      <c r="M190" s="619" t="s">
        <v>3097</v>
      </c>
      <c r="N190" s="237" t="s">
        <v>1253</v>
      </c>
      <c r="O190" s="233" t="s">
        <v>1254</v>
      </c>
      <c r="P190" s="88" t="s">
        <v>85</v>
      </c>
      <c r="Q190" s="237" t="s">
        <v>1262</v>
      </c>
      <c r="R190" s="285"/>
      <c r="S190" s="161">
        <v>1</v>
      </c>
      <c r="T190" s="78" t="s">
        <v>1263</v>
      </c>
      <c r="U190" s="167" t="s">
        <v>1133</v>
      </c>
      <c r="V190" s="78" t="s">
        <v>1208</v>
      </c>
      <c r="W190" s="676">
        <v>43998</v>
      </c>
      <c r="X190" s="676">
        <v>44119</v>
      </c>
      <c r="Y190" s="88"/>
      <c r="Z190" s="93"/>
      <c r="AA190" s="149">
        <f t="shared" si="16"/>
        <v>44119</v>
      </c>
      <c r="AB190" s="76"/>
      <c r="AC190" s="83"/>
      <c r="AD190" s="80"/>
      <c r="AE190" s="85"/>
      <c r="AF190" s="83"/>
      <c r="AG190" s="83"/>
      <c r="AH190" s="83"/>
      <c r="AI190" s="80"/>
      <c r="AJ190" s="76"/>
      <c r="AK190" s="135"/>
      <c r="AL190" s="86"/>
      <c r="AM190" s="76"/>
      <c r="AN190" s="135"/>
      <c r="AO190" s="83"/>
      <c r="AP190" s="83"/>
      <c r="AQ190" s="80"/>
      <c r="AR190" s="76">
        <v>44043</v>
      </c>
      <c r="AS190" s="108" t="s">
        <v>1264</v>
      </c>
      <c r="AT190" s="206">
        <v>1</v>
      </c>
      <c r="AU190" s="76">
        <v>44066</v>
      </c>
      <c r="AV190" s="270" t="s">
        <v>1265</v>
      </c>
      <c r="AW190" s="93" t="s">
        <v>221</v>
      </c>
      <c r="AX190" s="84">
        <v>1</v>
      </c>
      <c r="AY190" s="80" t="s">
        <v>100</v>
      </c>
      <c r="AZ190" s="85"/>
      <c r="BA190" s="83"/>
      <c r="BB190" s="86"/>
      <c r="BC190" s="76"/>
      <c r="BD190" s="83"/>
      <c r="BE190" s="83"/>
      <c r="BF190" s="83"/>
      <c r="BG190" s="80"/>
      <c r="BH190" s="87"/>
      <c r="BI190" s="88"/>
      <c r="BJ190" s="93" t="s">
        <v>103</v>
      </c>
      <c r="BK190" s="83"/>
      <c r="BL190" s="91"/>
      <c r="BM190" s="92"/>
      <c r="BN190" s="93"/>
      <c r="BO190" s="86"/>
    </row>
    <row r="191" spans="1:67" s="113" customFormat="1" ht="47.25" customHeight="1">
      <c r="A191" s="21"/>
      <c r="B191" s="22">
        <v>118</v>
      </c>
      <c r="C191" s="55">
        <f t="shared" si="17"/>
        <v>185</v>
      </c>
      <c r="D191" s="288" t="s">
        <v>78</v>
      </c>
      <c r="E191" s="78">
        <v>2019</v>
      </c>
      <c r="F191" s="78" t="s">
        <v>556</v>
      </c>
      <c r="G191" s="232">
        <v>43819</v>
      </c>
      <c r="H191" s="237" t="s">
        <v>1266</v>
      </c>
      <c r="I191" s="142"/>
      <c r="J191" s="143"/>
      <c r="K191" s="237" t="s">
        <v>1266</v>
      </c>
      <c r="L191" s="289" t="s">
        <v>81</v>
      </c>
      <c r="M191" s="108" t="s">
        <v>3098</v>
      </c>
      <c r="N191" s="237" t="s">
        <v>1253</v>
      </c>
      <c r="O191" s="237" t="s">
        <v>1254</v>
      </c>
      <c r="P191" s="88" t="s">
        <v>85</v>
      </c>
      <c r="Q191" s="237" t="s">
        <v>1267</v>
      </c>
      <c r="R191" s="290"/>
      <c r="S191" s="162">
        <v>1</v>
      </c>
      <c r="T191" s="78" t="s">
        <v>1268</v>
      </c>
      <c r="U191" s="167" t="s">
        <v>1133</v>
      </c>
      <c r="V191" s="176" t="s">
        <v>1208</v>
      </c>
      <c r="W191" s="676">
        <v>43998</v>
      </c>
      <c r="X191" s="676">
        <v>44119</v>
      </c>
      <c r="Y191" s="88"/>
      <c r="Z191" s="93"/>
      <c r="AA191" s="149">
        <f t="shared" si="16"/>
        <v>44119</v>
      </c>
      <c r="AB191" s="76"/>
      <c r="AC191" s="83"/>
      <c r="AD191" s="80"/>
      <c r="AE191" s="85"/>
      <c r="AF191" s="83"/>
      <c r="AG191" s="83"/>
      <c r="AH191" s="83"/>
      <c r="AI191" s="80"/>
      <c r="AJ191" s="76"/>
      <c r="AK191" s="135"/>
      <c r="AL191" s="86"/>
      <c r="AM191" s="76"/>
      <c r="AN191" s="135"/>
      <c r="AO191" s="83"/>
      <c r="AP191" s="83"/>
      <c r="AQ191" s="80"/>
      <c r="AR191" s="76">
        <v>44043</v>
      </c>
      <c r="AS191" s="237" t="s">
        <v>1269</v>
      </c>
      <c r="AT191" s="206">
        <v>0.6</v>
      </c>
      <c r="AU191" s="76">
        <v>44066</v>
      </c>
      <c r="AV191" s="219" t="s">
        <v>1270</v>
      </c>
      <c r="AW191" s="93" t="s">
        <v>221</v>
      </c>
      <c r="AX191" s="84">
        <v>0.4</v>
      </c>
      <c r="AY191" s="80" t="s">
        <v>93</v>
      </c>
      <c r="AZ191" s="85"/>
      <c r="BA191" s="83"/>
      <c r="BB191" s="86"/>
      <c r="BC191" s="76"/>
      <c r="BD191" s="83"/>
      <c r="BE191" s="83"/>
      <c r="BF191" s="83"/>
      <c r="BG191" s="80"/>
      <c r="BH191" s="87"/>
      <c r="BI191" s="88"/>
      <c r="BJ191" s="93" t="s">
        <v>103</v>
      </c>
      <c r="BK191" s="83"/>
      <c r="BL191" s="91"/>
      <c r="BM191" s="92"/>
      <c r="BN191" s="93"/>
      <c r="BO191" s="86"/>
    </row>
    <row r="192" spans="1:67" s="113" customFormat="1" ht="47.25" customHeight="1">
      <c r="A192" s="21"/>
      <c r="B192" s="22">
        <v>0</v>
      </c>
      <c r="C192" s="55">
        <f t="shared" si="17"/>
        <v>186</v>
      </c>
      <c r="D192" s="288" t="s">
        <v>78</v>
      </c>
      <c r="E192" s="78">
        <v>2019</v>
      </c>
      <c r="F192" s="78" t="s">
        <v>556</v>
      </c>
      <c r="G192" s="232">
        <v>43819</v>
      </c>
      <c r="H192" s="237" t="s">
        <v>1266</v>
      </c>
      <c r="I192" s="142"/>
      <c r="J192" s="143"/>
      <c r="K192" s="237" t="s">
        <v>1266</v>
      </c>
      <c r="L192" s="289" t="s">
        <v>81</v>
      </c>
      <c r="M192" s="108" t="s">
        <v>3099</v>
      </c>
      <c r="N192" s="237" t="s">
        <v>1253</v>
      </c>
      <c r="O192" s="237" t="s">
        <v>1254</v>
      </c>
      <c r="P192" s="88" t="s">
        <v>85</v>
      </c>
      <c r="Q192" s="620" t="s">
        <v>1271</v>
      </c>
      <c r="R192" s="290"/>
      <c r="S192" s="162">
        <v>1</v>
      </c>
      <c r="T192" s="291" t="s">
        <v>1272</v>
      </c>
      <c r="U192" s="167" t="s">
        <v>1133</v>
      </c>
      <c r="V192" s="176" t="s">
        <v>1208</v>
      </c>
      <c r="W192" s="676">
        <v>43998</v>
      </c>
      <c r="X192" s="676">
        <v>44150</v>
      </c>
      <c r="Y192" s="88"/>
      <c r="Z192" s="93"/>
      <c r="AA192" s="149">
        <f t="shared" si="16"/>
        <v>44150</v>
      </c>
      <c r="AB192" s="76"/>
      <c r="AC192" s="83"/>
      <c r="AD192" s="80"/>
      <c r="AE192" s="85"/>
      <c r="AF192" s="83"/>
      <c r="AG192" s="83"/>
      <c r="AH192" s="83"/>
      <c r="AI192" s="80"/>
      <c r="AJ192" s="76"/>
      <c r="AK192" s="135"/>
      <c r="AL192" s="86"/>
      <c r="AM192" s="76"/>
      <c r="AN192" s="135"/>
      <c r="AO192" s="83"/>
      <c r="AP192" s="83"/>
      <c r="AQ192" s="80"/>
      <c r="AR192" s="76">
        <v>44043</v>
      </c>
      <c r="AS192" s="237" t="s">
        <v>1273</v>
      </c>
      <c r="AT192" s="206">
        <v>1</v>
      </c>
      <c r="AU192" s="76">
        <v>44066</v>
      </c>
      <c r="AV192" s="219" t="s">
        <v>1274</v>
      </c>
      <c r="AW192" s="93" t="s">
        <v>221</v>
      </c>
      <c r="AX192" s="84">
        <v>1</v>
      </c>
      <c r="AY192" s="80" t="s">
        <v>100</v>
      </c>
      <c r="AZ192" s="85"/>
      <c r="BA192" s="83"/>
      <c r="BB192" s="86"/>
      <c r="BC192" s="76"/>
      <c r="BD192" s="83"/>
      <c r="BE192" s="83"/>
      <c r="BF192" s="83"/>
      <c r="BG192" s="80"/>
      <c r="BH192" s="87"/>
      <c r="BI192" s="88"/>
      <c r="BJ192" s="93" t="s">
        <v>103</v>
      </c>
      <c r="BK192" s="83"/>
      <c r="BL192" s="91"/>
      <c r="BM192" s="92"/>
      <c r="BN192" s="93"/>
      <c r="BO192" s="86"/>
    </row>
    <row r="193" spans="1:67" s="113" customFormat="1" ht="47.25" customHeight="1">
      <c r="A193" s="21"/>
      <c r="B193" s="22">
        <v>119</v>
      </c>
      <c r="C193" s="55">
        <f t="shared" si="17"/>
        <v>187</v>
      </c>
      <c r="D193" s="167" t="s">
        <v>78</v>
      </c>
      <c r="E193" s="78">
        <v>2019</v>
      </c>
      <c r="F193" s="78" t="s">
        <v>556</v>
      </c>
      <c r="G193" s="232">
        <v>43819</v>
      </c>
      <c r="H193" s="237" t="s">
        <v>603</v>
      </c>
      <c r="I193" s="142"/>
      <c r="J193" s="143"/>
      <c r="K193" s="237" t="s">
        <v>603</v>
      </c>
      <c r="L193" s="145" t="s">
        <v>81</v>
      </c>
      <c r="M193" s="621" t="s">
        <v>1275</v>
      </c>
      <c r="N193" s="237" t="s">
        <v>1243</v>
      </c>
      <c r="O193" s="237" t="s">
        <v>1276</v>
      </c>
      <c r="P193" s="88" t="s">
        <v>85</v>
      </c>
      <c r="Q193" s="237" t="s">
        <v>1277</v>
      </c>
      <c r="R193" s="159"/>
      <c r="S193" s="175">
        <v>1</v>
      </c>
      <c r="T193" s="293" t="s">
        <v>1278</v>
      </c>
      <c r="U193" s="167" t="s">
        <v>1133</v>
      </c>
      <c r="V193" s="176" t="s">
        <v>1208</v>
      </c>
      <c r="W193" s="676">
        <v>43998</v>
      </c>
      <c r="X193" s="676">
        <v>44150</v>
      </c>
      <c r="Y193" s="88"/>
      <c r="Z193" s="93"/>
      <c r="AA193" s="149">
        <f t="shared" si="16"/>
        <v>44150</v>
      </c>
      <c r="AB193" s="76"/>
      <c r="AC193" s="83"/>
      <c r="AD193" s="80"/>
      <c r="AE193" s="85"/>
      <c r="AF193" s="83"/>
      <c r="AG193" s="83"/>
      <c r="AH193" s="83"/>
      <c r="AI193" s="80"/>
      <c r="AJ193" s="76"/>
      <c r="AK193" s="135"/>
      <c r="AL193" s="86"/>
      <c r="AM193" s="76"/>
      <c r="AN193" s="135"/>
      <c r="AO193" s="83"/>
      <c r="AP193" s="83"/>
      <c r="AQ193" s="80"/>
      <c r="AR193" s="76">
        <v>44043</v>
      </c>
      <c r="AS193" s="135" t="s">
        <v>1279</v>
      </c>
      <c r="AT193" s="206">
        <v>0</v>
      </c>
      <c r="AU193" s="76">
        <v>44066</v>
      </c>
      <c r="AV193" s="219" t="s">
        <v>1228</v>
      </c>
      <c r="AW193" s="93" t="s">
        <v>221</v>
      </c>
      <c r="AX193" s="84">
        <v>0</v>
      </c>
      <c r="AY193" s="80" t="s">
        <v>93</v>
      </c>
      <c r="AZ193" s="85"/>
      <c r="BA193" s="83"/>
      <c r="BB193" s="86"/>
      <c r="BC193" s="76"/>
      <c r="BD193" s="83"/>
      <c r="BE193" s="83"/>
      <c r="BF193" s="83"/>
      <c r="BG193" s="80"/>
      <c r="BH193" s="87"/>
      <c r="BI193" s="88"/>
      <c r="BJ193" s="93" t="s">
        <v>103</v>
      </c>
      <c r="BK193" s="83"/>
      <c r="BL193" s="91"/>
      <c r="BM193" s="92"/>
      <c r="BN193" s="93"/>
      <c r="BO193" s="86"/>
    </row>
    <row r="194" spans="1:67" s="113" customFormat="1" ht="47.25" customHeight="1">
      <c r="A194" s="21"/>
      <c r="B194" s="22">
        <v>0</v>
      </c>
      <c r="C194" s="55">
        <f t="shared" si="17"/>
        <v>188</v>
      </c>
      <c r="D194" s="167" t="s">
        <v>78</v>
      </c>
      <c r="E194" s="78">
        <v>2019</v>
      </c>
      <c r="F194" s="78" t="s">
        <v>556</v>
      </c>
      <c r="G194" s="232">
        <v>43819</v>
      </c>
      <c r="H194" s="237" t="s">
        <v>603</v>
      </c>
      <c r="I194" s="142"/>
      <c r="J194" s="143"/>
      <c r="K194" s="237" t="s">
        <v>603</v>
      </c>
      <c r="L194" s="145" t="s">
        <v>81</v>
      </c>
      <c r="M194" s="621" t="s">
        <v>3100</v>
      </c>
      <c r="N194" s="237" t="s">
        <v>1243</v>
      </c>
      <c r="O194" s="237" t="s">
        <v>1276</v>
      </c>
      <c r="P194" s="88" t="s">
        <v>85</v>
      </c>
      <c r="Q194" s="237" t="s">
        <v>1280</v>
      </c>
      <c r="R194" s="290"/>
      <c r="S194" s="175">
        <v>1</v>
      </c>
      <c r="T194" s="293" t="s">
        <v>1281</v>
      </c>
      <c r="U194" s="167" t="s">
        <v>1133</v>
      </c>
      <c r="V194" s="89" t="s">
        <v>1208</v>
      </c>
      <c r="W194" s="676">
        <v>43998</v>
      </c>
      <c r="X194" s="676">
        <v>44150</v>
      </c>
      <c r="Y194" s="88"/>
      <c r="Z194" s="93"/>
      <c r="AA194" s="149">
        <f t="shared" si="16"/>
        <v>44150</v>
      </c>
      <c r="AB194" s="76"/>
      <c r="AC194" s="83"/>
      <c r="AD194" s="80"/>
      <c r="AE194" s="85"/>
      <c r="AF194" s="83"/>
      <c r="AG194" s="83"/>
      <c r="AH194" s="83"/>
      <c r="AI194" s="80"/>
      <c r="AJ194" s="76"/>
      <c r="AK194" s="135"/>
      <c r="AL194" s="86"/>
      <c r="AM194" s="76"/>
      <c r="AN194" s="135"/>
      <c r="AO194" s="83"/>
      <c r="AP194" s="83"/>
      <c r="AQ194" s="80"/>
      <c r="AR194" s="76">
        <v>44043</v>
      </c>
      <c r="AS194" s="135" t="s">
        <v>1279</v>
      </c>
      <c r="AT194" s="206" t="s">
        <v>1282</v>
      </c>
      <c r="AU194" s="76">
        <v>44066</v>
      </c>
      <c r="AV194" s="219" t="s">
        <v>1228</v>
      </c>
      <c r="AW194" s="93" t="s">
        <v>221</v>
      </c>
      <c r="AX194" s="84">
        <v>0</v>
      </c>
      <c r="AY194" s="80" t="s">
        <v>93</v>
      </c>
      <c r="AZ194" s="85"/>
      <c r="BA194" s="83"/>
      <c r="BB194" s="86"/>
      <c r="BC194" s="76"/>
      <c r="BD194" s="83"/>
      <c r="BE194" s="83"/>
      <c r="BF194" s="83"/>
      <c r="BG194" s="80"/>
      <c r="BH194" s="87"/>
      <c r="BI194" s="88"/>
      <c r="BJ194" s="93" t="s">
        <v>103</v>
      </c>
      <c r="BK194" s="83"/>
      <c r="BL194" s="91"/>
      <c r="BM194" s="92"/>
      <c r="BN194" s="93"/>
      <c r="BO194" s="86"/>
    </row>
    <row r="195" spans="1:67" s="113" customFormat="1" ht="47.25" customHeight="1">
      <c r="A195" s="21"/>
      <c r="B195" s="22">
        <v>0</v>
      </c>
      <c r="C195" s="55">
        <f t="shared" si="17"/>
        <v>189</v>
      </c>
      <c r="D195" s="167" t="s">
        <v>78</v>
      </c>
      <c r="E195" s="78">
        <v>2019</v>
      </c>
      <c r="F195" s="78" t="s">
        <v>556</v>
      </c>
      <c r="G195" s="232">
        <v>43819</v>
      </c>
      <c r="H195" s="237" t="s">
        <v>603</v>
      </c>
      <c r="I195" s="142"/>
      <c r="J195" s="143"/>
      <c r="K195" s="237" t="s">
        <v>603</v>
      </c>
      <c r="L195" s="289" t="s">
        <v>81</v>
      </c>
      <c r="M195" s="108" t="s">
        <v>3101</v>
      </c>
      <c r="N195" s="620" t="s">
        <v>1243</v>
      </c>
      <c r="O195" s="622" t="s">
        <v>1276</v>
      </c>
      <c r="P195" s="294" t="s">
        <v>85</v>
      </c>
      <c r="Q195" s="237" t="s">
        <v>1283</v>
      </c>
      <c r="R195" s="295"/>
      <c r="S195" s="79">
        <v>1</v>
      </c>
      <c r="T195" s="296" t="s">
        <v>1284</v>
      </c>
      <c r="U195" s="167" t="s">
        <v>1133</v>
      </c>
      <c r="V195" s="89" t="s">
        <v>1208</v>
      </c>
      <c r="W195" s="676">
        <v>43998</v>
      </c>
      <c r="X195" s="676">
        <v>44150</v>
      </c>
      <c r="Y195" s="88"/>
      <c r="Z195" s="93"/>
      <c r="AA195" s="149">
        <f t="shared" si="16"/>
        <v>44150</v>
      </c>
      <c r="AB195" s="76"/>
      <c r="AC195" s="83"/>
      <c r="AD195" s="80"/>
      <c r="AE195" s="85"/>
      <c r="AF195" s="83"/>
      <c r="AG195" s="83"/>
      <c r="AH195" s="83"/>
      <c r="AI195" s="80"/>
      <c r="AJ195" s="76"/>
      <c r="AK195" s="135"/>
      <c r="AL195" s="86"/>
      <c r="AM195" s="76"/>
      <c r="AN195" s="135"/>
      <c r="AO195" s="83"/>
      <c r="AP195" s="83"/>
      <c r="AQ195" s="80"/>
      <c r="AR195" s="76">
        <v>44043</v>
      </c>
      <c r="AS195" s="237" t="s">
        <v>1285</v>
      </c>
      <c r="AT195" s="206">
        <v>1</v>
      </c>
      <c r="AU195" s="76">
        <v>44066</v>
      </c>
      <c r="AV195" s="219" t="s">
        <v>1238</v>
      </c>
      <c r="AW195" s="93" t="s">
        <v>221</v>
      </c>
      <c r="AX195" s="84">
        <v>0.5</v>
      </c>
      <c r="AY195" s="80" t="s">
        <v>100</v>
      </c>
      <c r="AZ195" s="85"/>
      <c r="BA195" s="83"/>
      <c r="BB195" s="86"/>
      <c r="BC195" s="76"/>
      <c r="BD195" s="83"/>
      <c r="BE195" s="83"/>
      <c r="BF195" s="83"/>
      <c r="BG195" s="80"/>
      <c r="BH195" s="87"/>
      <c r="BI195" s="88"/>
      <c r="BJ195" s="93" t="s">
        <v>103</v>
      </c>
      <c r="BK195" s="83"/>
      <c r="BL195" s="91"/>
      <c r="BM195" s="92"/>
      <c r="BN195" s="93"/>
      <c r="BO195" s="86"/>
    </row>
    <row r="196" spans="1:67" s="113" customFormat="1" ht="47.25" customHeight="1">
      <c r="A196" s="21"/>
      <c r="B196" s="22">
        <v>120</v>
      </c>
      <c r="C196" s="55">
        <f t="shared" si="17"/>
        <v>190</v>
      </c>
      <c r="D196" s="148" t="s">
        <v>78</v>
      </c>
      <c r="E196" s="78">
        <v>2019</v>
      </c>
      <c r="F196" s="78" t="s">
        <v>556</v>
      </c>
      <c r="G196" s="232">
        <v>43819</v>
      </c>
      <c r="H196" s="237" t="s">
        <v>1286</v>
      </c>
      <c r="I196" s="142"/>
      <c r="J196" s="143"/>
      <c r="K196" s="237" t="s">
        <v>1286</v>
      </c>
      <c r="L196" s="145" t="s">
        <v>81</v>
      </c>
      <c r="M196" s="108" t="s">
        <v>3102</v>
      </c>
      <c r="N196" s="237" t="s">
        <v>1287</v>
      </c>
      <c r="O196" s="622" t="s">
        <v>605</v>
      </c>
      <c r="P196" s="623" t="s">
        <v>85</v>
      </c>
      <c r="Q196" s="237" t="s">
        <v>1288</v>
      </c>
      <c r="R196" s="609"/>
      <c r="S196" s="624">
        <v>1</v>
      </c>
      <c r="T196" s="611" t="s">
        <v>1289</v>
      </c>
      <c r="U196" s="148" t="s">
        <v>1133</v>
      </c>
      <c r="V196" s="197" t="s">
        <v>1208</v>
      </c>
      <c r="W196" s="676">
        <v>43998</v>
      </c>
      <c r="X196" s="676">
        <v>44101</v>
      </c>
      <c r="Y196" s="88"/>
      <c r="Z196" s="93"/>
      <c r="AA196" s="149">
        <f t="shared" ref="AA196:AA259" si="19">IF(X196="","",(X196+Z196))</f>
        <v>44101</v>
      </c>
      <c r="AB196" s="76"/>
      <c r="AC196" s="83"/>
      <c r="AD196" s="80"/>
      <c r="AE196" s="85"/>
      <c r="AF196" s="83"/>
      <c r="AG196" s="83"/>
      <c r="AH196" s="83"/>
      <c r="AI196" s="80"/>
      <c r="AJ196" s="76"/>
      <c r="AK196" s="135"/>
      <c r="AL196" s="86"/>
      <c r="AM196" s="76"/>
      <c r="AN196" s="135"/>
      <c r="AO196" s="83"/>
      <c r="AP196" s="83"/>
      <c r="AQ196" s="80"/>
      <c r="AR196" s="76">
        <v>44043</v>
      </c>
      <c r="AS196" s="81" t="s">
        <v>1290</v>
      </c>
      <c r="AT196" s="206">
        <v>0.1</v>
      </c>
      <c r="AU196" s="76">
        <v>44066</v>
      </c>
      <c r="AV196" s="270" t="s">
        <v>1291</v>
      </c>
      <c r="AW196" s="93" t="s">
        <v>221</v>
      </c>
      <c r="AX196" s="84">
        <v>0.1</v>
      </c>
      <c r="AY196" s="80" t="s">
        <v>93</v>
      </c>
      <c r="AZ196" s="85"/>
      <c r="BA196" s="83"/>
      <c r="BB196" s="86"/>
      <c r="BC196" s="76"/>
      <c r="BD196" s="83"/>
      <c r="BE196" s="83"/>
      <c r="BF196" s="83"/>
      <c r="BG196" s="80"/>
      <c r="BH196" s="87"/>
      <c r="BI196" s="88"/>
      <c r="BJ196" s="93" t="s">
        <v>103</v>
      </c>
      <c r="BK196" s="83"/>
      <c r="BL196" s="91"/>
      <c r="BM196" s="92"/>
      <c r="BN196" s="93"/>
      <c r="BO196" s="86"/>
    </row>
    <row r="197" spans="1:67" s="113" customFormat="1" ht="47.25" customHeight="1">
      <c r="A197" s="21"/>
      <c r="B197" s="22">
        <v>121</v>
      </c>
      <c r="C197" s="55">
        <f t="shared" si="17"/>
        <v>191</v>
      </c>
      <c r="D197" s="148" t="s">
        <v>78</v>
      </c>
      <c r="E197" s="78">
        <v>2019</v>
      </c>
      <c r="F197" s="78" t="s">
        <v>556</v>
      </c>
      <c r="G197" s="232">
        <v>43819</v>
      </c>
      <c r="H197" s="237" t="s">
        <v>1000</v>
      </c>
      <c r="I197" s="142"/>
      <c r="J197" s="143"/>
      <c r="K197" s="237" t="s">
        <v>1000</v>
      </c>
      <c r="L197" s="145" t="s">
        <v>107</v>
      </c>
      <c r="M197" s="621" t="s">
        <v>3084</v>
      </c>
      <c r="N197" s="625" t="s">
        <v>1001</v>
      </c>
      <c r="O197" s="622" t="s">
        <v>1002</v>
      </c>
      <c r="P197" s="623" t="s">
        <v>85</v>
      </c>
      <c r="Q197" s="226" t="s">
        <v>1292</v>
      </c>
      <c r="R197" s="626"/>
      <c r="S197" s="624">
        <v>1</v>
      </c>
      <c r="T197" s="611" t="s">
        <v>1293</v>
      </c>
      <c r="U197" s="148" t="s">
        <v>1133</v>
      </c>
      <c r="V197" s="197" t="s">
        <v>1208</v>
      </c>
      <c r="W197" s="676">
        <v>43998</v>
      </c>
      <c r="X197" s="676">
        <v>44101</v>
      </c>
      <c r="Y197" s="88"/>
      <c r="Z197" s="93"/>
      <c r="AA197" s="149">
        <f t="shared" si="19"/>
        <v>44101</v>
      </c>
      <c r="AB197" s="76"/>
      <c r="AC197" s="83"/>
      <c r="AD197" s="80"/>
      <c r="AE197" s="85"/>
      <c r="AF197" s="83"/>
      <c r="AG197" s="83"/>
      <c r="AH197" s="83"/>
      <c r="AI197" s="80"/>
      <c r="AJ197" s="76"/>
      <c r="AK197" s="135"/>
      <c r="AL197" s="86"/>
      <c r="AM197" s="76"/>
      <c r="AN197" s="135"/>
      <c r="AO197" s="83"/>
      <c r="AP197" s="83"/>
      <c r="AQ197" s="80"/>
      <c r="AR197" s="76">
        <v>44043</v>
      </c>
      <c r="AS197" s="135" t="s">
        <v>1294</v>
      </c>
      <c r="AT197" s="206">
        <v>1</v>
      </c>
      <c r="AU197" s="76">
        <v>44066</v>
      </c>
      <c r="AV197" s="219" t="s">
        <v>1228</v>
      </c>
      <c r="AW197" s="93" t="s">
        <v>221</v>
      </c>
      <c r="AX197" s="84">
        <v>0</v>
      </c>
      <c r="AY197" s="80" t="s">
        <v>93</v>
      </c>
      <c r="AZ197" s="85"/>
      <c r="BA197" s="83"/>
      <c r="BB197" s="86"/>
      <c r="BC197" s="76"/>
      <c r="BD197" s="83"/>
      <c r="BE197" s="83"/>
      <c r="BF197" s="83"/>
      <c r="BG197" s="80"/>
      <c r="BH197" s="87"/>
      <c r="BI197" s="88"/>
      <c r="BJ197" s="93" t="s">
        <v>103</v>
      </c>
      <c r="BK197" s="83"/>
      <c r="BL197" s="91"/>
      <c r="BM197" s="92"/>
      <c r="BN197" s="93"/>
      <c r="BO197" s="86"/>
    </row>
    <row r="198" spans="1:67" s="113" customFormat="1" ht="47.25" customHeight="1">
      <c r="A198" s="21"/>
      <c r="B198" s="22">
        <v>0</v>
      </c>
      <c r="C198" s="55">
        <f t="shared" si="17"/>
        <v>192</v>
      </c>
      <c r="D198" s="148" t="s">
        <v>78</v>
      </c>
      <c r="E198" s="78">
        <v>2019</v>
      </c>
      <c r="F198" s="78" t="s">
        <v>556</v>
      </c>
      <c r="G198" s="232">
        <v>43819</v>
      </c>
      <c r="H198" s="237" t="s">
        <v>1000</v>
      </c>
      <c r="I198" s="142"/>
      <c r="J198" s="143"/>
      <c r="K198" s="237" t="s">
        <v>1000</v>
      </c>
      <c r="L198" s="145" t="s">
        <v>107</v>
      </c>
      <c r="M198" s="108" t="s">
        <v>3084</v>
      </c>
      <c r="N198" s="108" t="s">
        <v>1001</v>
      </c>
      <c r="O198" s="237" t="s">
        <v>1002</v>
      </c>
      <c r="P198" s="608" t="s">
        <v>85</v>
      </c>
      <c r="Q198" s="226" t="s">
        <v>1295</v>
      </c>
      <c r="R198" s="609"/>
      <c r="S198" s="624">
        <v>1</v>
      </c>
      <c r="T198" s="611" t="s">
        <v>1296</v>
      </c>
      <c r="U198" s="148" t="s">
        <v>1133</v>
      </c>
      <c r="V198" s="197" t="s">
        <v>1208</v>
      </c>
      <c r="W198" s="676">
        <v>43998</v>
      </c>
      <c r="X198" s="676">
        <v>44101</v>
      </c>
      <c r="Y198" s="88"/>
      <c r="Z198" s="93"/>
      <c r="AA198" s="149">
        <f t="shared" si="19"/>
        <v>44101</v>
      </c>
      <c r="AB198" s="76"/>
      <c r="AC198" s="83"/>
      <c r="AD198" s="80"/>
      <c r="AE198" s="85"/>
      <c r="AF198" s="83"/>
      <c r="AG198" s="83"/>
      <c r="AH198" s="83"/>
      <c r="AI198" s="80"/>
      <c r="AJ198" s="76"/>
      <c r="AK198" s="135"/>
      <c r="AL198" s="86"/>
      <c r="AM198" s="76"/>
      <c r="AN198" s="135"/>
      <c r="AO198" s="83"/>
      <c r="AP198" s="83"/>
      <c r="AQ198" s="80"/>
      <c r="AR198" s="76">
        <v>44043</v>
      </c>
      <c r="AS198" s="627" t="s">
        <v>1297</v>
      </c>
      <c r="AT198" s="206">
        <v>1</v>
      </c>
      <c r="AU198" s="76">
        <v>44066</v>
      </c>
      <c r="AV198" s="146" t="s">
        <v>1298</v>
      </c>
      <c r="AW198" s="93" t="s">
        <v>221</v>
      </c>
      <c r="AX198" s="84">
        <v>1</v>
      </c>
      <c r="AY198" s="80" t="s">
        <v>100</v>
      </c>
      <c r="AZ198" s="85"/>
      <c r="BA198" s="83"/>
      <c r="BB198" s="86"/>
      <c r="BC198" s="76"/>
      <c r="BD198" s="83"/>
      <c r="BE198" s="83"/>
      <c r="BF198" s="83"/>
      <c r="BG198" s="80"/>
      <c r="BH198" s="87"/>
      <c r="BI198" s="88"/>
      <c r="BJ198" s="93" t="s">
        <v>103</v>
      </c>
      <c r="BK198" s="83"/>
      <c r="BL198" s="91"/>
      <c r="BM198" s="92"/>
      <c r="BN198" s="93"/>
      <c r="BO198" s="86"/>
    </row>
    <row r="199" spans="1:67" s="113" customFormat="1" ht="57" customHeight="1">
      <c r="A199" s="21"/>
      <c r="B199" s="22">
        <v>122</v>
      </c>
      <c r="C199" s="55">
        <f t="shared" si="17"/>
        <v>193</v>
      </c>
      <c r="D199" s="148" t="s">
        <v>78</v>
      </c>
      <c r="E199" s="78">
        <v>2019</v>
      </c>
      <c r="F199" s="78" t="s">
        <v>556</v>
      </c>
      <c r="G199" s="232">
        <v>43819</v>
      </c>
      <c r="H199" s="237" t="s">
        <v>1299</v>
      </c>
      <c r="I199" s="142"/>
      <c r="J199" s="143"/>
      <c r="K199" s="237" t="s">
        <v>1299</v>
      </c>
      <c r="L199" s="145" t="s">
        <v>81</v>
      </c>
      <c r="M199" s="108" t="s">
        <v>3103</v>
      </c>
      <c r="N199" s="237" t="s">
        <v>1300</v>
      </c>
      <c r="O199" s="237" t="s">
        <v>1301</v>
      </c>
      <c r="P199" s="608" t="s">
        <v>85</v>
      </c>
      <c r="Q199" s="226" t="s">
        <v>1302</v>
      </c>
      <c r="R199" s="626"/>
      <c r="S199" s="628">
        <v>1</v>
      </c>
      <c r="T199" s="629" t="s">
        <v>1303</v>
      </c>
      <c r="U199" s="148" t="s">
        <v>1133</v>
      </c>
      <c r="V199" s="197" t="s">
        <v>1208</v>
      </c>
      <c r="W199" s="676">
        <v>43998</v>
      </c>
      <c r="X199" s="676">
        <v>44088</v>
      </c>
      <c r="Y199" s="88"/>
      <c r="Z199" s="93"/>
      <c r="AA199" s="149">
        <f t="shared" si="19"/>
        <v>44088</v>
      </c>
      <c r="AB199" s="76"/>
      <c r="AC199" s="83"/>
      <c r="AD199" s="80"/>
      <c r="AE199" s="85"/>
      <c r="AF199" s="83"/>
      <c r="AG199" s="83"/>
      <c r="AH199" s="83"/>
      <c r="AI199" s="80"/>
      <c r="AJ199" s="76"/>
      <c r="AK199" s="135"/>
      <c r="AL199" s="86"/>
      <c r="AM199" s="76"/>
      <c r="AN199" s="135"/>
      <c r="AO199" s="83"/>
      <c r="AP199" s="83"/>
      <c r="AQ199" s="80"/>
      <c r="AR199" s="76">
        <v>44043</v>
      </c>
      <c r="AS199" s="274" t="s">
        <v>1304</v>
      </c>
      <c r="AT199" s="206">
        <v>1</v>
      </c>
      <c r="AU199" s="76">
        <v>44066</v>
      </c>
      <c r="AV199" s="146" t="s">
        <v>1036</v>
      </c>
      <c r="AW199" s="93" t="s">
        <v>221</v>
      </c>
      <c r="AX199" s="84">
        <v>0.93</v>
      </c>
      <c r="AY199" s="80" t="s">
        <v>93</v>
      </c>
      <c r="AZ199" s="85"/>
      <c r="BA199" s="83"/>
      <c r="BB199" s="86"/>
      <c r="BC199" s="76"/>
      <c r="BD199" s="83"/>
      <c r="BE199" s="83"/>
      <c r="BF199" s="83"/>
      <c r="BG199" s="80"/>
      <c r="BH199" s="87"/>
      <c r="BI199" s="88"/>
      <c r="BJ199" s="93" t="s">
        <v>103</v>
      </c>
      <c r="BK199" s="83"/>
      <c r="BL199" s="91"/>
      <c r="BM199" s="92"/>
      <c r="BN199" s="93"/>
      <c r="BO199" s="86"/>
    </row>
    <row r="200" spans="1:67" s="113" customFormat="1" ht="47.25" customHeight="1">
      <c r="A200" s="21"/>
      <c r="B200" s="268">
        <v>123</v>
      </c>
      <c r="C200" s="55">
        <f t="shared" ref="C200:C263" si="20">1+C199</f>
        <v>194</v>
      </c>
      <c r="D200" s="56" t="s">
        <v>78</v>
      </c>
      <c r="E200" s="58">
        <v>2018</v>
      </c>
      <c r="F200" s="58" t="s">
        <v>250</v>
      </c>
      <c r="G200" s="59"/>
      <c r="H200" s="60" t="str">
        <f t="shared" ref="H200:H250" si="21">U200</f>
        <v>Gestión del Talento Humano</v>
      </c>
      <c r="I200" s="94">
        <v>8</v>
      </c>
      <c r="J200" s="61">
        <v>24</v>
      </c>
      <c r="K200" s="277" t="s">
        <v>1305</v>
      </c>
      <c r="L200" s="63" t="s">
        <v>81</v>
      </c>
      <c r="M200" s="207" t="s">
        <v>1306</v>
      </c>
      <c r="N200" s="207" t="s">
        <v>1307</v>
      </c>
      <c r="O200" s="207" t="s">
        <v>1308</v>
      </c>
      <c r="P200" s="65" t="s">
        <v>85</v>
      </c>
      <c r="Q200" s="207" t="s">
        <v>1309</v>
      </c>
      <c r="R200" s="66"/>
      <c r="S200" s="302">
        <v>12</v>
      </c>
      <c r="T200" s="58" t="s">
        <v>1310</v>
      </c>
      <c r="U200" s="68" t="s">
        <v>1311</v>
      </c>
      <c r="V200" s="57" t="s">
        <v>1312</v>
      </c>
      <c r="W200" s="671">
        <v>43449</v>
      </c>
      <c r="X200" s="666">
        <v>43830</v>
      </c>
      <c r="Y200" s="65"/>
      <c r="Z200" s="57"/>
      <c r="AA200" s="70">
        <f t="shared" si="19"/>
        <v>43830</v>
      </c>
      <c r="AB200" s="71">
        <v>43646</v>
      </c>
      <c r="AC200" s="183" t="s">
        <v>1313</v>
      </c>
      <c r="AD200" s="72">
        <v>0</v>
      </c>
      <c r="AE200" s="71">
        <v>43665</v>
      </c>
      <c r="AF200" s="207" t="s">
        <v>1314</v>
      </c>
      <c r="AG200" s="58" t="s">
        <v>105</v>
      </c>
      <c r="AH200" s="73">
        <f t="shared" ref="AH200:AH233" si="22">+AD200/S200</f>
        <v>0</v>
      </c>
      <c r="AI200" s="72" t="s">
        <v>139</v>
      </c>
      <c r="AJ200" s="71">
        <v>43799</v>
      </c>
      <c r="AK200" s="77" t="s">
        <v>1315</v>
      </c>
      <c r="AL200" s="191">
        <v>4</v>
      </c>
      <c r="AM200" s="76">
        <v>43809</v>
      </c>
      <c r="AN200" s="77" t="s">
        <v>1316</v>
      </c>
      <c r="AO200" s="83" t="s">
        <v>663</v>
      </c>
      <c r="AP200" s="79">
        <f>+AL200/S200</f>
        <v>0.33333333333333331</v>
      </c>
      <c r="AQ200" s="187" t="s">
        <v>116</v>
      </c>
      <c r="AR200" s="76">
        <v>44043</v>
      </c>
      <c r="AS200" s="248" t="s">
        <v>1317</v>
      </c>
      <c r="AT200" s="200">
        <v>0.8</v>
      </c>
      <c r="AU200" s="76">
        <v>44063</v>
      </c>
      <c r="AV200" s="81" t="s">
        <v>1318</v>
      </c>
      <c r="AW200" s="93" t="s">
        <v>221</v>
      </c>
      <c r="AX200" s="84">
        <v>0.5</v>
      </c>
      <c r="AY200" s="80" t="s">
        <v>116</v>
      </c>
      <c r="AZ200" s="85"/>
      <c r="BA200" s="83"/>
      <c r="BB200" s="86"/>
      <c r="BC200" s="76"/>
      <c r="BD200" s="83"/>
      <c r="BE200" s="83"/>
      <c r="BF200" s="83"/>
      <c r="BG200" s="80"/>
      <c r="BH200" s="87" t="s">
        <v>102</v>
      </c>
      <c r="BI200" s="88" t="s">
        <v>102</v>
      </c>
      <c r="BJ200" s="89" t="s">
        <v>103</v>
      </c>
      <c r="BK200" s="83"/>
      <c r="BL200" s="91"/>
      <c r="BM200" s="92"/>
      <c r="BN200" s="93"/>
      <c r="BO200" s="86"/>
    </row>
    <row r="201" spans="1:67" s="113" customFormat="1" ht="47.25" customHeight="1">
      <c r="A201" s="21"/>
      <c r="B201" s="268">
        <v>0</v>
      </c>
      <c r="C201" s="55">
        <f t="shared" si="20"/>
        <v>195</v>
      </c>
      <c r="D201" s="56" t="s">
        <v>78</v>
      </c>
      <c r="E201" s="58">
        <v>2018</v>
      </c>
      <c r="F201" s="58" t="s">
        <v>250</v>
      </c>
      <c r="G201" s="59"/>
      <c r="H201" s="60" t="str">
        <f t="shared" si="21"/>
        <v>Gestión del Talento Humano</v>
      </c>
      <c r="I201" s="94"/>
      <c r="J201" s="61">
        <v>24</v>
      </c>
      <c r="K201" s="277" t="s">
        <v>1305</v>
      </c>
      <c r="L201" s="63" t="s">
        <v>81</v>
      </c>
      <c r="M201" s="207" t="s">
        <v>1306</v>
      </c>
      <c r="N201" s="207" t="s">
        <v>1307</v>
      </c>
      <c r="O201" s="207" t="s">
        <v>1308</v>
      </c>
      <c r="P201" s="65" t="s">
        <v>85</v>
      </c>
      <c r="Q201" s="207" t="s">
        <v>1319</v>
      </c>
      <c r="R201" s="66"/>
      <c r="S201" s="302">
        <v>12</v>
      </c>
      <c r="T201" s="58" t="s">
        <v>1310</v>
      </c>
      <c r="U201" s="68" t="s">
        <v>1311</v>
      </c>
      <c r="V201" s="57" t="s">
        <v>1312</v>
      </c>
      <c r="W201" s="671">
        <v>43449</v>
      </c>
      <c r="X201" s="666">
        <v>43830</v>
      </c>
      <c r="Y201" s="65"/>
      <c r="Z201" s="57"/>
      <c r="AA201" s="70">
        <f t="shared" si="19"/>
        <v>43830</v>
      </c>
      <c r="AB201" s="71">
        <v>43646</v>
      </c>
      <c r="AC201" s="183" t="s">
        <v>1320</v>
      </c>
      <c r="AD201" s="72">
        <v>0</v>
      </c>
      <c r="AE201" s="71">
        <v>43665</v>
      </c>
      <c r="AF201" s="207" t="s">
        <v>1314</v>
      </c>
      <c r="AG201" s="58" t="s">
        <v>105</v>
      </c>
      <c r="AH201" s="73">
        <f t="shared" si="22"/>
        <v>0</v>
      </c>
      <c r="AI201" s="72" t="s">
        <v>139</v>
      </c>
      <c r="AJ201" s="71">
        <v>43799</v>
      </c>
      <c r="AK201" s="77" t="s">
        <v>1315</v>
      </c>
      <c r="AL201" s="191">
        <v>4</v>
      </c>
      <c r="AM201" s="76">
        <v>43809</v>
      </c>
      <c r="AN201" s="77" t="s">
        <v>1321</v>
      </c>
      <c r="AO201" s="83" t="s">
        <v>663</v>
      </c>
      <c r="AP201" s="79">
        <v>0.5</v>
      </c>
      <c r="AQ201" s="187" t="s">
        <v>116</v>
      </c>
      <c r="AR201" s="76">
        <v>44043</v>
      </c>
      <c r="AS201" s="248" t="s">
        <v>1317</v>
      </c>
      <c r="AT201" s="200">
        <v>0.8</v>
      </c>
      <c r="AU201" s="76">
        <v>44063</v>
      </c>
      <c r="AV201" s="159" t="s">
        <v>1318</v>
      </c>
      <c r="AW201" s="93" t="s">
        <v>221</v>
      </c>
      <c r="AX201" s="84">
        <v>0.5</v>
      </c>
      <c r="AY201" s="80" t="s">
        <v>116</v>
      </c>
      <c r="AZ201" s="85"/>
      <c r="BA201" s="83"/>
      <c r="BB201" s="86"/>
      <c r="BC201" s="76"/>
      <c r="BD201" s="83"/>
      <c r="BE201" s="83"/>
      <c r="BF201" s="83"/>
      <c r="BG201" s="80"/>
      <c r="BH201" s="87" t="s">
        <v>102</v>
      </c>
      <c r="BI201" s="88" t="s">
        <v>102</v>
      </c>
      <c r="BJ201" s="89" t="s">
        <v>103</v>
      </c>
      <c r="BK201" s="83"/>
      <c r="BL201" s="91"/>
      <c r="BM201" s="92"/>
      <c r="BN201" s="93"/>
      <c r="BO201" s="86"/>
    </row>
    <row r="202" spans="1:67" s="113" customFormat="1" ht="54.75" customHeight="1">
      <c r="A202" s="21"/>
      <c r="B202" s="268">
        <v>124</v>
      </c>
      <c r="C202" s="55">
        <f t="shared" si="20"/>
        <v>196</v>
      </c>
      <c r="D202" s="56" t="s">
        <v>78</v>
      </c>
      <c r="E202" s="58">
        <v>2016</v>
      </c>
      <c r="F202" s="58" t="s">
        <v>1322</v>
      </c>
      <c r="G202" s="59"/>
      <c r="H202" s="60" t="str">
        <f t="shared" si="21"/>
        <v>Gestión del Talento Humano</v>
      </c>
      <c r="I202" s="94">
        <v>1</v>
      </c>
      <c r="J202" s="61">
        <v>43</v>
      </c>
      <c r="K202" s="277" t="s">
        <v>1323</v>
      </c>
      <c r="L202" s="63" t="s">
        <v>81</v>
      </c>
      <c r="M202" s="207" t="s">
        <v>3104</v>
      </c>
      <c r="N202" s="207" t="s">
        <v>1324</v>
      </c>
      <c r="O202" s="207" t="s">
        <v>1325</v>
      </c>
      <c r="P202" s="65" t="s">
        <v>85</v>
      </c>
      <c r="Q202" s="298" t="s">
        <v>1326</v>
      </c>
      <c r="R202" s="66"/>
      <c r="S202" s="73">
        <v>1</v>
      </c>
      <c r="T202" s="58" t="s">
        <v>1327</v>
      </c>
      <c r="U202" s="68" t="s">
        <v>1311</v>
      </c>
      <c r="V202" s="57" t="s">
        <v>1328</v>
      </c>
      <c r="W202" s="666">
        <v>42737</v>
      </c>
      <c r="X202" s="666">
        <v>43465</v>
      </c>
      <c r="Y202" s="65"/>
      <c r="Z202" s="57"/>
      <c r="AA202" s="70">
        <f t="shared" si="19"/>
        <v>43465</v>
      </c>
      <c r="AB202" s="71">
        <v>43646</v>
      </c>
      <c r="AC202" s="207" t="s">
        <v>1329</v>
      </c>
      <c r="AD202" s="184">
        <v>1</v>
      </c>
      <c r="AE202" s="71">
        <v>43665</v>
      </c>
      <c r="AF202" s="207" t="s">
        <v>1330</v>
      </c>
      <c r="AG202" s="58" t="s">
        <v>221</v>
      </c>
      <c r="AH202" s="73">
        <f t="shared" si="22"/>
        <v>1</v>
      </c>
      <c r="AI202" s="72" t="s">
        <v>100</v>
      </c>
      <c r="AJ202" s="71">
        <v>43799</v>
      </c>
      <c r="AK202" s="77" t="s">
        <v>366</v>
      </c>
      <c r="AL202" s="102">
        <v>1</v>
      </c>
      <c r="AM202" s="76">
        <v>43805</v>
      </c>
      <c r="AN202" s="277" t="s">
        <v>1331</v>
      </c>
      <c r="AO202" s="93" t="s">
        <v>221</v>
      </c>
      <c r="AP202" s="79">
        <f t="shared" ref="AP202:AP211" si="23">+AL202/S202</f>
        <v>1</v>
      </c>
      <c r="AQ202" s="80" t="s">
        <v>100</v>
      </c>
      <c r="AR202" s="76"/>
      <c r="AS202" s="83"/>
      <c r="AT202" s="80"/>
      <c r="AU202" s="76">
        <v>44063</v>
      </c>
      <c r="AV202" s="159" t="s">
        <v>1332</v>
      </c>
      <c r="AW202" s="93" t="s">
        <v>221</v>
      </c>
      <c r="AX202" s="84">
        <v>1</v>
      </c>
      <c r="AY202" s="80" t="s">
        <v>100</v>
      </c>
      <c r="AZ202" s="85"/>
      <c r="BA202" s="83"/>
      <c r="BB202" s="86"/>
      <c r="BC202" s="76"/>
      <c r="BD202" s="83"/>
      <c r="BE202" s="83"/>
      <c r="BF202" s="83"/>
      <c r="BG202" s="80"/>
      <c r="BH202" s="87" t="s">
        <v>101</v>
      </c>
      <c r="BI202" s="88" t="s">
        <v>101</v>
      </c>
      <c r="BJ202" s="89" t="s">
        <v>261</v>
      </c>
      <c r="BK202" s="159" t="s">
        <v>1333</v>
      </c>
      <c r="BL202" s="91" t="s">
        <v>221</v>
      </c>
      <c r="BM202" s="92">
        <v>44063</v>
      </c>
      <c r="BN202" s="93"/>
      <c r="BO202" s="86"/>
    </row>
    <row r="203" spans="1:67" s="113" customFormat="1" ht="53.25" customHeight="1">
      <c r="A203" s="21"/>
      <c r="B203" s="268">
        <v>125</v>
      </c>
      <c r="C203" s="55">
        <f t="shared" si="20"/>
        <v>197</v>
      </c>
      <c r="D203" s="56" t="s">
        <v>78</v>
      </c>
      <c r="E203" s="58">
        <v>2016</v>
      </c>
      <c r="F203" s="58" t="s">
        <v>1322</v>
      </c>
      <c r="G203" s="59"/>
      <c r="H203" s="60" t="str">
        <f t="shared" si="21"/>
        <v>Gestión del Talento Humano</v>
      </c>
      <c r="I203" s="94">
        <v>2</v>
      </c>
      <c r="J203" s="61">
        <v>44</v>
      </c>
      <c r="K203" s="277" t="s">
        <v>1334</v>
      </c>
      <c r="L203" s="63" t="s">
        <v>81</v>
      </c>
      <c r="M203" s="207" t="s">
        <v>3105</v>
      </c>
      <c r="N203" s="207" t="s">
        <v>1335</v>
      </c>
      <c r="O203" s="207" t="s">
        <v>1336</v>
      </c>
      <c r="P203" s="65" t="s">
        <v>85</v>
      </c>
      <c r="Q203" s="207" t="s">
        <v>2664</v>
      </c>
      <c r="R203" s="66"/>
      <c r="S203" s="58">
        <v>1</v>
      </c>
      <c r="T203" s="58" t="s">
        <v>1337</v>
      </c>
      <c r="U203" s="68" t="s">
        <v>1311</v>
      </c>
      <c r="V203" s="57" t="s">
        <v>355</v>
      </c>
      <c r="W203" s="666">
        <v>42737</v>
      </c>
      <c r="X203" s="666">
        <v>43342</v>
      </c>
      <c r="Y203" s="65"/>
      <c r="Z203" s="57"/>
      <c r="AA203" s="70">
        <f t="shared" si="19"/>
        <v>43342</v>
      </c>
      <c r="AB203" s="71">
        <v>43646</v>
      </c>
      <c r="AC203" s="207" t="s">
        <v>1338</v>
      </c>
      <c r="AD203" s="72">
        <v>1</v>
      </c>
      <c r="AE203" s="71">
        <v>43665</v>
      </c>
      <c r="AF203" s="207" t="s">
        <v>1339</v>
      </c>
      <c r="AG203" s="58" t="s">
        <v>221</v>
      </c>
      <c r="AH203" s="73">
        <f t="shared" si="22"/>
        <v>1</v>
      </c>
      <c r="AI203" s="72" t="s">
        <v>116</v>
      </c>
      <c r="AJ203" s="71">
        <v>43799</v>
      </c>
      <c r="AK203" s="77" t="s">
        <v>1340</v>
      </c>
      <c r="AL203" s="191">
        <v>0.5</v>
      </c>
      <c r="AM203" s="76">
        <v>43805</v>
      </c>
      <c r="AN203" s="277" t="s">
        <v>1341</v>
      </c>
      <c r="AO203" s="93" t="s">
        <v>221</v>
      </c>
      <c r="AP203" s="79">
        <f t="shared" si="23"/>
        <v>0.5</v>
      </c>
      <c r="AQ203" s="80" t="s">
        <v>116</v>
      </c>
      <c r="AR203" s="76">
        <v>44043</v>
      </c>
      <c r="AS203" s="226" t="s">
        <v>1342</v>
      </c>
      <c r="AT203" s="200">
        <v>0.7</v>
      </c>
      <c r="AU203" s="76">
        <v>44063</v>
      </c>
      <c r="AV203" s="81" t="s">
        <v>1343</v>
      </c>
      <c r="AW203" s="93" t="s">
        <v>221</v>
      </c>
      <c r="AX203" s="84">
        <v>0.7</v>
      </c>
      <c r="AY203" s="80" t="s">
        <v>116</v>
      </c>
      <c r="AZ203" s="85"/>
      <c r="BA203" s="83"/>
      <c r="BB203" s="86"/>
      <c r="BC203" s="76"/>
      <c r="BD203" s="83"/>
      <c r="BE203" s="83"/>
      <c r="BF203" s="83"/>
      <c r="BG203" s="80"/>
      <c r="BH203" s="87" t="s">
        <v>102</v>
      </c>
      <c r="BI203" s="88" t="s">
        <v>102</v>
      </c>
      <c r="BJ203" s="89" t="s">
        <v>103</v>
      </c>
      <c r="BK203" s="155"/>
      <c r="BL203" s="91"/>
      <c r="BM203" s="92"/>
      <c r="BN203" s="93"/>
      <c r="BO203" s="86"/>
    </row>
    <row r="204" spans="1:67" s="113" customFormat="1" ht="47.25" customHeight="1">
      <c r="A204" s="21"/>
      <c r="B204" s="268">
        <v>126</v>
      </c>
      <c r="C204" s="55">
        <f t="shared" si="20"/>
        <v>198</v>
      </c>
      <c r="D204" s="56" t="s">
        <v>78</v>
      </c>
      <c r="E204" s="58">
        <v>2016</v>
      </c>
      <c r="F204" s="58" t="s">
        <v>1322</v>
      </c>
      <c r="G204" s="59"/>
      <c r="H204" s="60" t="str">
        <f t="shared" si="21"/>
        <v>Gestión del Talento Humano</v>
      </c>
      <c r="I204" s="94">
        <v>4</v>
      </c>
      <c r="J204" s="61">
        <v>46</v>
      </c>
      <c r="K204" s="277" t="s">
        <v>1344</v>
      </c>
      <c r="L204" s="63" t="s">
        <v>81</v>
      </c>
      <c r="M204" s="207" t="s">
        <v>3106</v>
      </c>
      <c r="N204" s="207" t="s">
        <v>1345</v>
      </c>
      <c r="O204" s="207" t="s">
        <v>1346</v>
      </c>
      <c r="P204" s="65" t="s">
        <v>85</v>
      </c>
      <c r="Q204" s="207" t="s">
        <v>1347</v>
      </c>
      <c r="R204" s="66"/>
      <c r="S204" s="58">
        <v>1</v>
      </c>
      <c r="T204" s="58" t="s">
        <v>1348</v>
      </c>
      <c r="U204" s="68" t="s">
        <v>1311</v>
      </c>
      <c r="V204" s="57" t="s">
        <v>1312</v>
      </c>
      <c r="W204" s="666">
        <v>42935</v>
      </c>
      <c r="X204" s="666">
        <v>43373</v>
      </c>
      <c r="Y204" s="65"/>
      <c r="Z204" s="57"/>
      <c r="AA204" s="70">
        <f t="shared" si="19"/>
        <v>43373</v>
      </c>
      <c r="AB204" s="71">
        <v>43646</v>
      </c>
      <c r="AC204" s="207" t="s">
        <v>1349</v>
      </c>
      <c r="AD204" s="72">
        <v>0.5</v>
      </c>
      <c r="AE204" s="71">
        <v>43665</v>
      </c>
      <c r="AF204" s="207" t="s">
        <v>1350</v>
      </c>
      <c r="AG204" s="58" t="s">
        <v>221</v>
      </c>
      <c r="AH204" s="73">
        <f t="shared" si="22"/>
        <v>0.5</v>
      </c>
      <c r="AI204" s="72" t="s">
        <v>100</v>
      </c>
      <c r="AJ204" s="71">
        <v>43799</v>
      </c>
      <c r="AK204" s="77" t="s">
        <v>366</v>
      </c>
      <c r="AL204" s="191">
        <v>1</v>
      </c>
      <c r="AM204" s="76">
        <v>43805</v>
      </c>
      <c r="AN204" s="77" t="s">
        <v>366</v>
      </c>
      <c r="AO204" s="93" t="s">
        <v>221</v>
      </c>
      <c r="AP204" s="79">
        <f t="shared" si="23"/>
        <v>1</v>
      </c>
      <c r="AQ204" s="80" t="s">
        <v>100</v>
      </c>
      <c r="AR204" s="76"/>
      <c r="AS204" s="83"/>
      <c r="AT204" s="80"/>
      <c r="AU204" s="76">
        <v>44063</v>
      </c>
      <c r="AV204" s="77" t="s">
        <v>366</v>
      </c>
      <c r="AW204" s="93" t="s">
        <v>221</v>
      </c>
      <c r="AX204" s="84">
        <v>1</v>
      </c>
      <c r="AY204" s="80" t="s">
        <v>100</v>
      </c>
      <c r="AZ204" s="85"/>
      <c r="BA204" s="83"/>
      <c r="BB204" s="86"/>
      <c r="BC204" s="76"/>
      <c r="BD204" s="83"/>
      <c r="BE204" s="83"/>
      <c r="BF204" s="83"/>
      <c r="BG204" s="80"/>
      <c r="BH204" s="87"/>
      <c r="BI204" s="88"/>
      <c r="BJ204" s="89" t="s">
        <v>103</v>
      </c>
      <c r="BK204" s="155"/>
      <c r="BL204" s="91"/>
      <c r="BM204" s="92"/>
      <c r="BN204" s="93"/>
      <c r="BO204" s="86"/>
    </row>
    <row r="205" spans="1:67" s="113" customFormat="1" ht="47.25" customHeight="1">
      <c r="A205" s="21"/>
      <c r="B205" s="268">
        <v>0</v>
      </c>
      <c r="C205" s="540">
        <f t="shared" si="20"/>
        <v>199</v>
      </c>
      <c r="D205" s="56" t="s">
        <v>78</v>
      </c>
      <c r="E205" s="58">
        <v>2016</v>
      </c>
      <c r="F205" s="58" t="s">
        <v>1322</v>
      </c>
      <c r="G205" s="59"/>
      <c r="H205" s="60" t="str">
        <f t="shared" si="21"/>
        <v>Gestión del Talento Humano</v>
      </c>
      <c r="I205" s="94"/>
      <c r="J205" s="61">
        <v>46</v>
      </c>
      <c r="K205" s="277" t="s">
        <v>1344</v>
      </c>
      <c r="L205" s="63" t="s">
        <v>81</v>
      </c>
      <c r="M205" s="57" t="s">
        <v>108</v>
      </c>
      <c r="N205" s="422" t="s">
        <v>108</v>
      </c>
      <c r="O205" s="207" t="s">
        <v>1346</v>
      </c>
      <c r="P205" s="65" t="s">
        <v>288</v>
      </c>
      <c r="Q205" s="207" t="s">
        <v>1351</v>
      </c>
      <c r="R205" s="66"/>
      <c r="S205" s="58">
        <v>1</v>
      </c>
      <c r="T205" s="58" t="s">
        <v>384</v>
      </c>
      <c r="U205" s="68" t="s">
        <v>1311</v>
      </c>
      <c r="V205" s="57" t="s">
        <v>1328</v>
      </c>
      <c r="W205" s="666">
        <v>42737</v>
      </c>
      <c r="X205" s="666">
        <v>43799</v>
      </c>
      <c r="Y205" s="65"/>
      <c r="Z205" s="57"/>
      <c r="AA205" s="70">
        <f t="shared" si="19"/>
        <v>43799</v>
      </c>
      <c r="AB205" s="71">
        <v>43646</v>
      </c>
      <c r="AC205" s="207" t="s">
        <v>1352</v>
      </c>
      <c r="AD205" s="72">
        <v>0.5</v>
      </c>
      <c r="AE205" s="71">
        <v>43665</v>
      </c>
      <c r="AF205" s="207" t="s">
        <v>1353</v>
      </c>
      <c r="AG205" s="58" t="s">
        <v>221</v>
      </c>
      <c r="AH205" s="73">
        <f t="shared" si="22"/>
        <v>0.5</v>
      </c>
      <c r="AI205" s="72" t="s">
        <v>93</v>
      </c>
      <c r="AJ205" s="71">
        <v>43799</v>
      </c>
      <c r="AK205" s="77" t="s">
        <v>1354</v>
      </c>
      <c r="AL205" s="191">
        <v>0.5</v>
      </c>
      <c r="AM205" s="76">
        <v>43805</v>
      </c>
      <c r="AN205" s="144" t="s">
        <v>1355</v>
      </c>
      <c r="AO205" s="93" t="s">
        <v>221</v>
      </c>
      <c r="AP205" s="79">
        <f t="shared" si="23"/>
        <v>0.5</v>
      </c>
      <c r="AQ205" s="80" t="s">
        <v>116</v>
      </c>
      <c r="AR205" s="76">
        <v>44043</v>
      </c>
      <c r="AS205" s="226" t="s">
        <v>1356</v>
      </c>
      <c r="AT205" s="200">
        <v>1</v>
      </c>
      <c r="AU205" s="76">
        <v>44063</v>
      </c>
      <c r="AV205" s="77" t="s">
        <v>1357</v>
      </c>
      <c r="AW205" s="93" t="s">
        <v>221</v>
      </c>
      <c r="AX205" s="84">
        <v>0.7</v>
      </c>
      <c r="AY205" s="80" t="s">
        <v>116</v>
      </c>
      <c r="AZ205" s="85"/>
      <c r="BA205" s="83"/>
      <c r="BB205" s="86"/>
      <c r="BC205" s="76"/>
      <c r="BD205" s="83"/>
      <c r="BE205" s="83"/>
      <c r="BF205" s="83"/>
      <c r="BG205" s="80"/>
      <c r="BH205" s="87"/>
      <c r="BI205" s="88"/>
      <c r="BJ205" s="89" t="s">
        <v>103</v>
      </c>
      <c r="BK205" s="155"/>
      <c r="BL205" s="91"/>
      <c r="BM205" s="92"/>
      <c r="BN205" s="93"/>
      <c r="BO205" s="86"/>
    </row>
    <row r="206" spans="1:67" s="113" customFormat="1" ht="47.25" customHeight="1">
      <c r="A206" s="21"/>
      <c r="B206" s="61">
        <v>127</v>
      </c>
      <c r="C206" s="57">
        <f t="shared" si="20"/>
        <v>200</v>
      </c>
      <c r="D206" s="56" t="s">
        <v>78</v>
      </c>
      <c r="E206" s="58">
        <v>2016</v>
      </c>
      <c r="F206" s="58" t="s">
        <v>1322</v>
      </c>
      <c r="G206" s="59"/>
      <c r="H206" s="60" t="str">
        <f t="shared" si="21"/>
        <v>Gestión del Talento Humano</v>
      </c>
      <c r="I206" s="94">
        <v>5</v>
      </c>
      <c r="J206" s="61">
        <v>47</v>
      </c>
      <c r="K206" s="277" t="s">
        <v>1358</v>
      </c>
      <c r="L206" s="63" t="s">
        <v>81</v>
      </c>
      <c r="M206" s="207" t="s">
        <v>3106</v>
      </c>
      <c r="N206" s="207" t="s">
        <v>1345</v>
      </c>
      <c r="O206" s="207" t="s">
        <v>1359</v>
      </c>
      <c r="P206" s="65" t="s">
        <v>85</v>
      </c>
      <c r="Q206" s="207" t="s">
        <v>1360</v>
      </c>
      <c r="R206" s="66"/>
      <c r="S206" s="58">
        <v>1</v>
      </c>
      <c r="T206" s="58" t="s">
        <v>384</v>
      </c>
      <c r="U206" s="68" t="s">
        <v>1311</v>
      </c>
      <c r="V206" s="57" t="s">
        <v>1328</v>
      </c>
      <c r="W206" s="666">
        <v>42738</v>
      </c>
      <c r="X206" s="666">
        <v>43799</v>
      </c>
      <c r="Y206" s="65"/>
      <c r="Z206" s="57"/>
      <c r="AA206" s="70">
        <f t="shared" si="19"/>
        <v>43799</v>
      </c>
      <c r="AB206" s="71">
        <v>43646</v>
      </c>
      <c r="AC206" s="207" t="s">
        <v>1352</v>
      </c>
      <c r="AD206" s="72">
        <v>0.5</v>
      </c>
      <c r="AE206" s="71">
        <v>43665</v>
      </c>
      <c r="AF206" s="207" t="s">
        <v>1361</v>
      </c>
      <c r="AG206" s="58" t="s">
        <v>221</v>
      </c>
      <c r="AH206" s="73">
        <f t="shared" si="22"/>
        <v>0.5</v>
      </c>
      <c r="AI206" s="72" t="s">
        <v>93</v>
      </c>
      <c r="AJ206" s="71">
        <v>43799</v>
      </c>
      <c r="AK206" s="77" t="s">
        <v>1354</v>
      </c>
      <c r="AL206" s="191">
        <v>0.5</v>
      </c>
      <c r="AM206" s="76">
        <v>43805</v>
      </c>
      <c r="AN206" s="144" t="s">
        <v>1355</v>
      </c>
      <c r="AO206" s="93" t="s">
        <v>221</v>
      </c>
      <c r="AP206" s="79">
        <f t="shared" si="23"/>
        <v>0.5</v>
      </c>
      <c r="AQ206" s="80" t="s">
        <v>116</v>
      </c>
      <c r="AR206" s="76">
        <v>44043</v>
      </c>
      <c r="AS206" s="248" t="s">
        <v>1362</v>
      </c>
      <c r="AT206" s="206">
        <v>1</v>
      </c>
      <c r="AU206" s="76">
        <v>44063</v>
      </c>
      <c r="AV206" s="77" t="s">
        <v>1357</v>
      </c>
      <c r="AW206" s="93" t="s">
        <v>221</v>
      </c>
      <c r="AX206" s="84">
        <v>0.7</v>
      </c>
      <c r="AY206" s="80" t="s">
        <v>116</v>
      </c>
      <c r="AZ206" s="85"/>
      <c r="BA206" s="83"/>
      <c r="BB206" s="86"/>
      <c r="BC206" s="76"/>
      <c r="BD206" s="83"/>
      <c r="BE206" s="83"/>
      <c r="BF206" s="83"/>
      <c r="BG206" s="80"/>
      <c r="BH206" s="87"/>
      <c r="BI206" s="88"/>
      <c r="BJ206" s="89" t="s">
        <v>103</v>
      </c>
      <c r="BK206" s="155"/>
      <c r="BL206" s="91"/>
      <c r="BM206" s="92"/>
      <c r="BN206" s="93"/>
      <c r="BO206" s="86"/>
    </row>
    <row r="207" spans="1:67" s="113" customFormat="1" ht="47.25" customHeight="1">
      <c r="A207" s="21"/>
      <c r="B207" s="268">
        <v>128</v>
      </c>
      <c r="C207" s="566">
        <f t="shared" si="20"/>
        <v>201</v>
      </c>
      <c r="D207" s="56" t="s">
        <v>78</v>
      </c>
      <c r="E207" s="58">
        <v>2018</v>
      </c>
      <c r="F207" s="58" t="s">
        <v>1322</v>
      </c>
      <c r="G207" s="59"/>
      <c r="H207" s="60" t="str">
        <f t="shared" si="21"/>
        <v>Gestión del Talento Humano</v>
      </c>
      <c r="I207" s="94">
        <v>6</v>
      </c>
      <c r="J207" s="61">
        <v>48</v>
      </c>
      <c r="K207" s="277" t="s">
        <v>1363</v>
      </c>
      <c r="L207" s="63" t="s">
        <v>81</v>
      </c>
      <c r="M207" s="207" t="s">
        <v>1364</v>
      </c>
      <c r="N207" s="207" t="s">
        <v>1364</v>
      </c>
      <c r="O207" s="207" t="s">
        <v>1365</v>
      </c>
      <c r="P207" s="65" t="s">
        <v>85</v>
      </c>
      <c r="Q207" s="207" t="s">
        <v>1366</v>
      </c>
      <c r="R207" s="66"/>
      <c r="S207" s="422">
        <v>1</v>
      </c>
      <c r="T207" s="58" t="s">
        <v>1367</v>
      </c>
      <c r="U207" s="68" t="s">
        <v>1311</v>
      </c>
      <c r="V207" s="422" t="s">
        <v>1368</v>
      </c>
      <c r="W207" s="681">
        <v>43511</v>
      </c>
      <c r="X207" s="681">
        <v>43707</v>
      </c>
      <c r="Y207" s="65"/>
      <c r="Z207" s="57"/>
      <c r="AA207" s="70">
        <f t="shared" si="19"/>
        <v>43707</v>
      </c>
      <c r="AB207" s="71">
        <v>43646</v>
      </c>
      <c r="AC207" s="207" t="s">
        <v>1369</v>
      </c>
      <c r="AD207" s="72">
        <v>0</v>
      </c>
      <c r="AE207" s="71">
        <v>43665</v>
      </c>
      <c r="AF207" s="207"/>
      <c r="AG207" s="58" t="s">
        <v>221</v>
      </c>
      <c r="AH207" s="73">
        <f t="shared" si="22"/>
        <v>0</v>
      </c>
      <c r="AI207" s="72" t="s">
        <v>139</v>
      </c>
      <c r="AJ207" s="71">
        <v>43799</v>
      </c>
      <c r="AK207" s="77" t="s">
        <v>1370</v>
      </c>
      <c r="AL207" s="191">
        <v>1</v>
      </c>
      <c r="AM207" s="76">
        <v>43809</v>
      </c>
      <c r="AN207" s="144" t="s">
        <v>1371</v>
      </c>
      <c r="AO207" s="93" t="s">
        <v>221</v>
      </c>
      <c r="AP207" s="79">
        <f t="shared" si="23"/>
        <v>1</v>
      </c>
      <c r="AQ207" s="80" t="s">
        <v>100</v>
      </c>
      <c r="AR207" s="76"/>
      <c r="AS207" s="248"/>
      <c r="AT207" s="80"/>
      <c r="AU207" s="76">
        <v>44063</v>
      </c>
      <c r="AV207" s="77" t="s">
        <v>1372</v>
      </c>
      <c r="AW207" s="93" t="s">
        <v>221</v>
      </c>
      <c r="AX207" s="84">
        <v>1</v>
      </c>
      <c r="AY207" s="80" t="s">
        <v>100</v>
      </c>
      <c r="AZ207" s="85"/>
      <c r="BA207" s="83"/>
      <c r="BB207" s="86"/>
      <c r="BC207" s="76"/>
      <c r="BD207" s="83"/>
      <c r="BE207" s="83"/>
      <c r="BF207" s="83"/>
      <c r="BG207" s="80"/>
      <c r="BH207" s="87" t="s">
        <v>101</v>
      </c>
      <c r="BI207" s="88" t="s">
        <v>101</v>
      </c>
      <c r="BJ207" s="89" t="s">
        <v>261</v>
      </c>
      <c r="BK207" s="77" t="s">
        <v>1373</v>
      </c>
      <c r="BL207" s="91" t="s">
        <v>221</v>
      </c>
      <c r="BM207" s="92">
        <v>44063</v>
      </c>
      <c r="BN207" s="93" t="s">
        <v>1374</v>
      </c>
      <c r="BO207" s="86"/>
    </row>
    <row r="208" spans="1:67" s="113" customFormat="1" ht="47.25" customHeight="1">
      <c r="A208" s="21"/>
      <c r="B208" s="268">
        <v>0</v>
      </c>
      <c r="C208" s="55">
        <f t="shared" si="20"/>
        <v>202</v>
      </c>
      <c r="D208" s="56" t="s">
        <v>78</v>
      </c>
      <c r="E208" s="58">
        <v>2018</v>
      </c>
      <c r="F208" s="58" t="s">
        <v>1322</v>
      </c>
      <c r="G208" s="59"/>
      <c r="H208" s="60" t="str">
        <f t="shared" si="21"/>
        <v>Gestión del Talento Humano</v>
      </c>
      <c r="I208" s="94"/>
      <c r="J208" s="61">
        <v>48</v>
      </c>
      <c r="K208" s="277" t="s">
        <v>1363</v>
      </c>
      <c r="L208" s="63" t="s">
        <v>81</v>
      </c>
      <c r="M208" s="207" t="s">
        <v>1364</v>
      </c>
      <c r="N208" s="207" t="s">
        <v>1364</v>
      </c>
      <c r="O208" s="207" t="s">
        <v>1365</v>
      </c>
      <c r="P208" s="65" t="s">
        <v>288</v>
      </c>
      <c r="Q208" s="207" t="s">
        <v>1375</v>
      </c>
      <c r="R208" s="66"/>
      <c r="S208" s="613">
        <v>1</v>
      </c>
      <c r="T208" s="58" t="s">
        <v>1376</v>
      </c>
      <c r="U208" s="68" t="s">
        <v>1311</v>
      </c>
      <c r="V208" s="422" t="s">
        <v>1368</v>
      </c>
      <c r="W208" s="681">
        <v>43466</v>
      </c>
      <c r="X208" s="681">
        <v>43830</v>
      </c>
      <c r="Y208" s="65"/>
      <c r="Z208" s="57"/>
      <c r="AA208" s="70">
        <f t="shared" si="19"/>
        <v>43830</v>
      </c>
      <c r="AB208" s="71">
        <v>43646</v>
      </c>
      <c r="AC208" s="207" t="s">
        <v>1369</v>
      </c>
      <c r="AD208" s="72">
        <v>0</v>
      </c>
      <c r="AE208" s="71">
        <v>43665</v>
      </c>
      <c r="AF208" s="207"/>
      <c r="AG208" s="58" t="s">
        <v>221</v>
      </c>
      <c r="AH208" s="73">
        <f t="shared" si="22"/>
        <v>0</v>
      </c>
      <c r="AI208" s="72" t="s">
        <v>139</v>
      </c>
      <c r="AJ208" s="71">
        <v>43799</v>
      </c>
      <c r="AK208" s="77" t="s">
        <v>1377</v>
      </c>
      <c r="AL208" s="102">
        <v>1</v>
      </c>
      <c r="AM208" s="76">
        <v>43809</v>
      </c>
      <c r="AN208" s="277" t="s">
        <v>1378</v>
      </c>
      <c r="AO208" s="93" t="s">
        <v>221</v>
      </c>
      <c r="AP208" s="79">
        <f t="shared" si="23"/>
        <v>1</v>
      </c>
      <c r="AQ208" s="80" t="s">
        <v>116</v>
      </c>
      <c r="AR208" s="76">
        <v>44043</v>
      </c>
      <c r="AS208" s="248" t="s">
        <v>1379</v>
      </c>
      <c r="AT208" s="206">
        <v>1</v>
      </c>
      <c r="AU208" s="76">
        <v>44063</v>
      </c>
      <c r="AV208" s="144" t="s">
        <v>1380</v>
      </c>
      <c r="AW208" s="93" t="s">
        <v>221</v>
      </c>
      <c r="AX208" s="84">
        <v>1</v>
      </c>
      <c r="AY208" s="80" t="s">
        <v>100</v>
      </c>
      <c r="AZ208" s="85"/>
      <c r="BA208" s="83"/>
      <c r="BB208" s="86"/>
      <c r="BC208" s="76"/>
      <c r="BD208" s="83"/>
      <c r="BE208" s="83"/>
      <c r="BF208" s="83"/>
      <c r="BG208" s="80"/>
      <c r="BH208" s="87" t="s">
        <v>101</v>
      </c>
      <c r="BI208" s="88" t="s">
        <v>101</v>
      </c>
      <c r="BJ208" s="89" t="s">
        <v>261</v>
      </c>
      <c r="BK208" s="77" t="s">
        <v>1373</v>
      </c>
      <c r="BL208" s="91" t="s">
        <v>221</v>
      </c>
      <c r="BM208" s="92">
        <v>44063</v>
      </c>
      <c r="BN208" s="93" t="s">
        <v>1374</v>
      </c>
      <c r="BO208" s="86"/>
    </row>
    <row r="209" spans="1:67" s="113" customFormat="1" ht="47.25" customHeight="1">
      <c r="A209" s="21"/>
      <c r="B209" s="268">
        <v>0</v>
      </c>
      <c r="C209" s="55">
        <f t="shared" si="20"/>
        <v>203</v>
      </c>
      <c r="D209" s="56" t="s">
        <v>78</v>
      </c>
      <c r="E209" s="58">
        <v>2018</v>
      </c>
      <c r="F209" s="58" t="s">
        <v>1322</v>
      </c>
      <c r="G209" s="59"/>
      <c r="H209" s="60" t="str">
        <f t="shared" si="21"/>
        <v>Gestión del Talento Humano</v>
      </c>
      <c r="I209" s="94">
        <v>7</v>
      </c>
      <c r="J209" s="61">
        <v>49</v>
      </c>
      <c r="K209" s="277" t="s">
        <v>1381</v>
      </c>
      <c r="L209" s="299" t="s">
        <v>81</v>
      </c>
      <c r="M209" s="207" t="s">
        <v>1382</v>
      </c>
      <c r="N209" s="207" t="s">
        <v>1382</v>
      </c>
      <c r="O209" s="207" t="s">
        <v>1383</v>
      </c>
      <c r="P209" s="65" t="s">
        <v>85</v>
      </c>
      <c r="Q209" s="207" t="s">
        <v>1384</v>
      </c>
      <c r="R209" s="66"/>
      <c r="S209" s="422">
        <v>1</v>
      </c>
      <c r="T209" s="58" t="s">
        <v>1385</v>
      </c>
      <c r="U209" s="68" t="s">
        <v>1311</v>
      </c>
      <c r="V209" s="422" t="s">
        <v>1368</v>
      </c>
      <c r="W209" s="681">
        <v>43511</v>
      </c>
      <c r="X209" s="681">
        <v>43830</v>
      </c>
      <c r="Y209" s="65"/>
      <c r="Z209" s="57"/>
      <c r="AA209" s="70">
        <f t="shared" si="19"/>
        <v>43830</v>
      </c>
      <c r="AB209" s="71">
        <v>43646</v>
      </c>
      <c r="AC209" s="207" t="s">
        <v>1369</v>
      </c>
      <c r="AD209" s="72">
        <v>0</v>
      </c>
      <c r="AE209" s="71">
        <v>43665</v>
      </c>
      <c r="AF209" s="207"/>
      <c r="AG209" s="58" t="s">
        <v>221</v>
      </c>
      <c r="AH209" s="73">
        <f t="shared" si="22"/>
        <v>0</v>
      </c>
      <c r="AI209" s="72" t="s">
        <v>139</v>
      </c>
      <c r="AJ209" s="71">
        <v>43799</v>
      </c>
      <c r="AK209" s="77" t="s">
        <v>1386</v>
      </c>
      <c r="AL209" s="191">
        <v>1</v>
      </c>
      <c r="AM209" s="76">
        <v>43809</v>
      </c>
      <c r="AN209" s="77" t="s">
        <v>1387</v>
      </c>
      <c r="AO209" s="93" t="s">
        <v>221</v>
      </c>
      <c r="AP209" s="79">
        <f t="shared" si="23"/>
        <v>1</v>
      </c>
      <c r="AQ209" s="80" t="s">
        <v>100</v>
      </c>
      <c r="AR209" s="76"/>
      <c r="AS209" s="248"/>
      <c r="AT209" s="80"/>
      <c r="AU209" s="76">
        <v>44063</v>
      </c>
      <c r="AV209" s="135" t="s">
        <v>1388</v>
      </c>
      <c r="AW209" s="93" t="s">
        <v>221</v>
      </c>
      <c r="AX209" s="84">
        <v>1</v>
      </c>
      <c r="AY209" s="80" t="s">
        <v>100</v>
      </c>
      <c r="AZ209" s="85"/>
      <c r="BA209" s="83"/>
      <c r="BB209" s="86"/>
      <c r="BC209" s="76"/>
      <c r="BD209" s="83"/>
      <c r="BE209" s="83"/>
      <c r="BF209" s="83"/>
      <c r="BG209" s="80"/>
      <c r="BH209" s="87" t="s">
        <v>101</v>
      </c>
      <c r="BI209" s="88" t="s">
        <v>101</v>
      </c>
      <c r="BJ209" s="89" t="s">
        <v>261</v>
      </c>
      <c r="BK209" s="77" t="s">
        <v>1389</v>
      </c>
      <c r="BL209" s="91" t="s">
        <v>221</v>
      </c>
      <c r="BM209" s="92">
        <v>44063</v>
      </c>
      <c r="BN209" s="93" t="s">
        <v>1374</v>
      </c>
      <c r="BO209" s="86"/>
    </row>
    <row r="210" spans="1:67" s="113" customFormat="1" ht="47.25" customHeight="1">
      <c r="A210" s="21"/>
      <c r="B210" s="268">
        <v>0</v>
      </c>
      <c r="C210" s="540">
        <f t="shared" si="20"/>
        <v>204</v>
      </c>
      <c r="D210" s="56" t="s">
        <v>78</v>
      </c>
      <c r="E210" s="58">
        <v>2018</v>
      </c>
      <c r="F210" s="58" t="s">
        <v>1322</v>
      </c>
      <c r="G210" s="59"/>
      <c r="H210" s="60" t="str">
        <f t="shared" si="21"/>
        <v>Gestión del Talento Humano</v>
      </c>
      <c r="I210" s="94"/>
      <c r="J210" s="61">
        <v>49</v>
      </c>
      <c r="K210" s="277" t="s">
        <v>1381</v>
      </c>
      <c r="L210" s="299" t="s">
        <v>81</v>
      </c>
      <c r="M210" s="207" t="s">
        <v>1382</v>
      </c>
      <c r="N210" s="207" t="s">
        <v>1382</v>
      </c>
      <c r="O210" s="207" t="s">
        <v>1383</v>
      </c>
      <c r="P210" s="65" t="s">
        <v>288</v>
      </c>
      <c r="Q210" s="207" t="s">
        <v>1390</v>
      </c>
      <c r="R210" s="66"/>
      <c r="S210" s="613">
        <v>1</v>
      </c>
      <c r="T210" s="58" t="s">
        <v>1391</v>
      </c>
      <c r="U210" s="68" t="s">
        <v>1311</v>
      </c>
      <c r="V210" s="422" t="s">
        <v>1368</v>
      </c>
      <c r="W210" s="681">
        <v>43466</v>
      </c>
      <c r="X210" s="681">
        <v>43830</v>
      </c>
      <c r="Y210" s="65"/>
      <c r="Z210" s="57"/>
      <c r="AA210" s="70">
        <f t="shared" si="19"/>
        <v>43830</v>
      </c>
      <c r="AB210" s="71">
        <v>43646</v>
      </c>
      <c r="AC210" s="207" t="s">
        <v>1369</v>
      </c>
      <c r="AD210" s="72">
        <v>0</v>
      </c>
      <c r="AE210" s="71">
        <v>43665</v>
      </c>
      <c r="AF210" s="207"/>
      <c r="AG210" s="58" t="s">
        <v>221</v>
      </c>
      <c r="AH210" s="73">
        <f t="shared" si="22"/>
        <v>0</v>
      </c>
      <c r="AI210" s="72" t="s">
        <v>139</v>
      </c>
      <c r="AJ210" s="71">
        <v>43799</v>
      </c>
      <c r="AK210" s="77" t="s">
        <v>1392</v>
      </c>
      <c r="AL210" s="102">
        <v>1</v>
      </c>
      <c r="AM210" s="76">
        <v>43809</v>
      </c>
      <c r="AN210" s="277" t="s">
        <v>1393</v>
      </c>
      <c r="AO210" s="93" t="s">
        <v>221</v>
      </c>
      <c r="AP210" s="79">
        <f t="shared" si="23"/>
        <v>1</v>
      </c>
      <c r="AQ210" s="80" t="s">
        <v>116</v>
      </c>
      <c r="AR210" s="76">
        <v>44043</v>
      </c>
      <c r="AS210" s="248" t="s">
        <v>1394</v>
      </c>
      <c r="AT210" s="206">
        <v>1</v>
      </c>
      <c r="AU210" s="76">
        <v>44063</v>
      </c>
      <c r="AV210" s="135" t="s">
        <v>1395</v>
      </c>
      <c r="AW210" s="93" t="s">
        <v>221</v>
      </c>
      <c r="AX210" s="84">
        <v>1</v>
      </c>
      <c r="AY210" s="80" t="s">
        <v>100</v>
      </c>
      <c r="AZ210" s="85"/>
      <c r="BA210" s="83"/>
      <c r="BB210" s="86"/>
      <c r="BC210" s="76"/>
      <c r="BD210" s="83"/>
      <c r="BE210" s="83"/>
      <c r="BF210" s="83"/>
      <c r="BG210" s="80"/>
      <c r="BH210" s="87" t="s">
        <v>101</v>
      </c>
      <c r="BI210" s="88" t="s">
        <v>101</v>
      </c>
      <c r="BJ210" s="89" t="s">
        <v>261</v>
      </c>
      <c r="BK210" s="77" t="s">
        <v>1389</v>
      </c>
      <c r="BL210" s="91" t="s">
        <v>221</v>
      </c>
      <c r="BM210" s="92">
        <v>44063</v>
      </c>
      <c r="BN210" s="93" t="s">
        <v>1374</v>
      </c>
      <c r="BO210" s="86"/>
    </row>
    <row r="211" spans="1:67" s="113" customFormat="1" ht="47.25" customHeight="1">
      <c r="A211" s="21"/>
      <c r="B211" s="61">
        <v>129</v>
      </c>
      <c r="C211" s="57">
        <f t="shared" si="20"/>
        <v>205</v>
      </c>
      <c r="D211" s="56" t="s">
        <v>78</v>
      </c>
      <c r="E211" s="58">
        <v>2018</v>
      </c>
      <c r="F211" s="58" t="s">
        <v>1322</v>
      </c>
      <c r="G211" s="59"/>
      <c r="H211" s="60" t="str">
        <f t="shared" si="21"/>
        <v>Gestión del Talento Humano</v>
      </c>
      <c r="I211" s="94">
        <v>9</v>
      </c>
      <c r="J211" s="61">
        <v>51</v>
      </c>
      <c r="K211" s="277" t="s">
        <v>3107</v>
      </c>
      <c r="L211" s="299" t="s">
        <v>81</v>
      </c>
      <c r="M211" s="207" t="s">
        <v>1396</v>
      </c>
      <c r="N211" s="207" t="s">
        <v>1396</v>
      </c>
      <c r="O211" s="207" t="s">
        <v>1397</v>
      </c>
      <c r="P211" s="65" t="s">
        <v>288</v>
      </c>
      <c r="Q211" s="183" t="s">
        <v>1398</v>
      </c>
      <c r="R211" s="66"/>
      <c r="S211" s="422">
        <v>1</v>
      </c>
      <c r="T211" s="422" t="s">
        <v>1399</v>
      </c>
      <c r="U211" s="68" t="s">
        <v>1311</v>
      </c>
      <c r="V211" s="422" t="s">
        <v>1400</v>
      </c>
      <c r="W211" s="681">
        <v>43497</v>
      </c>
      <c r="X211" s="681">
        <v>43677</v>
      </c>
      <c r="Y211" s="65"/>
      <c r="Z211" s="57"/>
      <c r="AA211" s="70">
        <f t="shared" si="19"/>
        <v>43677</v>
      </c>
      <c r="AB211" s="71">
        <v>43646</v>
      </c>
      <c r="AC211" s="207" t="s">
        <v>1369</v>
      </c>
      <c r="AD211" s="72">
        <v>0</v>
      </c>
      <c r="AE211" s="71">
        <v>43665</v>
      </c>
      <c r="AF211" s="207" t="s">
        <v>1361</v>
      </c>
      <c r="AG211" s="58" t="s">
        <v>221</v>
      </c>
      <c r="AH211" s="73">
        <f t="shared" si="22"/>
        <v>0</v>
      </c>
      <c r="AI211" s="72" t="s">
        <v>93</v>
      </c>
      <c r="AJ211" s="71">
        <v>43799</v>
      </c>
      <c r="AK211" s="77" t="s">
        <v>1354</v>
      </c>
      <c r="AL211" s="191">
        <v>0.5</v>
      </c>
      <c r="AM211" s="76">
        <v>43809</v>
      </c>
      <c r="AN211" s="77" t="s">
        <v>1401</v>
      </c>
      <c r="AO211" s="93" t="s">
        <v>221</v>
      </c>
      <c r="AP211" s="79">
        <f t="shared" si="23"/>
        <v>0.5</v>
      </c>
      <c r="AQ211" s="80" t="s">
        <v>116</v>
      </c>
      <c r="AR211" s="76">
        <v>44043</v>
      </c>
      <c r="AS211" s="248" t="s">
        <v>1402</v>
      </c>
      <c r="AT211" s="206">
        <v>1</v>
      </c>
      <c r="AU211" s="76">
        <v>44063</v>
      </c>
      <c r="AV211" s="77" t="s">
        <v>1357</v>
      </c>
      <c r="AW211" s="93" t="s">
        <v>221</v>
      </c>
      <c r="AX211" s="84">
        <v>0.7</v>
      </c>
      <c r="AY211" s="80" t="s">
        <v>116</v>
      </c>
      <c r="AZ211" s="85"/>
      <c r="BA211" s="83"/>
      <c r="BB211" s="86"/>
      <c r="BC211" s="76"/>
      <c r="BD211" s="83"/>
      <c r="BE211" s="83"/>
      <c r="BF211" s="83"/>
      <c r="BG211" s="80"/>
      <c r="BH211" s="87" t="s">
        <v>102</v>
      </c>
      <c r="BI211" s="88" t="s">
        <v>102</v>
      </c>
      <c r="BJ211" s="89" t="s">
        <v>103</v>
      </c>
      <c r="BK211" s="155"/>
      <c r="BL211" s="91"/>
      <c r="BM211" s="92"/>
      <c r="BN211" s="93"/>
      <c r="BO211" s="86"/>
    </row>
    <row r="212" spans="1:67" s="113" customFormat="1" ht="47.25" customHeight="1">
      <c r="A212" s="21"/>
      <c r="B212" s="268">
        <v>130</v>
      </c>
      <c r="C212" s="566">
        <f t="shared" si="20"/>
        <v>206</v>
      </c>
      <c r="D212" s="56" t="s">
        <v>78</v>
      </c>
      <c r="E212" s="57">
        <v>2016</v>
      </c>
      <c r="F212" s="58" t="s">
        <v>1143</v>
      </c>
      <c r="G212" s="59"/>
      <c r="H212" s="60" t="str">
        <f t="shared" si="21"/>
        <v>Gestión del Talento Humano</v>
      </c>
      <c r="I212" s="94">
        <v>2</v>
      </c>
      <c r="J212" s="61">
        <v>57</v>
      </c>
      <c r="K212" s="300" t="s">
        <v>1403</v>
      </c>
      <c r="L212" s="299" t="s">
        <v>81</v>
      </c>
      <c r="M212" s="207" t="s">
        <v>3108</v>
      </c>
      <c r="N212" s="207" t="s">
        <v>1404</v>
      </c>
      <c r="O212" s="207" t="s">
        <v>1405</v>
      </c>
      <c r="P212" s="65" t="s">
        <v>85</v>
      </c>
      <c r="Q212" s="183" t="s">
        <v>1406</v>
      </c>
      <c r="R212" s="66"/>
      <c r="S212" s="73">
        <v>1</v>
      </c>
      <c r="T212" s="58" t="s">
        <v>1407</v>
      </c>
      <c r="U212" s="68" t="s">
        <v>1311</v>
      </c>
      <c r="V212" s="58" t="s">
        <v>1408</v>
      </c>
      <c r="W212" s="681">
        <v>42737</v>
      </c>
      <c r="X212" s="681">
        <v>43311</v>
      </c>
      <c r="Y212" s="65"/>
      <c r="Z212" s="57"/>
      <c r="AA212" s="70">
        <f t="shared" si="19"/>
        <v>43311</v>
      </c>
      <c r="AB212" s="71">
        <v>43646</v>
      </c>
      <c r="AC212" s="207" t="s">
        <v>1409</v>
      </c>
      <c r="AD212" s="184">
        <v>0.4</v>
      </c>
      <c r="AE212" s="71">
        <v>43665</v>
      </c>
      <c r="AF212" s="207"/>
      <c r="AG212" s="58" t="s">
        <v>105</v>
      </c>
      <c r="AH212" s="73">
        <f t="shared" si="22"/>
        <v>0.4</v>
      </c>
      <c r="AI212" s="72" t="s">
        <v>116</v>
      </c>
      <c r="AJ212" s="71">
        <v>43799</v>
      </c>
      <c r="AK212" s="77" t="s">
        <v>1410</v>
      </c>
      <c r="AL212" s="301">
        <f>20/29</f>
        <v>0.68965517241379315</v>
      </c>
      <c r="AM212" s="76">
        <v>43809</v>
      </c>
      <c r="AN212" s="77" t="s">
        <v>1411</v>
      </c>
      <c r="AO212" s="83" t="s">
        <v>663</v>
      </c>
      <c r="AP212" s="79">
        <v>0.76</v>
      </c>
      <c r="AQ212" s="80" t="s">
        <v>116</v>
      </c>
      <c r="AR212" s="76">
        <v>44043</v>
      </c>
      <c r="AS212" s="248" t="s">
        <v>1412</v>
      </c>
      <c r="AT212" s="206">
        <v>1</v>
      </c>
      <c r="AU212" s="76">
        <v>44063</v>
      </c>
      <c r="AV212" s="159" t="s">
        <v>1413</v>
      </c>
      <c r="AW212" s="93" t="s">
        <v>221</v>
      </c>
      <c r="AX212" s="162">
        <v>1</v>
      </c>
      <c r="AY212" s="80" t="s">
        <v>100</v>
      </c>
      <c r="AZ212" s="85"/>
      <c r="BA212" s="83"/>
      <c r="BB212" s="86"/>
      <c r="BC212" s="76"/>
      <c r="BD212" s="83"/>
      <c r="BE212" s="83"/>
      <c r="BF212" s="83"/>
      <c r="BG212" s="80"/>
      <c r="BH212" s="87" t="s">
        <v>102</v>
      </c>
      <c r="BI212" s="88" t="s">
        <v>102</v>
      </c>
      <c r="BJ212" s="89" t="s">
        <v>103</v>
      </c>
      <c r="BK212" s="155"/>
      <c r="BL212" s="91"/>
      <c r="BM212" s="92"/>
      <c r="BN212" s="93"/>
      <c r="BO212" s="86"/>
    </row>
    <row r="213" spans="1:67" s="113" customFormat="1" ht="47.25" customHeight="1">
      <c r="A213" s="21"/>
      <c r="B213" s="268">
        <v>0</v>
      </c>
      <c r="C213" s="540">
        <f t="shared" si="20"/>
        <v>207</v>
      </c>
      <c r="D213" s="56" t="s">
        <v>78</v>
      </c>
      <c r="E213" s="57">
        <v>2016</v>
      </c>
      <c r="F213" s="58" t="s">
        <v>1143</v>
      </c>
      <c r="G213" s="59"/>
      <c r="H213" s="60" t="str">
        <f t="shared" si="21"/>
        <v>Gestión del Talento Humano</v>
      </c>
      <c r="I213" s="94"/>
      <c r="J213" s="61">
        <v>57</v>
      </c>
      <c r="K213" s="300" t="s">
        <v>1403</v>
      </c>
      <c r="L213" s="299" t="s">
        <v>81</v>
      </c>
      <c r="M213" s="57" t="s">
        <v>108</v>
      </c>
      <c r="N213" s="422" t="s">
        <v>108</v>
      </c>
      <c r="O213" s="207"/>
      <c r="P213" s="65" t="s">
        <v>85</v>
      </c>
      <c r="Q213" s="183" t="s">
        <v>1414</v>
      </c>
      <c r="R213" s="66"/>
      <c r="S213" s="302">
        <v>1</v>
      </c>
      <c r="T213" s="302" t="s">
        <v>1415</v>
      </c>
      <c r="U213" s="68" t="s">
        <v>1311</v>
      </c>
      <c r="V213" s="58" t="s">
        <v>1416</v>
      </c>
      <c r="W213" s="681">
        <v>42737</v>
      </c>
      <c r="X213" s="681">
        <v>43311</v>
      </c>
      <c r="Y213" s="65"/>
      <c r="Z213" s="57"/>
      <c r="AA213" s="70">
        <f t="shared" si="19"/>
        <v>43311</v>
      </c>
      <c r="AB213" s="71">
        <v>43646</v>
      </c>
      <c r="AC213" s="207" t="s">
        <v>1409</v>
      </c>
      <c r="AD213" s="72">
        <v>0.4</v>
      </c>
      <c r="AE213" s="71">
        <v>43665</v>
      </c>
      <c r="AF213" s="207"/>
      <c r="AG213" s="58" t="s">
        <v>105</v>
      </c>
      <c r="AH213" s="73">
        <f t="shared" si="22"/>
        <v>0.4</v>
      </c>
      <c r="AI213" s="72" t="s">
        <v>116</v>
      </c>
      <c r="AJ213" s="71">
        <v>43799</v>
      </c>
      <c r="AK213" s="77" t="s">
        <v>1410</v>
      </c>
      <c r="AL213" s="191">
        <v>1</v>
      </c>
      <c r="AM213" s="76">
        <v>43809</v>
      </c>
      <c r="AN213" s="77" t="s">
        <v>1411</v>
      </c>
      <c r="AO213" s="83" t="s">
        <v>663</v>
      </c>
      <c r="AP213" s="79">
        <v>0.76</v>
      </c>
      <c r="AQ213" s="80" t="s">
        <v>116</v>
      </c>
      <c r="AR213" s="76">
        <v>44043</v>
      </c>
      <c r="AS213" s="248" t="s">
        <v>1412</v>
      </c>
      <c r="AT213" s="206">
        <v>1</v>
      </c>
      <c r="AU213" s="76">
        <v>44063</v>
      </c>
      <c r="AV213" s="159" t="s">
        <v>1413</v>
      </c>
      <c r="AW213" s="93" t="s">
        <v>221</v>
      </c>
      <c r="AX213" s="162">
        <v>1</v>
      </c>
      <c r="AY213" s="80" t="s">
        <v>100</v>
      </c>
      <c r="AZ213" s="85"/>
      <c r="BA213" s="83"/>
      <c r="BB213" s="86"/>
      <c r="BC213" s="76"/>
      <c r="BD213" s="83"/>
      <c r="BE213" s="83"/>
      <c r="BF213" s="83"/>
      <c r="BG213" s="80"/>
      <c r="BH213" s="87" t="s">
        <v>102</v>
      </c>
      <c r="BI213" s="88" t="s">
        <v>102</v>
      </c>
      <c r="BJ213" s="89" t="s">
        <v>103</v>
      </c>
      <c r="BK213" s="155"/>
      <c r="BL213" s="91"/>
      <c r="BM213" s="92"/>
      <c r="BN213" s="93"/>
      <c r="BO213" s="86"/>
    </row>
    <row r="214" spans="1:67" s="113" customFormat="1" ht="47.25" customHeight="1">
      <c r="A214" s="21"/>
      <c r="B214" s="61">
        <v>131</v>
      </c>
      <c r="C214" s="57">
        <f t="shared" si="20"/>
        <v>208</v>
      </c>
      <c r="D214" s="56" t="s">
        <v>78</v>
      </c>
      <c r="E214" s="57">
        <v>2016</v>
      </c>
      <c r="F214" s="58" t="s">
        <v>1143</v>
      </c>
      <c r="G214" s="59"/>
      <c r="H214" s="60" t="str">
        <f t="shared" si="21"/>
        <v>Gestión del Talento Humano</v>
      </c>
      <c r="I214" s="94">
        <v>5</v>
      </c>
      <c r="J214" s="61">
        <v>60</v>
      </c>
      <c r="K214" s="277" t="s">
        <v>1417</v>
      </c>
      <c r="L214" s="299" t="s">
        <v>81</v>
      </c>
      <c r="M214" s="207" t="s">
        <v>1418</v>
      </c>
      <c r="N214" s="207" t="s">
        <v>1419</v>
      </c>
      <c r="O214" s="207" t="s">
        <v>1420</v>
      </c>
      <c r="P214" s="65" t="s">
        <v>85</v>
      </c>
      <c r="Q214" s="207" t="s">
        <v>1421</v>
      </c>
      <c r="R214" s="66"/>
      <c r="S214" s="58">
        <v>1</v>
      </c>
      <c r="T214" s="58" t="s">
        <v>1422</v>
      </c>
      <c r="U214" s="68" t="s">
        <v>1311</v>
      </c>
      <c r="V214" s="58" t="s">
        <v>1149</v>
      </c>
      <c r="W214" s="681">
        <v>42737</v>
      </c>
      <c r="X214" s="681">
        <v>43311</v>
      </c>
      <c r="Y214" s="65"/>
      <c r="Z214" s="57"/>
      <c r="AA214" s="70">
        <f t="shared" si="19"/>
        <v>43311</v>
      </c>
      <c r="AB214" s="71">
        <v>43646</v>
      </c>
      <c r="AC214" s="207" t="s">
        <v>1423</v>
      </c>
      <c r="AD214" s="72">
        <v>0.3</v>
      </c>
      <c r="AE214" s="71">
        <v>43665</v>
      </c>
      <c r="AF214" s="207"/>
      <c r="AG214" s="58" t="s">
        <v>105</v>
      </c>
      <c r="AH214" s="73">
        <f t="shared" si="22"/>
        <v>0.3</v>
      </c>
      <c r="AI214" s="72" t="s">
        <v>116</v>
      </c>
      <c r="AJ214" s="71">
        <v>43799</v>
      </c>
      <c r="AK214" s="77" t="s">
        <v>1424</v>
      </c>
      <c r="AL214" s="191">
        <v>1</v>
      </c>
      <c r="AM214" s="76">
        <v>43809</v>
      </c>
      <c r="AN214" s="77" t="s">
        <v>1425</v>
      </c>
      <c r="AO214" s="83" t="s">
        <v>663</v>
      </c>
      <c r="AP214" s="79">
        <v>0</v>
      </c>
      <c r="AQ214" s="80" t="s">
        <v>116</v>
      </c>
      <c r="AR214" s="76">
        <v>44043</v>
      </c>
      <c r="AS214" s="248" t="s">
        <v>1426</v>
      </c>
      <c r="AT214" s="200">
        <v>1</v>
      </c>
      <c r="AU214" s="76">
        <v>44063</v>
      </c>
      <c r="AV214" s="144" t="s">
        <v>1425</v>
      </c>
      <c r="AW214" s="93" t="s">
        <v>221</v>
      </c>
      <c r="AX214" s="84">
        <v>0</v>
      </c>
      <c r="AY214" s="80" t="s">
        <v>116</v>
      </c>
      <c r="AZ214" s="85"/>
      <c r="BA214" s="83"/>
      <c r="BB214" s="86"/>
      <c r="BC214" s="76"/>
      <c r="BD214" s="83"/>
      <c r="BE214" s="83"/>
      <c r="BF214" s="83"/>
      <c r="BG214" s="80"/>
      <c r="BH214" s="87" t="s">
        <v>102</v>
      </c>
      <c r="BI214" s="88" t="s">
        <v>102</v>
      </c>
      <c r="BJ214" s="89" t="s">
        <v>103</v>
      </c>
      <c r="BK214" s="159" t="s">
        <v>1427</v>
      </c>
      <c r="BL214" s="91"/>
      <c r="BM214" s="92"/>
      <c r="BN214" s="93"/>
      <c r="BO214" s="86"/>
    </row>
    <row r="215" spans="1:67" s="113" customFormat="1" ht="47.25" customHeight="1">
      <c r="A215" s="21"/>
      <c r="B215" s="268">
        <v>132</v>
      </c>
      <c r="C215" s="698">
        <f t="shared" si="20"/>
        <v>209</v>
      </c>
      <c r="D215" s="56" t="s">
        <v>78</v>
      </c>
      <c r="E215" s="57">
        <v>2018</v>
      </c>
      <c r="F215" s="58" t="s">
        <v>1143</v>
      </c>
      <c r="G215" s="59"/>
      <c r="H215" s="60" t="str">
        <f t="shared" si="21"/>
        <v>Gestión del Talento Humano</v>
      </c>
      <c r="I215" s="252">
        <v>6</v>
      </c>
      <c r="J215" s="61">
        <v>61</v>
      </c>
      <c r="K215" s="277"/>
      <c r="L215" s="299" t="s">
        <v>81</v>
      </c>
      <c r="M215" s="207" t="s">
        <v>1428</v>
      </c>
      <c r="N215" s="207" t="s">
        <v>1428</v>
      </c>
      <c r="O215" s="207" t="s">
        <v>1429</v>
      </c>
      <c r="P215" s="65" t="s">
        <v>288</v>
      </c>
      <c r="Q215" s="207" t="s">
        <v>1430</v>
      </c>
      <c r="R215" s="66"/>
      <c r="S215" s="58">
        <v>1</v>
      </c>
      <c r="T215" s="630" t="s">
        <v>1431</v>
      </c>
      <c r="U215" s="68" t="s">
        <v>1311</v>
      </c>
      <c r="V215" s="422" t="s">
        <v>1312</v>
      </c>
      <c r="W215" s="666">
        <v>43467</v>
      </c>
      <c r="X215" s="666">
        <v>43616</v>
      </c>
      <c r="Y215" s="65"/>
      <c r="Z215" s="57"/>
      <c r="AA215" s="70">
        <f t="shared" si="19"/>
        <v>43616</v>
      </c>
      <c r="AB215" s="71">
        <v>43646</v>
      </c>
      <c r="AC215" s="207" t="s">
        <v>1432</v>
      </c>
      <c r="AD215" s="72">
        <v>0</v>
      </c>
      <c r="AE215" s="71">
        <v>43665</v>
      </c>
      <c r="AF215" s="207"/>
      <c r="AG215" s="58" t="s">
        <v>105</v>
      </c>
      <c r="AH215" s="73">
        <f t="shared" si="22"/>
        <v>0</v>
      </c>
      <c r="AI215" s="72" t="s">
        <v>116</v>
      </c>
      <c r="AJ215" s="71">
        <v>43799</v>
      </c>
      <c r="AK215" s="77" t="s">
        <v>1433</v>
      </c>
      <c r="AL215" s="191">
        <v>0.5</v>
      </c>
      <c r="AM215" s="76">
        <v>43809</v>
      </c>
      <c r="AN215" s="77" t="s">
        <v>1434</v>
      </c>
      <c r="AO215" s="83" t="s">
        <v>663</v>
      </c>
      <c r="AP215" s="79">
        <v>0.7</v>
      </c>
      <c r="AQ215" s="80" t="s">
        <v>116</v>
      </c>
      <c r="AR215" s="76">
        <v>44043</v>
      </c>
      <c r="AS215" s="248" t="s">
        <v>1435</v>
      </c>
      <c r="AT215" s="200">
        <v>1</v>
      </c>
      <c r="AU215" s="76">
        <v>44063</v>
      </c>
      <c r="AV215" s="157" t="s">
        <v>1436</v>
      </c>
      <c r="AW215" s="93" t="s">
        <v>221</v>
      </c>
      <c r="AX215" s="84">
        <v>1</v>
      </c>
      <c r="AY215" s="80" t="s">
        <v>100</v>
      </c>
      <c r="AZ215" s="85"/>
      <c r="BA215" s="83"/>
      <c r="BB215" s="86"/>
      <c r="BC215" s="76"/>
      <c r="BD215" s="83"/>
      <c r="BE215" s="83"/>
      <c r="BF215" s="83"/>
      <c r="BG215" s="80"/>
      <c r="BH215" s="87" t="s">
        <v>102</v>
      </c>
      <c r="BI215" s="88" t="s">
        <v>102</v>
      </c>
      <c r="BJ215" s="89" t="s">
        <v>103</v>
      </c>
      <c r="BK215" s="159"/>
      <c r="BL215" s="91"/>
      <c r="BM215" s="92"/>
      <c r="BN215" s="93"/>
      <c r="BO215" s="86"/>
    </row>
    <row r="216" spans="1:67" s="113" customFormat="1" ht="47.25" customHeight="1">
      <c r="A216" s="21"/>
      <c r="B216" s="61">
        <v>0</v>
      </c>
      <c r="C216" s="57">
        <f t="shared" si="20"/>
        <v>210</v>
      </c>
      <c r="D216" s="56" t="s">
        <v>78</v>
      </c>
      <c r="E216" s="57">
        <v>2018</v>
      </c>
      <c r="F216" s="58" t="s">
        <v>1143</v>
      </c>
      <c r="G216" s="59"/>
      <c r="H216" s="60" t="str">
        <f t="shared" si="21"/>
        <v>Gestión del Talento Humano</v>
      </c>
      <c r="I216" s="252"/>
      <c r="J216" s="61">
        <v>61</v>
      </c>
      <c r="K216" s="277"/>
      <c r="L216" s="299" t="s">
        <v>81</v>
      </c>
      <c r="M216" s="207" t="s">
        <v>1428</v>
      </c>
      <c r="N216" s="207" t="s">
        <v>1428</v>
      </c>
      <c r="O216" s="207" t="s">
        <v>1429</v>
      </c>
      <c r="P216" s="65" t="s">
        <v>85</v>
      </c>
      <c r="Q216" s="207" t="s">
        <v>1437</v>
      </c>
      <c r="R216" s="66"/>
      <c r="S216" s="600">
        <v>1</v>
      </c>
      <c r="T216" s="422" t="s">
        <v>1438</v>
      </c>
      <c r="U216" s="68" t="s">
        <v>1311</v>
      </c>
      <c r="V216" s="422" t="s">
        <v>1312</v>
      </c>
      <c r="W216" s="666">
        <v>43467</v>
      </c>
      <c r="X216" s="666">
        <v>43830</v>
      </c>
      <c r="Y216" s="65"/>
      <c r="Z216" s="57"/>
      <c r="AA216" s="70">
        <f t="shared" si="19"/>
        <v>43830</v>
      </c>
      <c r="AB216" s="71">
        <v>43646</v>
      </c>
      <c r="AC216" s="207" t="s">
        <v>1432</v>
      </c>
      <c r="AD216" s="72">
        <v>0</v>
      </c>
      <c r="AE216" s="71">
        <v>43665</v>
      </c>
      <c r="AF216" s="207"/>
      <c r="AG216" s="58" t="s">
        <v>105</v>
      </c>
      <c r="AH216" s="73">
        <f t="shared" si="22"/>
        <v>0</v>
      </c>
      <c r="AI216" s="72" t="s">
        <v>139</v>
      </c>
      <c r="AJ216" s="71">
        <v>43799</v>
      </c>
      <c r="AK216" s="77" t="s">
        <v>1439</v>
      </c>
      <c r="AL216" s="102">
        <v>0.5</v>
      </c>
      <c r="AM216" s="76">
        <v>43809</v>
      </c>
      <c r="AN216" s="77" t="s">
        <v>1440</v>
      </c>
      <c r="AO216" s="83" t="s">
        <v>663</v>
      </c>
      <c r="AP216" s="79">
        <v>0.7</v>
      </c>
      <c r="AQ216" s="80" t="s">
        <v>116</v>
      </c>
      <c r="AR216" s="76">
        <v>44043</v>
      </c>
      <c r="AS216" s="248" t="s">
        <v>1435</v>
      </c>
      <c r="AT216" s="200">
        <v>1</v>
      </c>
      <c r="AU216" s="76">
        <v>44063</v>
      </c>
      <c r="AV216" s="144" t="s">
        <v>1441</v>
      </c>
      <c r="AW216" s="93" t="s">
        <v>221</v>
      </c>
      <c r="AX216" s="84">
        <v>0.8</v>
      </c>
      <c r="AY216" s="80" t="s">
        <v>116</v>
      </c>
      <c r="AZ216" s="85"/>
      <c r="BA216" s="83"/>
      <c r="BB216" s="86"/>
      <c r="BC216" s="76"/>
      <c r="BD216" s="83"/>
      <c r="BE216" s="83"/>
      <c r="BF216" s="83"/>
      <c r="BG216" s="80"/>
      <c r="BH216" s="87" t="s">
        <v>102</v>
      </c>
      <c r="BI216" s="88" t="s">
        <v>102</v>
      </c>
      <c r="BJ216" s="89" t="s">
        <v>103</v>
      </c>
      <c r="BK216" s="159"/>
      <c r="BL216" s="91"/>
      <c r="BM216" s="92"/>
      <c r="BN216" s="93"/>
      <c r="BO216" s="86"/>
    </row>
    <row r="217" spans="1:67" s="113" customFormat="1" ht="47.25" customHeight="1">
      <c r="A217" s="21"/>
      <c r="B217" s="268">
        <v>133</v>
      </c>
      <c r="C217" s="699">
        <f t="shared" si="20"/>
        <v>211</v>
      </c>
      <c r="D217" s="56" t="s">
        <v>78</v>
      </c>
      <c r="E217" s="57">
        <v>2018</v>
      </c>
      <c r="F217" s="58" t="s">
        <v>1143</v>
      </c>
      <c r="G217" s="59"/>
      <c r="H217" s="60" t="str">
        <f t="shared" si="21"/>
        <v>Gestión del Talento Humano</v>
      </c>
      <c r="I217" s="94">
        <v>8</v>
      </c>
      <c r="J217" s="61">
        <v>63</v>
      </c>
      <c r="K217" s="277" t="s">
        <v>1442</v>
      </c>
      <c r="L217" s="299" t="s">
        <v>81</v>
      </c>
      <c r="M217" s="207" t="s">
        <v>1443</v>
      </c>
      <c r="N217" s="207" t="s">
        <v>1443</v>
      </c>
      <c r="O217" s="631" t="s">
        <v>1444</v>
      </c>
      <c r="P217" s="65" t="s">
        <v>288</v>
      </c>
      <c r="Q217" s="207" t="s">
        <v>1445</v>
      </c>
      <c r="R217" s="66"/>
      <c r="S217" s="613">
        <v>1</v>
      </c>
      <c r="T217" s="422" t="s">
        <v>1446</v>
      </c>
      <c r="U217" s="68" t="s">
        <v>1311</v>
      </c>
      <c r="V217" s="422" t="s">
        <v>1447</v>
      </c>
      <c r="W217" s="681">
        <v>43556</v>
      </c>
      <c r="X217" s="681">
        <v>43646</v>
      </c>
      <c r="Y217" s="65"/>
      <c r="Z217" s="57"/>
      <c r="AA217" s="70">
        <f t="shared" si="19"/>
        <v>43646</v>
      </c>
      <c r="AB217" s="71">
        <v>43646</v>
      </c>
      <c r="AC217" s="207" t="s">
        <v>1448</v>
      </c>
      <c r="AD217" s="72">
        <v>0</v>
      </c>
      <c r="AE217" s="71">
        <v>43665</v>
      </c>
      <c r="AF217" s="207"/>
      <c r="AG217" s="58" t="s">
        <v>105</v>
      </c>
      <c r="AH217" s="73">
        <f t="shared" si="22"/>
        <v>0</v>
      </c>
      <c r="AI217" s="72" t="s">
        <v>116</v>
      </c>
      <c r="AJ217" s="71">
        <v>43799</v>
      </c>
      <c r="AK217" s="77" t="s">
        <v>1449</v>
      </c>
      <c r="AL217" s="301">
        <f>29/29</f>
        <v>1</v>
      </c>
      <c r="AM217" s="76">
        <v>43809</v>
      </c>
      <c r="AN217" s="77" t="s">
        <v>1450</v>
      </c>
      <c r="AO217" s="83" t="s">
        <v>663</v>
      </c>
      <c r="AP217" s="79">
        <v>1</v>
      </c>
      <c r="AQ217" s="80" t="s">
        <v>100</v>
      </c>
      <c r="AR217" s="76"/>
      <c r="AS217" s="248"/>
      <c r="AT217" s="80"/>
      <c r="AU217" s="76">
        <v>44063</v>
      </c>
      <c r="AV217" s="157" t="s">
        <v>1451</v>
      </c>
      <c r="AW217" s="93" t="s">
        <v>221</v>
      </c>
      <c r="AX217" s="84">
        <v>1</v>
      </c>
      <c r="AY217" s="80" t="s">
        <v>100</v>
      </c>
      <c r="AZ217" s="85"/>
      <c r="BA217" s="83"/>
      <c r="BB217" s="86"/>
      <c r="BC217" s="76"/>
      <c r="BD217" s="83"/>
      <c r="BE217" s="83"/>
      <c r="BF217" s="83"/>
      <c r="BG217" s="80"/>
      <c r="BH217" s="87" t="s">
        <v>101</v>
      </c>
      <c r="BI217" s="88" t="s">
        <v>101</v>
      </c>
      <c r="BJ217" s="89" t="s">
        <v>261</v>
      </c>
      <c r="BK217" s="81" t="s">
        <v>1452</v>
      </c>
      <c r="BL217" s="91" t="s">
        <v>221</v>
      </c>
      <c r="BM217" s="92">
        <v>44063</v>
      </c>
      <c r="BN217" s="93"/>
      <c r="BO217" s="86"/>
    </row>
    <row r="218" spans="1:67" s="113" customFormat="1" ht="47.25" customHeight="1">
      <c r="A218" s="21"/>
      <c r="B218" s="268">
        <v>0</v>
      </c>
      <c r="C218" s="466">
        <f t="shared" si="20"/>
        <v>212</v>
      </c>
      <c r="D218" s="56" t="s">
        <v>78</v>
      </c>
      <c r="E218" s="57">
        <v>2018</v>
      </c>
      <c r="F218" s="58" t="s">
        <v>1143</v>
      </c>
      <c r="G218" s="59"/>
      <c r="H218" s="60" t="str">
        <f t="shared" si="21"/>
        <v>Gestión del Talento Humano</v>
      </c>
      <c r="I218" s="94"/>
      <c r="J218" s="61">
        <v>63</v>
      </c>
      <c r="K218" s="277" t="s">
        <v>1442</v>
      </c>
      <c r="L218" s="299" t="s">
        <v>81</v>
      </c>
      <c r="M218" s="207" t="s">
        <v>1443</v>
      </c>
      <c r="N218" s="207" t="s">
        <v>1443</v>
      </c>
      <c r="O218" s="631" t="s">
        <v>1444</v>
      </c>
      <c r="P218" s="65" t="s">
        <v>85</v>
      </c>
      <c r="Q218" s="207" t="s">
        <v>1453</v>
      </c>
      <c r="R218" s="66"/>
      <c r="S218" s="422">
        <v>1</v>
      </c>
      <c r="T218" s="422" t="s">
        <v>1431</v>
      </c>
      <c r="U218" s="68" t="s">
        <v>1311</v>
      </c>
      <c r="V218" s="422" t="s">
        <v>1447</v>
      </c>
      <c r="W218" s="681">
        <v>43556</v>
      </c>
      <c r="X218" s="681">
        <v>43646</v>
      </c>
      <c r="Y218" s="65"/>
      <c r="Z218" s="57"/>
      <c r="AA218" s="70">
        <f t="shared" si="19"/>
        <v>43646</v>
      </c>
      <c r="AB218" s="71">
        <v>43646</v>
      </c>
      <c r="AC218" s="207" t="s">
        <v>1454</v>
      </c>
      <c r="AD218" s="72">
        <v>0</v>
      </c>
      <c r="AE218" s="71">
        <v>43665</v>
      </c>
      <c r="AF218" s="207"/>
      <c r="AG218" s="58" t="s">
        <v>105</v>
      </c>
      <c r="AH218" s="73">
        <f t="shared" si="22"/>
        <v>0</v>
      </c>
      <c r="AI218" s="72" t="s">
        <v>116</v>
      </c>
      <c r="AJ218" s="71">
        <v>43799</v>
      </c>
      <c r="AK218" s="77" t="s">
        <v>1433</v>
      </c>
      <c r="AL218" s="191">
        <v>0.5</v>
      </c>
      <c r="AM218" s="76">
        <v>43809</v>
      </c>
      <c r="AN218" s="77" t="s">
        <v>1434</v>
      </c>
      <c r="AO218" s="83" t="s">
        <v>663</v>
      </c>
      <c r="AP218" s="79">
        <v>0.7</v>
      </c>
      <c r="AQ218" s="80" t="s">
        <v>116</v>
      </c>
      <c r="AR218" s="76">
        <v>44043</v>
      </c>
      <c r="AS218" s="248" t="s">
        <v>1435</v>
      </c>
      <c r="AT218" s="200">
        <v>1</v>
      </c>
      <c r="AU218" s="76">
        <v>44063</v>
      </c>
      <c r="AV218" s="157" t="s">
        <v>1436</v>
      </c>
      <c r="AW218" s="93" t="s">
        <v>221</v>
      </c>
      <c r="AX218" s="84">
        <v>1</v>
      </c>
      <c r="AY218" s="80" t="s">
        <v>100</v>
      </c>
      <c r="AZ218" s="85"/>
      <c r="BA218" s="83"/>
      <c r="BB218" s="86"/>
      <c r="BC218" s="76"/>
      <c r="BD218" s="83"/>
      <c r="BE218" s="83"/>
      <c r="BF218" s="83"/>
      <c r="BG218" s="80"/>
      <c r="BH218" s="87" t="s">
        <v>101</v>
      </c>
      <c r="BI218" s="88" t="s">
        <v>101</v>
      </c>
      <c r="BJ218" s="89" t="s">
        <v>261</v>
      </c>
      <c r="BK218" s="81" t="s">
        <v>1452</v>
      </c>
      <c r="BL218" s="91" t="s">
        <v>221</v>
      </c>
      <c r="BM218" s="92">
        <v>44063</v>
      </c>
      <c r="BN218" s="93"/>
      <c r="BO218" s="86"/>
    </row>
    <row r="219" spans="1:67" s="113" customFormat="1" ht="47.25" customHeight="1">
      <c r="A219" s="21"/>
      <c r="B219" s="268">
        <v>134</v>
      </c>
      <c r="C219" s="55">
        <f t="shared" si="20"/>
        <v>213</v>
      </c>
      <c r="D219" s="56" t="s">
        <v>78</v>
      </c>
      <c r="E219" s="57">
        <v>2018</v>
      </c>
      <c r="F219" s="58" t="s">
        <v>1143</v>
      </c>
      <c r="G219" s="59"/>
      <c r="H219" s="60" t="str">
        <f t="shared" si="21"/>
        <v>Gestión del Talento Humano</v>
      </c>
      <c r="I219" s="94">
        <v>10</v>
      </c>
      <c r="J219" s="61">
        <v>65</v>
      </c>
      <c r="K219" s="277" t="s">
        <v>1455</v>
      </c>
      <c r="L219" s="299" t="s">
        <v>81</v>
      </c>
      <c r="M219" s="631" t="s">
        <v>1456</v>
      </c>
      <c r="N219" s="298" t="s">
        <v>1456</v>
      </c>
      <c r="O219" s="631" t="s">
        <v>1457</v>
      </c>
      <c r="P219" s="65" t="s">
        <v>85</v>
      </c>
      <c r="Q219" s="207" t="s">
        <v>1458</v>
      </c>
      <c r="R219" s="66"/>
      <c r="S219" s="58">
        <v>1</v>
      </c>
      <c r="T219" s="103" t="s">
        <v>1431</v>
      </c>
      <c r="U219" s="68" t="s">
        <v>1311</v>
      </c>
      <c r="V219" s="632" t="s">
        <v>1312</v>
      </c>
      <c r="W219" s="666">
        <v>43467</v>
      </c>
      <c r="X219" s="666">
        <v>43676</v>
      </c>
      <c r="Y219" s="65"/>
      <c r="Z219" s="57"/>
      <c r="AA219" s="70">
        <f t="shared" si="19"/>
        <v>43676</v>
      </c>
      <c r="AB219" s="71">
        <v>43646</v>
      </c>
      <c r="AC219" s="207"/>
      <c r="AD219" s="72"/>
      <c r="AE219" s="71">
        <v>43665</v>
      </c>
      <c r="AF219" s="207"/>
      <c r="AG219" s="58" t="s">
        <v>105</v>
      </c>
      <c r="AH219" s="73">
        <f t="shared" si="22"/>
        <v>0</v>
      </c>
      <c r="AI219" s="72" t="s">
        <v>139</v>
      </c>
      <c r="AJ219" s="71">
        <v>43799</v>
      </c>
      <c r="AK219" s="77" t="s">
        <v>1459</v>
      </c>
      <c r="AL219" s="191">
        <v>0.5</v>
      </c>
      <c r="AM219" s="76">
        <v>43809</v>
      </c>
      <c r="AN219" s="77" t="s">
        <v>1434</v>
      </c>
      <c r="AO219" s="83" t="s">
        <v>663</v>
      </c>
      <c r="AP219" s="79">
        <v>0.7</v>
      </c>
      <c r="AQ219" s="80" t="s">
        <v>116</v>
      </c>
      <c r="AR219" s="76">
        <v>44043</v>
      </c>
      <c r="AS219" s="248" t="s">
        <v>1435</v>
      </c>
      <c r="AT219" s="200">
        <v>1</v>
      </c>
      <c r="AU219" s="76">
        <v>44063</v>
      </c>
      <c r="AV219" s="135" t="s">
        <v>1436</v>
      </c>
      <c r="AW219" s="93" t="s">
        <v>221</v>
      </c>
      <c r="AX219" s="84">
        <v>1</v>
      </c>
      <c r="AY219" s="80" t="s">
        <v>100</v>
      </c>
      <c r="AZ219" s="85"/>
      <c r="BA219" s="83"/>
      <c r="BB219" s="86"/>
      <c r="BC219" s="76"/>
      <c r="BD219" s="83"/>
      <c r="BE219" s="83"/>
      <c r="BF219" s="83"/>
      <c r="BG219" s="80"/>
      <c r="BH219" s="87" t="s">
        <v>101</v>
      </c>
      <c r="BI219" s="88" t="s">
        <v>101</v>
      </c>
      <c r="BJ219" s="89" t="s">
        <v>261</v>
      </c>
      <c r="BK219" s="83" t="s">
        <v>1436</v>
      </c>
      <c r="BL219" s="91" t="s">
        <v>221</v>
      </c>
      <c r="BM219" s="92">
        <v>44063</v>
      </c>
      <c r="BN219" s="93"/>
      <c r="BO219" s="86"/>
    </row>
    <row r="220" spans="1:67" s="113" customFormat="1" ht="47.25" customHeight="1">
      <c r="A220" s="21"/>
      <c r="B220" s="268">
        <v>135</v>
      </c>
      <c r="C220" s="540">
        <f t="shared" si="20"/>
        <v>214</v>
      </c>
      <c r="D220" s="56" t="s">
        <v>78</v>
      </c>
      <c r="E220" s="57">
        <v>2018</v>
      </c>
      <c r="F220" s="58" t="s">
        <v>1143</v>
      </c>
      <c r="G220" s="59"/>
      <c r="H220" s="60" t="str">
        <f t="shared" si="21"/>
        <v>Gestión del Talento Humano</v>
      </c>
      <c r="I220" s="94">
        <v>12</v>
      </c>
      <c r="J220" s="61">
        <v>67</v>
      </c>
      <c r="K220" s="277" t="s">
        <v>1460</v>
      </c>
      <c r="L220" s="63" t="s">
        <v>81</v>
      </c>
      <c r="M220" s="207" t="s">
        <v>1461</v>
      </c>
      <c r="N220" s="207" t="s">
        <v>1461</v>
      </c>
      <c r="O220" s="207" t="s">
        <v>1462</v>
      </c>
      <c r="P220" s="65" t="s">
        <v>288</v>
      </c>
      <c r="Q220" s="183" t="s">
        <v>1463</v>
      </c>
      <c r="R220" s="66"/>
      <c r="S220" s="613">
        <v>1</v>
      </c>
      <c r="T220" s="422" t="s">
        <v>1464</v>
      </c>
      <c r="U220" s="68" t="s">
        <v>1311</v>
      </c>
      <c r="V220" s="422" t="s">
        <v>1312</v>
      </c>
      <c r="W220" s="681">
        <v>43467</v>
      </c>
      <c r="X220" s="681">
        <v>43555</v>
      </c>
      <c r="Y220" s="65"/>
      <c r="Z220" s="57"/>
      <c r="AA220" s="70">
        <f t="shared" si="19"/>
        <v>43555</v>
      </c>
      <c r="AB220" s="71">
        <v>43646</v>
      </c>
      <c r="AC220" s="207" t="s">
        <v>1465</v>
      </c>
      <c r="AD220" s="184">
        <v>1</v>
      </c>
      <c r="AE220" s="71">
        <v>43665</v>
      </c>
      <c r="AF220" s="207"/>
      <c r="AG220" s="58" t="s">
        <v>105</v>
      </c>
      <c r="AH220" s="73">
        <f t="shared" si="22"/>
        <v>1</v>
      </c>
      <c r="AI220" s="72" t="s">
        <v>100</v>
      </c>
      <c r="AJ220" s="71">
        <v>43799</v>
      </c>
      <c r="AK220" s="77" t="s">
        <v>366</v>
      </c>
      <c r="AL220" s="102">
        <v>1</v>
      </c>
      <c r="AM220" s="76">
        <v>43809</v>
      </c>
      <c r="AN220" s="77" t="s">
        <v>1466</v>
      </c>
      <c r="AO220" s="83" t="s">
        <v>663</v>
      </c>
      <c r="AP220" s="79">
        <f>+AL220/S220</f>
        <v>1</v>
      </c>
      <c r="AQ220" s="80" t="s">
        <v>100</v>
      </c>
      <c r="AR220" s="154"/>
      <c r="AS220" s="248"/>
      <c r="AT220" s="200"/>
      <c r="AU220" s="76">
        <v>44063</v>
      </c>
      <c r="AV220" s="135" t="s">
        <v>1451</v>
      </c>
      <c r="AW220" s="93" t="s">
        <v>221</v>
      </c>
      <c r="AX220" s="84">
        <v>1</v>
      </c>
      <c r="AY220" s="80" t="s">
        <v>100</v>
      </c>
      <c r="AZ220" s="85"/>
      <c r="BA220" s="83"/>
      <c r="BB220" s="86"/>
      <c r="BC220" s="76"/>
      <c r="BD220" s="83"/>
      <c r="BE220" s="83"/>
      <c r="BF220" s="83"/>
      <c r="BG220" s="80"/>
      <c r="BH220" s="87" t="s">
        <v>101</v>
      </c>
      <c r="BI220" s="88" t="s">
        <v>101</v>
      </c>
      <c r="BJ220" s="89" t="s">
        <v>103</v>
      </c>
      <c r="BK220" s="81"/>
      <c r="BL220" s="91"/>
      <c r="BM220" s="92"/>
      <c r="BN220" s="93"/>
      <c r="BO220" s="86"/>
    </row>
    <row r="221" spans="1:67" s="113" customFormat="1" ht="47.25" customHeight="1">
      <c r="A221" s="21"/>
      <c r="B221" s="61">
        <v>0</v>
      </c>
      <c r="C221" s="57">
        <f t="shared" si="20"/>
        <v>215</v>
      </c>
      <c r="D221" s="56" t="s">
        <v>78</v>
      </c>
      <c r="E221" s="57">
        <v>2018</v>
      </c>
      <c r="F221" s="58" t="s">
        <v>1143</v>
      </c>
      <c r="G221" s="59"/>
      <c r="H221" s="60" t="str">
        <f t="shared" si="21"/>
        <v>Gestión del Talento Humano</v>
      </c>
      <c r="I221" s="94"/>
      <c r="J221" s="61">
        <v>67</v>
      </c>
      <c r="K221" s="277" t="s">
        <v>1460</v>
      </c>
      <c r="L221" s="63" t="s">
        <v>81</v>
      </c>
      <c r="M221" s="631" t="s">
        <v>1461</v>
      </c>
      <c r="N221" s="207" t="s">
        <v>1461</v>
      </c>
      <c r="O221" s="631" t="s">
        <v>1462</v>
      </c>
      <c r="P221" s="65" t="s">
        <v>85</v>
      </c>
      <c r="Q221" s="207" t="s">
        <v>1467</v>
      </c>
      <c r="R221" s="66"/>
      <c r="S221" s="422">
        <v>1</v>
      </c>
      <c r="T221" s="422" t="s">
        <v>1468</v>
      </c>
      <c r="U221" s="68" t="s">
        <v>1311</v>
      </c>
      <c r="V221" s="422" t="s">
        <v>1312</v>
      </c>
      <c r="W221" s="681">
        <v>43467</v>
      </c>
      <c r="X221" s="681">
        <v>43555</v>
      </c>
      <c r="Y221" s="65"/>
      <c r="Z221" s="57"/>
      <c r="AA221" s="70">
        <f t="shared" si="19"/>
        <v>43555</v>
      </c>
      <c r="AB221" s="71">
        <v>43646</v>
      </c>
      <c r="AC221" s="207" t="s">
        <v>1469</v>
      </c>
      <c r="AD221" s="72">
        <v>0.5</v>
      </c>
      <c r="AE221" s="71">
        <v>43665</v>
      </c>
      <c r="AF221" s="207"/>
      <c r="AG221" s="58" t="s">
        <v>105</v>
      </c>
      <c r="AH221" s="73">
        <f t="shared" si="22"/>
        <v>0.5</v>
      </c>
      <c r="AI221" s="72" t="s">
        <v>139</v>
      </c>
      <c r="AJ221" s="71">
        <v>43799</v>
      </c>
      <c r="AK221" s="77" t="s">
        <v>1470</v>
      </c>
      <c r="AL221" s="191">
        <v>1</v>
      </c>
      <c r="AM221" s="76">
        <v>43809</v>
      </c>
      <c r="AN221" s="77" t="s">
        <v>1471</v>
      </c>
      <c r="AO221" s="83" t="s">
        <v>663</v>
      </c>
      <c r="AP221" s="79">
        <v>0.5</v>
      </c>
      <c r="AQ221" s="80" t="s">
        <v>116</v>
      </c>
      <c r="AR221" s="76">
        <v>44043</v>
      </c>
      <c r="AS221" s="248" t="s">
        <v>1470</v>
      </c>
      <c r="AT221" s="200">
        <v>1</v>
      </c>
      <c r="AU221" s="76">
        <v>44063</v>
      </c>
      <c r="AV221" s="157" t="s">
        <v>1472</v>
      </c>
      <c r="AW221" s="93" t="s">
        <v>221</v>
      </c>
      <c r="AX221" s="143">
        <v>0.8</v>
      </c>
      <c r="AY221" s="80" t="s">
        <v>116</v>
      </c>
      <c r="AZ221" s="85"/>
      <c r="BA221" s="83"/>
      <c r="BB221" s="86"/>
      <c r="BC221" s="76"/>
      <c r="BD221" s="83"/>
      <c r="BE221" s="83"/>
      <c r="BF221" s="83"/>
      <c r="BG221" s="80"/>
      <c r="BH221" s="87" t="s">
        <v>102</v>
      </c>
      <c r="BI221" s="88" t="s">
        <v>102</v>
      </c>
      <c r="BJ221" s="89" t="s">
        <v>103</v>
      </c>
      <c r="BK221" s="81"/>
      <c r="BL221" s="91"/>
      <c r="BM221" s="92"/>
      <c r="BN221" s="93"/>
      <c r="BO221" s="86"/>
    </row>
    <row r="222" spans="1:67" s="113" customFormat="1" ht="47.25" customHeight="1">
      <c r="A222" s="21"/>
      <c r="B222" s="268">
        <v>136</v>
      </c>
      <c r="C222" s="566">
        <f t="shared" si="20"/>
        <v>216</v>
      </c>
      <c r="D222" s="56" t="s">
        <v>78</v>
      </c>
      <c r="E222" s="57">
        <v>2018</v>
      </c>
      <c r="F222" s="58" t="s">
        <v>1143</v>
      </c>
      <c r="G222" s="59"/>
      <c r="H222" s="60" t="str">
        <f t="shared" si="21"/>
        <v>Gestión del Talento Humano</v>
      </c>
      <c r="I222" s="94">
        <v>16</v>
      </c>
      <c r="J222" s="61">
        <v>71</v>
      </c>
      <c r="K222" s="277" t="s">
        <v>1473</v>
      </c>
      <c r="L222" s="63" t="s">
        <v>81</v>
      </c>
      <c r="M222" s="631" t="s">
        <v>1474</v>
      </c>
      <c r="N222" s="298" t="s">
        <v>1474</v>
      </c>
      <c r="O222" s="631" t="s">
        <v>1475</v>
      </c>
      <c r="P222" s="65" t="s">
        <v>85</v>
      </c>
      <c r="Q222" s="207" t="s">
        <v>1476</v>
      </c>
      <c r="R222" s="66"/>
      <c r="S222" s="422">
        <v>6</v>
      </c>
      <c r="T222" s="422" t="s">
        <v>1477</v>
      </c>
      <c r="U222" s="68" t="s">
        <v>1311</v>
      </c>
      <c r="V222" s="422" t="s">
        <v>1312</v>
      </c>
      <c r="W222" s="681">
        <v>43435</v>
      </c>
      <c r="X222" s="681">
        <v>43830</v>
      </c>
      <c r="Y222" s="65"/>
      <c r="Z222" s="57"/>
      <c r="AA222" s="70">
        <f t="shared" si="19"/>
        <v>43830</v>
      </c>
      <c r="AB222" s="71">
        <v>43646</v>
      </c>
      <c r="AC222" s="207" t="s">
        <v>1478</v>
      </c>
      <c r="AD222" s="72">
        <v>1</v>
      </c>
      <c r="AE222" s="71">
        <v>43665</v>
      </c>
      <c r="AF222" s="207"/>
      <c r="AG222" s="58" t="s">
        <v>105</v>
      </c>
      <c r="AH222" s="73">
        <f t="shared" si="22"/>
        <v>0.16666666666666666</v>
      </c>
      <c r="AI222" s="72" t="s">
        <v>93</v>
      </c>
      <c r="AJ222" s="71">
        <v>43799</v>
      </c>
      <c r="AK222" s="77" t="s">
        <v>1479</v>
      </c>
      <c r="AL222" s="191">
        <v>2</v>
      </c>
      <c r="AM222" s="76">
        <v>43809</v>
      </c>
      <c r="AN222" s="77" t="s">
        <v>1480</v>
      </c>
      <c r="AO222" s="83" t="s">
        <v>663</v>
      </c>
      <c r="AP222" s="79">
        <f t="shared" ref="AP222:AP227" si="24">+AL222/S222</f>
        <v>0.33333333333333331</v>
      </c>
      <c r="AQ222" s="80" t="s">
        <v>116</v>
      </c>
      <c r="AR222" s="76">
        <v>44043</v>
      </c>
      <c r="AS222" s="248" t="s">
        <v>1481</v>
      </c>
      <c r="AT222" s="200">
        <v>1</v>
      </c>
      <c r="AU222" s="76">
        <v>44063</v>
      </c>
      <c r="AV222" s="157" t="s">
        <v>1482</v>
      </c>
      <c r="AW222" s="93" t="s">
        <v>221</v>
      </c>
      <c r="AX222" s="84">
        <v>1</v>
      </c>
      <c r="AY222" s="80" t="s">
        <v>100</v>
      </c>
      <c r="AZ222" s="85"/>
      <c r="BA222" s="83"/>
      <c r="BB222" s="86"/>
      <c r="BC222" s="76"/>
      <c r="BD222" s="83"/>
      <c r="BE222" s="83"/>
      <c r="BF222" s="83"/>
      <c r="BG222" s="80"/>
      <c r="BH222" s="87" t="s">
        <v>101</v>
      </c>
      <c r="BI222" s="88" t="s">
        <v>101</v>
      </c>
      <c r="BJ222" s="89" t="s">
        <v>261</v>
      </c>
      <c r="BK222" s="81" t="s">
        <v>1482</v>
      </c>
      <c r="BL222" s="91" t="s">
        <v>221</v>
      </c>
      <c r="BM222" s="92">
        <v>44063</v>
      </c>
      <c r="BN222" s="93"/>
      <c r="BO222" s="86"/>
    </row>
    <row r="223" spans="1:67" s="113" customFormat="1" ht="47.25" customHeight="1">
      <c r="A223" s="21"/>
      <c r="B223" s="268">
        <v>0</v>
      </c>
      <c r="C223" s="55">
        <f t="shared" si="20"/>
        <v>217</v>
      </c>
      <c r="D223" s="56" t="s">
        <v>78</v>
      </c>
      <c r="E223" s="57">
        <v>2018</v>
      </c>
      <c r="F223" s="58" t="s">
        <v>1143</v>
      </c>
      <c r="G223" s="59"/>
      <c r="H223" s="60" t="str">
        <f t="shared" si="21"/>
        <v>Gestión del Talento Humano</v>
      </c>
      <c r="I223" s="94"/>
      <c r="J223" s="61">
        <v>71</v>
      </c>
      <c r="K223" s="277" t="s">
        <v>1473</v>
      </c>
      <c r="L223" s="63" t="s">
        <v>81</v>
      </c>
      <c r="M223" s="633" t="s">
        <v>1474</v>
      </c>
      <c r="N223" s="207" t="s">
        <v>1474</v>
      </c>
      <c r="O223" s="207" t="s">
        <v>1475</v>
      </c>
      <c r="P223" s="65" t="s">
        <v>85</v>
      </c>
      <c r="Q223" s="207" t="s">
        <v>1483</v>
      </c>
      <c r="R223" s="66"/>
      <c r="S223" s="422">
        <v>2</v>
      </c>
      <c r="T223" s="422" t="s">
        <v>1484</v>
      </c>
      <c r="U223" s="68" t="s">
        <v>1311</v>
      </c>
      <c r="V223" s="422" t="s">
        <v>1312</v>
      </c>
      <c r="W223" s="681">
        <v>43467</v>
      </c>
      <c r="X223" s="681">
        <v>43830</v>
      </c>
      <c r="Y223" s="65"/>
      <c r="Z223" s="57"/>
      <c r="AA223" s="70">
        <f t="shared" si="19"/>
        <v>43830</v>
      </c>
      <c r="AB223" s="71">
        <v>43646</v>
      </c>
      <c r="AC223" s="207" t="s">
        <v>1485</v>
      </c>
      <c r="AD223" s="72">
        <v>0</v>
      </c>
      <c r="AE223" s="71">
        <v>43665</v>
      </c>
      <c r="AF223" s="207"/>
      <c r="AG223" s="58" t="s">
        <v>105</v>
      </c>
      <c r="AH223" s="73">
        <f t="shared" si="22"/>
        <v>0</v>
      </c>
      <c r="AI223" s="72" t="s">
        <v>139</v>
      </c>
      <c r="AJ223" s="71">
        <v>43799</v>
      </c>
      <c r="AK223" s="77" t="s">
        <v>1486</v>
      </c>
      <c r="AL223" s="191">
        <v>2</v>
      </c>
      <c r="AM223" s="76">
        <v>43809</v>
      </c>
      <c r="AN223" s="77" t="s">
        <v>1487</v>
      </c>
      <c r="AO223" s="83" t="s">
        <v>663</v>
      </c>
      <c r="AP223" s="79">
        <f t="shared" si="24"/>
        <v>1</v>
      </c>
      <c r="AQ223" s="80" t="s">
        <v>100</v>
      </c>
      <c r="AR223" s="154"/>
      <c r="AS223" s="304"/>
      <c r="AT223" s="200"/>
      <c r="AU223" s="76">
        <v>44063</v>
      </c>
      <c r="AV223" s="135" t="s">
        <v>1451</v>
      </c>
      <c r="AW223" s="93" t="s">
        <v>221</v>
      </c>
      <c r="AX223" s="84">
        <v>1</v>
      </c>
      <c r="AY223" s="80" t="s">
        <v>100</v>
      </c>
      <c r="AZ223" s="85"/>
      <c r="BA223" s="83"/>
      <c r="BB223" s="86"/>
      <c r="BC223" s="76"/>
      <c r="BD223" s="83"/>
      <c r="BE223" s="83"/>
      <c r="BF223" s="83"/>
      <c r="BG223" s="80"/>
      <c r="BH223" s="87" t="s">
        <v>101</v>
      </c>
      <c r="BI223" s="88" t="s">
        <v>101</v>
      </c>
      <c r="BJ223" s="89" t="s">
        <v>261</v>
      </c>
      <c r="BK223" s="81" t="s">
        <v>1482</v>
      </c>
      <c r="BL223" s="91" t="s">
        <v>221</v>
      </c>
      <c r="BM223" s="92">
        <v>44063</v>
      </c>
      <c r="BN223" s="93"/>
      <c r="BO223" s="86"/>
    </row>
    <row r="224" spans="1:67" s="113" customFormat="1" ht="47.25" customHeight="1">
      <c r="A224" s="21"/>
      <c r="B224" s="268">
        <v>137</v>
      </c>
      <c r="C224" s="55">
        <f t="shared" si="20"/>
        <v>218</v>
      </c>
      <c r="D224" s="56" t="s">
        <v>78</v>
      </c>
      <c r="E224" s="57">
        <v>2018</v>
      </c>
      <c r="F224" s="58" t="s">
        <v>1143</v>
      </c>
      <c r="G224" s="59"/>
      <c r="H224" s="60" t="str">
        <f t="shared" si="21"/>
        <v>Gestión del Talento Humano</v>
      </c>
      <c r="I224" s="94">
        <v>17</v>
      </c>
      <c r="J224" s="61">
        <v>72</v>
      </c>
      <c r="K224" s="277" t="s">
        <v>1156</v>
      </c>
      <c r="L224" s="56" t="s">
        <v>81</v>
      </c>
      <c r="M224" s="207" t="s">
        <v>1157</v>
      </c>
      <c r="N224" s="207" t="s">
        <v>1157</v>
      </c>
      <c r="O224" s="207" t="s">
        <v>1158</v>
      </c>
      <c r="P224" s="65" t="s">
        <v>85</v>
      </c>
      <c r="Q224" s="207" t="s">
        <v>1488</v>
      </c>
      <c r="R224" s="66"/>
      <c r="S224" s="613">
        <v>1</v>
      </c>
      <c r="T224" s="422" t="s">
        <v>1489</v>
      </c>
      <c r="U224" s="68" t="s">
        <v>1311</v>
      </c>
      <c r="V224" s="422" t="s">
        <v>1490</v>
      </c>
      <c r="W224" s="681">
        <v>43467</v>
      </c>
      <c r="X224" s="681">
        <v>43830</v>
      </c>
      <c r="Y224" s="65"/>
      <c r="Z224" s="57"/>
      <c r="AA224" s="70">
        <f t="shared" si="19"/>
        <v>43830</v>
      </c>
      <c r="AB224" s="71">
        <v>43646</v>
      </c>
      <c r="AC224" s="207" t="s">
        <v>1491</v>
      </c>
      <c r="AD224" s="184">
        <v>0.2</v>
      </c>
      <c r="AE224" s="71">
        <v>43665</v>
      </c>
      <c r="AF224" s="207"/>
      <c r="AG224" s="58" t="s">
        <v>105</v>
      </c>
      <c r="AH224" s="73">
        <f t="shared" si="22"/>
        <v>0.2</v>
      </c>
      <c r="AI224" s="72" t="s">
        <v>93</v>
      </c>
      <c r="AJ224" s="71">
        <v>43799</v>
      </c>
      <c r="AK224" s="77" t="s">
        <v>1492</v>
      </c>
      <c r="AL224" s="102">
        <v>1</v>
      </c>
      <c r="AM224" s="76">
        <v>43809</v>
      </c>
      <c r="AN224" s="77" t="s">
        <v>1493</v>
      </c>
      <c r="AO224" s="83" t="s">
        <v>663</v>
      </c>
      <c r="AP224" s="79">
        <f t="shared" si="24"/>
        <v>1</v>
      </c>
      <c r="AQ224" s="80" t="s">
        <v>100</v>
      </c>
      <c r="AR224" s="76"/>
      <c r="AS224" s="304"/>
      <c r="AT224" s="80"/>
      <c r="AU224" s="76">
        <v>44063</v>
      </c>
      <c r="AV224" s="135" t="s">
        <v>1451</v>
      </c>
      <c r="AW224" s="93" t="s">
        <v>221</v>
      </c>
      <c r="AX224" s="84">
        <v>1</v>
      </c>
      <c r="AY224" s="80" t="s">
        <v>100</v>
      </c>
      <c r="AZ224" s="85"/>
      <c r="BA224" s="83"/>
      <c r="BB224" s="86"/>
      <c r="BC224" s="76"/>
      <c r="BD224" s="83"/>
      <c r="BE224" s="83"/>
      <c r="BF224" s="83"/>
      <c r="BG224" s="80"/>
      <c r="BH224" s="87" t="s">
        <v>101</v>
      </c>
      <c r="BI224" s="88" t="s">
        <v>101</v>
      </c>
      <c r="BJ224" s="89" t="s">
        <v>261</v>
      </c>
      <c r="BK224" s="81" t="s">
        <v>1494</v>
      </c>
      <c r="BL224" s="91" t="s">
        <v>221</v>
      </c>
      <c r="BM224" s="92">
        <v>44063</v>
      </c>
      <c r="BN224" s="93"/>
      <c r="BO224" s="86"/>
    </row>
    <row r="225" spans="1:67" s="113" customFormat="1" ht="47.25" customHeight="1">
      <c r="A225" s="21"/>
      <c r="B225" s="268">
        <v>138</v>
      </c>
      <c r="C225" s="55">
        <f t="shared" si="20"/>
        <v>219</v>
      </c>
      <c r="D225" s="56" t="s">
        <v>78</v>
      </c>
      <c r="E225" s="57">
        <v>2018</v>
      </c>
      <c r="F225" s="58" t="s">
        <v>1143</v>
      </c>
      <c r="G225" s="59"/>
      <c r="H225" s="60" t="str">
        <f t="shared" si="21"/>
        <v>Gestión del Talento Humano</v>
      </c>
      <c r="I225" s="94">
        <v>18</v>
      </c>
      <c r="J225" s="61">
        <v>73</v>
      </c>
      <c r="K225" s="277" t="s">
        <v>1495</v>
      </c>
      <c r="L225" s="56" t="s">
        <v>81</v>
      </c>
      <c r="M225" s="207" t="s">
        <v>1496</v>
      </c>
      <c r="N225" s="207" t="s">
        <v>1496</v>
      </c>
      <c r="O225" s="207" t="s">
        <v>1497</v>
      </c>
      <c r="P225" s="65" t="s">
        <v>288</v>
      </c>
      <c r="Q225" s="183" t="s">
        <v>1492</v>
      </c>
      <c r="R225" s="66"/>
      <c r="S225" s="422">
        <v>1</v>
      </c>
      <c r="T225" s="422" t="s">
        <v>1498</v>
      </c>
      <c r="U225" s="68" t="s">
        <v>1311</v>
      </c>
      <c r="V225" s="422" t="s">
        <v>1490</v>
      </c>
      <c r="W225" s="681">
        <v>43467</v>
      </c>
      <c r="X225" s="681">
        <v>43524</v>
      </c>
      <c r="Y225" s="65"/>
      <c r="Z225" s="57"/>
      <c r="AA225" s="70">
        <f t="shared" si="19"/>
        <v>43524</v>
      </c>
      <c r="AB225" s="71">
        <v>43646</v>
      </c>
      <c r="AC225" s="207" t="s">
        <v>1499</v>
      </c>
      <c r="AD225" s="72">
        <v>1</v>
      </c>
      <c r="AE225" s="71">
        <v>43665</v>
      </c>
      <c r="AF225" s="207"/>
      <c r="AG225" s="58" t="s">
        <v>105</v>
      </c>
      <c r="AH225" s="73">
        <f t="shared" si="22"/>
        <v>1</v>
      </c>
      <c r="AI225" s="72" t="s">
        <v>100</v>
      </c>
      <c r="AJ225" s="71">
        <v>43799</v>
      </c>
      <c r="AK225" s="77" t="s">
        <v>366</v>
      </c>
      <c r="AL225" s="191">
        <v>1</v>
      </c>
      <c r="AM225" s="76">
        <v>43809</v>
      </c>
      <c r="AN225" s="77" t="s">
        <v>1500</v>
      </c>
      <c r="AO225" s="83" t="s">
        <v>663</v>
      </c>
      <c r="AP225" s="79">
        <f t="shared" si="24"/>
        <v>1</v>
      </c>
      <c r="AQ225" s="80" t="s">
        <v>100</v>
      </c>
      <c r="AR225" s="76"/>
      <c r="AS225" s="304"/>
      <c r="AT225" s="80"/>
      <c r="AU225" s="76">
        <v>44063</v>
      </c>
      <c r="AV225" s="135" t="s">
        <v>1451</v>
      </c>
      <c r="AW225" s="93" t="s">
        <v>221</v>
      </c>
      <c r="AX225" s="84">
        <v>1</v>
      </c>
      <c r="AY225" s="80" t="s">
        <v>100</v>
      </c>
      <c r="AZ225" s="85"/>
      <c r="BA225" s="83"/>
      <c r="BB225" s="86"/>
      <c r="BC225" s="76"/>
      <c r="BD225" s="83"/>
      <c r="BE225" s="83"/>
      <c r="BF225" s="83"/>
      <c r="BG225" s="80"/>
      <c r="BH225" s="87" t="s">
        <v>101</v>
      </c>
      <c r="BI225" s="88" t="s">
        <v>101</v>
      </c>
      <c r="BJ225" s="89" t="s">
        <v>261</v>
      </c>
      <c r="BK225" s="81" t="s">
        <v>1494</v>
      </c>
      <c r="BL225" s="91" t="s">
        <v>221</v>
      </c>
      <c r="BM225" s="92">
        <v>44063</v>
      </c>
      <c r="BN225" s="93"/>
      <c r="BO225" s="86"/>
    </row>
    <row r="226" spans="1:67" s="113" customFormat="1" ht="47.25" customHeight="1">
      <c r="A226" s="21"/>
      <c r="B226" s="268">
        <v>0</v>
      </c>
      <c r="C226" s="55">
        <f t="shared" si="20"/>
        <v>220</v>
      </c>
      <c r="D226" s="56" t="s">
        <v>78</v>
      </c>
      <c r="E226" s="57">
        <v>2018</v>
      </c>
      <c r="F226" s="58" t="s">
        <v>1143</v>
      </c>
      <c r="G226" s="59"/>
      <c r="H226" s="60" t="str">
        <f t="shared" si="21"/>
        <v>Gestión del Talento Humano</v>
      </c>
      <c r="I226" s="94"/>
      <c r="J226" s="61">
        <v>73</v>
      </c>
      <c r="K226" s="277" t="s">
        <v>1495</v>
      </c>
      <c r="L226" s="56" t="s">
        <v>81</v>
      </c>
      <c r="M226" s="207" t="s">
        <v>1496</v>
      </c>
      <c r="N226" s="207" t="s">
        <v>1496</v>
      </c>
      <c r="O226" s="207" t="s">
        <v>1497</v>
      </c>
      <c r="P226" s="65" t="s">
        <v>85</v>
      </c>
      <c r="Q226" s="207" t="s">
        <v>1501</v>
      </c>
      <c r="R226" s="66"/>
      <c r="S226" s="422">
        <v>12</v>
      </c>
      <c r="T226" s="422" t="s">
        <v>1502</v>
      </c>
      <c r="U226" s="68" t="s">
        <v>1311</v>
      </c>
      <c r="V226" s="422" t="s">
        <v>1490</v>
      </c>
      <c r="W226" s="681">
        <v>43467</v>
      </c>
      <c r="X226" s="681">
        <v>43830</v>
      </c>
      <c r="Y226" s="65"/>
      <c r="Z226" s="57"/>
      <c r="AA226" s="70">
        <f t="shared" si="19"/>
        <v>43830</v>
      </c>
      <c r="AB226" s="71">
        <v>43646</v>
      </c>
      <c r="AC226" s="207" t="s">
        <v>1502</v>
      </c>
      <c r="AD226" s="72">
        <v>6</v>
      </c>
      <c r="AE226" s="71">
        <v>43665</v>
      </c>
      <c r="AF226" s="207"/>
      <c r="AG226" s="58" t="s">
        <v>105</v>
      </c>
      <c r="AH226" s="73">
        <f t="shared" si="22"/>
        <v>0.5</v>
      </c>
      <c r="AI226" s="72" t="s">
        <v>93</v>
      </c>
      <c r="AJ226" s="71">
        <v>43799</v>
      </c>
      <c r="AK226" s="77" t="s">
        <v>1503</v>
      </c>
      <c r="AL226" s="191">
        <v>11</v>
      </c>
      <c r="AM226" s="76">
        <v>43809</v>
      </c>
      <c r="AN226" s="77" t="s">
        <v>1504</v>
      </c>
      <c r="AO226" s="83" t="s">
        <v>663</v>
      </c>
      <c r="AP226" s="79">
        <f t="shared" si="24"/>
        <v>0.91666666666666663</v>
      </c>
      <c r="AQ226" s="80" t="s">
        <v>93</v>
      </c>
      <c r="AR226" s="76">
        <v>44043</v>
      </c>
      <c r="AS226" s="248" t="s">
        <v>1505</v>
      </c>
      <c r="AT226" s="200">
        <v>1</v>
      </c>
      <c r="AU226" s="76">
        <v>44063</v>
      </c>
      <c r="AV226" s="135" t="s">
        <v>1506</v>
      </c>
      <c r="AW226" s="93" t="s">
        <v>221</v>
      </c>
      <c r="AX226" s="84">
        <v>1</v>
      </c>
      <c r="AY226" s="80" t="s">
        <v>100</v>
      </c>
      <c r="AZ226" s="85"/>
      <c r="BA226" s="83"/>
      <c r="BB226" s="86"/>
      <c r="BC226" s="76"/>
      <c r="BD226" s="83"/>
      <c r="BE226" s="83"/>
      <c r="BF226" s="83"/>
      <c r="BG226" s="80"/>
      <c r="BH226" s="87" t="s">
        <v>101</v>
      </c>
      <c r="BI226" s="88"/>
      <c r="BJ226" s="89" t="s">
        <v>261</v>
      </c>
      <c r="BK226" s="81" t="s">
        <v>1494</v>
      </c>
      <c r="BL226" s="91" t="s">
        <v>221</v>
      </c>
      <c r="BM226" s="92">
        <v>44063</v>
      </c>
      <c r="BN226" s="93"/>
      <c r="BO226" s="86"/>
    </row>
    <row r="227" spans="1:67" s="113" customFormat="1" ht="47.25" customHeight="1">
      <c r="A227" s="21"/>
      <c r="B227" s="268">
        <v>139</v>
      </c>
      <c r="C227" s="540">
        <f t="shared" si="20"/>
        <v>221</v>
      </c>
      <c r="D227" s="56" t="s">
        <v>78</v>
      </c>
      <c r="E227" s="57">
        <v>2018</v>
      </c>
      <c r="F227" s="58" t="s">
        <v>1143</v>
      </c>
      <c r="G227" s="59"/>
      <c r="H227" s="60" t="str">
        <f t="shared" si="21"/>
        <v>Gestión del Talento Humano</v>
      </c>
      <c r="I227" s="94">
        <v>19</v>
      </c>
      <c r="J227" s="61">
        <v>74</v>
      </c>
      <c r="K227" s="277" t="s">
        <v>1507</v>
      </c>
      <c r="L227" s="56" t="s">
        <v>81</v>
      </c>
      <c r="M227" s="207" t="s">
        <v>1157</v>
      </c>
      <c r="N227" s="207" t="s">
        <v>1157</v>
      </c>
      <c r="O227" s="207" t="s">
        <v>1508</v>
      </c>
      <c r="P227" s="65" t="s">
        <v>288</v>
      </c>
      <c r="Q227" s="183" t="s">
        <v>1509</v>
      </c>
      <c r="R227" s="66"/>
      <c r="S227" s="422">
        <v>1</v>
      </c>
      <c r="T227" s="422" t="s">
        <v>1510</v>
      </c>
      <c r="U227" s="68" t="s">
        <v>1311</v>
      </c>
      <c r="V227" s="422" t="s">
        <v>1511</v>
      </c>
      <c r="W227" s="681">
        <v>43467</v>
      </c>
      <c r="X227" s="681">
        <v>43524</v>
      </c>
      <c r="Y227" s="65"/>
      <c r="Z227" s="57"/>
      <c r="AA227" s="70">
        <f t="shared" si="19"/>
        <v>43524</v>
      </c>
      <c r="AB227" s="71">
        <v>43646</v>
      </c>
      <c r="AC227" s="207" t="s">
        <v>1499</v>
      </c>
      <c r="AD227" s="72">
        <v>1</v>
      </c>
      <c r="AE227" s="71">
        <v>43665</v>
      </c>
      <c r="AF227" s="207"/>
      <c r="AG227" s="58" t="s">
        <v>105</v>
      </c>
      <c r="AH227" s="73">
        <f t="shared" si="22"/>
        <v>1</v>
      </c>
      <c r="AI227" s="72" t="s">
        <v>100</v>
      </c>
      <c r="AJ227" s="71">
        <v>43799</v>
      </c>
      <c r="AK227" s="77" t="s">
        <v>366</v>
      </c>
      <c r="AL227" s="191">
        <v>1</v>
      </c>
      <c r="AM227" s="76">
        <v>43809</v>
      </c>
      <c r="AN227" s="77" t="s">
        <v>1512</v>
      </c>
      <c r="AO227" s="83" t="s">
        <v>663</v>
      </c>
      <c r="AP227" s="79">
        <f t="shared" si="24"/>
        <v>1</v>
      </c>
      <c r="AQ227" s="80" t="s">
        <v>100</v>
      </c>
      <c r="AR227" s="76"/>
      <c r="AS227" s="304"/>
      <c r="AT227" s="80"/>
      <c r="AU227" s="76">
        <v>44063</v>
      </c>
      <c r="AV227" s="135" t="s">
        <v>1451</v>
      </c>
      <c r="AW227" s="93" t="s">
        <v>221</v>
      </c>
      <c r="AX227" s="84">
        <v>1</v>
      </c>
      <c r="AY227" s="80" t="s">
        <v>100</v>
      </c>
      <c r="AZ227" s="85"/>
      <c r="BA227" s="83"/>
      <c r="BB227" s="86"/>
      <c r="BC227" s="76"/>
      <c r="BD227" s="83"/>
      <c r="BE227" s="83"/>
      <c r="BF227" s="83"/>
      <c r="BG227" s="80"/>
      <c r="BH227" s="87" t="s">
        <v>101</v>
      </c>
      <c r="BI227" s="88" t="s">
        <v>101</v>
      </c>
      <c r="BJ227" s="89" t="s">
        <v>103</v>
      </c>
      <c r="BK227" s="83"/>
      <c r="BL227" s="91"/>
      <c r="BM227" s="92"/>
      <c r="BN227" s="93"/>
      <c r="BO227" s="86"/>
    </row>
    <row r="228" spans="1:67" s="113" customFormat="1" ht="47.25" customHeight="1">
      <c r="A228" s="21"/>
      <c r="B228" s="61">
        <v>0</v>
      </c>
      <c r="C228" s="57">
        <f t="shared" si="20"/>
        <v>222</v>
      </c>
      <c r="D228" s="56" t="s">
        <v>78</v>
      </c>
      <c r="E228" s="57">
        <v>2018</v>
      </c>
      <c r="F228" s="58" t="s">
        <v>1143</v>
      </c>
      <c r="G228" s="59"/>
      <c r="H228" s="60" t="str">
        <f t="shared" si="21"/>
        <v>Gestión del Talento Humano</v>
      </c>
      <c r="I228" s="94"/>
      <c r="J228" s="61">
        <v>74</v>
      </c>
      <c r="K228" s="277" t="s">
        <v>1507</v>
      </c>
      <c r="L228" s="56" t="s">
        <v>81</v>
      </c>
      <c r="M228" s="207" t="s">
        <v>1157</v>
      </c>
      <c r="N228" s="207" t="s">
        <v>1157</v>
      </c>
      <c r="O228" s="207" t="s">
        <v>1508</v>
      </c>
      <c r="P228" s="65" t="s">
        <v>85</v>
      </c>
      <c r="Q228" s="207" t="s">
        <v>1513</v>
      </c>
      <c r="R228" s="66"/>
      <c r="S228" s="613">
        <v>1</v>
      </c>
      <c r="T228" s="422" t="s">
        <v>1514</v>
      </c>
      <c r="U228" s="68" t="s">
        <v>1311</v>
      </c>
      <c r="V228" s="422" t="s">
        <v>1400</v>
      </c>
      <c r="W228" s="681">
        <v>43525</v>
      </c>
      <c r="X228" s="681">
        <v>43830</v>
      </c>
      <c r="Y228" s="65"/>
      <c r="Z228" s="57"/>
      <c r="AA228" s="70">
        <f t="shared" si="19"/>
        <v>43830</v>
      </c>
      <c r="AB228" s="71">
        <v>43646</v>
      </c>
      <c r="AC228" s="207" t="s">
        <v>1515</v>
      </c>
      <c r="AD228" s="184">
        <v>0</v>
      </c>
      <c r="AE228" s="71">
        <v>43665</v>
      </c>
      <c r="AF228" s="207"/>
      <c r="AG228" s="58" t="s">
        <v>105</v>
      </c>
      <c r="AH228" s="73">
        <f t="shared" si="22"/>
        <v>0</v>
      </c>
      <c r="AI228" s="72" t="s">
        <v>139</v>
      </c>
      <c r="AJ228" s="71">
        <v>43799</v>
      </c>
      <c r="AK228" s="77" t="s">
        <v>1516</v>
      </c>
      <c r="AL228" s="191">
        <v>0</v>
      </c>
      <c r="AM228" s="76">
        <v>43809</v>
      </c>
      <c r="AN228" s="144" t="s">
        <v>1517</v>
      </c>
      <c r="AO228" s="83" t="s">
        <v>663</v>
      </c>
      <c r="AP228" s="79">
        <v>0</v>
      </c>
      <c r="AQ228" s="80" t="s">
        <v>116</v>
      </c>
      <c r="AR228" s="76">
        <v>44043</v>
      </c>
      <c r="AS228" s="248" t="s">
        <v>1518</v>
      </c>
      <c r="AT228" s="200">
        <v>1</v>
      </c>
      <c r="AU228" s="76">
        <v>44063</v>
      </c>
      <c r="AV228" s="77" t="s">
        <v>1519</v>
      </c>
      <c r="AW228" s="93" t="s">
        <v>221</v>
      </c>
      <c r="AX228" s="84">
        <v>0</v>
      </c>
      <c r="AY228" s="80" t="s">
        <v>116</v>
      </c>
      <c r="AZ228" s="85"/>
      <c r="BA228" s="83"/>
      <c r="BB228" s="86"/>
      <c r="BC228" s="76"/>
      <c r="BD228" s="83"/>
      <c r="BE228" s="83"/>
      <c r="BF228" s="83"/>
      <c r="BG228" s="80"/>
      <c r="BH228" s="87" t="s">
        <v>102</v>
      </c>
      <c r="BI228" s="88" t="s">
        <v>102</v>
      </c>
      <c r="BJ228" s="89" t="s">
        <v>103</v>
      </c>
      <c r="BK228" s="83"/>
      <c r="BL228" s="91"/>
      <c r="BM228" s="92"/>
      <c r="BN228" s="93"/>
      <c r="BO228" s="86"/>
    </row>
    <row r="229" spans="1:67" s="113" customFormat="1" ht="47.25" customHeight="1">
      <c r="A229" s="21"/>
      <c r="B229" s="268">
        <v>140</v>
      </c>
      <c r="C229" s="698">
        <f t="shared" si="20"/>
        <v>223</v>
      </c>
      <c r="D229" s="56" t="s">
        <v>78</v>
      </c>
      <c r="E229" s="57">
        <v>2018</v>
      </c>
      <c r="F229" s="58" t="s">
        <v>1143</v>
      </c>
      <c r="G229" s="59"/>
      <c r="H229" s="60" t="str">
        <f t="shared" si="21"/>
        <v>Gestión del Talento Humano</v>
      </c>
      <c r="I229" s="94">
        <v>21</v>
      </c>
      <c r="J229" s="61">
        <v>76</v>
      </c>
      <c r="K229" s="277" t="s">
        <v>1520</v>
      </c>
      <c r="L229" s="56" t="s">
        <v>81</v>
      </c>
      <c r="M229" s="207" t="s">
        <v>1521</v>
      </c>
      <c r="N229" s="207" t="s">
        <v>1521</v>
      </c>
      <c r="O229" s="207" t="s">
        <v>1522</v>
      </c>
      <c r="P229" s="65" t="s">
        <v>85</v>
      </c>
      <c r="Q229" s="207" t="s">
        <v>1523</v>
      </c>
      <c r="R229" s="66"/>
      <c r="S229" s="103">
        <v>12</v>
      </c>
      <c r="T229" s="103" t="s">
        <v>1524</v>
      </c>
      <c r="U229" s="68" t="s">
        <v>1311</v>
      </c>
      <c r="V229" s="422" t="s">
        <v>1511</v>
      </c>
      <c r="W229" s="671">
        <v>43467</v>
      </c>
      <c r="X229" s="671">
        <v>43830</v>
      </c>
      <c r="Y229" s="65"/>
      <c r="Z229" s="57"/>
      <c r="AA229" s="70">
        <f t="shared" si="19"/>
        <v>43830</v>
      </c>
      <c r="AB229" s="71">
        <v>43646</v>
      </c>
      <c r="AC229" s="207" t="s">
        <v>1525</v>
      </c>
      <c r="AD229" s="72">
        <v>0</v>
      </c>
      <c r="AE229" s="71">
        <v>43665</v>
      </c>
      <c r="AF229" s="207"/>
      <c r="AG229" s="58" t="s">
        <v>105</v>
      </c>
      <c r="AH229" s="73">
        <f t="shared" si="22"/>
        <v>0</v>
      </c>
      <c r="AI229" s="72" t="s">
        <v>139</v>
      </c>
      <c r="AJ229" s="71">
        <v>43799</v>
      </c>
      <c r="AK229" s="77" t="s">
        <v>1526</v>
      </c>
      <c r="AL229" s="193">
        <v>12</v>
      </c>
      <c r="AM229" s="76">
        <v>43809</v>
      </c>
      <c r="AN229" s="77" t="s">
        <v>1527</v>
      </c>
      <c r="AO229" s="83" t="s">
        <v>663</v>
      </c>
      <c r="AP229" s="79">
        <v>0.7</v>
      </c>
      <c r="AQ229" s="80" t="s">
        <v>116</v>
      </c>
      <c r="AR229" s="76">
        <v>44043</v>
      </c>
      <c r="AS229" s="248" t="s">
        <v>1528</v>
      </c>
      <c r="AT229" s="200">
        <v>1</v>
      </c>
      <c r="AU229" s="76">
        <v>44063</v>
      </c>
      <c r="AV229" s="135" t="s">
        <v>1529</v>
      </c>
      <c r="AW229" s="93" t="s">
        <v>221</v>
      </c>
      <c r="AX229" s="84">
        <v>1</v>
      </c>
      <c r="AY229" s="80" t="s">
        <v>100</v>
      </c>
      <c r="AZ229" s="85"/>
      <c r="BA229" s="83"/>
      <c r="BB229" s="86"/>
      <c r="BC229" s="76"/>
      <c r="BD229" s="83"/>
      <c r="BE229" s="83"/>
      <c r="BF229" s="83"/>
      <c r="BG229" s="80"/>
      <c r="BH229" s="87" t="s">
        <v>101</v>
      </c>
      <c r="BI229" s="88" t="s">
        <v>101</v>
      </c>
      <c r="BJ229" s="89" t="s">
        <v>261</v>
      </c>
      <c r="BK229" s="81" t="s">
        <v>1530</v>
      </c>
      <c r="BL229" s="91" t="s">
        <v>221</v>
      </c>
      <c r="BM229" s="92">
        <v>44064</v>
      </c>
      <c r="BN229" s="93"/>
      <c r="BO229" s="86"/>
    </row>
    <row r="230" spans="1:67" s="113" customFormat="1" ht="92.25" customHeight="1">
      <c r="A230" s="21"/>
      <c r="B230" s="61">
        <v>141</v>
      </c>
      <c r="C230" s="57">
        <f t="shared" si="20"/>
        <v>224</v>
      </c>
      <c r="D230" s="56" t="s">
        <v>78</v>
      </c>
      <c r="E230" s="57">
        <v>2018</v>
      </c>
      <c r="F230" s="58" t="s">
        <v>1143</v>
      </c>
      <c r="G230" s="59"/>
      <c r="H230" s="60" t="str">
        <f t="shared" si="21"/>
        <v>Gestión del Talento Humano</v>
      </c>
      <c r="I230" s="94">
        <v>23</v>
      </c>
      <c r="J230" s="61">
        <v>78</v>
      </c>
      <c r="K230" s="277" t="s">
        <v>1531</v>
      </c>
      <c r="L230" s="56" t="s">
        <v>81</v>
      </c>
      <c r="M230" s="207" t="s">
        <v>1532</v>
      </c>
      <c r="N230" s="207" t="s">
        <v>1532</v>
      </c>
      <c r="O230" s="207" t="s">
        <v>1533</v>
      </c>
      <c r="P230" s="65" t="s">
        <v>288</v>
      </c>
      <c r="Q230" s="207" t="s">
        <v>1534</v>
      </c>
      <c r="R230" s="66"/>
      <c r="S230" s="613">
        <v>1</v>
      </c>
      <c r="T230" s="422" t="s">
        <v>1535</v>
      </c>
      <c r="U230" s="68" t="s">
        <v>1311</v>
      </c>
      <c r="V230" s="422" t="s">
        <v>1490</v>
      </c>
      <c r="W230" s="681">
        <v>43405</v>
      </c>
      <c r="X230" s="681">
        <v>43830</v>
      </c>
      <c r="Y230" s="65"/>
      <c r="Z230" s="57"/>
      <c r="AA230" s="70">
        <f t="shared" si="19"/>
        <v>43830</v>
      </c>
      <c r="AB230" s="71">
        <v>43646</v>
      </c>
      <c r="AC230" s="207" t="s">
        <v>1525</v>
      </c>
      <c r="AD230" s="72">
        <v>0</v>
      </c>
      <c r="AE230" s="71">
        <v>43665</v>
      </c>
      <c r="AF230" s="207"/>
      <c r="AG230" s="58" t="s">
        <v>105</v>
      </c>
      <c r="AH230" s="73">
        <f t="shared" si="22"/>
        <v>0</v>
      </c>
      <c r="AI230" s="72" t="s">
        <v>139</v>
      </c>
      <c r="AJ230" s="71">
        <v>43799</v>
      </c>
      <c r="AK230" s="144" t="s">
        <v>1536</v>
      </c>
      <c r="AL230" s="102">
        <v>1</v>
      </c>
      <c r="AM230" s="76">
        <v>43809</v>
      </c>
      <c r="AN230" s="144" t="s">
        <v>1537</v>
      </c>
      <c r="AO230" s="83" t="s">
        <v>663</v>
      </c>
      <c r="AP230" s="79">
        <f>+AL230/S230</f>
        <v>1</v>
      </c>
      <c r="AQ230" s="80" t="s">
        <v>116</v>
      </c>
      <c r="AR230" s="76">
        <v>44043</v>
      </c>
      <c r="AS230" s="248" t="s">
        <v>1538</v>
      </c>
      <c r="AT230" s="200">
        <v>1</v>
      </c>
      <c r="AU230" s="76">
        <v>44063</v>
      </c>
      <c r="AV230" s="159" t="s">
        <v>1539</v>
      </c>
      <c r="AW230" s="161" t="s">
        <v>221</v>
      </c>
      <c r="AX230" s="84">
        <v>0.3</v>
      </c>
      <c r="AY230" s="80" t="s">
        <v>116</v>
      </c>
      <c r="AZ230" s="85"/>
      <c r="BA230" s="83"/>
      <c r="BB230" s="86"/>
      <c r="BC230" s="76"/>
      <c r="BD230" s="83"/>
      <c r="BE230" s="83"/>
      <c r="BF230" s="83"/>
      <c r="BG230" s="80"/>
      <c r="BH230" s="87" t="s">
        <v>102</v>
      </c>
      <c r="BI230" s="88" t="s">
        <v>102</v>
      </c>
      <c r="BJ230" s="89" t="s">
        <v>103</v>
      </c>
      <c r="BK230" s="179" t="s">
        <v>1540</v>
      </c>
      <c r="BL230" s="91"/>
      <c r="BM230" s="92"/>
      <c r="BN230" s="93"/>
      <c r="BO230" s="86"/>
    </row>
    <row r="231" spans="1:67" s="113" customFormat="1" ht="47.25" customHeight="1">
      <c r="A231" s="21"/>
      <c r="B231" s="268">
        <v>0</v>
      </c>
      <c r="C231" s="698">
        <f t="shared" si="20"/>
        <v>225</v>
      </c>
      <c r="D231" s="56" t="s">
        <v>78</v>
      </c>
      <c r="E231" s="57">
        <v>2018</v>
      </c>
      <c r="F231" s="58" t="s">
        <v>1143</v>
      </c>
      <c r="G231" s="59"/>
      <c r="H231" s="60" t="str">
        <f t="shared" si="21"/>
        <v>Gestión del Talento Humano</v>
      </c>
      <c r="I231" s="94"/>
      <c r="J231" s="61">
        <v>78</v>
      </c>
      <c r="K231" s="277" t="s">
        <v>1531</v>
      </c>
      <c r="L231" s="56" t="s">
        <v>81</v>
      </c>
      <c r="M231" s="207" t="s">
        <v>1532</v>
      </c>
      <c r="N231" s="207" t="s">
        <v>1532</v>
      </c>
      <c r="O231" s="207" t="s">
        <v>1533</v>
      </c>
      <c r="P231" s="65" t="s">
        <v>85</v>
      </c>
      <c r="Q231" s="207" t="s">
        <v>1541</v>
      </c>
      <c r="R231" s="66"/>
      <c r="S231" s="422">
        <v>1</v>
      </c>
      <c r="T231" s="422" t="s">
        <v>1542</v>
      </c>
      <c r="U231" s="68" t="s">
        <v>1311</v>
      </c>
      <c r="V231" s="422" t="s">
        <v>1312</v>
      </c>
      <c r="W231" s="681">
        <v>43497</v>
      </c>
      <c r="X231" s="681">
        <v>43524</v>
      </c>
      <c r="Y231" s="65"/>
      <c r="Z231" s="57"/>
      <c r="AA231" s="70">
        <f t="shared" si="19"/>
        <v>43524</v>
      </c>
      <c r="AB231" s="71">
        <v>43646</v>
      </c>
      <c r="AC231" s="207" t="s">
        <v>1525</v>
      </c>
      <c r="AD231" s="72">
        <v>0</v>
      </c>
      <c r="AE231" s="71">
        <v>43665</v>
      </c>
      <c r="AF231" s="207"/>
      <c r="AG231" s="58" t="s">
        <v>105</v>
      </c>
      <c r="AH231" s="73">
        <f t="shared" si="22"/>
        <v>0</v>
      </c>
      <c r="AI231" s="72" t="s">
        <v>116</v>
      </c>
      <c r="AJ231" s="71">
        <v>43799</v>
      </c>
      <c r="AK231" s="144" t="s">
        <v>1543</v>
      </c>
      <c r="AL231" s="191">
        <v>1</v>
      </c>
      <c r="AM231" s="76">
        <v>43809</v>
      </c>
      <c r="AN231" s="144" t="s">
        <v>1544</v>
      </c>
      <c r="AO231" s="83" t="s">
        <v>663</v>
      </c>
      <c r="AP231" s="79">
        <f>+AL231/S231</f>
        <v>1</v>
      </c>
      <c r="AQ231" s="80" t="s">
        <v>100</v>
      </c>
      <c r="AR231" s="76"/>
      <c r="AS231" s="304"/>
      <c r="AT231" s="80"/>
      <c r="AU231" s="76">
        <v>44063</v>
      </c>
      <c r="AV231" s="135" t="s">
        <v>1451</v>
      </c>
      <c r="AW231" s="93" t="s">
        <v>221</v>
      </c>
      <c r="AX231" s="84">
        <v>1</v>
      </c>
      <c r="AY231" s="80" t="s">
        <v>100</v>
      </c>
      <c r="AZ231" s="85"/>
      <c r="BA231" s="83"/>
      <c r="BB231" s="86"/>
      <c r="BC231" s="76"/>
      <c r="BD231" s="83"/>
      <c r="BE231" s="83"/>
      <c r="BF231" s="83"/>
      <c r="BG231" s="80"/>
      <c r="BH231" s="87" t="s">
        <v>101</v>
      </c>
      <c r="BI231" s="88"/>
      <c r="BJ231" s="89" t="s">
        <v>103</v>
      </c>
      <c r="BK231" s="179" t="s">
        <v>1545</v>
      </c>
      <c r="BL231" s="91"/>
      <c r="BM231" s="92"/>
      <c r="BN231" s="93"/>
      <c r="BO231" s="86"/>
    </row>
    <row r="232" spans="1:67" s="113" customFormat="1" ht="47.25" customHeight="1">
      <c r="A232" s="21"/>
      <c r="B232" s="61">
        <v>142</v>
      </c>
      <c r="C232" s="57">
        <f t="shared" si="20"/>
        <v>226</v>
      </c>
      <c r="D232" s="56" t="s">
        <v>78</v>
      </c>
      <c r="E232" s="57">
        <v>2018</v>
      </c>
      <c r="F232" s="58" t="s">
        <v>1143</v>
      </c>
      <c r="G232" s="59"/>
      <c r="H232" s="60" t="str">
        <f t="shared" si="21"/>
        <v>Gestión del Talento Humano</v>
      </c>
      <c r="I232" s="94">
        <v>29</v>
      </c>
      <c r="J232" s="61">
        <v>84</v>
      </c>
      <c r="K232" s="277" t="s">
        <v>1546</v>
      </c>
      <c r="L232" s="56" t="s">
        <v>81</v>
      </c>
      <c r="M232" s="207" t="s">
        <v>1547</v>
      </c>
      <c r="N232" s="207" t="s">
        <v>1547</v>
      </c>
      <c r="O232" s="207" t="s">
        <v>1548</v>
      </c>
      <c r="P232" s="65" t="s">
        <v>85</v>
      </c>
      <c r="Q232" s="207" t="s">
        <v>1549</v>
      </c>
      <c r="R232" s="66"/>
      <c r="S232" s="600">
        <v>1</v>
      </c>
      <c r="T232" s="103" t="s">
        <v>1550</v>
      </c>
      <c r="U232" s="68" t="s">
        <v>1311</v>
      </c>
      <c r="V232" s="422" t="s">
        <v>1551</v>
      </c>
      <c r="W232" s="671">
        <v>43467</v>
      </c>
      <c r="X232" s="671">
        <v>43830</v>
      </c>
      <c r="Y232" s="65"/>
      <c r="Z232" s="57"/>
      <c r="AA232" s="70">
        <f t="shared" si="19"/>
        <v>43830</v>
      </c>
      <c r="AB232" s="71">
        <v>43646</v>
      </c>
      <c r="AC232" s="207" t="s">
        <v>1552</v>
      </c>
      <c r="AD232" s="72">
        <v>0</v>
      </c>
      <c r="AE232" s="71">
        <v>43665</v>
      </c>
      <c r="AF232" s="305"/>
      <c r="AG232" s="58" t="s">
        <v>105</v>
      </c>
      <c r="AH232" s="73">
        <f t="shared" si="22"/>
        <v>0</v>
      </c>
      <c r="AI232" s="72" t="s">
        <v>139</v>
      </c>
      <c r="AJ232" s="71">
        <v>43799</v>
      </c>
      <c r="AK232" s="144" t="s">
        <v>1553</v>
      </c>
      <c r="AL232" s="102">
        <v>0.5</v>
      </c>
      <c r="AM232" s="76">
        <v>43809</v>
      </c>
      <c r="AN232" s="77" t="s">
        <v>1554</v>
      </c>
      <c r="AO232" s="83" t="s">
        <v>663</v>
      </c>
      <c r="AP232" s="79">
        <f>+AL232/S232</f>
        <v>0.5</v>
      </c>
      <c r="AQ232" s="80" t="s">
        <v>116</v>
      </c>
      <c r="AR232" s="76">
        <v>44043</v>
      </c>
      <c r="AS232" s="248" t="s">
        <v>1317</v>
      </c>
      <c r="AT232" s="206">
        <v>0.6</v>
      </c>
      <c r="AU232" s="76">
        <v>44063</v>
      </c>
      <c r="AV232" s="81" t="s">
        <v>1318</v>
      </c>
      <c r="AW232" s="93" t="s">
        <v>221</v>
      </c>
      <c r="AX232" s="84">
        <v>0.5</v>
      </c>
      <c r="AY232" s="80" t="s">
        <v>116</v>
      </c>
      <c r="AZ232" s="85"/>
      <c r="BA232" s="83"/>
      <c r="BB232" s="86"/>
      <c r="BC232" s="76"/>
      <c r="BD232" s="83"/>
      <c r="BE232" s="83"/>
      <c r="BF232" s="83"/>
      <c r="BG232" s="80"/>
      <c r="BH232" s="87" t="s">
        <v>102</v>
      </c>
      <c r="BI232" s="88" t="s">
        <v>102</v>
      </c>
      <c r="BJ232" s="89" t="s">
        <v>103</v>
      </c>
      <c r="BK232" s="81"/>
      <c r="BL232" s="91"/>
      <c r="BM232" s="92"/>
      <c r="BN232" s="93"/>
      <c r="BO232" s="86"/>
    </row>
    <row r="233" spans="1:67" s="113" customFormat="1" ht="47.25" customHeight="1">
      <c r="A233" s="21"/>
      <c r="B233" s="61">
        <v>143</v>
      </c>
      <c r="C233" s="57">
        <f t="shared" si="20"/>
        <v>227</v>
      </c>
      <c r="D233" s="541" t="s">
        <v>78</v>
      </c>
      <c r="E233" s="542">
        <v>2018</v>
      </c>
      <c r="F233" s="269" t="s">
        <v>1143</v>
      </c>
      <c r="G233" s="543"/>
      <c r="H233" s="60" t="str">
        <f t="shared" si="21"/>
        <v>Gestión del Talento Humano</v>
      </c>
      <c r="I233" s="94">
        <v>33</v>
      </c>
      <c r="J233" s="61">
        <v>88</v>
      </c>
      <c r="K233" s="544" t="s">
        <v>1555</v>
      </c>
      <c r="L233" s="541" t="s">
        <v>81</v>
      </c>
      <c r="M233" s="634" t="s">
        <v>1556</v>
      </c>
      <c r="N233" s="634" t="s">
        <v>1556</v>
      </c>
      <c r="O233" s="634" t="s">
        <v>1557</v>
      </c>
      <c r="P233" s="545" t="s">
        <v>85</v>
      </c>
      <c r="Q233" s="634" t="s">
        <v>1558</v>
      </c>
      <c r="R233" s="546"/>
      <c r="S233" s="635">
        <v>1</v>
      </c>
      <c r="T233" s="635" t="s">
        <v>1559</v>
      </c>
      <c r="U233" s="547" t="s">
        <v>1311</v>
      </c>
      <c r="V233" s="636" t="s">
        <v>1560</v>
      </c>
      <c r="W233" s="682">
        <v>43525</v>
      </c>
      <c r="X233" s="682">
        <v>43677</v>
      </c>
      <c r="Y233" s="545"/>
      <c r="Z233" s="542"/>
      <c r="AA233" s="548">
        <f t="shared" si="19"/>
        <v>43677</v>
      </c>
      <c r="AB233" s="71">
        <v>43646</v>
      </c>
      <c r="AC233" s="207" t="s">
        <v>1561</v>
      </c>
      <c r="AD233" s="72">
        <v>0</v>
      </c>
      <c r="AE233" s="71">
        <v>43665</v>
      </c>
      <c r="AF233" s="305"/>
      <c r="AG233" s="58" t="s">
        <v>105</v>
      </c>
      <c r="AH233" s="73">
        <f t="shared" si="22"/>
        <v>0</v>
      </c>
      <c r="AI233" s="72" t="s">
        <v>139</v>
      </c>
      <c r="AJ233" s="71">
        <v>43799</v>
      </c>
      <c r="AK233" s="77" t="s">
        <v>1562</v>
      </c>
      <c r="AL233" s="191">
        <v>0.5</v>
      </c>
      <c r="AM233" s="76">
        <v>43809</v>
      </c>
      <c r="AN233" s="77" t="s">
        <v>1434</v>
      </c>
      <c r="AO233" s="83" t="s">
        <v>663</v>
      </c>
      <c r="AP233" s="79">
        <v>0.7</v>
      </c>
      <c r="AQ233" s="80" t="s">
        <v>116</v>
      </c>
      <c r="AR233" s="76">
        <v>44043</v>
      </c>
      <c r="AS233" s="248" t="s">
        <v>1563</v>
      </c>
      <c r="AT233" s="200">
        <v>0.9</v>
      </c>
      <c r="AU233" s="549">
        <v>44063</v>
      </c>
      <c r="AV233" s="550" t="s">
        <v>1564</v>
      </c>
      <c r="AW233" s="551" t="s">
        <v>221</v>
      </c>
      <c r="AX233" s="552">
        <v>0.8</v>
      </c>
      <c r="AY233" s="553" t="s">
        <v>116</v>
      </c>
      <c r="AZ233" s="85"/>
      <c r="BA233" s="83"/>
      <c r="BB233" s="86"/>
      <c r="BC233" s="76"/>
      <c r="BD233" s="83"/>
      <c r="BE233" s="83"/>
      <c r="BF233" s="83"/>
      <c r="BG233" s="80"/>
      <c r="BH233" s="87" t="s">
        <v>102</v>
      </c>
      <c r="BI233" s="88" t="s">
        <v>102</v>
      </c>
      <c r="BJ233" s="89" t="s">
        <v>103</v>
      </c>
      <c r="BK233" s="81"/>
      <c r="BL233" s="91"/>
      <c r="BM233" s="92"/>
      <c r="BN233" s="93"/>
      <c r="BO233" s="86"/>
    </row>
    <row r="234" spans="1:67" s="113" customFormat="1" ht="55.5" customHeight="1">
      <c r="A234" s="21"/>
      <c r="B234" s="700">
        <v>144</v>
      </c>
      <c r="C234" s="701">
        <f t="shared" si="20"/>
        <v>228</v>
      </c>
      <c r="D234" s="56" t="s">
        <v>78</v>
      </c>
      <c r="E234" s="89">
        <v>2019</v>
      </c>
      <c r="F234" s="89" t="s">
        <v>472</v>
      </c>
      <c r="G234" s="214">
        <v>43777</v>
      </c>
      <c r="H234" s="71" t="str">
        <f t="shared" si="21"/>
        <v>Gestión del Talento Humano</v>
      </c>
      <c r="I234" s="142"/>
      <c r="J234" s="530">
        <v>151</v>
      </c>
      <c r="K234" s="144" t="s">
        <v>1565</v>
      </c>
      <c r="L234" s="167" t="s">
        <v>81</v>
      </c>
      <c r="M234" s="146" t="s">
        <v>1566</v>
      </c>
      <c r="N234" s="146" t="s">
        <v>3109</v>
      </c>
      <c r="O234" s="146" t="s">
        <v>1567</v>
      </c>
      <c r="P234" s="167" t="s">
        <v>85</v>
      </c>
      <c r="Q234" s="146" t="s">
        <v>1568</v>
      </c>
      <c r="R234" s="83"/>
      <c r="S234" s="306">
        <v>1</v>
      </c>
      <c r="T234" s="176" t="s">
        <v>1569</v>
      </c>
      <c r="U234" s="167" t="s">
        <v>1311</v>
      </c>
      <c r="V234" s="176" t="s">
        <v>1570</v>
      </c>
      <c r="W234" s="666">
        <v>43782</v>
      </c>
      <c r="X234" s="666">
        <v>43799</v>
      </c>
      <c r="Y234" s="88"/>
      <c r="Z234" s="93"/>
      <c r="AA234" s="214">
        <f t="shared" si="19"/>
        <v>43799</v>
      </c>
      <c r="AB234" s="95"/>
      <c r="AC234" s="99"/>
      <c r="AD234" s="97"/>
      <c r="AE234" s="98"/>
      <c r="AF234" s="99"/>
      <c r="AG234" s="99"/>
      <c r="AH234" s="99"/>
      <c r="AI234" s="97"/>
      <c r="AJ234" s="71">
        <v>43799</v>
      </c>
      <c r="AK234" s="77" t="s">
        <v>1571</v>
      </c>
      <c r="AL234" s="80">
        <v>1</v>
      </c>
      <c r="AM234" s="76">
        <v>43809</v>
      </c>
      <c r="AN234" s="135" t="s">
        <v>1572</v>
      </c>
      <c r="AO234" s="93" t="s">
        <v>221</v>
      </c>
      <c r="AP234" s="79">
        <f t="shared" ref="AP234:AP241" si="25">+AL234/S234</f>
        <v>1</v>
      </c>
      <c r="AQ234" s="80" t="s">
        <v>93</v>
      </c>
      <c r="AR234" s="76">
        <v>44043</v>
      </c>
      <c r="AS234" s="248" t="s">
        <v>1573</v>
      </c>
      <c r="AT234" s="286">
        <v>100</v>
      </c>
      <c r="AU234" s="142">
        <v>44063</v>
      </c>
      <c r="AV234" s="219" t="s">
        <v>1574</v>
      </c>
      <c r="AW234" s="93" t="s">
        <v>221</v>
      </c>
      <c r="AX234" s="84">
        <v>1</v>
      </c>
      <c r="AY234" s="93" t="s">
        <v>100</v>
      </c>
      <c r="AZ234" s="85"/>
      <c r="BA234" s="83"/>
      <c r="BB234" s="86"/>
      <c r="BC234" s="76"/>
      <c r="BD234" s="83"/>
      <c r="BE234" s="83"/>
      <c r="BF234" s="83"/>
      <c r="BG234" s="80"/>
      <c r="BH234" s="87"/>
      <c r="BI234" s="88"/>
      <c r="BJ234" s="89" t="s">
        <v>261</v>
      </c>
      <c r="BK234" s="81" t="s">
        <v>1575</v>
      </c>
      <c r="BL234" s="91" t="s">
        <v>221</v>
      </c>
      <c r="BM234" s="92">
        <v>44064</v>
      </c>
      <c r="BN234" s="93"/>
      <c r="BO234" s="86"/>
    </row>
    <row r="235" spans="1:67" s="113" customFormat="1" ht="47.25" customHeight="1">
      <c r="A235" s="21"/>
      <c r="B235" s="143">
        <v>0</v>
      </c>
      <c r="C235" s="57">
        <f t="shared" si="20"/>
        <v>229</v>
      </c>
      <c r="D235" s="56" t="s">
        <v>78</v>
      </c>
      <c r="E235" s="89">
        <v>2019</v>
      </c>
      <c r="F235" s="89" t="s">
        <v>472</v>
      </c>
      <c r="G235" s="214">
        <v>43777</v>
      </c>
      <c r="H235" s="71" t="str">
        <f t="shared" si="21"/>
        <v>Gestión del Talento Humano</v>
      </c>
      <c r="I235" s="142"/>
      <c r="J235" s="530"/>
      <c r="K235" s="144" t="s">
        <v>1565</v>
      </c>
      <c r="L235" s="167" t="s">
        <v>81</v>
      </c>
      <c r="M235" s="146" t="s">
        <v>1566</v>
      </c>
      <c r="N235" s="146" t="s">
        <v>3109</v>
      </c>
      <c r="O235" s="146" t="s">
        <v>1576</v>
      </c>
      <c r="P235" s="167" t="s">
        <v>85</v>
      </c>
      <c r="Q235" s="146" t="s">
        <v>1577</v>
      </c>
      <c r="R235" s="83"/>
      <c r="S235" s="307">
        <v>1</v>
      </c>
      <c r="T235" s="176" t="s">
        <v>1578</v>
      </c>
      <c r="U235" s="167" t="s">
        <v>1311</v>
      </c>
      <c r="V235" s="176" t="s">
        <v>1579</v>
      </c>
      <c r="W235" s="666">
        <v>43800</v>
      </c>
      <c r="X235" s="666">
        <v>43920</v>
      </c>
      <c r="Y235" s="88"/>
      <c r="Z235" s="93"/>
      <c r="AA235" s="214">
        <f t="shared" si="19"/>
        <v>43920</v>
      </c>
      <c r="AB235" s="95"/>
      <c r="AC235" s="99"/>
      <c r="AD235" s="97"/>
      <c r="AE235" s="98"/>
      <c r="AF235" s="99"/>
      <c r="AG235" s="99"/>
      <c r="AH235" s="99"/>
      <c r="AI235" s="97"/>
      <c r="AJ235" s="71">
        <v>43799</v>
      </c>
      <c r="AK235" s="135" t="s">
        <v>108</v>
      </c>
      <c r="AL235" s="80"/>
      <c r="AM235" s="76">
        <v>43809</v>
      </c>
      <c r="AN235" s="77" t="s">
        <v>1580</v>
      </c>
      <c r="AO235" s="93" t="s">
        <v>221</v>
      </c>
      <c r="AP235" s="79">
        <f t="shared" si="25"/>
        <v>0</v>
      </c>
      <c r="AQ235" s="80" t="s">
        <v>139</v>
      </c>
      <c r="AR235" s="76">
        <v>44043</v>
      </c>
      <c r="AS235" s="248" t="s">
        <v>1581</v>
      </c>
      <c r="AT235" s="533">
        <v>1</v>
      </c>
      <c r="AU235" s="142">
        <v>44063</v>
      </c>
      <c r="AV235" s="219" t="s">
        <v>1574</v>
      </c>
      <c r="AW235" s="93" t="s">
        <v>221</v>
      </c>
      <c r="AX235" s="84">
        <v>1</v>
      </c>
      <c r="AY235" s="93" t="s">
        <v>100</v>
      </c>
      <c r="AZ235" s="85"/>
      <c r="BA235" s="83"/>
      <c r="BB235" s="86"/>
      <c r="BC235" s="76"/>
      <c r="BD235" s="83"/>
      <c r="BE235" s="83"/>
      <c r="BF235" s="83"/>
      <c r="BG235" s="80"/>
      <c r="BH235" s="87"/>
      <c r="BI235" s="88"/>
      <c r="BJ235" s="89" t="s">
        <v>261</v>
      </c>
      <c r="BK235" s="81" t="s">
        <v>1575</v>
      </c>
      <c r="BL235" s="91" t="s">
        <v>221</v>
      </c>
      <c r="BM235" s="92">
        <v>44064</v>
      </c>
      <c r="BN235" s="93"/>
      <c r="BO235" s="86"/>
    </row>
    <row r="236" spans="1:67" s="113" customFormat="1" ht="47.25" customHeight="1">
      <c r="A236" s="21"/>
      <c r="B236" s="695">
        <v>0</v>
      </c>
      <c r="C236" s="542">
        <f t="shared" si="20"/>
        <v>230</v>
      </c>
      <c r="D236" s="56" t="s">
        <v>78</v>
      </c>
      <c r="E236" s="89">
        <v>2019</v>
      </c>
      <c r="F236" s="89" t="s">
        <v>472</v>
      </c>
      <c r="G236" s="214">
        <v>43777</v>
      </c>
      <c r="H236" s="71" t="str">
        <f t="shared" si="21"/>
        <v>Gestión del Talento Humano</v>
      </c>
      <c r="I236" s="142"/>
      <c r="J236" s="530"/>
      <c r="K236" s="144" t="s">
        <v>1565</v>
      </c>
      <c r="L236" s="167" t="s">
        <v>81</v>
      </c>
      <c r="M236" s="146" t="s">
        <v>1566</v>
      </c>
      <c r="N236" s="146" t="s">
        <v>3109</v>
      </c>
      <c r="O236" s="146" t="s">
        <v>1576</v>
      </c>
      <c r="P236" s="167" t="s">
        <v>85</v>
      </c>
      <c r="Q236" s="146" t="s">
        <v>1582</v>
      </c>
      <c r="R236" s="83"/>
      <c r="S236" s="161">
        <v>2</v>
      </c>
      <c r="T236" s="89" t="s">
        <v>691</v>
      </c>
      <c r="U236" s="167" t="s">
        <v>1311</v>
      </c>
      <c r="V236" s="176" t="s">
        <v>1570</v>
      </c>
      <c r="W236" s="666">
        <v>43864</v>
      </c>
      <c r="X236" s="666">
        <v>44012</v>
      </c>
      <c r="Y236" s="88"/>
      <c r="Z236" s="93"/>
      <c r="AA236" s="214">
        <f t="shared" si="19"/>
        <v>44012</v>
      </c>
      <c r="AB236" s="95"/>
      <c r="AC236" s="99"/>
      <c r="AD236" s="97"/>
      <c r="AE236" s="98"/>
      <c r="AF236" s="99"/>
      <c r="AG236" s="99"/>
      <c r="AH236" s="99"/>
      <c r="AI236" s="97"/>
      <c r="AJ236" s="71">
        <v>43799</v>
      </c>
      <c r="AK236" s="135" t="s">
        <v>108</v>
      </c>
      <c r="AL236" s="80"/>
      <c r="AM236" s="76">
        <v>43809</v>
      </c>
      <c r="AN236" s="77" t="s">
        <v>1580</v>
      </c>
      <c r="AO236" s="93" t="s">
        <v>221</v>
      </c>
      <c r="AP236" s="79">
        <f t="shared" si="25"/>
        <v>0</v>
      </c>
      <c r="AQ236" s="80" t="s">
        <v>139</v>
      </c>
      <c r="AR236" s="76">
        <v>44043</v>
      </c>
      <c r="AS236" s="248" t="s">
        <v>1583</v>
      </c>
      <c r="AT236" s="534">
        <v>1</v>
      </c>
      <c r="AU236" s="142">
        <v>44063</v>
      </c>
      <c r="AV236" s="219" t="s">
        <v>1584</v>
      </c>
      <c r="AW236" s="93" t="s">
        <v>221</v>
      </c>
      <c r="AX236" s="84">
        <v>1</v>
      </c>
      <c r="AY236" s="93" t="s">
        <v>100</v>
      </c>
      <c r="AZ236" s="85"/>
      <c r="BA236" s="83"/>
      <c r="BB236" s="86"/>
      <c r="BC236" s="76"/>
      <c r="BD236" s="83"/>
      <c r="BE236" s="83"/>
      <c r="BF236" s="83"/>
      <c r="BG236" s="80"/>
      <c r="BH236" s="87"/>
      <c r="BI236" s="88"/>
      <c r="BJ236" s="89" t="s">
        <v>261</v>
      </c>
      <c r="BK236" s="81" t="s">
        <v>1575</v>
      </c>
      <c r="BL236" s="91" t="s">
        <v>221</v>
      </c>
      <c r="BM236" s="92">
        <v>44064</v>
      </c>
      <c r="BN236" s="93"/>
      <c r="BO236" s="86"/>
    </row>
    <row r="237" spans="1:67" s="21" customFormat="1" ht="47.25" customHeight="1">
      <c r="B237" s="143">
        <v>145</v>
      </c>
      <c r="C237" s="57">
        <f t="shared" si="20"/>
        <v>231</v>
      </c>
      <c r="D237" s="56" t="s">
        <v>78</v>
      </c>
      <c r="E237" s="89">
        <v>2019</v>
      </c>
      <c r="F237" s="89" t="s">
        <v>472</v>
      </c>
      <c r="G237" s="214">
        <v>43777</v>
      </c>
      <c r="H237" s="71" t="str">
        <f t="shared" si="21"/>
        <v>Gestión del Talento Humano</v>
      </c>
      <c r="I237" s="142"/>
      <c r="J237" s="530">
        <v>152</v>
      </c>
      <c r="K237" s="144" t="s">
        <v>1585</v>
      </c>
      <c r="L237" s="167" t="s">
        <v>81</v>
      </c>
      <c r="M237" s="146" t="s">
        <v>1586</v>
      </c>
      <c r="N237" s="146" t="s">
        <v>1587</v>
      </c>
      <c r="O237" s="146" t="s">
        <v>1588</v>
      </c>
      <c r="P237" s="167" t="s">
        <v>85</v>
      </c>
      <c r="Q237" s="146" t="s">
        <v>1589</v>
      </c>
      <c r="R237" s="83"/>
      <c r="S237" s="215">
        <v>4</v>
      </c>
      <c r="T237" s="89" t="s">
        <v>691</v>
      </c>
      <c r="U237" s="167" t="s">
        <v>1311</v>
      </c>
      <c r="V237" s="176" t="s">
        <v>1590</v>
      </c>
      <c r="W237" s="666">
        <v>43801</v>
      </c>
      <c r="X237" s="666">
        <v>43920</v>
      </c>
      <c r="Y237" s="88"/>
      <c r="Z237" s="93"/>
      <c r="AA237" s="214">
        <f t="shared" si="19"/>
        <v>43920</v>
      </c>
      <c r="AB237" s="95"/>
      <c r="AC237" s="99"/>
      <c r="AD237" s="97"/>
      <c r="AE237" s="98"/>
      <c r="AF237" s="99"/>
      <c r="AG237" s="99"/>
      <c r="AH237" s="99"/>
      <c r="AI237" s="97"/>
      <c r="AJ237" s="71">
        <v>43799</v>
      </c>
      <c r="AK237" s="135" t="s">
        <v>108</v>
      </c>
      <c r="AL237" s="80"/>
      <c r="AM237" s="76">
        <v>43809</v>
      </c>
      <c r="AN237" s="77" t="s">
        <v>1580</v>
      </c>
      <c r="AO237" s="93" t="s">
        <v>221</v>
      </c>
      <c r="AP237" s="79">
        <f t="shared" si="25"/>
        <v>0</v>
      </c>
      <c r="AQ237" s="80" t="s">
        <v>139</v>
      </c>
      <c r="AR237" s="76">
        <v>44043</v>
      </c>
      <c r="AS237" s="248" t="s">
        <v>1591</v>
      </c>
      <c r="AT237" s="534">
        <v>0.7</v>
      </c>
      <c r="AU237" s="142">
        <v>44063</v>
      </c>
      <c r="AV237" s="219" t="s">
        <v>1592</v>
      </c>
      <c r="AW237" s="93" t="s">
        <v>221</v>
      </c>
      <c r="AX237" s="84">
        <v>0</v>
      </c>
      <c r="AY237" s="93" t="s">
        <v>116</v>
      </c>
      <c r="AZ237" s="85"/>
      <c r="BA237" s="83"/>
      <c r="BB237" s="86"/>
      <c r="BC237" s="76"/>
      <c r="BD237" s="83"/>
      <c r="BE237" s="83"/>
      <c r="BF237" s="83"/>
      <c r="BG237" s="80"/>
      <c r="BH237" s="87"/>
      <c r="BI237" s="88"/>
      <c r="BJ237" s="89" t="s">
        <v>103</v>
      </c>
      <c r="BK237" s="83"/>
      <c r="BL237" s="91"/>
      <c r="BM237" s="92"/>
      <c r="BN237" s="93"/>
      <c r="BO237" s="86"/>
    </row>
    <row r="238" spans="1:67" s="21" customFormat="1" ht="47.25" customHeight="1">
      <c r="B238" s="700">
        <v>146</v>
      </c>
      <c r="C238" s="701">
        <f t="shared" si="20"/>
        <v>232</v>
      </c>
      <c r="D238" s="56" t="s">
        <v>78</v>
      </c>
      <c r="E238" s="89">
        <v>2019</v>
      </c>
      <c r="F238" s="89" t="s">
        <v>472</v>
      </c>
      <c r="G238" s="214">
        <v>43777</v>
      </c>
      <c r="H238" s="71" t="str">
        <f t="shared" si="21"/>
        <v>Gestión del Talento Humano</v>
      </c>
      <c r="I238" s="142"/>
      <c r="J238" s="530">
        <v>153</v>
      </c>
      <c r="K238" s="144" t="s">
        <v>1593</v>
      </c>
      <c r="L238" s="167" t="s">
        <v>81</v>
      </c>
      <c r="M238" s="146" t="s">
        <v>1594</v>
      </c>
      <c r="N238" s="146" t="s">
        <v>1595</v>
      </c>
      <c r="O238" s="146" t="s">
        <v>1596</v>
      </c>
      <c r="P238" s="167" t="s">
        <v>288</v>
      </c>
      <c r="Q238" s="146" t="s">
        <v>1597</v>
      </c>
      <c r="R238" s="83"/>
      <c r="S238" s="215">
        <v>1</v>
      </c>
      <c r="T238" s="89" t="s">
        <v>1598</v>
      </c>
      <c r="U238" s="167" t="s">
        <v>1311</v>
      </c>
      <c r="V238" s="176" t="s">
        <v>1590</v>
      </c>
      <c r="W238" s="666">
        <v>43709</v>
      </c>
      <c r="X238" s="666">
        <v>43738</v>
      </c>
      <c r="Y238" s="88"/>
      <c r="Z238" s="93"/>
      <c r="AA238" s="214">
        <f t="shared" si="19"/>
        <v>43738</v>
      </c>
      <c r="AB238" s="95"/>
      <c r="AC238" s="99"/>
      <c r="AD238" s="97"/>
      <c r="AE238" s="98"/>
      <c r="AF238" s="99"/>
      <c r="AG238" s="99"/>
      <c r="AH238" s="99"/>
      <c r="AI238" s="97"/>
      <c r="AJ238" s="71">
        <v>43799</v>
      </c>
      <c r="AK238" s="77" t="s">
        <v>1599</v>
      </c>
      <c r="AL238" s="80">
        <v>1</v>
      </c>
      <c r="AM238" s="76">
        <v>43809</v>
      </c>
      <c r="AN238" s="77" t="s">
        <v>1600</v>
      </c>
      <c r="AO238" s="93" t="s">
        <v>221</v>
      </c>
      <c r="AP238" s="79">
        <f t="shared" si="25"/>
        <v>1</v>
      </c>
      <c r="AQ238" s="80" t="s">
        <v>100</v>
      </c>
      <c r="AR238" s="76"/>
      <c r="AS238" s="248"/>
      <c r="AT238" s="286"/>
      <c r="AU238" s="142">
        <v>44063</v>
      </c>
      <c r="AV238" s="219" t="s">
        <v>1373</v>
      </c>
      <c r="AW238" s="93" t="s">
        <v>221</v>
      </c>
      <c r="AX238" s="84">
        <v>1</v>
      </c>
      <c r="AY238" s="93" t="s">
        <v>100</v>
      </c>
      <c r="AZ238" s="85"/>
      <c r="BA238" s="83"/>
      <c r="BB238" s="86"/>
      <c r="BC238" s="76"/>
      <c r="BD238" s="83"/>
      <c r="BE238" s="83"/>
      <c r="BF238" s="83"/>
      <c r="BG238" s="80"/>
      <c r="BH238" s="87" t="s">
        <v>101</v>
      </c>
      <c r="BI238" s="88" t="s">
        <v>101</v>
      </c>
      <c r="BJ238" s="89" t="s">
        <v>261</v>
      </c>
      <c r="BK238" s="106" t="s">
        <v>1373</v>
      </c>
      <c r="BL238" s="91" t="s">
        <v>221</v>
      </c>
      <c r="BM238" s="92">
        <v>44064</v>
      </c>
      <c r="BN238" s="93" t="s">
        <v>1374</v>
      </c>
      <c r="BO238" s="86"/>
    </row>
    <row r="239" spans="1:67" s="21" customFormat="1" ht="47.25" customHeight="1">
      <c r="B239" s="143">
        <v>0</v>
      </c>
      <c r="C239" s="57">
        <f t="shared" si="20"/>
        <v>233</v>
      </c>
      <c r="D239" s="56" t="s">
        <v>78</v>
      </c>
      <c r="E239" s="89">
        <v>2019</v>
      </c>
      <c r="F239" s="89" t="s">
        <v>472</v>
      </c>
      <c r="G239" s="214">
        <v>43777</v>
      </c>
      <c r="H239" s="71" t="str">
        <f t="shared" si="21"/>
        <v>Gestión del Talento Humano</v>
      </c>
      <c r="I239" s="142"/>
      <c r="J239" s="530"/>
      <c r="K239" s="144" t="s">
        <v>1593</v>
      </c>
      <c r="L239" s="167" t="s">
        <v>81</v>
      </c>
      <c r="M239" s="146" t="s">
        <v>1601</v>
      </c>
      <c r="N239" s="146" t="s">
        <v>1595</v>
      </c>
      <c r="O239" s="146" t="s">
        <v>1596</v>
      </c>
      <c r="P239" s="167" t="s">
        <v>85</v>
      </c>
      <c r="Q239" s="146" t="s">
        <v>1602</v>
      </c>
      <c r="R239" s="83"/>
      <c r="S239" s="215">
        <v>1</v>
      </c>
      <c r="T239" s="89" t="s">
        <v>1603</v>
      </c>
      <c r="U239" s="167" t="s">
        <v>1311</v>
      </c>
      <c r="V239" s="176" t="s">
        <v>1590</v>
      </c>
      <c r="W239" s="666">
        <v>43739</v>
      </c>
      <c r="X239" s="666">
        <v>43769</v>
      </c>
      <c r="Y239" s="88"/>
      <c r="Z239" s="93"/>
      <c r="AA239" s="214">
        <f t="shared" si="19"/>
        <v>43769</v>
      </c>
      <c r="AB239" s="95"/>
      <c r="AC239" s="99"/>
      <c r="AD239" s="97"/>
      <c r="AE239" s="98"/>
      <c r="AF239" s="99"/>
      <c r="AG239" s="99"/>
      <c r="AH239" s="99"/>
      <c r="AI239" s="97"/>
      <c r="AJ239" s="71">
        <v>43799</v>
      </c>
      <c r="AK239" s="77" t="s">
        <v>1604</v>
      </c>
      <c r="AL239" s="80">
        <v>1</v>
      </c>
      <c r="AM239" s="76">
        <v>43809</v>
      </c>
      <c r="AN239" s="77" t="s">
        <v>1605</v>
      </c>
      <c r="AO239" s="93" t="s">
        <v>221</v>
      </c>
      <c r="AP239" s="79">
        <f t="shared" si="25"/>
        <v>1</v>
      </c>
      <c r="AQ239" s="80" t="s">
        <v>100</v>
      </c>
      <c r="AR239" s="76"/>
      <c r="AS239" s="248"/>
      <c r="AT239" s="286"/>
      <c r="AU239" s="142">
        <v>44063</v>
      </c>
      <c r="AV239" s="219" t="s">
        <v>1373</v>
      </c>
      <c r="AW239" s="93" t="s">
        <v>221</v>
      </c>
      <c r="AX239" s="84">
        <v>1</v>
      </c>
      <c r="AY239" s="93" t="s">
        <v>100</v>
      </c>
      <c r="AZ239" s="85"/>
      <c r="BA239" s="83"/>
      <c r="BB239" s="86"/>
      <c r="BC239" s="76"/>
      <c r="BD239" s="83"/>
      <c r="BE239" s="83"/>
      <c r="BF239" s="83"/>
      <c r="BG239" s="80"/>
      <c r="BH239" s="87" t="s">
        <v>101</v>
      </c>
      <c r="BI239" s="88" t="s">
        <v>101</v>
      </c>
      <c r="BJ239" s="89" t="s">
        <v>261</v>
      </c>
      <c r="BK239" s="106" t="s">
        <v>1373</v>
      </c>
      <c r="BL239" s="91" t="s">
        <v>221</v>
      </c>
      <c r="BM239" s="92">
        <v>44064</v>
      </c>
      <c r="BN239" s="93" t="s">
        <v>1374</v>
      </c>
      <c r="BO239" s="86"/>
    </row>
    <row r="240" spans="1:67" s="21" customFormat="1" ht="47.25" customHeight="1">
      <c r="B240" s="143">
        <v>0</v>
      </c>
      <c r="C240" s="57">
        <f t="shared" si="20"/>
        <v>234</v>
      </c>
      <c r="D240" s="56" t="s">
        <v>78</v>
      </c>
      <c r="E240" s="89">
        <v>2019</v>
      </c>
      <c r="F240" s="89" t="s">
        <v>472</v>
      </c>
      <c r="G240" s="214">
        <v>43777</v>
      </c>
      <c r="H240" s="71" t="str">
        <f t="shared" si="21"/>
        <v>Gestión del Talento Humano</v>
      </c>
      <c r="I240" s="142"/>
      <c r="J240" s="530"/>
      <c r="K240" s="144" t="s">
        <v>1593</v>
      </c>
      <c r="L240" s="167" t="s">
        <v>81</v>
      </c>
      <c r="M240" s="146" t="s">
        <v>1601</v>
      </c>
      <c r="N240" s="146" t="s">
        <v>1595</v>
      </c>
      <c r="O240" s="146" t="s">
        <v>1596</v>
      </c>
      <c r="P240" s="167" t="s">
        <v>85</v>
      </c>
      <c r="Q240" s="146" t="s">
        <v>1606</v>
      </c>
      <c r="R240" s="83"/>
      <c r="S240" s="215">
        <v>12</v>
      </c>
      <c r="T240" s="89" t="s">
        <v>1607</v>
      </c>
      <c r="U240" s="167" t="s">
        <v>1311</v>
      </c>
      <c r="V240" s="176" t="s">
        <v>1590</v>
      </c>
      <c r="W240" s="666">
        <v>43800</v>
      </c>
      <c r="X240" s="666">
        <v>44195</v>
      </c>
      <c r="Y240" s="88"/>
      <c r="Z240" s="93"/>
      <c r="AA240" s="214">
        <f t="shared" si="19"/>
        <v>44195</v>
      </c>
      <c r="AB240" s="95"/>
      <c r="AC240" s="99"/>
      <c r="AD240" s="97"/>
      <c r="AE240" s="98"/>
      <c r="AF240" s="99"/>
      <c r="AG240" s="99"/>
      <c r="AH240" s="99"/>
      <c r="AI240" s="97"/>
      <c r="AJ240" s="71">
        <v>43799</v>
      </c>
      <c r="AK240" s="135" t="s">
        <v>108</v>
      </c>
      <c r="AL240" s="80"/>
      <c r="AM240" s="76">
        <v>43809</v>
      </c>
      <c r="AN240" s="77" t="s">
        <v>1580</v>
      </c>
      <c r="AO240" s="93" t="s">
        <v>221</v>
      </c>
      <c r="AP240" s="79">
        <f t="shared" si="25"/>
        <v>0</v>
      </c>
      <c r="AQ240" s="80" t="s">
        <v>139</v>
      </c>
      <c r="AR240" s="76">
        <v>44043</v>
      </c>
      <c r="AS240" s="248" t="s">
        <v>1379</v>
      </c>
      <c r="AT240" s="534">
        <v>1</v>
      </c>
      <c r="AU240" s="142">
        <v>44063</v>
      </c>
      <c r="AV240" s="219" t="s">
        <v>1373</v>
      </c>
      <c r="AW240" s="93" t="s">
        <v>221</v>
      </c>
      <c r="AX240" s="84">
        <v>1</v>
      </c>
      <c r="AY240" s="93" t="s">
        <v>100</v>
      </c>
      <c r="AZ240" s="85"/>
      <c r="BA240" s="83"/>
      <c r="BB240" s="86"/>
      <c r="BC240" s="76"/>
      <c r="BD240" s="83"/>
      <c r="BE240" s="83"/>
      <c r="BF240" s="83"/>
      <c r="BG240" s="80"/>
      <c r="BH240" s="87" t="s">
        <v>101</v>
      </c>
      <c r="BI240" s="88" t="s">
        <v>101</v>
      </c>
      <c r="BJ240" s="89" t="s">
        <v>261</v>
      </c>
      <c r="BK240" s="106" t="s">
        <v>1373</v>
      </c>
      <c r="BL240" s="91" t="s">
        <v>221</v>
      </c>
      <c r="BM240" s="92">
        <v>44064</v>
      </c>
      <c r="BN240" s="93" t="s">
        <v>1374</v>
      </c>
      <c r="BO240" s="86"/>
    </row>
    <row r="241" spans="1:67" s="21" customFormat="1" ht="47.25" customHeight="1">
      <c r="B241" s="143">
        <v>0</v>
      </c>
      <c r="C241" s="57">
        <f t="shared" si="20"/>
        <v>235</v>
      </c>
      <c r="D241" s="56" t="s">
        <v>78</v>
      </c>
      <c r="E241" s="89">
        <v>2019</v>
      </c>
      <c r="F241" s="89" t="s">
        <v>472</v>
      </c>
      <c r="G241" s="214">
        <v>43777</v>
      </c>
      <c r="H241" s="71" t="str">
        <f t="shared" si="21"/>
        <v>Gestión del Talento Humano</v>
      </c>
      <c r="I241" s="142"/>
      <c r="J241" s="530"/>
      <c r="K241" s="144" t="s">
        <v>1593</v>
      </c>
      <c r="L241" s="167" t="s">
        <v>81</v>
      </c>
      <c r="M241" s="146" t="s">
        <v>1601</v>
      </c>
      <c r="N241" s="146" t="s">
        <v>1595</v>
      </c>
      <c r="O241" s="146" t="s">
        <v>1596</v>
      </c>
      <c r="P241" s="167" t="s">
        <v>85</v>
      </c>
      <c r="Q241" s="146" t="s">
        <v>1608</v>
      </c>
      <c r="R241" s="83"/>
      <c r="S241" s="215">
        <v>2</v>
      </c>
      <c r="T241" s="89" t="s">
        <v>691</v>
      </c>
      <c r="U241" s="167" t="s">
        <v>1311</v>
      </c>
      <c r="V241" s="176" t="s">
        <v>1590</v>
      </c>
      <c r="W241" s="666">
        <v>43800</v>
      </c>
      <c r="X241" s="666">
        <v>43830</v>
      </c>
      <c r="Y241" s="88"/>
      <c r="Z241" s="93"/>
      <c r="AA241" s="214">
        <f t="shared" si="19"/>
        <v>43830</v>
      </c>
      <c r="AB241" s="95"/>
      <c r="AC241" s="99"/>
      <c r="AD241" s="97"/>
      <c r="AE241" s="98"/>
      <c r="AF241" s="99"/>
      <c r="AG241" s="99"/>
      <c r="AH241" s="99"/>
      <c r="AI241" s="97"/>
      <c r="AJ241" s="71">
        <v>43799</v>
      </c>
      <c r="AK241" s="135" t="s">
        <v>108</v>
      </c>
      <c r="AL241" s="80"/>
      <c r="AM241" s="76">
        <v>43809</v>
      </c>
      <c r="AN241" s="77" t="s">
        <v>1580</v>
      </c>
      <c r="AO241" s="93" t="s">
        <v>221</v>
      </c>
      <c r="AP241" s="79">
        <f t="shared" si="25"/>
        <v>0</v>
      </c>
      <c r="AQ241" s="80" t="s">
        <v>139</v>
      </c>
      <c r="AR241" s="76">
        <v>44043</v>
      </c>
      <c r="AS241" s="248" t="s">
        <v>1379</v>
      </c>
      <c r="AT241" s="533">
        <v>1</v>
      </c>
      <c r="AU241" s="142">
        <v>44063</v>
      </c>
      <c r="AV241" s="146" t="s">
        <v>1609</v>
      </c>
      <c r="AW241" s="93" t="s">
        <v>221</v>
      </c>
      <c r="AX241" s="84">
        <v>1</v>
      </c>
      <c r="AY241" s="93" t="s">
        <v>100</v>
      </c>
      <c r="AZ241" s="85"/>
      <c r="BA241" s="83"/>
      <c r="BB241" s="86"/>
      <c r="BC241" s="76"/>
      <c r="BD241" s="83"/>
      <c r="BE241" s="83"/>
      <c r="BF241" s="83"/>
      <c r="BG241" s="80"/>
      <c r="BH241" s="87" t="s">
        <v>101</v>
      </c>
      <c r="BI241" s="88" t="s">
        <v>101</v>
      </c>
      <c r="BJ241" s="89" t="s">
        <v>261</v>
      </c>
      <c r="BK241" s="106" t="s">
        <v>1373</v>
      </c>
      <c r="BL241" s="91" t="s">
        <v>221</v>
      </c>
      <c r="BM241" s="92">
        <v>44064</v>
      </c>
      <c r="BN241" s="93" t="s">
        <v>1374</v>
      </c>
      <c r="BO241" s="86"/>
    </row>
    <row r="242" spans="1:67" s="21" customFormat="1" ht="47.25" customHeight="1">
      <c r="B242" s="581">
        <v>147</v>
      </c>
      <c r="C242" s="57">
        <f t="shared" si="20"/>
        <v>236</v>
      </c>
      <c r="D242" s="56" t="s">
        <v>78</v>
      </c>
      <c r="E242" s="89">
        <v>2019</v>
      </c>
      <c r="F242" s="89" t="s">
        <v>472</v>
      </c>
      <c r="G242" s="214">
        <v>43777</v>
      </c>
      <c r="H242" s="71" t="str">
        <f t="shared" si="21"/>
        <v>Gestión del Talento Humano</v>
      </c>
      <c r="I242" s="142"/>
      <c r="J242" s="530">
        <v>154</v>
      </c>
      <c r="K242" s="144" t="s">
        <v>1610</v>
      </c>
      <c r="L242" s="167" t="s">
        <v>81</v>
      </c>
      <c r="M242" s="146" t="s">
        <v>1611</v>
      </c>
      <c r="N242" s="146" t="s">
        <v>1612</v>
      </c>
      <c r="O242" s="146" t="s">
        <v>1613</v>
      </c>
      <c r="P242" s="167" t="s">
        <v>288</v>
      </c>
      <c r="Q242" s="146" t="s">
        <v>1614</v>
      </c>
      <c r="R242" s="83"/>
      <c r="S242" s="215">
        <v>2</v>
      </c>
      <c r="T242" s="89" t="s">
        <v>1615</v>
      </c>
      <c r="U242" s="167" t="s">
        <v>1311</v>
      </c>
      <c r="V242" s="176" t="s">
        <v>1590</v>
      </c>
      <c r="W242" s="666">
        <v>43709</v>
      </c>
      <c r="X242" s="666">
        <v>43769</v>
      </c>
      <c r="Y242" s="88"/>
      <c r="Z242" s="93"/>
      <c r="AA242" s="214">
        <f t="shared" si="19"/>
        <v>43769</v>
      </c>
      <c r="AB242" s="95"/>
      <c r="AC242" s="99"/>
      <c r="AD242" s="97"/>
      <c r="AE242" s="98"/>
      <c r="AF242" s="99"/>
      <c r="AG242" s="99"/>
      <c r="AH242" s="99"/>
      <c r="AI242" s="97"/>
      <c r="AJ242" s="71">
        <v>43799</v>
      </c>
      <c r="AK242" s="77" t="s">
        <v>1616</v>
      </c>
      <c r="AL242" s="80">
        <v>1</v>
      </c>
      <c r="AM242" s="76">
        <v>43809</v>
      </c>
      <c r="AN242" s="77" t="s">
        <v>1617</v>
      </c>
      <c r="AO242" s="93" t="s">
        <v>221</v>
      </c>
      <c r="AP242" s="79">
        <v>1</v>
      </c>
      <c r="AQ242" s="80" t="s">
        <v>100</v>
      </c>
      <c r="AR242" s="76"/>
      <c r="AS242" s="248"/>
      <c r="AT242" s="533"/>
      <c r="AU242" s="142">
        <v>44063</v>
      </c>
      <c r="AV242" s="219" t="s">
        <v>1389</v>
      </c>
      <c r="AW242" s="93" t="s">
        <v>221</v>
      </c>
      <c r="AX242" s="84">
        <v>1</v>
      </c>
      <c r="AY242" s="93" t="s">
        <v>100</v>
      </c>
      <c r="AZ242" s="85"/>
      <c r="BA242" s="83"/>
      <c r="BB242" s="86"/>
      <c r="BC242" s="76"/>
      <c r="BD242" s="83"/>
      <c r="BE242" s="83"/>
      <c r="BF242" s="83"/>
      <c r="BG242" s="80"/>
      <c r="BH242" s="87" t="s">
        <v>101</v>
      </c>
      <c r="BI242" s="88" t="s">
        <v>101</v>
      </c>
      <c r="BJ242" s="89" t="s">
        <v>261</v>
      </c>
      <c r="BK242" s="106" t="s">
        <v>1389</v>
      </c>
      <c r="BL242" s="91" t="s">
        <v>221</v>
      </c>
      <c r="BM242" s="92">
        <v>44064</v>
      </c>
      <c r="BN242" s="93" t="s">
        <v>1374</v>
      </c>
      <c r="BO242" s="86"/>
    </row>
    <row r="243" spans="1:67" s="21" customFormat="1" ht="47.25" customHeight="1">
      <c r="B243" s="696">
        <v>0</v>
      </c>
      <c r="C243" s="542">
        <f t="shared" si="20"/>
        <v>237</v>
      </c>
      <c r="D243" s="56" t="s">
        <v>78</v>
      </c>
      <c r="E243" s="89">
        <v>2019</v>
      </c>
      <c r="F243" s="89" t="s">
        <v>472</v>
      </c>
      <c r="G243" s="214">
        <v>43777</v>
      </c>
      <c r="H243" s="71" t="str">
        <f t="shared" si="21"/>
        <v>Gestión del Talento Humano</v>
      </c>
      <c r="I243" s="142"/>
      <c r="J243" s="530"/>
      <c r="K243" s="144" t="s">
        <v>1610</v>
      </c>
      <c r="L243" s="167" t="s">
        <v>81</v>
      </c>
      <c r="M243" s="146" t="s">
        <v>1611</v>
      </c>
      <c r="N243" s="146" t="s">
        <v>1612</v>
      </c>
      <c r="O243" s="146" t="s">
        <v>1613</v>
      </c>
      <c r="P243" s="167" t="s">
        <v>85</v>
      </c>
      <c r="Q243" s="146" t="s">
        <v>1618</v>
      </c>
      <c r="R243" s="83"/>
      <c r="S243" s="215">
        <v>2</v>
      </c>
      <c r="T243" s="89" t="s">
        <v>1615</v>
      </c>
      <c r="U243" s="167" t="s">
        <v>1311</v>
      </c>
      <c r="V243" s="176" t="s">
        <v>1590</v>
      </c>
      <c r="W243" s="666">
        <v>43800</v>
      </c>
      <c r="X243" s="666">
        <v>43830</v>
      </c>
      <c r="Y243" s="88"/>
      <c r="Z243" s="93"/>
      <c r="AA243" s="214">
        <f t="shared" si="19"/>
        <v>43830</v>
      </c>
      <c r="AB243" s="95"/>
      <c r="AC243" s="99"/>
      <c r="AD243" s="97"/>
      <c r="AE243" s="98"/>
      <c r="AF243" s="99"/>
      <c r="AG243" s="99"/>
      <c r="AH243" s="99"/>
      <c r="AI243" s="97"/>
      <c r="AJ243" s="71">
        <v>43799</v>
      </c>
      <c r="AK243" s="135" t="s">
        <v>108</v>
      </c>
      <c r="AL243" s="80"/>
      <c r="AM243" s="76">
        <v>43809</v>
      </c>
      <c r="AN243" s="77" t="s">
        <v>1580</v>
      </c>
      <c r="AO243" s="93" t="s">
        <v>221</v>
      </c>
      <c r="AP243" s="79">
        <f t="shared" ref="AP243:AP250" si="26">+AL243/S243</f>
        <v>0</v>
      </c>
      <c r="AQ243" s="80" t="s">
        <v>139</v>
      </c>
      <c r="AR243" s="76">
        <v>44043</v>
      </c>
      <c r="AS243" s="248" t="s">
        <v>1394</v>
      </c>
      <c r="AT243" s="533">
        <v>1</v>
      </c>
      <c r="AU243" s="142">
        <v>44063</v>
      </c>
      <c r="AV243" s="219" t="s">
        <v>1619</v>
      </c>
      <c r="AW243" s="93" t="s">
        <v>221</v>
      </c>
      <c r="AX243" s="84">
        <v>1</v>
      </c>
      <c r="AY243" s="93" t="s">
        <v>100</v>
      </c>
      <c r="AZ243" s="85"/>
      <c r="BA243" s="83"/>
      <c r="BB243" s="86"/>
      <c r="BC243" s="76"/>
      <c r="BD243" s="83"/>
      <c r="BE243" s="83"/>
      <c r="BF243" s="83"/>
      <c r="BG243" s="80"/>
      <c r="BH243" s="87"/>
      <c r="BI243" s="88"/>
      <c r="BJ243" s="89" t="s">
        <v>261</v>
      </c>
      <c r="BK243" s="106" t="s">
        <v>1389</v>
      </c>
      <c r="BL243" s="91" t="s">
        <v>221</v>
      </c>
      <c r="BM243" s="92">
        <v>44064</v>
      </c>
      <c r="BN243" s="93" t="s">
        <v>1374</v>
      </c>
      <c r="BO243" s="86"/>
    </row>
    <row r="244" spans="1:67" s="21" customFormat="1" ht="47.25" customHeight="1">
      <c r="B244" s="143">
        <v>148</v>
      </c>
      <c r="C244" s="57">
        <f t="shared" si="20"/>
        <v>238</v>
      </c>
      <c r="D244" s="56" t="s">
        <v>78</v>
      </c>
      <c r="E244" s="89">
        <v>2019</v>
      </c>
      <c r="F244" s="89" t="s">
        <v>472</v>
      </c>
      <c r="G244" s="214">
        <v>43777</v>
      </c>
      <c r="H244" s="71" t="str">
        <f t="shared" si="21"/>
        <v>Gestión del Talento Humano</v>
      </c>
      <c r="I244" s="142"/>
      <c r="J244" s="530">
        <v>155</v>
      </c>
      <c r="K244" s="144" t="s">
        <v>687</v>
      </c>
      <c r="L244" s="167" t="s">
        <v>81</v>
      </c>
      <c r="M244" s="146" t="s">
        <v>688</v>
      </c>
      <c r="N244" s="146" t="s">
        <v>688</v>
      </c>
      <c r="O244" s="146" t="s">
        <v>689</v>
      </c>
      <c r="P244" s="167" t="s">
        <v>85</v>
      </c>
      <c r="Q244" s="146" t="s">
        <v>1620</v>
      </c>
      <c r="R244" s="83"/>
      <c r="S244" s="215">
        <v>2</v>
      </c>
      <c r="T244" s="89" t="s">
        <v>691</v>
      </c>
      <c r="U244" s="167" t="s">
        <v>1311</v>
      </c>
      <c r="V244" s="176" t="s">
        <v>1590</v>
      </c>
      <c r="W244" s="666">
        <v>43800</v>
      </c>
      <c r="X244" s="666">
        <v>43830</v>
      </c>
      <c r="Y244" s="88"/>
      <c r="Z244" s="93"/>
      <c r="AA244" s="214">
        <f t="shared" si="19"/>
        <v>43830</v>
      </c>
      <c r="AB244" s="95"/>
      <c r="AC244" s="99"/>
      <c r="AD244" s="97"/>
      <c r="AE244" s="98"/>
      <c r="AF244" s="99"/>
      <c r="AG244" s="99"/>
      <c r="AH244" s="99"/>
      <c r="AI244" s="97"/>
      <c r="AJ244" s="71">
        <v>43799</v>
      </c>
      <c r="AK244" s="135" t="s">
        <v>108</v>
      </c>
      <c r="AL244" s="80"/>
      <c r="AM244" s="76">
        <v>43809</v>
      </c>
      <c r="AN244" s="77" t="s">
        <v>1580</v>
      </c>
      <c r="AO244" s="93" t="s">
        <v>221</v>
      </c>
      <c r="AP244" s="79">
        <f t="shared" si="26"/>
        <v>0</v>
      </c>
      <c r="AQ244" s="80" t="s">
        <v>139</v>
      </c>
      <c r="AR244" s="76">
        <v>44043</v>
      </c>
      <c r="AS244" s="248" t="s">
        <v>1621</v>
      </c>
      <c r="AT244" s="533">
        <v>1</v>
      </c>
      <c r="AU244" s="142">
        <v>44063</v>
      </c>
      <c r="AV244" s="219" t="s">
        <v>1357</v>
      </c>
      <c r="AW244" s="93" t="s">
        <v>221</v>
      </c>
      <c r="AX244" s="84">
        <v>0.7</v>
      </c>
      <c r="AY244" s="93" t="s">
        <v>116</v>
      </c>
      <c r="AZ244" s="85"/>
      <c r="BA244" s="83"/>
      <c r="BB244" s="86"/>
      <c r="BC244" s="76"/>
      <c r="BD244" s="83"/>
      <c r="BE244" s="83"/>
      <c r="BF244" s="83"/>
      <c r="BG244" s="80"/>
      <c r="BH244" s="87"/>
      <c r="BI244" s="88"/>
      <c r="BJ244" s="89" t="s">
        <v>103</v>
      </c>
      <c r="BK244" s="83"/>
      <c r="BL244" s="91"/>
      <c r="BM244" s="92"/>
      <c r="BN244" s="93"/>
      <c r="BO244" s="86"/>
    </row>
    <row r="245" spans="1:67" s="21" customFormat="1" ht="47.25" customHeight="1">
      <c r="B245" s="702">
        <v>149</v>
      </c>
      <c r="C245" s="703">
        <f t="shared" si="20"/>
        <v>239</v>
      </c>
      <c r="D245" s="56" t="s">
        <v>78</v>
      </c>
      <c r="E245" s="89">
        <v>2019</v>
      </c>
      <c r="F245" s="89" t="s">
        <v>472</v>
      </c>
      <c r="G245" s="214">
        <v>43777</v>
      </c>
      <c r="H245" s="71" t="str">
        <f t="shared" si="21"/>
        <v>Gestión del Talento Humano</v>
      </c>
      <c r="I245" s="142"/>
      <c r="J245" s="530">
        <v>156</v>
      </c>
      <c r="K245" s="144" t="s">
        <v>1622</v>
      </c>
      <c r="L245" s="167" t="s">
        <v>81</v>
      </c>
      <c r="M245" s="146" t="s">
        <v>1623</v>
      </c>
      <c r="N245" s="146" t="s">
        <v>1624</v>
      </c>
      <c r="O245" s="146" t="s">
        <v>1625</v>
      </c>
      <c r="P245" s="167" t="s">
        <v>85</v>
      </c>
      <c r="Q245" s="146" t="s">
        <v>1626</v>
      </c>
      <c r="R245" s="83"/>
      <c r="S245" s="215">
        <v>1</v>
      </c>
      <c r="T245" s="89" t="s">
        <v>1627</v>
      </c>
      <c r="U245" s="167" t="s">
        <v>1311</v>
      </c>
      <c r="V245" s="176" t="s">
        <v>1590</v>
      </c>
      <c r="W245" s="666">
        <v>43787</v>
      </c>
      <c r="X245" s="666">
        <v>43799</v>
      </c>
      <c r="Y245" s="88"/>
      <c r="Z245" s="93"/>
      <c r="AA245" s="214">
        <f t="shared" si="19"/>
        <v>43799</v>
      </c>
      <c r="AB245" s="95"/>
      <c r="AC245" s="99"/>
      <c r="AD245" s="97"/>
      <c r="AE245" s="98"/>
      <c r="AF245" s="99"/>
      <c r="AG245" s="99"/>
      <c r="AH245" s="99"/>
      <c r="AI245" s="97"/>
      <c r="AJ245" s="71">
        <v>43799</v>
      </c>
      <c r="AK245" s="77" t="s">
        <v>1628</v>
      </c>
      <c r="AL245" s="80">
        <v>1</v>
      </c>
      <c r="AM245" s="76">
        <v>43809</v>
      </c>
      <c r="AN245" s="77" t="s">
        <v>1629</v>
      </c>
      <c r="AO245" s="93" t="s">
        <v>221</v>
      </c>
      <c r="AP245" s="79">
        <f t="shared" si="26"/>
        <v>1</v>
      </c>
      <c r="AQ245" s="80" t="s">
        <v>100</v>
      </c>
      <c r="AR245" s="76"/>
      <c r="AS245" s="248"/>
      <c r="AT245" s="286"/>
      <c r="AU245" s="142">
        <v>44063</v>
      </c>
      <c r="AV245" s="135" t="s">
        <v>1451</v>
      </c>
      <c r="AW245" s="93" t="s">
        <v>221</v>
      </c>
      <c r="AX245" s="84">
        <v>1</v>
      </c>
      <c r="AY245" s="93" t="s">
        <v>100</v>
      </c>
      <c r="AZ245" s="85"/>
      <c r="BA245" s="83"/>
      <c r="BB245" s="86"/>
      <c r="BC245" s="76"/>
      <c r="BD245" s="83"/>
      <c r="BE245" s="83"/>
      <c r="BF245" s="83"/>
      <c r="BG245" s="80"/>
      <c r="BH245" s="87" t="s">
        <v>101</v>
      </c>
      <c r="BI245" s="88" t="s">
        <v>101</v>
      </c>
      <c r="BJ245" s="89" t="s">
        <v>261</v>
      </c>
      <c r="BK245" s="81" t="s">
        <v>1630</v>
      </c>
      <c r="BL245" s="91"/>
      <c r="BM245" s="92"/>
      <c r="BN245" s="93"/>
      <c r="BO245" s="86"/>
    </row>
    <row r="246" spans="1:67" s="21" customFormat="1" ht="47.25" customHeight="1">
      <c r="B246" s="143">
        <v>150</v>
      </c>
      <c r="C246" s="57">
        <f t="shared" si="20"/>
        <v>240</v>
      </c>
      <c r="D246" s="56" t="s">
        <v>78</v>
      </c>
      <c r="E246" s="89">
        <v>2019</v>
      </c>
      <c r="F246" s="89" t="s">
        <v>472</v>
      </c>
      <c r="G246" s="214">
        <v>43777</v>
      </c>
      <c r="H246" s="71" t="str">
        <f t="shared" si="21"/>
        <v>Gestión del Talento Humano</v>
      </c>
      <c r="I246" s="142"/>
      <c r="J246" s="530"/>
      <c r="K246" s="144" t="s">
        <v>1631</v>
      </c>
      <c r="L246" s="167" t="s">
        <v>81</v>
      </c>
      <c r="M246" s="146" t="s">
        <v>1632</v>
      </c>
      <c r="N246" s="146" t="s">
        <v>1633</v>
      </c>
      <c r="O246" s="146" t="s">
        <v>1634</v>
      </c>
      <c r="P246" s="167" t="s">
        <v>85</v>
      </c>
      <c r="Q246" s="146" t="s">
        <v>1635</v>
      </c>
      <c r="R246" s="83"/>
      <c r="S246" s="79">
        <v>1</v>
      </c>
      <c r="T246" s="89" t="s">
        <v>1636</v>
      </c>
      <c r="U246" s="167" t="s">
        <v>1311</v>
      </c>
      <c r="V246" s="176" t="s">
        <v>1590</v>
      </c>
      <c r="W246" s="666">
        <v>43800</v>
      </c>
      <c r="X246" s="666">
        <v>44012</v>
      </c>
      <c r="Y246" s="88"/>
      <c r="Z246" s="93"/>
      <c r="AA246" s="214">
        <f t="shared" si="19"/>
        <v>44012</v>
      </c>
      <c r="AB246" s="95"/>
      <c r="AC246" s="99"/>
      <c r="AD246" s="97"/>
      <c r="AE246" s="98"/>
      <c r="AF246" s="99"/>
      <c r="AG246" s="99"/>
      <c r="AH246" s="99"/>
      <c r="AI246" s="97"/>
      <c r="AJ246" s="71">
        <v>43799</v>
      </c>
      <c r="AK246" s="135" t="s">
        <v>108</v>
      </c>
      <c r="AL246" s="80"/>
      <c r="AM246" s="76">
        <v>43809</v>
      </c>
      <c r="AN246" s="77" t="s">
        <v>1580</v>
      </c>
      <c r="AO246" s="93" t="s">
        <v>221</v>
      </c>
      <c r="AP246" s="79">
        <f t="shared" si="26"/>
        <v>0</v>
      </c>
      <c r="AQ246" s="80" t="s">
        <v>139</v>
      </c>
      <c r="AR246" s="76">
        <v>44043</v>
      </c>
      <c r="AS246" s="248" t="s">
        <v>1637</v>
      </c>
      <c r="AT246" s="533">
        <v>0.7</v>
      </c>
      <c r="AU246" s="142">
        <v>44063</v>
      </c>
      <c r="AV246" s="135" t="s">
        <v>1638</v>
      </c>
      <c r="AW246" s="93" t="s">
        <v>221</v>
      </c>
      <c r="AX246" s="84">
        <v>0.6</v>
      </c>
      <c r="AY246" s="93" t="s">
        <v>116</v>
      </c>
      <c r="AZ246" s="85"/>
      <c r="BA246" s="83"/>
      <c r="BB246" s="86"/>
      <c r="BC246" s="76"/>
      <c r="BD246" s="83"/>
      <c r="BE246" s="83"/>
      <c r="BF246" s="83"/>
      <c r="BG246" s="80"/>
      <c r="BH246" s="87"/>
      <c r="BI246" s="88"/>
      <c r="BJ246" s="89" t="s">
        <v>103</v>
      </c>
      <c r="BK246" s="83"/>
      <c r="BL246" s="91"/>
      <c r="BM246" s="92"/>
      <c r="BN246" s="93"/>
      <c r="BO246" s="86"/>
    </row>
    <row r="247" spans="1:67" s="21" customFormat="1" ht="47.25" customHeight="1">
      <c r="B247" s="143">
        <v>151</v>
      </c>
      <c r="C247" s="57">
        <f t="shared" si="20"/>
        <v>241</v>
      </c>
      <c r="D247" s="56" t="s">
        <v>78</v>
      </c>
      <c r="E247" s="89">
        <v>2019</v>
      </c>
      <c r="F247" s="89" t="s">
        <v>472</v>
      </c>
      <c r="G247" s="214">
        <v>43777</v>
      </c>
      <c r="H247" s="71" t="str">
        <f t="shared" si="21"/>
        <v>Gestión del Talento Humano</v>
      </c>
      <c r="I247" s="142"/>
      <c r="J247" s="530">
        <v>159</v>
      </c>
      <c r="K247" s="144" t="s">
        <v>1639</v>
      </c>
      <c r="L247" s="167" t="s">
        <v>81</v>
      </c>
      <c r="M247" s="146" t="s">
        <v>1640</v>
      </c>
      <c r="N247" s="146" t="s">
        <v>1641</v>
      </c>
      <c r="O247" s="146" t="s">
        <v>1642</v>
      </c>
      <c r="P247" s="167" t="s">
        <v>288</v>
      </c>
      <c r="Q247" s="146" t="s">
        <v>1643</v>
      </c>
      <c r="R247" s="83"/>
      <c r="S247" s="215">
        <v>4</v>
      </c>
      <c r="T247" s="89" t="s">
        <v>1644</v>
      </c>
      <c r="U247" s="167" t="s">
        <v>1311</v>
      </c>
      <c r="V247" s="176" t="s">
        <v>1645</v>
      </c>
      <c r="W247" s="666">
        <v>43800</v>
      </c>
      <c r="X247" s="666">
        <v>43921</v>
      </c>
      <c r="Y247" s="88"/>
      <c r="Z247" s="93"/>
      <c r="AA247" s="214">
        <f t="shared" si="19"/>
        <v>43921</v>
      </c>
      <c r="AB247" s="95"/>
      <c r="AC247" s="99"/>
      <c r="AD247" s="97"/>
      <c r="AE247" s="98"/>
      <c r="AF247" s="99"/>
      <c r="AG247" s="99"/>
      <c r="AH247" s="99"/>
      <c r="AI247" s="97"/>
      <c r="AJ247" s="71">
        <v>43799</v>
      </c>
      <c r="AK247" s="135" t="s">
        <v>108</v>
      </c>
      <c r="AL247" s="80"/>
      <c r="AM247" s="76">
        <v>43809</v>
      </c>
      <c r="AN247" s="77" t="s">
        <v>1580</v>
      </c>
      <c r="AO247" s="93" t="s">
        <v>221</v>
      </c>
      <c r="AP247" s="79">
        <f t="shared" si="26"/>
        <v>0</v>
      </c>
      <c r="AQ247" s="80" t="s">
        <v>139</v>
      </c>
      <c r="AR247" s="76">
        <v>44043</v>
      </c>
      <c r="AS247" s="248" t="s">
        <v>1646</v>
      </c>
      <c r="AT247" s="533">
        <v>0.7</v>
      </c>
      <c r="AU247" s="142">
        <v>44063</v>
      </c>
      <c r="AV247" s="159" t="s">
        <v>1008</v>
      </c>
      <c r="AW247" s="93" t="s">
        <v>221</v>
      </c>
      <c r="AX247" s="84">
        <v>0</v>
      </c>
      <c r="AY247" s="93" t="s">
        <v>116</v>
      </c>
      <c r="AZ247" s="85"/>
      <c r="BA247" s="83"/>
      <c r="BB247" s="86"/>
      <c r="BC247" s="76"/>
      <c r="BD247" s="83"/>
      <c r="BE247" s="83"/>
      <c r="BF247" s="83"/>
      <c r="BG247" s="80"/>
      <c r="BH247" s="87"/>
      <c r="BI247" s="88"/>
      <c r="BJ247" s="89" t="s">
        <v>103</v>
      </c>
      <c r="BK247" s="83"/>
      <c r="BL247" s="91"/>
      <c r="BM247" s="92"/>
      <c r="BN247" s="93"/>
      <c r="BO247" s="86"/>
    </row>
    <row r="248" spans="1:67" s="21" customFormat="1" ht="71.099999999999994" customHeight="1">
      <c r="B248" s="143">
        <v>0</v>
      </c>
      <c r="C248" s="57">
        <f t="shared" si="20"/>
        <v>242</v>
      </c>
      <c r="D248" s="56" t="s">
        <v>78</v>
      </c>
      <c r="E248" s="89">
        <v>2019</v>
      </c>
      <c r="F248" s="89" t="s">
        <v>472</v>
      </c>
      <c r="G248" s="214">
        <v>43777</v>
      </c>
      <c r="H248" s="71" t="str">
        <f t="shared" si="21"/>
        <v>Gestión del Talento Humano</v>
      </c>
      <c r="I248" s="142"/>
      <c r="J248" s="530"/>
      <c r="K248" s="144" t="s">
        <v>1639</v>
      </c>
      <c r="L248" s="167" t="s">
        <v>81</v>
      </c>
      <c r="M248" s="146" t="s">
        <v>1640</v>
      </c>
      <c r="N248" s="146" t="s">
        <v>1641</v>
      </c>
      <c r="O248" s="146" t="s">
        <v>1642</v>
      </c>
      <c r="P248" s="167" t="s">
        <v>109</v>
      </c>
      <c r="Q248" s="146" t="s">
        <v>1647</v>
      </c>
      <c r="R248" s="83"/>
      <c r="S248" s="79">
        <v>1</v>
      </c>
      <c r="T248" s="89" t="s">
        <v>1648</v>
      </c>
      <c r="U248" s="167" t="s">
        <v>1311</v>
      </c>
      <c r="V248" s="89" t="s">
        <v>1649</v>
      </c>
      <c r="W248" s="666">
        <v>43800</v>
      </c>
      <c r="X248" s="666">
        <v>43861</v>
      </c>
      <c r="Y248" s="88"/>
      <c r="Z248" s="93"/>
      <c r="AA248" s="214">
        <f t="shared" si="19"/>
        <v>43861</v>
      </c>
      <c r="AB248" s="95"/>
      <c r="AC248" s="99"/>
      <c r="AD248" s="97"/>
      <c r="AE248" s="98"/>
      <c r="AF248" s="99"/>
      <c r="AG248" s="99"/>
      <c r="AH248" s="99"/>
      <c r="AI248" s="97"/>
      <c r="AJ248" s="71">
        <v>43799</v>
      </c>
      <c r="AK248" s="135" t="s">
        <v>108</v>
      </c>
      <c r="AL248" s="80"/>
      <c r="AM248" s="76">
        <v>43809</v>
      </c>
      <c r="AN248" s="77" t="s">
        <v>1580</v>
      </c>
      <c r="AO248" s="93" t="s">
        <v>221</v>
      </c>
      <c r="AP248" s="79">
        <f t="shared" si="26"/>
        <v>0</v>
      </c>
      <c r="AQ248" s="80" t="s">
        <v>139</v>
      </c>
      <c r="AR248" s="76">
        <v>44043</v>
      </c>
      <c r="AS248" s="248" t="s">
        <v>1650</v>
      </c>
      <c r="AT248" s="533">
        <v>0.7</v>
      </c>
      <c r="AU248" s="142">
        <v>44063</v>
      </c>
      <c r="AV248" s="159" t="s">
        <v>1008</v>
      </c>
      <c r="AW248" s="93" t="s">
        <v>221</v>
      </c>
      <c r="AX248" s="84">
        <v>0</v>
      </c>
      <c r="AY248" s="93" t="s">
        <v>116</v>
      </c>
      <c r="AZ248" s="85"/>
      <c r="BA248" s="83"/>
      <c r="BB248" s="86"/>
      <c r="BC248" s="76"/>
      <c r="BD248" s="83"/>
      <c r="BE248" s="83"/>
      <c r="BF248" s="83"/>
      <c r="BG248" s="80"/>
      <c r="BH248" s="87"/>
      <c r="BI248" s="88"/>
      <c r="BJ248" s="89" t="s">
        <v>103</v>
      </c>
      <c r="BK248" s="83"/>
      <c r="BL248" s="91"/>
      <c r="BM248" s="92"/>
      <c r="BN248" s="93"/>
      <c r="BO248" s="86"/>
    </row>
    <row r="249" spans="1:67" s="21" customFormat="1" ht="47.25" customHeight="1">
      <c r="B249" s="700">
        <v>0</v>
      </c>
      <c r="C249" s="701">
        <f t="shared" si="20"/>
        <v>243</v>
      </c>
      <c r="D249" s="56" t="s">
        <v>78</v>
      </c>
      <c r="E249" s="89">
        <v>2019</v>
      </c>
      <c r="F249" s="89" t="s">
        <v>472</v>
      </c>
      <c r="G249" s="214">
        <v>43777</v>
      </c>
      <c r="H249" s="71" t="str">
        <f t="shared" si="21"/>
        <v>Gestión del Talento Humano</v>
      </c>
      <c r="I249" s="142"/>
      <c r="J249" s="530"/>
      <c r="K249" s="144" t="s">
        <v>1639</v>
      </c>
      <c r="L249" s="167" t="s">
        <v>81</v>
      </c>
      <c r="M249" s="146" t="s">
        <v>1640</v>
      </c>
      <c r="N249" s="146" t="s">
        <v>1641</v>
      </c>
      <c r="O249" s="146" t="s">
        <v>1642</v>
      </c>
      <c r="P249" s="167" t="s">
        <v>109</v>
      </c>
      <c r="Q249" s="146" t="s">
        <v>1651</v>
      </c>
      <c r="R249" s="83"/>
      <c r="S249" s="79">
        <v>1</v>
      </c>
      <c r="T249" s="89" t="s">
        <v>1652</v>
      </c>
      <c r="U249" s="167" t="s">
        <v>1311</v>
      </c>
      <c r="V249" s="176" t="s">
        <v>1649</v>
      </c>
      <c r="W249" s="666">
        <v>43831</v>
      </c>
      <c r="X249" s="666">
        <v>43921</v>
      </c>
      <c r="Y249" s="88"/>
      <c r="Z249" s="93"/>
      <c r="AA249" s="214">
        <f t="shared" si="19"/>
        <v>43921</v>
      </c>
      <c r="AB249" s="95"/>
      <c r="AC249" s="99"/>
      <c r="AD249" s="97"/>
      <c r="AE249" s="98"/>
      <c r="AF249" s="99"/>
      <c r="AG249" s="99"/>
      <c r="AH249" s="99"/>
      <c r="AI249" s="97"/>
      <c r="AJ249" s="71">
        <v>43799</v>
      </c>
      <c r="AK249" s="135" t="s">
        <v>108</v>
      </c>
      <c r="AL249" s="80"/>
      <c r="AM249" s="76">
        <v>43809</v>
      </c>
      <c r="AN249" s="77" t="s">
        <v>1580</v>
      </c>
      <c r="AO249" s="93" t="s">
        <v>221</v>
      </c>
      <c r="AP249" s="79">
        <f t="shared" si="26"/>
        <v>0</v>
      </c>
      <c r="AQ249" s="80" t="s">
        <v>139</v>
      </c>
      <c r="AR249" s="76">
        <v>44043</v>
      </c>
      <c r="AS249" s="248" t="s">
        <v>1650</v>
      </c>
      <c r="AT249" s="534">
        <v>0.7</v>
      </c>
      <c r="AU249" s="142">
        <v>44063</v>
      </c>
      <c r="AV249" s="146" t="s">
        <v>1653</v>
      </c>
      <c r="AW249" s="93" t="s">
        <v>221</v>
      </c>
      <c r="AX249" s="84">
        <v>1</v>
      </c>
      <c r="AY249" s="93" t="s">
        <v>100</v>
      </c>
      <c r="AZ249" s="85"/>
      <c r="BA249" s="83"/>
      <c r="BB249" s="86"/>
      <c r="BC249" s="76"/>
      <c r="BD249" s="83"/>
      <c r="BE249" s="83"/>
      <c r="BF249" s="83"/>
      <c r="BG249" s="80"/>
      <c r="BH249" s="87"/>
      <c r="BI249" s="88"/>
      <c r="BJ249" s="89" t="s">
        <v>103</v>
      </c>
      <c r="BK249" s="83"/>
      <c r="BL249" s="91"/>
      <c r="BM249" s="92"/>
      <c r="BN249" s="93"/>
      <c r="BO249" s="86"/>
    </row>
    <row r="250" spans="1:67" s="21" customFormat="1" ht="47.25" customHeight="1">
      <c r="B250" s="695">
        <v>152</v>
      </c>
      <c r="C250" s="542">
        <f t="shared" si="20"/>
        <v>244</v>
      </c>
      <c r="D250" s="56" t="s">
        <v>78</v>
      </c>
      <c r="E250" s="89">
        <v>2019</v>
      </c>
      <c r="F250" s="89" t="s">
        <v>472</v>
      </c>
      <c r="G250" s="214">
        <v>43777</v>
      </c>
      <c r="H250" s="71" t="str">
        <f t="shared" si="21"/>
        <v>Gestión del Talento Humano</v>
      </c>
      <c r="I250" s="142"/>
      <c r="J250" s="530">
        <v>160</v>
      </c>
      <c r="K250" s="144" t="s">
        <v>1654</v>
      </c>
      <c r="L250" s="167" t="s">
        <v>107</v>
      </c>
      <c r="M250" s="146" t="s">
        <v>1655</v>
      </c>
      <c r="N250" s="146" t="s">
        <v>1655</v>
      </c>
      <c r="O250" s="146" t="s">
        <v>1656</v>
      </c>
      <c r="P250" s="88" t="s">
        <v>109</v>
      </c>
      <c r="Q250" s="146" t="s">
        <v>1657</v>
      </c>
      <c r="R250" s="83"/>
      <c r="S250" s="215">
        <v>3</v>
      </c>
      <c r="T250" s="89" t="s">
        <v>1615</v>
      </c>
      <c r="U250" s="167" t="s">
        <v>1311</v>
      </c>
      <c r="V250" s="176" t="s">
        <v>1645</v>
      </c>
      <c r="W250" s="666">
        <v>43794</v>
      </c>
      <c r="X250" s="666">
        <v>43830</v>
      </c>
      <c r="Y250" s="88"/>
      <c r="Z250" s="93"/>
      <c r="AA250" s="214">
        <f t="shared" si="19"/>
        <v>43830</v>
      </c>
      <c r="AB250" s="95"/>
      <c r="AC250" s="99"/>
      <c r="AD250" s="97"/>
      <c r="AE250" s="98"/>
      <c r="AF250" s="99"/>
      <c r="AG250" s="99"/>
      <c r="AH250" s="99"/>
      <c r="AI250" s="97"/>
      <c r="AJ250" s="71">
        <v>43799</v>
      </c>
      <c r="AK250" s="135" t="s">
        <v>108</v>
      </c>
      <c r="AL250" s="80"/>
      <c r="AM250" s="76">
        <v>43809</v>
      </c>
      <c r="AN250" s="77" t="s">
        <v>1580</v>
      </c>
      <c r="AO250" s="93" t="s">
        <v>221</v>
      </c>
      <c r="AP250" s="79">
        <f t="shared" si="26"/>
        <v>0</v>
      </c>
      <c r="AQ250" s="80" t="s">
        <v>139</v>
      </c>
      <c r="AR250" s="76">
        <v>44043</v>
      </c>
      <c r="AS250" s="248" t="s">
        <v>1658</v>
      </c>
      <c r="AT250" s="534">
        <v>0.7</v>
      </c>
      <c r="AU250" s="142">
        <v>44063</v>
      </c>
      <c r="AV250" s="146" t="s">
        <v>1659</v>
      </c>
      <c r="AW250" s="93" t="s">
        <v>221</v>
      </c>
      <c r="AX250" s="84">
        <v>1</v>
      </c>
      <c r="AY250" s="93" t="s">
        <v>100</v>
      </c>
      <c r="AZ250" s="85"/>
      <c r="BA250" s="83"/>
      <c r="BB250" s="86"/>
      <c r="BC250" s="76"/>
      <c r="BD250" s="83"/>
      <c r="BE250" s="83"/>
      <c r="BF250" s="83"/>
      <c r="BG250" s="80"/>
      <c r="BH250" s="87" t="s">
        <v>101</v>
      </c>
      <c r="BI250" s="88" t="s">
        <v>101</v>
      </c>
      <c r="BJ250" s="89" t="s">
        <v>261</v>
      </c>
      <c r="BK250" s="81" t="s">
        <v>1659</v>
      </c>
      <c r="BL250" s="91"/>
      <c r="BM250" s="92"/>
      <c r="BN250" s="93"/>
      <c r="BO250" s="86"/>
    </row>
    <row r="251" spans="1:67" s="21" customFormat="1" ht="47.25" customHeight="1">
      <c r="A251" s="113"/>
      <c r="B251" s="93">
        <v>153</v>
      </c>
      <c r="C251" s="57">
        <f t="shared" si="20"/>
        <v>245</v>
      </c>
      <c r="D251" s="114" t="s">
        <v>78</v>
      </c>
      <c r="E251" s="115">
        <v>2019</v>
      </c>
      <c r="F251" s="126" t="s">
        <v>200</v>
      </c>
      <c r="G251" s="257">
        <v>43934</v>
      </c>
      <c r="H251" s="536"/>
      <c r="I251" s="118"/>
      <c r="J251" s="531"/>
      <c r="K251" s="120" t="s">
        <v>886</v>
      </c>
      <c r="L251" s="472" t="s">
        <v>81</v>
      </c>
      <c r="M251" s="120" t="s">
        <v>1660</v>
      </c>
      <c r="N251" s="601" t="s">
        <v>1661</v>
      </c>
      <c r="O251" s="120" t="s">
        <v>889</v>
      </c>
      <c r="P251" s="472" t="s">
        <v>85</v>
      </c>
      <c r="Q251" s="120" t="s">
        <v>1662</v>
      </c>
      <c r="R251" s="602"/>
      <c r="S251" s="599">
        <v>1</v>
      </c>
      <c r="T251" s="592" t="s">
        <v>552</v>
      </c>
      <c r="U251" s="114" t="s">
        <v>1311</v>
      </c>
      <c r="V251" s="222" t="s">
        <v>553</v>
      </c>
      <c r="W251" s="675">
        <v>43952</v>
      </c>
      <c r="X251" s="675">
        <v>44012</v>
      </c>
      <c r="Y251" s="127"/>
      <c r="Z251" s="128"/>
      <c r="AA251" s="582">
        <f t="shared" si="19"/>
        <v>44012</v>
      </c>
      <c r="AB251" s="130"/>
      <c r="AC251" s="131"/>
      <c r="AD251" s="132"/>
      <c r="AE251" s="133"/>
      <c r="AF251" s="131"/>
      <c r="AG251" s="131"/>
      <c r="AH251" s="131"/>
      <c r="AI251" s="132"/>
      <c r="AJ251" s="130"/>
      <c r="AK251" s="135"/>
      <c r="AL251" s="134"/>
      <c r="AM251" s="130"/>
      <c r="AN251" s="135"/>
      <c r="AO251" s="131"/>
      <c r="AP251" s="131"/>
      <c r="AQ251" s="132"/>
      <c r="AR251" s="76">
        <v>44043</v>
      </c>
      <c r="AS251" s="237" t="s">
        <v>1011</v>
      </c>
      <c r="AT251" s="533">
        <v>1</v>
      </c>
      <c r="AU251" s="142">
        <v>44063</v>
      </c>
      <c r="AV251" s="146" t="s">
        <v>1663</v>
      </c>
      <c r="AW251" s="93" t="s">
        <v>221</v>
      </c>
      <c r="AX251" s="84">
        <v>0</v>
      </c>
      <c r="AY251" s="93" t="s">
        <v>116</v>
      </c>
      <c r="AZ251" s="133"/>
      <c r="BA251" s="131"/>
      <c r="BB251" s="134"/>
      <c r="BC251" s="130"/>
      <c r="BD251" s="131"/>
      <c r="BE251" s="131"/>
      <c r="BF251" s="131"/>
      <c r="BG251" s="132"/>
      <c r="BH251" s="87"/>
      <c r="BI251" s="88"/>
      <c r="BJ251" s="128" t="s">
        <v>103</v>
      </c>
      <c r="BK251" s="131"/>
      <c r="BL251" s="139"/>
      <c r="BM251" s="140"/>
      <c r="BN251" s="128"/>
      <c r="BO251" s="134"/>
    </row>
    <row r="252" spans="1:67" s="21" customFormat="1" ht="47.25" customHeight="1">
      <c r="A252" s="113"/>
      <c r="B252" s="93">
        <v>154</v>
      </c>
      <c r="C252" s="57">
        <f t="shared" si="20"/>
        <v>246</v>
      </c>
      <c r="D252" s="114" t="s">
        <v>78</v>
      </c>
      <c r="E252" s="115">
        <v>2019</v>
      </c>
      <c r="F252" s="126" t="s">
        <v>200</v>
      </c>
      <c r="G252" s="257">
        <v>43934</v>
      </c>
      <c r="H252" s="536"/>
      <c r="I252" s="118"/>
      <c r="J252" s="531"/>
      <c r="K252" s="120" t="s">
        <v>923</v>
      </c>
      <c r="L252" s="472" t="s">
        <v>107</v>
      </c>
      <c r="M252" s="120" t="s">
        <v>1664</v>
      </c>
      <c r="N252" s="120" t="s">
        <v>925</v>
      </c>
      <c r="O252" s="120" t="s">
        <v>204</v>
      </c>
      <c r="P252" s="589" t="s">
        <v>85</v>
      </c>
      <c r="Q252" s="120" t="s">
        <v>1662</v>
      </c>
      <c r="R252" s="598"/>
      <c r="S252" s="603">
        <v>1</v>
      </c>
      <c r="T252" s="592" t="s">
        <v>1665</v>
      </c>
      <c r="U252" s="114" t="s">
        <v>1311</v>
      </c>
      <c r="V252" s="222" t="s">
        <v>553</v>
      </c>
      <c r="W252" s="675">
        <v>43952</v>
      </c>
      <c r="X252" s="675">
        <v>44012</v>
      </c>
      <c r="Y252" s="127"/>
      <c r="Z252" s="128"/>
      <c r="AA252" s="582">
        <f t="shared" si="19"/>
        <v>44012</v>
      </c>
      <c r="AB252" s="130"/>
      <c r="AC252" s="131"/>
      <c r="AD252" s="132"/>
      <c r="AE252" s="133"/>
      <c r="AF252" s="131"/>
      <c r="AG252" s="131"/>
      <c r="AH252" s="131"/>
      <c r="AI252" s="132"/>
      <c r="AJ252" s="130"/>
      <c r="AK252" s="135"/>
      <c r="AL252" s="134"/>
      <c r="AM252" s="130"/>
      <c r="AN252" s="135"/>
      <c r="AO252" s="131"/>
      <c r="AP252" s="131"/>
      <c r="AQ252" s="132"/>
      <c r="AR252" s="76">
        <v>44043</v>
      </c>
      <c r="AS252" s="237" t="s">
        <v>1011</v>
      </c>
      <c r="AT252" s="533">
        <v>1</v>
      </c>
      <c r="AU252" s="142">
        <v>44063</v>
      </c>
      <c r="AV252" s="146" t="s">
        <v>1663</v>
      </c>
      <c r="AW252" s="93" t="s">
        <v>221</v>
      </c>
      <c r="AX252" s="84">
        <v>0</v>
      </c>
      <c r="AY252" s="128" t="s">
        <v>116</v>
      </c>
      <c r="AZ252" s="133"/>
      <c r="BA252" s="131"/>
      <c r="BB252" s="134"/>
      <c r="BC252" s="130"/>
      <c r="BD252" s="131"/>
      <c r="BE252" s="131"/>
      <c r="BF252" s="131"/>
      <c r="BG252" s="132"/>
      <c r="BH252" s="87"/>
      <c r="BI252" s="88"/>
      <c r="BJ252" s="128" t="s">
        <v>103</v>
      </c>
      <c r="BK252" s="131"/>
      <c r="BL252" s="139"/>
      <c r="BM252" s="140"/>
      <c r="BN252" s="128"/>
      <c r="BO252" s="134"/>
    </row>
    <row r="253" spans="1:67" s="21" customFormat="1" ht="47.25" customHeight="1">
      <c r="B253" s="572">
        <v>155</v>
      </c>
      <c r="C253" s="701">
        <f t="shared" si="20"/>
        <v>247</v>
      </c>
      <c r="D253" s="167" t="s">
        <v>78</v>
      </c>
      <c r="E253" s="78">
        <v>2019</v>
      </c>
      <c r="F253" s="78" t="s">
        <v>556</v>
      </c>
      <c r="G253" s="232">
        <v>43819</v>
      </c>
      <c r="H253" s="233" t="s">
        <v>1242</v>
      </c>
      <c r="I253" s="142"/>
      <c r="J253" s="530"/>
      <c r="K253" s="237" t="s">
        <v>1242</v>
      </c>
      <c r="L253" s="167" t="s">
        <v>81</v>
      </c>
      <c r="M253" s="108" t="s">
        <v>3094</v>
      </c>
      <c r="N253" s="237" t="s">
        <v>1243</v>
      </c>
      <c r="O253" s="237" t="s">
        <v>600</v>
      </c>
      <c r="P253" s="88" t="s">
        <v>85</v>
      </c>
      <c r="Q253" s="237" t="s">
        <v>606</v>
      </c>
      <c r="R253" s="226"/>
      <c r="S253" s="234">
        <v>1</v>
      </c>
      <c r="T253" s="78" t="s">
        <v>562</v>
      </c>
      <c r="U253" s="167" t="s">
        <v>1311</v>
      </c>
      <c r="V253" s="176" t="s">
        <v>563</v>
      </c>
      <c r="W253" s="676">
        <v>43998</v>
      </c>
      <c r="X253" s="676">
        <v>44119</v>
      </c>
      <c r="Y253" s="88"/>
      <c r="Z253" s="93"/>
      <c r="AA253" s="214">
        <f t="shared" si="19"/>
        <v>44119</v>
      </c>
      <c r="AB253" s="76"/>
      <c r="AC253" s="83"/>
      <c r="AD253" s="80"/>
      <c r="AE253" s="85"/>
      <c r="AF253" s="83"/>
      <c r="AG253" s="83"/>
      <c r="AH253" s="83"/>
      <c r="AI253" s="80"/>
      <c r="AJ253" s="76"/>
      <c r="AK253" s="135"/>
      <c r="AL253" s="86"/>
      <c r="AM253" s="76"/>
      <c r="AN253" s="135"/>
      <c r="AO253" s="83"/>
      <c r="AP253" s="83"/>
      <c r="AQ253" s="80"/>
      <c r="AR253" s="76">
        <v>44043</v>
      </c>
      <c r="AS253" s="274" t="s">
        <v>1666</v>
      </c>
      <c r="AT253" s="533">
        <v>1</v>
      </c>
      <c r="AU253" s="142">
        <v>44063</v>
      </c>
      <c r="AV253" s="146" t="s">
        <v>1667</v>
      </c>
      <c r="AW253" s="93" t="s">
        <v>221</v>
      </c>
      <c r="AX253" s="84">
        <v>1</v>
      </c>
      <c r="AY253" s="93" t="s">
        <v>100</v>
      </c>
      <c r="AZ253" s="85"/>
      <c r="BA253" s="83"/>
      <c r="BB253" s="86"/>
      <c r="BC253" s="76"/>
      <c r="BD253" s="83"/>
      <c r="BE253" s="83"/>
      <c r="BF253" s="83"/>
      <c r="BG253" s="80"/>
      <c r="BH253" s="87" t="s">
        <v>101</v>
      </c>
      <c r="BI253" s="88" t="s">
        <v>101</v>
      </c>
      <c r="BJ253" s="93" t="s">
        <v>261</v>
      </c>
      <c r="BK253" s="81" t="s">
        <v>1667</v>
      </c>
      <c r="BL253" s="91"/>
      <c r="BM253" s="92"/>
      <c r="BN253" s="93"/>
      <c r="BO253" s="86"/>
    </row>
    <row r="254" spans="1:67" s="21" customFormat="1" ht="47.25" customHeight="1">
      <c r="B254" s="697">
        <v>156</v>
      </c>
      <c r="C254" s="542">
        <f t="shared" si="20"/>
        <v>248</v>
      </c>
      <c r="D254" s="56" t="s">
        <v>78</v>
      </c>
      <c r="E254" s="58">
        <v>2016</v>
      </c>
      <c r="F254" s="58" t="s">
        <v>1015</v>
      </c>
      <c r="G254" s="59"/>
      <c r="H254" s="71" t="str">
        <f t="shared" ref="H254:H260" si="27">U254</f>
        <v>Gestión documental</v>
      </c>
      <c r="I254" s="94">
        <v>8</v>
      </c>
      <c r="J254" s="532">
        <v>38</v>
      </c>
      <c r="K254" s="277" t="s">
        <v>1668</v>
      </c>
      <c r="L254" s="56" t="s">
        <v>81</v>
      </c>
      <c r="M254" s="207" t="s">
        <v>1669</v>
      </c>
      <c r="N254" s="207" t="s">
        <v>1670</v>
      </c>
      <c r="O254" s="207" t="s">
        <v>1671</v>
      </c>
      <c r="P254" s="65" t="s">
        <v>85</v>
      </c>
      <c r="Q254" s="183" t="s">
        <v>1672</v>
      </c>
      <c r="R254" s="66"/>
      <c r="S254" s="58">
        <v>1</v>
      </c>
      <c r="T254" s="58" t="s">
        <v>1042</v>
      </c>
      <c r="U254" s="68" t="s">
        <v>1673</v>
      </c>
      <c r="V254" s="58" t="s">
        <v>1674</v>
      </c>
      <c r="W254" s="666">
        <v>42933</v>
      </c>
      <c r="X254" s="666">
        <v>43311</v>
      </c>
      <c r="Y254" s="65"/>
      <c r="Z254" s="57"/>
      <c r="AA254" s="60">
        <f t="shared" si="19"/>
        <v>43311</v>
      </c>
      <c r="AB254" s="71">
        <v>43646</v>
      </c>
      <c r="AC254" s="207" t="s">
        <v>1675</v>
      </c>
      <c r="AD254" s="72">
        <v>1</v>
      </c>
      <c r="AE254" s="71">
        <v>43664</v>
      </c>
      <c r="AF254" s="207" t="s">
        <v>1675</v>
      </c>
      <c r="AG254" s="58" t="s">
        <v>221</v>
      </c>
      <c r="AH254" s="73">
        <f>+AD254/S254</f>
        <v>1</v>
      </c>
      <c r="AI254" s="72" t="s">
        <v>100</v>
      </c>
      <c r="AJ254" s="71">
        <v>43799</v>
      </c>
      <c r="AK254" s="77" t="s">
        <v>366</v>
      </c>
      <c r="AL254" s="191">
        <v>1</v>
      </c>
      <c r="AM254" s="76">
        <v>43810</v>
      </c>
      <c r="AN254" s="77" t="s">
        <v>1676</v>
      </c>
      <c r="AO254" s="81" t="s">
        <v>96</v>
      </c>
      <c r="AP254" s="79">
        <f>+AL254/S254</f>
        <v>1</v>
      </c>
      <c r="AQ254" s="187" t="s">
        <v>100</v>
      </c>
      <c r="AR254" s="76"/>
      <c r="AS254" s="83"/>
      <c r="AT254" s="286"/>
      <c r="AU254" s="142">
        <v>44066</v>
      </c>
      <c r="AV254" s="159" t="s">
        <v>1677</v>
      </c>
      <c r="AW254" s="93" t="s">
        <v>221</v>
      </c>
      <c r="AX254" s="84">
        <v>1</v>
      </c>
      <c r="AY254" s="93" t="s">
        <v>100</v>
      </c>
      <c r="AZ254" s="85"/>
      <c r="BA254" s="83"/>
      <c r="BB254" s="86"/>
      <c r="BC254" s="76"/>
      <c r="BD254" s="83"/>
      <c r="BE254" s="83"/>
      <c r="BF254" s="83"/>
      <c r="BG254" s="80"/>
      <c r="BH254" s="87"/>
      <c r="BI254" s="88"/>
      <c r="BJ254" s="89" t="s">
        <v>103</v>
      </c>
      <c r="BK254" s="155"/>
      <c r="BL254" s="91"/>
      <c r="BM254" s="92"/>
      <c r="BN254" s="93"/>
      <c r="BO254" s="86"/>
    </row>
    <row r="255" spans="1:67" s="21" customFormat="1" ht="47.25" customHeight="1">
      <c r="B255" s="61">
        <v>0</v>
      </c>
      <c r="C255" s="57">
        <f t="shared" si="20"/>
        <v>249</v>
      </c>
      <c r="D255" s="56" t="s">
        <v>78</v>
      </c>
      <c r="E255" s="58">
        <v>2016</v>
      </c>
      <c r="F255" s="58" t="s">
        <v>1015</v>
      </c>
      <c r="G255" s="59"/>
      <c r="H255" s="71" t="str">
        <f t="shared" si="27"/>
        <v>Gestión documental</v>
      </c>
      <c r="I255" s="94"/>
      <c r="J255" s="532">
        <v>38</v>
      </c>
      <c r="K255" s="277" t="s">
        <v>1668</v>
      </c>
      <c r="L255" s="56" t="s">
        <v>81</v>
      </c>
      <c r="M255" s="57" t="s">
        <v>108</v>
      </c>
      <c r="N255" s="422" t="s">
        <v>108</v>
      </c>
      <c r="O255" s="207" t="s">
        <v>1671</v>
      </c>
      <c r="P255" s="65" t="s">
        <v>288</v>
      </c>
      <c r="Q255" s="183" t="s">
        <v>1678</v>
      </c>
      <c r="R255" s="183" t="s">
        <v>1679</v>
      </c>
      <c r="S255" s="73">
        <v>1</v>
      </c>
      <c r="T255" s="58" t="s">
        <v>1680</v>
      </c>
      <c r="U255" s="68" t="s">
        <v>1673</v>
      </c>
      <c r="V255" s="103" t="s">
        <v>1681</v>
      </c>
      <c r="W255" s="666">
        <v>42933</v>
      </c>
      <c r="X255" s="666">
        <v>43434</v>
      </c>
      <c r="Y255" s="594" t="s">
        <v>1682</v>
      </c>
      <c r="Z255" s="57">
        <v>700</v>
      </c>
      <c r="AA255" s="60">
        <f t="shared" si="19"/>
        <v>44134</v>
      </c>
      <c r="AB255" s="71">
        <v>43646</v>
      </c>
      <c r="AC255" s="207" t="s">
        <v>1675</v>
      </c>
      <c r="AD255" s="72">
        <v>0</v>
      </c>
      <c r="AE255" s="71">
        <v>43664</v>
      </c>
      <c r="AF255" s="207" t="s">
        <v>1683</v>
      </c>
      <c r="AG255" s="58" t="s">
        <v>221</v>
      </c>
      <c r="AH255" s="73">
        <f>+AD255/S255</f>
        <v>0</v>
      </c>
      <c r="AI255" s="72" t="s">
        <v>116</v>
      </c>
      <c r="AJ255" s="71">
        <v>43799</v>
      </c>
      <c r="AK255" s="255" t="s">
        <v>1684</v>
      </c>
      <c r="AL255" s="191">
        <v>0</v>
      </c>
      <c r="AM255" s="76">
        <v>43810</v>
      </c>
      <c r="AN255" s="77" t="s">
        <v>1685</v>
      </c>
      <c r="AO255" s="83" t="s">
        <v>96</v>
      </c>
      <c r="AP255" s="234">
        <v>0.15</v>
      </c>
      <c r="AQ255" s="187" t="s">
        <v>93</v>
      </c>
      <c r="AR255" s="76">
        <v>44043</v>
      </c>
      <c r="AS255" s="81" t="s">
        <v>1686</v>
      </c>
      <c r="AT255" s="533">
        <v>0.2</v>
      </c>
      <c r="AU255" s="142">
        <v>44066</v>
      </c>
      <c r="AV255" s="106" t="s">
        <v>1687</v>
      </c>
      <c r="AW255" s="93" t="s">
        <v>221</v>
      </c>
      <c r="AX255" s="84">
        <v>0.15</v>
      </c>
      <c r="AY255" s="93" t="s">
        <v>93</v>
      </c>
      <c r="AZ255" s="85"/>
      <c r="BA255" s="83"/>
      <c r="BB255" s="86"/>
      <c r="BC255" s="76"/>
      <c r="BD255" s="83"/>
      <c r="BE255" s="83"/>
      <c r="BF255" s="83"/>
      <c r="BG255" s="80"/>
      <c r="BH255" s="87"/>
      <c r="BI255" s="88"/>
      <c r="BJ255" s="89" t="s">
        <v>103</v>
      </c>
      <c r="BK255" s="155"/>
      <c r="BL255" s="91"/>
      <c r="BM255" s="92"/>
      <c r="BN255" s="93"/>
      <c r="BO255" s="86"/>
    </row>
    <row r="256" spans="1:67" s="21" customFormat="1" ht="47.25" customHeight="1">
      <c r="B256" s="61">
        <v>157</v>
      </c>
      <c r="C256" s="57">
        <f t="shared" si="20"/>
        <v>250</v>
      </c>
      <c r="D256" s="56" t="s">
        <v>78</v>
      </c>
      <c r="E256" s="57">
        <v>2019</v>
      </c>
      <c r="F256" s="58" t="s">
        <v>79</v>
      </c>
      <c r="G256" s="59">
        <v>43707</v>
      </c>
      <c r="H256" s="71" t="str">
        <f t="shared" si="27"/>
        <v>Gestión documental</v>
      </c>
      <c r="I256" s="94"/>
      <c r="J256" s="532">
        <v>128</v>
      </c>
      <c r="K256" s="277" t="s">
        <v>868</v>
      </c>
      <c r="L256" s="56" t="s">
        <v>81</v>
      </c>
      <c r="M256" s="207" t="s">
        <v>869</v>
      </c>
      <c r="N256" s="207" t="s">
        <v>870</v>
      </c>
      <c r="O256" s="207" t="s">
        <v>871</v>
      </c>
      <c r="P256" s="65" t="s">
        <v>85</v>
      </c>
      <c r="Q256" s="183" t="s">
        <v>1688</v>
      </c>
      <c r="R256" s="66"/>
      <c r="S256" s="58">
        <v>6</v>
      </c>
      <c r="T256" s="58" t="s">
        <v>111</v>
      </c>
      <c r="U256" s="68" t="s">
        <v>1673</v>
      </c>
      <c r="V256" s="103" t="s">
        <v>1681</v>
      </c>
      <c r="W256" s="666">
        <v>43724</v>
      </c>
      <c r="X256" s="666">
        <v>44012</v>
      </c>
      <c r="Y256" s="65"/>
      <c r="Z256" s="57"/>
      <c r="AA256" s="60">
        <f t="shared" si="19"/>
        <v>44012</v>
      </c>
      <c r="AB256" s="95"/>
      <c r="AC256" s="588"/>
      <c r="AD256" s="97"/>
      <c r="AE256" s="98"/>
      <c r="AF256" s="99"/>
      <c r="AG256" s="99"/>
      <c r="AH256" s="99"/>
      <c r="AI256" s="97"/>
      <c r="AJ256" s="71">
        <v>43799</v>
      </c>
      <c r="AK256" s="77" t="s">
        <v>1689</v>
      </c>
      <c r="AL256" s="191">
        <v>2</v>
      </c>
      <c r="AM256" s="76">
        <v>43810</v>
      </c>
      <c r="AN256" s="77" t="s">
        <v>1690</v>
      </c>
      <c r="AO256" s="83" t="s">
        <v>96</v>
      </c>
      <c r="AP256" s="234">
        <f>+AL256/S256</f>
        <v>0.33333333333333331</v>
      </c>
      <c r="AQ256" s="80" t="s">
        <v>93</v>
      </c>
      <c r="AR256" s="76">
        <v>44043</v>
      </c>
      <c r="AS256" s="81" t="s">
        <v>1691</v>
      </c>
      <c r="AT256" s="533">
        <v>0.4</v>
      </c>
      <c r="AU256" s="142">
        <v>44066</v>
      </c>
      <c r="AV256" s="270" t="s">
        <v>1692</v>
      </c>
      <c r="AW256" s="93" t="s">
        <v>221</v>
      </c>
      <c r="AX256" s="84">
        <v>0.4</v>
      </c>
      <c r="AY256" s="93" t="s">
        <v>116</v>
      </c>
      <c r="AZ256" s="85"/>
      <c r="BA256" s="83"/>
      <c r="BB256" s="86"/>
      <c r="BC256" s="76"/>
      <c r="BD256" s="83"/>
      <c r="BE256" s="83"/>
      <c r="BF256" s="83"/>
      <c r="BG256" s="80"/>
      <c r="BH256" s="87"/>
      <c r="BI256" s="88"/>
      <c r="BJ256" s="89" t="s">
        <v>103</v>
      </c>
      <c r="BK256" s="83"/>
      <c r="BL256" s="91"/>
      <c r="BM256" s="92"/>
      <c r="BN256" s="93"/>
      <c r="BO256" s="86"/>
    </row>
    <row r="257" spans="2:67" s="21" customFormat="1" ht="47.25" customHeight="1">
      <c r="B257" s="704">
        <v>158</v>
      </c>
      <c r="C257" s="703">
        <f t="shared" si="20"/>
        <v>251</v>
      </c>
      <c r="D257" s="56" t="s">
        <v>78</v>
      </c>
      <c r="E257" s="57">
        <v>2019</v>
      </c>
      <c r="F257" s="58" t="s">
        <v>79</v>
      </c>
      <c r="G257" s="59">
        <v>43707</v>
      </c>
      <c r="H257" s="71" t="str">
        <f t="shared" si="27"/>
        <v>Gestión documental</v>
      </c>
      <c r="I257" s="94"/>
      <c r="J257" s="532">
        <v>132</v>
      </c>
      <c r="K257" s="277" t="s">
        <v>106</v>
      </c>
      <c r="L257" s="56" t="s">
        <v>107</v>
      </c>
      <c r="M257" s="58" t="s">
        <v>108</v>
      </c>
      <c r="N257" s="58" t="s">
        <v>108</v>
      </c>
      <c r="O257" s="58" t="s">
        <v>108</v>
      </c>
      <c r="P257" s="65" t="s">
        <v>586</v>
      </c>
      <c r="Q257" s="183" t="s">
        <v>1693</v>
      </c>
      <c r="R257" s="66"/>
      <c r="S257" s="58">
        <v>3</v>
      </c>
      <c r="T257" s="58" t="s">
        <v>111</v>
      </c>
      <c r="U257" s="68" t="s">
        <v>1673</v>
      </c>
      <c r="V257" s="103" t="s">
        <v>1681</v>
      </c>
      <c r="W257" s="666">
        <v>44013</v>
      </c>
      <c r="X257" s="666">
        <v>44196</v>
      </c>
      <c r="Y257" s="65"/>
      <c r="Z257" s="57"/>
      <c r="AA257" s="60">
        <f t="shared" si="19"/>
        <v>44196</v>
      </c>
      <c r="AB257" s="95"/>
      <c r="AC257" s="588"/>
      <c r="AD257" s="97"/>
      <c r="AE257" s="98"/>
      <c r="AF257" s="99"/>
      <c r="AG257" s="99"/>
      <c r="AH257" s="99"/>
      <c r="AI257" s="97"/>
      <c r="AJ257" s="71">
        <v>43799</v>
      </c>
      <c r="AK257" s="255" t="s">
        <v>1694</v>
      </c>
      <c r="AL257" s="191">
        <v>1</v>
      </c>
      <c r="AM257" s="76">
        <v>43810</v>
      </c>
      <c r="AN257" s="77" t="s">
        <v>1695</v>
      </c>
      <c r="AO257" s="83" t="s">
        <v>96</v>
      </c>
      <c r="AP257" s="234">
        <f>+AL257/S257</f>
        <v>0.33333333333333331</v>
      </c>
      <c r="AQ257" s="80" t="s">
        <v>93</v>
      </c>
      <c r="AR257" s="76">
        <v>44043</v>
      </c>
      <c r="AS257" s="274" t="s">
        <v>1696</v>
      </c>
      <c r="AT257" s="533">
        <v>0</v>
      </c>
      <c r="AU257" s="142">
        <v>44066</v>
      </c>
      <c r="AV257" s="270" t="s">
        <v>1697</v>
      </c>
      <c r="AW257" s="93" t="s">
        <v>221</v>
      </c>
      <c r="AX257" s="84">
        <v>0.33</v>
      </c>
      <c r="AY257" s="93" t="s">
        <v>93</v>
      </c>
      <c r="AZ257" s="85"/>
      <c r="BA257" s="83"/>
      <c r="BB257" s="86"/>
      <c r="BC257" s="76"/>
      <c r="BD257" s="83"/>
      <c r="BE257" s="83"/>
      <c r="BF257" s="83"/>
      <c r="BG257" s="80"/>
      <c r="BH257" s="87"/>
      <c r="BI257" s="88"/>
      <c r="BJ257" s="89" t="s">
        <v>103</v>
      </c>
      <c r="BK257" s="81" t="s">
        <v>1695</v>
      </c>
      <c r="BL257" s="91" t="s">
        <v>96</v>
      </c>
      <c r="BM257" s="92"/>
      <c r="BN257" s="93"/>
      <c r="BO257" s="86"/>
    </row>
    <row r="258" spans="2:67" s="21" customFormat="1" ht="47.25" customHeight="1">
      <c r="B258" s="61">
        <v>159</v>
      </c>
      <c r="C258" s="57">
        <f t="shared" si="20"/>
        <v>252</v>
      </c>
      <c r="D258" s="56" t="s">
        <v>78</v>
      </c>
      <c r="E258" s="57">
        <v>2019</v>
      </c>
      <c r="F258" s="58" t="s">
        <v>130</v>
      </c>
      <c r="G258" s="59">
        <v>43762</v>
      </c>
      <c r="H258" s="71" t="str">
        <f t="shared" si="27"/>
        <v>Gestión Jurídica</v>
      </c>
      <c r="I258" s="94">
        <v>3</v>
      </c>
      <c r="J258" s="532">
        <v>146</v>
      </c>
      <c r="K258" s="277" t="s">
        <v>1698</v>
      </c>
      <c r="L258" s="56" t="s">
        <v>81</v>
      </c>
      <c r="M258" s="207" t="s">
        <v>1699</v>
      </c>
      <c r="N258" s="207" t="s">
        <v>1700</v>
      </c>
      <c r="O258" s="207" t="s">
        <v>1701</v>
      </c>
      <c r="P258" s="65" t="s">
        <v>85</v>
      </c>
      <c r="Q258" s="183" t="s">
        <v>1702</v>
      </c>
      <c r="R258" s="66"/>
      <c r="S258" s="58">
        <v>3</v>
      </c>
      <c r="T258" s="58" t="s">
        <v>111</v>
      </c>
      <c r="U258" s="68" t="s">
        <v>1703</v>
      </c>
      <c r="V258" s="57" t="s">
        <v>1704</v>
      </c>
      <c r="W258" s="666">
        <v>43770</v>
      </c>
      <c r="X258" s="666">
        <v>44012</v>
      </c>
      <c r="Y258" s="65"/>
      <c r="Z258" s="57"/>
      <c r="AA258" s="60">
        <f t="shared" si="19"/>
        <v>44012</v>
      </c>
      <c r="AB258" s="95"/>
      <c r="AC258" s="588"/>
      <c r="AD258" s="97"/>
      <c r="AE258" s="98"/>
      <c r="AF258" s="99"/>
      <c r="AG258" s="99"/>
      <c r="AH258" s="99"/>
      <c r="AI258" s="97"/>
      <c r="AJ258" s="71">
        <v>43799</v>
      </c>
      <c r="AK258" s="255" t="s">
        <v>1705</v>
      </c>
      <c r="AL258" s="193">
        <v>2</v>
      </c>
      <c r="AM258" s="76">
        <v>43808</v>
      </c>
      <c r="AN258" s="77" t="s">
        <v>1706</v>
      </c>
      <c r="AO258" s="93" t="s">
        <v>663</v>
      </c>
      <c r="AP258" s="79">
        <v>0.33</v>
      </c>
      <c r="AQ258" s="80" t="s">
        <v>93</v>
      </c>
      <c r="AR258" s="76">
        <v>44043</v>
      </c>
      <c r="AS258" s="81" t="s">
        <v>1707</v>
      </c>
      <c r="AT258" s="533">
        <v>0.33</v>
      </c>
      <c r="AU258" s="142">
        <v>44067</v>
      </c>
      <c r="AV258" s="77" t="s">
        <v>1708</v>
      </c>
      <c r="AW258" s="93" t="s">
        <v>666</v>
      </c>
      <c r="AX258" s="84">
        <v>0.33</v>
      </c>
      <c r="AY258" s="93" t="s">
        <v>116</v>
      </c>
      <c r="AZ258" s="85"/>
      <c r="BA258" s="83"/>
      <c r="BB258" s="86"/>
      <c r="BC258" s="76"/>
      <c r="BD258" s="83"/>
      <c r="BE258" s="83"/>
      <c r="BF258" s="83"/>
      <c r="BG258" s="80"/>
      <c r="BH258" s="87"/>
      <c r="BI258" s="88"/>
      <c r="BJ258" s="89" t="s">
        <v>103</v>
      </c>
      <c r="BK258" s="83"/>
      <c r="BL258" s="91"/>
      <c r="BM258" s="92"/>
      <c r="BN258" s="93"/>
      <c r="BO258" s="86"/>
    </row>
    <row r="259" spans="2:67" s="21" customFormat="1" ht="47.25" customHeight="1">
      <c r="B259" s="61">
        <v>160</v>
      </c>
      <c r="C259" s="57">
        <f t="shared" si="20"/>
        <v>253</v>
      </c>
      <c r="D259" s="56" t="s">
        <v>78</v>
      </c>
      <c r="E259" s="57">
        <v>2019</v>
      </c>
      <c r="F259" s="58" t="s">
        <v>130</v>
      </c>
      <c r="G259" s="59">
        <v>43762</v>
      </c>
      <c r="H259" s="71" t="str">
        <f t="shared" si="27"/>
        <v>Gestión Jurídica</v>
      </c>
      <c r="I259" s="94"/>
      <c r="J259" s="532">
        <v>147</v>
      </c>
      <c r="K259" s="277" t="s">
        <v>159</v>
      </c>
      <c r="L259" s="56" t="s">
        <v>81</v>
      </c>
      <c r="M259" s="207" t="s">
        <v>1709</v>
      </c>
      <c r="N259" s="207" t="s">
        <v>1710</v>
      </c>
      <c r="O259" s="207" t="s">
        <v>1711</v>
      </c>
      <c r="P259" s="65" t="s">
        <v>85</v>
      </c>
      <c r="Q259" s="183" t="s">
        <v>1712</v>
      </c>
      <c r="R259" s="66"/>
      <c r="S259" s="58">
        <v>4</v>
      </c>
      <c r="T259" s="58" t="s">
        <v>111</v>
      </c>
      <c r="U259" s="68" t="s">
        <v>1703</v>
      </c>
      <c r="V259" s="57" t="s">
        <v>1713</v>
      </c>
      <c r="W259" s="666">
        <v>43770</v>
      </c>
      <c r="X259" s="666">
        <v>43921</v>
      </c>
      <c r="Y259" s="65"/>
      <c r="Z259" s="57"/>
      <c r="AA259" s="60">
        <f t="shared" si="19"/>
        <v>43921</v>
      </c>
      <c r="AB259" s="95"/>
      <c r="AC259" s="99"/>
      <c r="AD259" s="97"/>
      <c r="AE259" s="98"/>
      <c r="AF259" s="99"/>
      <c r="AG259" s="99"/>
      <c r="AH259" s="99"/>
      <c r="AI259" s="97"/>
      <c r="AJ259" s="71">
        <v>43799</v>
      </c>
      <c r="AK259" s="255" t="s">
        <v>1714</v>
      </c>
      <c r="AL259" s="193">
        <v>1</v>
      </c>
      <c r="AM259" s="76">
        <v>43808</v>
      </c>
      <c r="AN259" s="77" t="s">
        <v>1715</v>
      </c>
      <c r="AO259" s="93" t="s">
        <v>663</v>
      </c>
      <c r="AP259" s="79">
        <f>+AL259/S259</f>
        <v>0.25</v>
      </c>
      <c r="AQ259" s="80" t="s">
        <v>93</v>
      </c>
      <c r="AR259" s="76">
        <v>44043</v>
      </c>
      <c r="AS259" s="81" t="s">
        <v>1716</v>
      </c>
      <c r="AT259" s="533">
        <v>0.3</v>
      </c>
      <c r="AU259" s="142">
        <v>44067</v>
      </c>
      <c r="AV259" s="77" t="s">
        <v>1717</v>
      </c>
      <c r="AW259" s="93" t="s">
        <v>666</v>
      </c>
      <c r="AX259" s="84">
        <v>0.3</v>
      </c>
      <c r="AY259" s="93" t="s">
        <v>116</v>
      </c>
      <c r="AZ259" s="85"/>
      <c r="BA259" s="83"/>
      <c r="BB259" s="86"/>
      <c r="BC259" s="76"/>
      <c r="BD259" s="83"/>
      <c r="BE259" s="83"/>
      <c r="BF259" s="83"/>
      <c r="BG259" s="80"/>
      <c r="BH259" s="87"/>
      <c r="BI259" s="88"/>
      <c r="BJ259" s="89" t="s">
        <v>103</v>
      </c>
      <c r="BK259" s="83"/>
      <c r="BL259" s="91"/>
      <c r="BM259" s="92"/>
      <c r="BN259" s="93"/>
      <c r="BO259" s="86"/>
    </row>
    <row r="260" spans="2:67" s="21" customFormat="1" ht="47.25" customHeight="1">
      <c r="B260" s="61">
        <v>161</v>
      </c>
      <c r="C260" s="57">
        <f t="shared" si="20"/>
        <v>254</v>
      </c>
      <c r="D260" s="56" t="s">
        <v>78</v>
      </c>
      <c r="E260" s="57">
        <v>2019</v>
      </c>
      <c r="F260" s="58" t="s">
        <v>130</v>
      </c>
      <c r="G260" s="59">
        <v>43762</v>
      </c>
      <c r="H260" s="71" t="str">
        <f t="shared" si="27"/>
        <v>Gestión Jurídica</v>
      </c>
      <c r="I260" s="94"/>
      <c r="J260" s="532">
        <v>148</v>
      </c>
      <c r="K260" s="277" t="s">
        <v>174</v>
      </c>
      <c r="L260" s="56" t="s">
        <v>81</v>
      </c>
      <c r="M260" s="207" t="s">
        <v>1718</v>
      </c>
      <c r="N260" s="207" t="s">
        <v>1719</v>
      </c>
      <c r="O260" s="207" t="s">
        <v>1720</v>
      </c>
      <c r="P260" s="65" t="s">
        <v>85</v>
      </c>
      <c r="Q260" s="183" t="s">
        <v>1721</v>
      </c>
      <c r="R260" s="66"/>
      <c r="S260" s="58">
        <v>6</v>
      </c>
      <c r="T260" s="58" t="s">
        <v>111</v>
      </c>
      <c r="U260" s="68" t="s">
        <v>1703</v>
      </c>
      <c r="V260" s="57" t="s">
        <v>1722</v>
      </c>
      <c r="W260" s="666">
        <v>43770</v>
      </c>
      <c r="X260" s="666">
        <v>43921</v>
      </c>
      <c r="Y260" s="65"/>
      <c r="Z260" s="57"/>
      <c r="AA260" s="60">
        <f t="shared" ref="AA260:AA265" si="28">IF(X260="","",(X260+Z260))</f>
        <v>43921</v>
      </c>
      <c r="AB260" s="95"/>
      <c r="AC260" s="99"/>
      <c r="AD260" s="97"/>
      <c r="AE260" s="98"/>
      <c r="AF260" s="99"/>
      <c r="AG260" s="99"/>
      <c r="AH260" s="99"/>
      <c r="AI260" s="97"/>
      <c r="AJ260" s="71">
        <v>43799</v>
      </c>
      <c r="AK260" s="255" t="s">
        <v>1723</v>
      </c>
      <c r="AL260" s="193">
        <v>2</v>
      </c>
      <c r="AM260" s="76">
        <v>43808</v>
      </c>
      <c r="AN260" s="77" t="s">
        <v>1724</v>
      </c>
      <c r="AO260" s="93" t="s">
        <v>663</v>
      </c>
      <c r="AP260" s="79">
        <v>0.33</v>
      </c>
      <c r="AQ260" s="80" t="s">
        <v>93</v>
      </c>
      <c r="AR260" s="76">
        <v>44043</v>
      </c>
      <c r="AS260" s="81" t="s">
        <v>1725</v>
      </c>
      <c r="AT260" s="533">
        <v>0.4</v>
      </c>
      <c r="AU260" s="142">
        <v>44067</v>
      </c>
      <c r="AV260" s="77" t="s">
        <v>1726</v>
      </c>
      <c r="AW260" s="93" t="s">
        <v>666</v>
      </c>
      <c r="AX260" s="84">
        <v>0.4</v>
      </c>
      <c r="AY260" s="93" t="s">
        <v>116</v>
      </c>
      <c r="AZ260" s="85"/>
      <c r="BA260" s="83"/>
      <c r="BB260" s="86"/>
      <c r="BC260" s="76"/>
      <c r="BD260" s="83"/>
      <c r="BE260" s="83"/>
      <c r="BF260" s="83"/>
      <c r="BG260" s="80"/>
      <c r="BH260" s="87"/>
      <c r="BI260" s="88"/>
      <c r="BJ260" s="89" t="s">
        <v>103</v>
      </c>
      <c r="BK260" s="83"/>
      <c r="BL260" s="91"/>
      <c r="BM260" s="92"/>
      <c r="BN260" s="93"/>
      <c r="BO260" s="86"/>
    </row>
    <row r="261" spans="2:67" s="21" customFormat="1" ht="47.25" customHeight="1">
      <c r="B261" s="22">
        <v>162</v>
      </c>
      <c r="C261" s="566">
        <f t="shared" si="20"/>
        <v>255</v>
      </c>
      <c r="D261" s="567" t="s">
        <v>222</v>
      </c>
      <c r="E261" s="568">
        <v>2019</v>
      </c>
      <c r="F261" s="568" t="s">
        <v>223</v>
      </c>
      <c r="G261" s="569">
        <v>43811</v>
      </c>
      <c r="H261" s="60"/>
      <c r="I261" s="142"/>
      <c r="J261" s="143"/>
      <c r="K261" s="570" t="s">
        <v>3110</v>
      </c>
      <c r="L261" s="571"/>
      <c r="M261" s="572" t="s">
        <v>108</v>
      </c>
      <c r="N261" s="573" t="s">
        <v>1727</v>
      </c>
      <c r="O261" s="572" t="s">
        <v>108</v>
      </c>
      <c r="P261" s="294"/>
      <c r="Q261" s="573" t="s">
        <v>1728</v>
      </c>
      <c r="R261" s="574"/>
      <c r="S261" s="575">
        <v>1</v>
      </c>
      <c r="T261" s="575" t="s">
        <v>1729</v>
      </c>
      <c r="U261" s="567" t="s">
        <v>1703</v>
      </c>
      <c r="V261" s="572" t="s">
        <v>1704</v>
      </c>
      <c r="W261" s="683">
        <v>43831</v>
      </c>
      <c r="X261" s="684">
        <v>44195</v>
      </c>
      <c r="Y261" s="294"/>
      <c r="Z261" s="572"/>
      <c r="AA261" s="576">
        <f t="shared" si="28"/>
        <v>44195</v>
      </c>
      <c r="AB261" s="150"/>
      <c r="AC261" s="151"/>
      <c r="AD261" s="152"/>
      <c r="AE261" s="153"/>
      <c r="AF261" s="151"/>
      <c r="AG261" s="151"/>
      <c r="AH261" s="151"/>
      <c r="AI261" s="152"/>
      <c r="AJ261" s="154"/>
      <c r="AK261" s="157"/>
      <c r="AL261" s="156"/>
      <c r="AM261" s="154"/>
      <c r="AN261" s="157"/>
      <c r="AO261" s="155"/>
      <c r="AP261" s="155"/>
      <c r="AQ261" s="158"/>
      <c r="AR261" s="76">
        <v>44043</v>
      </c>
      <c r="AS261" s="308" t="s">
        <v>1730</v>
      </c>
      <c r="AT261" s="309">
        <v>0.11</v>
      </c>
      <c r="AU261" s="637"/>
      <c r="AV261" s="570"/>
      <c r="AW261" s="638"/>
      <c r="AX261" s="639"/>
      <c r="AY261" s="577"/>
      <c r="AZ261" s="153"/>
      <c r="BA261" s="151"/>
      <c r="BB261" s="163"/>
      <c r="BC261" s="150"/>
      <c r="BD261" s="151"/>
      <c r="BE261" s="151"/>
      <c r="BF261" s="151"/>
      <c r="BG261" s="152"/>
      <c r="BH261" s="87"/>
      <c r="BI261" s="88"/>
      <c r="BJ261" s="164"/>
      <c r="BK261" s="155"/>
      <c r="BL261" s="165"/>
      <c r="BM261" s="166"/>
      <c r="BN261" s="161"/>
      <c r="BO261" s="156"/>
    </row>
    <row r="262" spans="2:67" s="21" customFormat="1" ht="47.25" customHeight="1">
      <c r="B262" s="22">
        <v>0</v>
      </c>
      <c r="C262" s="540">
        <f t="shared" si="20"/>
        <v>256</v>
      </c>
      <c r="D262" s="554" t="s">
        <v>222</v>
      </c>
      <c r="E262" s="555">
        <v>2019</v>
      </c>
      <c r="F262" s="555" t="s">
        <v>223</v>
      </c>
      <c r="G262" s="556">
        <v>43811</v>
      </c>
      <c r="H262" s="60"/>
      <c r="I262" s="142"/>
      <c r="J262" s="143"/>
      <c r="K262" s="557" t="s">
        <v>3110</v>
      </c>
      <c r="L262" s="558"/>
      <c r="M262" s="559" t="s">
        <v>108</v>
      </c>
      <c r="N262" s="560" t="s">
        <v>1727</v>
      </c>
      <c r="O262" s="559" t="s">
        <v>108</v>
      </c>
      <c r="P262" s="561"/>
      <c r="Q262" s="560" t="s">
        <v>1731</v>
      </c>
      <c r="R262" s="562"/>
      <c r="S262" s="563">
        <v>1</v>
      </c>
      <c r="T262" s="563" t="s">
        <v>1729</v>
      </c>
      <c r="U262" s="554" t="s">
        <v>1703</v>
      </c>
      <c r="V262" s="559" t="s">
        <v>1704</v>
      </c>
      <c r="W262" s="685">
        <v>43831</v>
      </c>
      <c r="X262" s="686">
        <v>44195</v>
      </c>
      <c r="Y262" s="561"/>
      <c r="Z262" s="559"/>
      <c r="AA262" s="564">
        <f t="shared" si="28"/>
        <v>44195</v>
      </c>
      <c r="AB262" s="150"/>
      <c r="AC262" s="151"/>
      <c r="AD262" s="152"/>
      <c r="AE262" s="153"/>
      <c r="AF262" s="151"/>
      <c r="AG262" s="151"/>
      <c r="AH262" s="151"/>
      <c r="AI262" s="152"/>
      <c r="AJ262" s="154"/>
      <c r="AK262" s="157"/>
      <c r="AL262" s="156"/>
      <c r="AM262" s="154"/>
      <c r="AN262" s="157"/>
      <c r="AO262" s="155"/>
      <c r="AP262" s="155"/>
      <c r="AQ262" s="158"/>
      <c r="AR262" s="76">
        <v>44043</v>
      </c>
      <c r="AS262" s="159" t="s">
        <v>1732</v>
      </c>
      <c r="AT262" s="200">
        <v>0</v>
      </c>
      <c r="AU262" s="640"/>
      <c r="AV262" s="557"/>
      <c r="AW262" s="551"/>
      <c r="AX262" s="552"/>
      <c r="AY262" s="565"/>
      <c r="AZ262" s="153"/>
      <c r="BA262" s="151"/>
      <c r="BB262" s="163"/>
      <c r="BC262" s="150"/>
      <c r="BD262" s="151"/>
      <c r="BE262" s="151"/>
      <c r="BF262" s="151"/>
      <c r="BG262" s="152"/>
      <c r="BH262" s="87"/>
      <c r="BI262" s="88"/>
      <c r="BJ262" s="164"/>
      <c r="BK262" s="155"/>
      <c r="BL262" s="165"/>
      <c r="BM262" s="166"/>
      <c r="BN262" s="161"/>
      <c r="BO262" s="156"/>
    </row>
    <row r="263" spans="2:67" s="21" customFormat="1" ht="47.25" customHeight="1">
      <c r="B263" s="61">
        <v>163</v>
      </c>
      <c r="C263" s="57">
        <f t="shared" si="20"/>
        <v>257</v>
      </c>
      <c r="D263" s="56" t="s">
        <v>78</v>
      </c>
      <c r="E263" s="57">
        <v>2019</v>
      </c>
      <c r="F263" s="58" t="s">
        <v>130</v>
      </c>
      <c r="G263" s="59">
        <v>43762</v>
      </c>
      <c r="H263" s="71" t="str">
        <f>U263</f>
        <v>Inspección Vigilancia y Control</v>
      </c>
      <c r="I263" s="94">
        <v>7</v>
      </c>
      <c r="J263" s="532">
        <v>150</v>
      </c>
      <c r="K263" s="277" t="s">
        <v>1733</v>
      </c>
      <c r="L263" s="56" t="s">
        <v>81</v>
      </c>
      <c r="M263" s="207" t="s">
        <v>1734</v>
      </c>
      <c r="N263" s="207" t="s">
        <v>1735</v>
      </c>
      <c r="O263" s="207" t="s">
        <v>1736</v>
      </c>
      <c r="P263" s="65" t="s">
        <v>85</v>
      </c>
      <c r="Q263" s="183" t="s">
        <v>1737</v>
      </c>
      <c r="R263" s="66"/>
      <c r="S263" s="58">
        <v>4</v>
      </c>
      <c r="T263" s="58" t="s">
        <v>111</v>
      </c>
      <c r="U263" s="68" t="s">
        <v>1738</v>
      </c>
      <c r="V263" s="57" t="s">
        <v>1739</v>
      </c>
      <c r="W263" s="666">
        <v>43770</v>
      </c>
      <c r="X263" s="666">
        <v>43921</v>
      </c>
      <c r="Y263" s="65"/>
      <c r="Z263" s="57"/>
      <c r="AA263" s="60">
        <f t="shared" si="28"/>
        <v>43921</v>
      </c>
      <c r="AB263" s="95"/>
      <c r="AC263" s="99"/>
      <c r="AD263" s="97"/>
      <c r="AE263" s="98"/>
      <c r="AF263" s="99"/>
      <c r="AG263" s="99"/>
      <c r="AH263" s="99"/>
      <c r="AI263" s="97"/>
      <c r="AJ263" s="71">
        <v>43799</v>
      </c>
      <c r="AK263" s="587" t="s">
        <v>1740</v>
      </c>
      <c r="AL263" s="191">
        <v>1</v>
      </c>
      <c r="AM263" s="76">
        <v>43809</v>
      </c>
      <c r="AN263" s="77" t="s">
        <v>1741</v>
      </c>
      <c r="AO263" s="83" t="s">
        <v>105</v>
      </c>
      <c r="AP263" s="79">
        <v>0.01</v>
      </c>
      <c r="AQ263" s="80" t="s">
        <v>93</v>
      </c>
      <c r="AR263" s="76">
        <v>44043</v>
      </c>
      <c r="AS263" s="81" t="s">
        <v>1742</v>
      </c>
      <c r="AT263" s="533">
        <f>4/4</f>
        <v>1</v>
      </c>
      <c r="AU263" s="142">
        <v>44067</v>
      </c>
      <c r="AV263" s="81" t="s">
        <v>1743</v>
      </c>
      <c r="AW263" s="83" t="s">
        <v>99</v>
      </c>
      <c r="AX263" s="93">
        <v>4</v>
      </c>
      <c r="AY263" s="93" t="s">
        <v>100</v>
      </c>
      <c r="AZ263" s="85"/>
      <c r="BA263" s="83"/>
      <c r="BB263" s="86"/>
      <c r="BC263" s="76"/>
      <c r="BD263" s="83"/>
      <c r="BE263" s="83"/>
      <c r="BF263" s="83"/>
      <c r="BG263" s="80"/>
      <c r="BH263" s="87" t="s">
        <v>101</v>
      </c>
      <c r="BI263" s="88" t="s">
        <v>101</v>
      </c>
      <c r="BJ263" s="89" t="s">
        <v>261</v>
      </c>
      <c r="BK263" s="81" t="s">
        <v>1743</v>
      </c>
      <c r="BL263" s="91" t="s">
        <v>105</v>
      </c>
      <c r="BM263" s="92">
        <v>44067</v>
      </c>
      <c r="BN263" s="93" t="s">
        <v>102</v>
      </c>
      <c r="BO263" s="86"/>
    </row>
    <row r="264" spans="2:67" s="21" customFormat="1" ht="47.25" customHeight="1">
      <c r="B264" s="61">
        <v>0</v>
      </c>
      <c r="C264" s="57">
        <f t="shared" ref="C264:C327" si="29">1+C263</f>
        <v>258</v>
      </c>
      <c r="D264" s="56" t="s">
        <v>78</v>
      </c>
      <c r="E264" s="57">
        <v>2019</v>
      </c>
      <c r="F264" s="58" t="s">
        <v>130</v>
      </c>
      <c r="G264" s="59">
        <v>43762</v>
      </c>
      <c r="H264" s="71" t="str">
        <f>U264</f>
        <v>Inspección Vigilancia y Control</v>
      </c>
      <c r="I264" s="94"/>
      <c r="J264" s="532">
        <v>150</v>
      </c>
      <c r="K264" s="277" t="s">
        <v>1733</v>
      </c>
      <c r="L264" s="56" t="s">
        <v>81</v>
      </c>
      <c r="M264" s="207" t="s">
        <v>1734</v>
      </c>
      <c r="N264" s="207" t="s">
        <v>1735</v>
      </c>
      <c r="O264" s="207" t="s">
        <v>1736</v>
      </c>
      <c r="P264" s="65" t="s">
        <v>85</v>
      </c>
      <c r="Q264" s="183" t="s">
        <v>1744</v>
      </c>
      <c r="R264" s="66"/>
      <c r="S264" s="73">
        <v>1</v>
      </c>
      <c r="T264" s="58" t="s">
        <v>1745</v>
      </c>
      <c r="U264" s="68" t="s">
        <v>1738</v>
      </c>
      <c r="V264" s="103" t="s">
        <v>1746</v>
      </c>
      <c r="W264" s="666">
        <v>43831</v>
      </c>
      <c r="X264" s="666">
        <v>43921</v>
      </c>
      <c r="Y264" s="65"/>
      <c r="Z264" s="57"/>
      <c r="AA264" s="60">
        <f t="shared" si="28"/>
        <v>43921</v>
      </c>
      <c r="AB264" s="95"/>
      <c r="AC264" s="99"/>
      <c r="AD264" s="97"/>
      <c r="AE264" s="98"/>
      <c r="AF264" s="99"/>
      <c r="AG264" s="99"/>
      <c r="AH264" s="99"/>
      <c r="AI264" s="97"/>
      <c r="AJ264" s="71">
        <v>43799</v>
      </c>
      <c r="AK264" s="111" t="s">
        <v>108</v>
      </c>
      <c r="AL264" s="191"/>
      <c r="AM264" s="76">
        <v>43809</v>
      </c>
      <c r="AN264" s="77" t="s">
        <v>1747</v>
      </c>
      <c r="AO264" s="83" t="s">
        <v>105</v>
      </c>
      <c r="AP264" s="79">
        <f>+AL264/S264</f>
        <v>0</v>
      </c>
      <c r="AQ264" s="80" t="s">
        <v>139</v>
      </c>
      <c r="AR264" s="76">
        <v>44043</v>
      </c>
      <c r="AS264" s="81" t="s">
        <v>1748</v>
      </c>
      <c r="AT264" s="533">
        <f>4/4</f>
        <v>1</v>
      </c>
      <c r="AU264" s="142">
        <v>44067</v>
      </c>
      <c r="AV264" s="81" t="s">
        <v>1749</v>
      </c>
      <c r="AW264" s="83" t="s">
        <v>99</v>
      </c>
      <c r="AX264" s="84">
        <f>4/4</f>
        <v>1</v>
      </c>
      <c r="AY264" s="93" t="s">
        <v>100</v>
      </c>
      <c r="AZ264" s="85"/>
      <c r="BA264" s="83"/>
      <c r="BB264" s="86"/>
      <c r="BC264" s="76"/>
      <c r="BD264" s="83"/>
      <c r="BE264" s="83"/>
      <c r="BF264" s="83"/>
      <c r="BG264" s="80"/>
      <c r="BH264" s="87" t="s">
        <v>101</v>
      </c>
      <c r="BI264" s="88" t="s">
        <v>101</v>
      </c>
      <c r="BJ264" s="89" t="s">
        <v>261</v>
      </c>
      <c r="BK264" s="81" t="s">
        <v>1750</v>
      </c>
      <c r="BL264" s="91" t="s">
        <v>105</v>
      </c>
      <c r="BM264" s="92">
        <v>44067</v>
      </c>
      <c r="BN264" s="93" t="s">
        <v>102</v>
      </c>
      <c r="BO264" s="86"/>
    </row>
    <row r="265" spans="2:67" s="21" customFormat="1" ht="89.25" customHeight="1">
      <c r="B265" s="61">
        <v>164</v>
      </c>
      <c r="C265" s="57">
        <f t="shared" si="29"/>
        <v>259</v>
      </c>
      <c r="D265" s="56" t="s">
        <v>78</v>
      </c>
      <c r="E265" s="57">
        <v>2019</v>
      </c>
      <c r="F265" s="58" t="s">
        <v>79</v>
      </c>
      <c r="G265" s="59">
        <v>43707</v>
      </c>
      <c r="H265" s="71" t="str">
        <f>U265</f>
        <v>Planeación Estratégica</v>
      </c>
      <c r="I265" s="94">
        <v>5</v>
      </c>
      <c r="J265" s="532">
        <v>130</v>
      </c>
      <c r="K265" s="277" t="s">
        <v>1186</v>
      </c>
      <c r="L265" s="56" t="s">
        <v>81</v>
      </c>
      <c r="M265" s="207" t="s">
        <v>1187</v>
      </c>
      <c r="N265" s="207" t="s">
        <v>161</v>
      </c>
      <c r="O265" s="207" t="s">
        <v>162</v>
      </c>
      <c r="P265" s="65" t="s">
        <v>85</v>
      </c>
      <c r="Q265" s="183" t="s">
        <v>1751</v>
      </c>
      <c r="R265" s="66"/>
      <c r="S265" s="58">
        <v>2</v>
      </c>
      <c r="T265" s="58" t="s">
        <v>111</v>
      </c>
      <c r="U265" s="68" t="s">
        <v>1752</v>
      </c>
      <c r="V265" s="57" t="s">
        <v>1753</v>
      </c>
      <c r="W265" s="666">
        <v>43784</v>
      </c>
      <c r="X265" s="666">
        <v>43921</v>
      </c>
      <c r="Y265" s="65"/>
      <c r="Z265" s="57"/>
      <c r="AA265" s="60">
        <f t="shared" si="28"/>
        <v>43921</v>
      </c>
      <c r="AB265" s="95"/>
      <c r="AC265" s="588"/>
      <c r="AD265" s="97"/>
      <c r="AE265" s="98"/>
      <c r="AF265" s="99"/>
      <c r="AG265" s="99"/>
      <c r="AH265" s="99"/>
      <c r="AI265" s="97"/>
      <c r="AJ265" s="71">
        <v>43799</v>
      </c>
      <c r="AK265" s="255" t="s">
        <v>1754</v>
      </c>
      <c r="AL265" s="191">
        <v>0</v>
      </c>
      <c r="AM265" s="76">
        <v>43810</v>
      </c>
      <c r="AN265" s="77" t="s">
        <v>1755</v>
      </c>
      <c r="AO265" s="93" t="s">
        <v>221</v>
      </c>
      <c r="AP265" s="79">
        <f>+AL265/S265</f>
        <v>0</v>
      </c>
      <c r="AQ265" s="80" t="s">
        <v>93</v>
      </c>
      <c r="AR265" s="76">
        <v>44043</v>
      </c>
      <c r="AS265" s="81" t="s">
        <v>1756</v>
      </c>
      <c r="AT265" s="535">
        <f>2/2</f>
        <v>1</v>
      </c>
      <c r="AU265" s="142">
        <v>44066</v>
      </c>
      <c r="AV265" s="81" t="s">
        <v>1757</v>
      </c>
      <c r="AW265" s="93" t="s">
        <v>221</v>
      </c>
      <c r="AX265" s="84">
        <v>1</v>
      </c>
      <c r="AY265" s="93" t="s">
        <v>100</v>
      </c>
      <c r="AZ265" s="85"/>
      <c r="BA265" s="83"/>
      <c r="BB265" s="86"/>
      <c r="BC265" s="76"/>
      <c r="BD265" s="83"/>
      <c r="BE265" s="83"/>
      <c r="BF265" s="83"/>
      <c r="BG265" s="80"/>
      <c r="BH265" s="87"/>
      <c r="BI265" s="88"/>
      <c r="BJ265" s="89" t="s">
        <v>261</v>
      </c>
      <c r="BK265" s="81" t="s">
        <v>1757</v>
      </c>
      <c r="BL265" s="91" t="s">
        <v>221</v>
      </c>
      <c r="BM265" s="92"/>
      <c r="BN265" s="218">
        <v>44066</v>
      </c>
      <c r="BO265" s="86"/>
    </row>
    <row r="266" spans="2:67" s="21" customFormat="1" ht="42.95" customHeight="1">
      <c r="B266" s="22"/>
      <c r="C266" s="566">
        <f t="shared" si="29"/>
        <v>260</v>
      </c>
      <c r="D266" s="148" t="s">
        <v>78</v>
      </c>
      <c r="E266" s="197">
        <v>2020</v>
      </c>
      <c r="F266" s="694" t="s">
        <v>2686</v>
      </c>
      <c r="G266" s="514">
        <v>44053</v>
      </c>
      <c r="H266" s="515" t="s">
        <v>2687</v>
      </c>
      <c r="I266" s="22"/>
      <c r="J266" s="330"/>
      <c r="K266" s="583" t="s">
        <v>2687</v>
      </c>
      <c r="L266" s="148" t="s">
        <v>81</v>
      </c>
      <c r="M266" s="583" t="s">
        <v>3111</v>
      </c>
      <c r="N266" s="583" t="s">
        <v>2688</v>
      </c>
      <c r="O266" s="583" t="s">
        <v>2689</v>
      </c>
      <c r="P266" s="608" t="s">
        <v>2690</v>
      </c>
      <c r="Q266" s="583" t="s">
        <v>2691</v>
      </c>
      <c r="R266" s="197"/>
      <c r="S266" s="197">
        <v>1</v>
      </c>
      <c r="T266" s="583" t="s">
        <v>2692</v>
      </c>
      <c r="U266" s="148" t="s">
        <v>614</v>
      </c>
      <c r="V266" s="197" t="s">
        <v>615</v>
      </c>
      <c r="W266" s="668">
        <v>44075</v>
      </c>
      <c r="X266" s="668">
        <v>44135</v>
      </c>
      <c r="Y266" s="88"/>
      <c r="Z266" s="93"/>
      <c r="AA266" s="218">
        <f>+X266</f>
        <v>44135</v>
      </c>
      <c r="AB266" s="76"/>
      <c r="AC266" s="83"/>
      <c r="AD266" s="80"/>
      <c r="AE266" s="85"/>
      <c r="AF266" s="83"/>
      <c r="AG266" s="83"/>
      <c r="AH266" s="83"/>
      <c r="AI266" s="80"/>
      <c r="AJ266" s="76"/>
      <c r="AK266" s="83"/>
      <c r="AL266" s="86"/>
      <c r="AM266" s="76"/>
      <c r="AN266" s="83"/>
      <c r="AO266" s="83"/>
      <c r="AP266" s="83"/>
      <c r="AQ266" s="80"/>
      <c r="AR266" s="76"/>
      <c r="AS266" s="83"/>
      <c r="AT266" s="80"/>
      <c r="AU266" s="579"/>
      <c r="AV266" s="578"/>
      <c r="AW266" s="578"/>
      <c r="AX266" s="578"/>
      <c r="AY266" s="580"/>
      <c r="AZ266" s="85"/>
      <c r="BA266" s="83"/>
      <c r="BB266" s="86"/>
      <c r="BC266" s="76"/>
      <c r="BD266" s="83"/>
      <c r="BE266" s="83"/>
      <c r="BF266" s="83"/>
      <c r="BG266" s="80"/>
      <c r="BH266" s="87"/>
      <c r="BI266" s="88"/>
      <c r="BJ266" s="93"/>
      <c r="BK266" s="83"/>
      <c r="BL266" s="91"/>
      <c r="BM266" s="92"/>
      <c r="BN266" s="93"/>
      <c r="BO266" s="86"/>
    </row>
    <row r="267" spans="2:67" s="21" customFormat="1" ht="42.95" customHeight="1">
      <c r="B267" s="22"/>
      <c r="C267" s="55">
        <f t="shared" si="29"/>
        <v>261</v>
      </c>
      <c r="D267" s="148" t="s">
        <v>78</v>
      </c>
      <c r="E267" s="197">
        <v>2020</v>
      </c>
      <c r="F267" s="694" t="s">
        <v>2693</v>
      </c>
      <c r="G267" s="514">
        <v>44044</v>
      </c>
      <c r="H267" s="537" t="s">
        <v>2694</v>
      </c>
      <c r="I267" s="22"/>
      <c r="J267" s="330"/>
      <c r="K267" s="522" t="s">
        <v>2694</v>
      </c>
      <c r="L267" s="148" t="s">
        <v>81</v>
      </c>
      <c r="M267" s="522" t="s">
        <v>2695</v>
      </c>
      <c r="N267" s="522" t="s">
        <v>2696</v>
      </c>
      <c r="O267" s="522" t="s">
        <v>2697</v>
      </c>
      <c r="P267" s="608" t="s">
        <v>2690</v>
      </c>
      <c r="Q267" s="522" t="s">
        <v>2698</v>
      </c>
      <c r="R267" s="197"/>
      <c r="S267" s="641">
        <v>1</v>
      </c>
      <c r="T267" s="642" t="s">
        <v>2106</v>
      </c>
      <c r="U267" s="148" t="s">
        <v>1311</v>
      </c>
      <c r="V267" s="197" t="s">
        <v>1312</v>
      </c>
      <c r="W267" s="687">
        <v>44075</v>
      </c>
      <c r="X267" s="687">
        <v>44119</v>
      </c>
      <c r="Y267" s="88"/>
      <c r="Z267" s="93"/>
      <c r="AA267" s="218">
        <f t="shared" ref="AA267:AA330" si="30">+X267</f>
        <v>44119</v>
      </c>
      <c r="AB267" s="76"/>
      <c r="AC267" s="83"/>
      <c r="AD267" s="80"/>
      <c r="AE267" s="85"/>
      <c r="AF267" s="83"/>
      <c r="AG267" s="83"/>
      <c r="AH267" s="83"/>
      <c r="AI267" s="80"/>
      <c r="AJ267" s="76"/>
      <c r="AK267" s="83"/>
      <c r="AL267" s="86"/>
      <c r="AM267" s="76"/>
      <c r="AN267" s="83"/>
      <c r="AO267" s="83"/>
      <c r="AP267" s="83"/>
      <c r="AQ267" s="80"/>
      <c r="AR267" s="76"/>
      <c r="AS267" s="83"/>
      <c r="AT267" s="80"/>
      <c r="AU267" s="85"/>
      <c r="AV267" s="83"/>
      <c r="AW267" s="83"/>
      <c r="AX267" s="83"/>
      <c r="AY267" s="80"/>
      <c r="AZ267" s="85"/>
      <c r="BA267" s="83"/>
      <c r="BB267" s="86"/>
      <c r="BC267" s="76"/>
      <c r="BD267" s="83"/>
      <c r="BE267" s="83"/>
      <c r="BF267" s="83"/>
      <c r="BG267" s="80"/>
      <c r="BH267" s="87"/>
      <c r="BI267" s="88"/>
      <c r="BJ267" s="93"/>
      <c r="BK267" s="83"/>
      <c r="BL267" s="91"/>
      <c r="BM267" s="92"/>
      <c r="BN267" s="93"/>
      <c r="BO267" s="86"/>
    </row>
    <row r="268" spans="2:67" s="21" customFormat="1" ht="42.95" customHeight="1">
      <c r="B268" s="22"/>
      <c r="C268" s="540">
        <f t="shared" si="29"/>
        <v>262</v>
      </c>
      <c r="D268" s="148" t="s">
        <v>78</v>
      </c>
      <c r="E268" s="517">
        <v>2020</v>
      </c>
      <c r="F268" s="694" t="s">
        <v>2699</v>
      </c>
      <c r="G268" s="514">
        <v>44053</v>
      </c>
      <c r="H268" s="537" t="s">
        <v>3112</v>
      </c>
      <c r="I268" s="22"/>
      <c r="J268" s="330"/>
      <c r="K268" s="522" t="s">
        <v>3112</v>
      </c>
      <c r="L268" s="148" t="s">
        <v>81</v>
      </c>
      <c r="M268" s="522" t="s">
        <v>2700</v>
      </c>
      <c r="N268" s="522" t="s">
        <v>2700</v>
      </c>
      <c r="O268" s="522" t="s">
        <v>2701</v>
      </c>
      <c r="P268" s="608" t="s">
        <v>2690</v>
      </c>
      <c r="Q268" s="522" t="s">
        <v>2702</v>
      </c>
      <c r="R268" s="517"/>
      <c r="S268" s="641">
        <v>1</v>
      </c>
      <c r="T268" s="642" t="s">
        <v>2703</v>
      </c>
      <c r="U268" s="148" t="s">
        <v>1311</v>
      </c>
      <c r="V268" s="197" t="s">
        <v>1312</v>
      </c>
      <c r="W268" s="687">
        <v>44075</v>
      </c>
      <c r="X268" s="687">
        <v>44165</v>
      </c>
      <c r="Y268" s="88"/>
      <c r="Z268" s="93"/>
      <c r="AA268" s="218">
        <f t="shared" si="30"/>
        <v>44165</v>
      </c>
      <c r="AB268" s="76"/>
      <c r="AC268" s="83"/>
      <c r="AD268" s="80"/>
      <c r="AE268" s="85"/>
      <c r="AF268" s="83"/>
      <c r="AG268" s="83"/>
      <c r="AH268" s="83"/>
      <c r="AI268" s="80"/>
      <c r="AJ268" s="76"/>
      <c r="AK268" s="83"/>
      <c r="AL268" s="86"/>
      <c r="AM268" s="76"/>
      <c r="AN268" s="83"/>
      <c r="AO268" s="83"/>
      <c r="AP268" s="83"/>
      <c r="AQ268" s="80"/>
      <c r="AR268" s="76"/>
      <c r="AS268" s="83"/>
      <c r="AT268" s="80"/>
      <c r="AU268" s="85"/>
      <c r="AV268" s="83"/>
      <c r="AW268" s="83"/>
      <c r="AX268" s="83"/>
      <c r="AY268" s="80"/>
      <c r="AZ268" s="85"/>
      <c r="BA268" s="83"/>
      <c r="BB268" s="86"/>
      <c r="BC268" s="76"/>
      <c r="BD268" s="83"/>
      <c r="BE268" s="83"/>
      <c r="BF268" s="83"/>
      <c r="BG268" s="80"/>
      <c r="BH268" s="87"/>
      <c r="BI268" s="88"/>
      <c r="BJ268" s="93"/>
      <c r="BK268" s="83"/>
      <c r="BL268" s="91"/>
      <c r="BM268" s="92"/>
      <c r="BN268" s="93"/>
      <c r="BO268" s="86"/>
    </row>
    <row r="269" spans="2:67" s="21" customFormat="1" ht="42.95" customHeight="1">
      <c r="B269" s="93"/>
      <c r="C269" s="57">
        <f t="shared" si="29"/>
        <v>263</v>
      </c>
      <c r="D269" s="148" t="s">
        <v>78</v>
      </c>
      <c r="E269" s="197">
        <v>2020</v>
      </c>
      <c r="F269" s="694" t="s">
        <v>2704</v>
      </c>
      <c r="G269" s="518">
        <v>44053</v>
      </c>
      <c r="H269" s="537" t="s">
        <v>2705</v>
      </c>
      <c r="I269" s="22"/>
      <c r="J269" s="330"/>
      <c r="K269" s="522" t="s">
        <v>2705</v>
      </c>
      <c r="L269" s="148" t="s">
        <v>81</v>
      </c>
      <c r="M269" s="522" t="s">
        <v>2706</v>
      </c>
      <c r="N269" s="522" t="s">
        <v>2706</v>
      </c>
      <c r="O269" s="522" t="s">
        <v>3113</v>
      </c>
      <c r="P269" s="608" t="s">
        <v>2690</v>
      </c>
      <c r="Q269" s="643" t="s">
        <v>2707</v>
      </c>
      <c r="R269" s="517"/>
      <c r="S269" s="641">
        <v>1</v>
      </c>
      <c r="T269" s="642" t="s">
        <v>2708</v>
      </c>
      <c r="U269" s="148" t="s">
        <v>1311</v>
      </c>
      <c r="V269" s="197" t="s">
        <v>1312</v>
      </c>
      <c r="W269" s="687">
        <v>44089</v>
      </c>
      <c r="X269" s="687">
        <v>44104</v>
      </c>
      <c r="Y269" s="88"/>
      <c r="Z269" s="93"/>
      <c r="AA269" s="218">
        <f t="shared" si="30"/>
        <v>44104</v>
      </c>
      <c r="AB269" s="76"/>
      <c r="AC269" s="83"/>
      <c r="AD269" s="80"/>
      <c r="AE269" s="85"/>
      <c r="AF269" s="83"/>
      <c r="AG269" s="83"/>
      <c r="AH269" s="83"/>
      <c r="AI269" s="80"/>
      <c r="AJ269" s="76"/>
      <c r="AK269" s="83"/>
      <c r="AL269" s="86"/>
      <c r="AM269" s="76"/>
      <c r="AN269" s="83"/>
      <c r="AO269" s="83"/>
      <c r="AP269" s="83"/>
      <c r="AQ269" s="80"/>
      <c r="AR269" s="76"/>
      <c r="AS269" s="83"/>
      <c r="AT269" s="80"/>
      <c r="AU269" s="85"/>
      <c r="AV269" s="83"/>
      <c r="AW269" s="83"/>
      <c r="AX269" s="83"/>
      <c r="AY269" s="80"/>
      <c r="AZ269" s="85"/>
      <c r="BA269" s="83"/>
      <c r="BB269" s="86"/>
      <c r="BC269" s="76"/>
      <c r="BD269" s="83"/>
      <c r="BE269" s="83"/>
      <c r="BF269" s="83"/>
      <c r="BG269" s="80"/>
      <c r="BH269" s="87"/>
      <c r="BI269" s="88"/>
      <c r="BJ269" s="93"/>
      <c r="BK269" s="83"/>
      <c r="BL269" s="91"/>
      <c r="BM269" s="92"/>
      <c r="BN269" s="93"/>
      <c r="BO269" s="86"/>
    </row>
    <row r="270" spans="2:67" s="21" customFormat="1" ht="42.95" customHeight="1">
      <c r="B270" s="22"/>
      <c r="C270" s="566">
        <f t="shared" si="29"/>
        <v>264</v>
      </c>
      <c r="D270" s="148" t="s">
        <v>78</v>
      </c>
      <c r="E270" s="197">
        <v>2020</v>
      </c>
      <c r="F270" s="694" t="s">
        <v>2704</v>
      </c>
      <c r="G270" s="518">
        <v>44053</v>
      </c>
      <c r="H270" s="537" t="s">
        <v>2705</v>
      </c>
      <c r="I270" s="22"/>
      <c r="J270" s="330"/>
      <c r="K270" s="522" t="s">
        <v>2705</v>
      </c>
      <c r="L270" s="148" t="s">
        <v>81</v>
      </c>
      <c r="M270" s="522" t="s">
        <v>2706</v>
      </c>
      <c r="N270" s="522" t="s">
        <v>2706</v>
      </c>
      <c r="O270" s="522" t="s">
        <v>3114</v>
      </c>
      <c r="P270" s="608" t="s">
        <v>2690</v>
      </c>
      <c r="Q270" s="643" t="s">
        <v>2709</v>
      </c>
      <c r="R270" s="517"/>
      <c r="S270" s="641">
        <v>2</v>
      </c>
      <c r="T270" s="642" t="s">
        <v>2710</v>
      </c>
      <c r="U270" s="148" t="s">
        <v>1311</v>
      </c>
      <c r="V270" s="197" t="s">
        <v>1312</v>
      </c>
      <c r="W270" s="687">
        <v>44089</v>
      </c>
      <c r="X270" s="687">
        <v>44196</v>
      </c>
      <c r="Y270" s="88"/>
      <c r="Z270" s="93"/>
      <c r="AA270" s="218">
        <f t="shared" si="30"/>
        <v>44196</v>
      </c>
      <c r="AB270" s="76"/>
      <c r="AC270" s="83"/>
      <c r="AD270" s="80"/>
      <c r="AE270" s="85"/>
      <c r="AF270" s="83"/>
      <c r="AG270" s="83"/>
      <c r="AH270" s="83"/>
      <c r="AI270" s="80"/>
      <c r="AJ270" s="76"/>
      <c r="AK270" s="83"/>
      <c r="AL270" s="86"/>
      <c r="AM270" s="76"/>
      <c r="AN270" s="83"/>
      <c r="AO270" s="83"/>
      <c r="AP270" s="83"/>
      <c r="AQ270" s="80"/>
      <c r="AR270" s="76"/>
      <c r="AS270" s="83"/>
      <c r="AT270" s="80"/>
      <c r="AU270" s="85"/>
      <c r="AV270" s="83"/>
      <c r="AW270" s="83"/>
      <c r="AX270" s="83"/>
      <c r="AY270" s="80"/>
      <c r="AZ270" s="85"/>
      <c r="BA270" s="83"/>
      <c r="BB270" s="86"/>
      <c r="BC270" s="76"/>
      <c r="BD270" s="83"/>
      <c r="BE270" s="83"/>
      <c r="BF270" s="83"/>
      <c r="BG270" s="80"/>
      <c r="BH270" s="87"/>
      <c r="BI270" s="88"/>
      <c r="BJ270" s="93"/>
      <c r="BK270" s="83"/>
      <c r="BL270" s="91"/>
      <c r="BM270" s="92"/>
      <c r="BN270" s="93"/>
      <c r="BO270" s="86"/>
    </row>
    <row r="271" spans="2:67" s="21" customFormat="1" ht="42.95" customHeight="1">
      <c r="B271" s="22"/>
      <c r="C271" s="55">
        <f t="shared" si="29"/>
        <v>265</v>
      </c>
      <c r="D271" s="148" t="s">
        <v>78</v>
      </c>
      <c r="E271" s="197">
        <v>2020</v>
      </c>
      <c r="F271" s="694" t="s">
        <v>2711</v>
      </c>
      <c r="G271" s="518">
        <v>44053</v>
      </c>
      <c r="H271" s="537" t="s">
        <v>2712</v>
      </c>
      <c r="I271" s="22"/>
      <c r="J271" s="330"/>
      <c r="K271" s="522" t="s">
        <v>2712</v>
      </c>
      <c r="L271" s="148" t="s">
        <v>81</v>
      </c>
      <c r="M271" s="522" t="s">
        <v>2713</v>
      </c>
      <c r="N271" s="522" t="s">
        <v>2714</v>
      </c>
      <c r="O271" s="522" t="s">
        <v>2715</v>
      </c>
      <c r="P271" s="608" t="s">
        <v>2690</v>
      </c>
      <c r="Q271" s="643" t="s">
        <v>2716</v>
      </c>
      <c r="R271" s="517"/>
      <c r="S271" s="521">
        <v>1</v>
      </c>
      <c r="T271" s="197" t="s">
        <v>2717</v>
      </c>
      <c r="U271" s="148" t="s">
        <v>1311</v>
      </c>
      <c r="V271" s="197" t="s">
        <v>1312</v>
      </c>
      <c r="W271" s="687">
        <v>44075</v>
      </c>
      <c r="X271" s="687">
        <v>44119</v>
      </c>
      <c r="Y271" s="88"/>
      <c r="Z271" s="93"/>
      <c r="AA271" s="218">
        <f t="shared" si="30"/>
        <v>44119</v>
      </c>
      <c r="AB271" s="76"/>
      <c r="AC271" s="83"/>
      <c r="AD271" s="80"/>
      <c r="AE271" s="85"/>
      <c r="AF271" s="83"/>
      <c r="AG271" s="83"/>
      <c r="AH271" s="83"/>
      <c r="AI271" s="80"/>
      <c r="AJ271" s="76"/>
      <c r="AK271" s="83"/>
      <c r="AL271" s="86"/>
      <c r="AM271" s="76"/>
      <c r="AN271" s="83"/>
      <c r="AO271" s="83"/>
      <c r="AP271" s="83"/>
      <c r="AQ271" s="80"/>
      <c r="AR271" s="76"/>
      <c r="AS271" s="83"/>
      <c r="AT271" s="80"/>
      <c r="AU271" s="85"/>
      <c r="AV271" s="83"/>
      <c r="AW271" s="83"/>
      <c r="AX271" s="83"/>
      <c r="AY271" s="80"/>
      <c r="AZ271" s="85"/>
      <c r="BA271" s="83"/>
      <c r="BB271" s="86"/>
      <c r="BC271" s="76"/>
      <c r="BD271" s="83"/>
      <c r="BE271" s="83"/>
      <c r="BF271" s="83"/>
      <c r="BG271" s="80"/>
      <c r="BH271" s="87"/>
      <c r="BI271" s="88"/>
      <c r="BJ271" s="93"/>
      <c r="BK271" s="83"/>
      <c r="BL271" s="91"/>
      <c r="BM271" s="92"/>
      <c r="BN271" s="93"/>
      <c r="BO271" s="86"/>
    </row>
    <row r="272" spans="2:67" s="21" customFormat="1" ht="42.95" customHeight="1">
      <c r="B272" s="22"/>
      <c r="C272" s="55">
        <f t="shared" si="29"/>
        <v>266</v>
      </c>
      <c r="D272" s="148" t="s">
        <v>78</v>
      </c>
      <c r="E272" s="197">
        <v>2020</v>
      </c>
      <c r="F272" s="708" t="s">
        <v>2718</v>
      </c>
      <c r="G272" s="519">
        <v>44053</v>
      </c>
      <c r="H272" s="537" t="s">
        <v>2719</v>
      </c>
      <c r="I272" s="22"/>
      <c r="J272" s="330"/>
      <c r="K272" s="522" t="s">
        <v>2719</v>
      </c>
      <c r="L272" s="148" t="s">
        <v>81</v>
      </c>
      <c r="M272" s="522" t="s">
        <v>3115</v>
      </c>
      <c r="N272" s="522" t="s">
        <v>3116</v>
      </c>
      <c r="O272" s="522" t="s">
        <v>2720</v>
      </c>
      <c r="P272" s="608" t="s">
        <v>2690</v>
      </c>
      <c r="Q272" s="522" t="s">
        <v>637</v>
      </c>
      <c r="R272" s="520"/>
      <c r="S272" s="197">
        <v>1</v>
      </c>
      <c r="T272" s="197" t="s">
        <v>2721</v>
      </c>
      <c r="U272" s="148" t="s">
        <v>614</v>
      </c>
      <c r="V272" s="197" t="s">
        <v>615</v>
      </c>
      <c r="W272" s="668">
        <v>44075</v>
      </c>
      <c r="X272" s="668">
        <v>44135</v>
      </c>
      <c r="Y272" s="88"/>
      <c r="Z272" s="93"/>
      <c r="AA272" s="218">
        <f t="shared" si="30"/>
        <v>44135</v>
      </c>
      <c r="AB272" s="76"/>
      <c r="AC272" s="83"/>
      <c r="AD272" s="80"/>
      <c r="AE272" s="85"/>
      <c r="AF272" s="83"/>
      <c r="AG272" s="83"/>
      <c r="AH272" s="83"/>
      <c r="AI272" s="80"/>
      <c r="AJ272" s="76"/>
      <c r="AK272" s="83"/>
      <c r="AL272" s="86"/>
      <c r="AM272" s="76"/>
      <c r="AN272" s="83"/>
      <c r="AO272" s="83"/>
      <c r="AP272" s="83"/>
      <c r="AQ272" s="80"/>
      <c r="AR272" s="76"/>
      <c r="AS272" s="83"/>
      <c r="AT272" s="80"/>
      <c r="AU272" s="85"/>
      <c r="AV272" s="83"/>
      <c r="AW272" s="83"/>
      <c r="AX272" s="83"/>
      <c r="AY272" s="80"/>
      <c r="AZ272" s="85"/>
      <c r="BA272" s="83"/>
      <c r="BB272" s="86"/>
      <c r="BC272" s="76"/>
      <c r="BD272" s="83"/>
      <c r="BE272" s="83"/>
      <c r="BF272" s="83"/>
      <c r="BG272" s="80"/>
      <c r="BH272" s="87"/>
      <c r="BI272" s="88"/>
      <c r="BJ272" s="93"/>
      <c r="BK272" s="83"/>
      <c r="BL272" s="91"/>
      <c r="BM272" s="92"/>
      <c r="BN272" s="93"/>
      <c r="BO272" s="86"/>
    </row>
    <row r="273" spans="2:67" s="21" customFormat="1" ht="42.95" customHeight="1">
      <c r="B273" s="22"/>
      <c r="C273" s="55">
        <f t="shared" si="29"/>
        <v>267</v>
      </c>
      <c r="D273" s="148" t="s">
        <v>78</v>
      </c>
      <c r="E273" s="197">
        <v>2020</v>
      </c>
      <c r="F273" s="694" t="s">
        <v>2722</v>
      </c>
      <c r="G273" s="518">
        <v>44053</v>
      </c>
      <c r="H273" s="537" t="s">
        <v>2723</v>
      </c>
      <c r="I273" s="22"/>
      <c r="J273" s="330"/>
      <c r="K273" s="522" t="s">
        <v>2723</v>
      </c>
      <c r="L273" s="148" t="s">
        <v>81</v>
      </c>
      <c r="M273" s="522" t="s">
        <v>2724</v>
      </c>
      <c r="N273" s="522" t="s">
        <v>2725</v>
      </c>
      <c r="O273" s="522" t="s">
        <v>3117</v>
      </c>
      <c r="P273" s="608" t="s">
        <v>2690</v>
      </c>
      <c r="Q273" s="643" t="s">
        <v>2726</v>
      </c>
      <c r="R273" s="517"/>
      <c r="S273" s="197">
        <v>1</v>
      </c>
      <c r="T273" s="197" t="s">
        <v>2727</v>
      </c>
      <c r="U273" s="148" t="s">
        <v>1311</v>
      </c>
      <c r="V273" s="197" t="s">
        <v>1312</v>
      </c>
      <c r="W273" s="687">
        <v>44075</v>
      </c>
      <c r="X273" s="687">
        <v>44135</v>
      </c>
      <c r="Y273" s="88"/>
      <c r="Z273" s="93"/>
      <c r="AA273" s="218">
        <f t="shared" si="30"/>
        <v>44135</v>
      </c>
      <c r="AB273" s="76"/>
      <c r="AC273" s="83"/>
      <c r="AD273" s="80"/>
      <c r="AE273" s="85"/>
      <c r="AF273" s="83"/>
      <c r="AG273" s="83"/>
      <c r="AH273" s="83"/>
      <c r="AI273" s="80"/>
      <c r="AJ273" s="76"/>
      <c r="AK273" s="83"/>
      <c r="AL273" s="86"/>
      <c r="AM273" s="76"/>
      <c r="AN273" s="83"/>
      <c r="AO273" s="83"/>
      <c r="AP273" s="83"/>
      <c r="AQ273" s="80"/>
      <c r="AR273" s="76"/>
      <c r="AS273" s="83"/>
      <c r="AT273" s="80"/>
      <c r="AU273" s="85"/>
      <c r="AV273" s="83"/>
      <c r="AW273" s="83"/>
      <c r="AX273" s="83"/>
      <c r="AY273" s="80"/>
      <c r="AZ273" s="85"/>
      <c r="BA273" s="83"/>
      <c r="BB273" s="86"/>
      <c r="BC273" s="76"/>
      <c r="BD273" s="83"/>
      <c r="BE273" s="83"/>
      <c r="BF273" s="83"/>
      <c r="BG273" s="80"/>
      <c r="BH273" s="87"/>
      <c r="BI273" s="88"/>
      <c r="BJ273" s="93"/>
      <c r="BK273" s="83"/>
      <c r="BL273" s="91"/>
      <c r="BM273" s="92"/>
      <c r="BN273" s="93"/>
      <c r="BO273" s="86"/>
    </row>
    <row r="274" spans="2:67" s="21" customFormat="1" ht="42.95" customHeight="1">
      <c r="B274" s="22"/>
      <c r="C274" s="55">
        <f t="shared" si="29"/>
        <v>268</v>
      </c>
      <c r="D274" s="148" t="s">
        <v>78</v>
      </c>
      <c r="E274" s="197">
        <v>2020</v>
      </c>
      <c r="F274" s="694" t="s">
        <v>2722</v>
      </c>
      <c r="G274" s="518">
        <v>44053</v>
      </c>
      <c r="H274" s="537" t="s">
        <v>2728</v>
      </c>
      <c r="I274" s="22"/>
      <c r="J274" s="330"/>
      <c r="K274" s="522" t="s">
        <v>2728</v>
      </c>
      <c r="L274" s="148" t="s">
        <v>81</v>
      </c>
      <c r="M274" s="522" t="s">
        <v>2729</v>
      </c>
      <c r="N274" s="522" t="s">
        <v>2729</v>
      </c>
      <c r="O274" s="522" t="s">
        <v>2730</v>
      </c>
      <c r="P274" s="608" t="s">
        <v>2690</v>
      </c>
      <c r="Q274" s="643" t="s">
        <v>2731</v>
      </c>
      <c r="R274" s="517"/>
      <c r="S274" s="197">
        <v>1</v>
      </c>
      <c r="T274" s="197" t="s">
        <v>2732</v>
      </c>
      <c r="U274" s="148" t="s">
        <v>2733</v>
      </c>
      <c r="V274" s="197" t="s">
        <v>615</v>
      </c>
      <c r="W274" s="687">
        <v>44075</v>
      </c>
      <c r="X274" s="687">
        <v>44135</v>
      </c>
      <c r="Y274" s="88"/>
      <c r="Z274" s="93"/>
      <c r="AA274" s="218">
        <f t="shared" si="30"/>
        <v>44135</v>
      </c>
      <c r="AB274" s="76"/>
      <c r="AC274" s="83"/>
      <c r="AD274" s="80"/>
      <c r="AE274" s="85"/>
      <c r="AF274" s="83"/>
      <c r="AG274" s="83"/>
      <c r="AH274" s="83"/>
      <c r="AI274" s="80"/>
      <c r="AJ274" s="76"/>
      <c r="AK274" s="83"/>
      <c r="AL274" s="86"/>
      <c r="AM274" s="76"/>
      <c r="AN274" s="83"/>
      <c r="AO274" s="83"/>
      <c r="AP274" s="83"/>
      <c r="AQ274" s="80"/>
      <c r="AR274" s="76"/>
      <c r="AS274" s="83"/>
      <c r="AT274" s="80"/>
      <c r="AU274" s="85"/>
      <c r="AV274" s="83"/>
      <c r="AW274" s="83"/>
      <c r="AX274" s="83"/>
      <c r="AY274" s="80"/>
      <c r="AZ274" s="85"/>
      <c r="BA274" s="83"/>
      <c r="BB274" s="86"/>
      <c r="BC274" s="76"/>
      <c r="BD274" s="83"/>
      <c r="BE274" s="83"/>
      <c r="BF274" s="83"/>
      <c r="BG274" s="80"/>
      <c r="BH274" s="87"/>
      <c r="BI274" s="88"/>
      <c r="BJ274" s="93"/>
      <c r="BK274" s="83"/>
      <c r="BL274" s="91"/>
      <c r="BM274" s="92"/>
      <c r="BN274" s="93"/>
      <c r="BO274" s="86"/>
    </row>
    <row r="275" spans="2:67" s="21" customFormat="1" ht="42.95" customHeight="1">
      <c r="B275" s="22"/>
      <c r="C275" s="55">
        <f t="shared" si="29"/>
        <v>269</v>
      </c>
      <c r="D275" s="148" t="s">
        <v>78</v>
      </c>
      <c r="E275" s="197">
        <v>2020</v>
      </c>
      <c r="F275" s="708" t="s">
        <v>2722</v>
      </c>
      <c r="G275" s="519">
        <v>44053</v>
      </c>
      <c r="H275" s="537" t="s">
        <v>2734</v>
      </c>
      <c r="I275" s="22"/>
      <c r="J275" s="330"/>
      <c r="K275" s="522" t="s">
        <v>2734</v>
      </c>
      <c r="L275" s="148" t="s">
        <v>81</v>
      </c>
      <c r="M275" s="522" t="s">
        <v>2735</v>
      </c>
      <c r="N275" s="522" t="s">
        <v>2736</v>
      </c>
      <c r="O275" s="522" t="s">
        <v>2737</v>
      </c>
      <c r="P275" s="608" t="s">
        <v>2690</v>
      </c>
      <c r="Q275" s="522" t="s">
        <v>2738</v>
      </c>
      <c r="R275" s="520"/>
      <c r="S275" s="197">
        <v>1</v>
      </c>
      <c r="T275" s="197" t="s">
        <v>2739</v>
      </c>
      <c r="U275" s="148" t="s">
        <v>614</v>
      </c>
      <c r="V275" s="197" t="s">
        <v>615</v>
      </c>
      <c r="W275" s="668">
        <v>44075</v>
      </c>
      <c r="X275" s="668">
        <v>44135</v>
      </c>
      <c r="Y275" s="88"/>
      <c r="Z275" s="93"/>
      <c r="AA275" s="218">
        <f t="shared" si="30"/>
        <v>44135</v>
      </c>
      <c r="AB275" s="76"/>
      <c r="AC275" s="83"/>
      <c r="AD275" s="80"/>
      <c r="AE275" s="85"/>
      <c r="AF275" s="83"/>
      <c r="AG275" s="83"/>
      <c r="AH275" s="83"/>
      <c r="AI275" s="80"/>
      <c r="AJ275" s="76"/>
      <c r="AK275" s="83"/>
      <c r="AL275" s="86"/>
      <c r="AM275" s="76"/>
      <c r="AN275" s="83"/>
      <c r="AO275" s="83"/>
      <c r="AP275" s="83"/>
      <c r="AQ275" s="80"/>
      <c r="AR275" s="76"/>
      <c r="AS275" s="83"/>
      <c r="AT275" s="80"/>
      <c r="AU275" s="85"/>
      <c r="AV275" s="83"/>
      <c r="AW275" s="83"/>
      <c r="AX275" s="83"/>
      <c r="AY275" s="80"/>
      <c r="AZ275" s="85"/>
      <c r="BA275" s="83"/>
      <c r="BB275" s="86"/>
      <c r="BC275" s="76"/>
      <c r="BD275" s="83"/>
      <c r="BE275" s="83"/>
      <c r="BF275" s="83"/>
      <c r="BG275" s="80"/>
      <c r="BH275" s="87"/>
      <c r="BI275" s="88"/>
      <c r="BJ275" s="93"/>
      <c r="BK275" s="83"/>
      <c r="BL275" s="91"/>
      <c r="BM275" s="92"/>
      <c r="BN275" s="93"/>
      <c r="BO275" s="86"/>
    </row>
    <row r="276" spans="2:67" s="21" customFormat="1" ht="42.95" customHeight="1">
      <c r="B276" s="22"/>
      <c r="C276" s="55">
        <f t="shared" si="29"/>
        <v>270</v>
      </c>
      <c r="D276" s="148" t="s">
        <v>78</v>
      </c>
      <c r="E276" s="197">
        <v>2020</v>
      </c>
      <c r="F276" s="694" t="s">
        <v>2722</v>
      </c>
      <c r="G276" s="518">
        <v>44053</v>
      </c>
      <c r="H276" s="537" t="s">
        <v>2740</v>
      </c>
      <c r="I276" s="22"/>
      <c r="J276" s="330"/>
      <c r="K276" s="522" t="s">
        <v>2740</v>
      </c>
      <c r="L276" s="148" t="s">
        <v>81</v>
      </c>
      <c r="M276" s="522" t="s">
        <v>2741</v>
      </c>
      <c r="N276" s="522" t="s">
        <v>2741</v>
      </c>
      <c r="O276" s="522" t="s">
        <v>2742</v>
      </c>
      <c r="P276" s="608" t="s">
        <v>2690</v>
      </c>
      <c r="Q276" s="643" t="s">
        <v>2743</v>
      </c>
      <c r="R276" s="517"/>
      <c r="S276" s="197">
        <v>2</v>
      </c>
      <c r="T276" s="197" t="s">
        <v>2744</v>
      </c>
      <c r="U276" s="148" t="s">
        <v>1752</v>
      </c>
      <c r="V276" s="197" t="s">
        <v>615</v>
      </c>
      <c r="W276" s="669">
        <v>44075</v>
      </c>
      <c r="X276" s="669">
        <v>44196</v>
      </c>
      <c r="Y276" s="88"/>
      <c r="Z276" s="93"/>
      <c r="AA276" s="218">
        <f t="shared" si="30"/>
        <v>44196</v>
      </c>
      <c r="AB276" s="76"/>
      <c r="AC276" s="83"/>
      <c r="AD276" s="80"/>
      <c r="AE276" s="85"/>
      <c r="AF276" s="83"/>
      <c r="AG276" s="83"/>
      <c r="AH276" s="83"/>
      <c r="AI276" s="80"/>
      <c r="AJ276" s="76"/>
      <c r="AK276" s="83"/>
      <c r="AL276" s="86"/>
      <c r="AM276" s="76"/>
      <c r="AN276" s="83"/>
      <c r="AO276" s="83"/>
      <c r="AP276" s="83"/>
      <c r="AQ276" s="80"/>
      <c r="AR276" s="76"/>
      <c r="AS276" s="83"/>
      <c r="AT276" s="80"/>
      <c r="AU276" s="85"/>
      <c r="AV276" s="83"/>
      <c r="AW276" s="83"/>
      <c r="AX276" s="83"/>
      <c r="AY276" s="80"/>
      <c r="AZ276" s="85"/>
      <c r="BA276" s="83"/>
      <c r="BB276" s="86"/>
      <c r="BC276" s="76"/>
      <c r="BD276" s="83"/>
      <c r="BE276" s="83"/>
      <c r="BF276" s="83"/>
      <c r="BG276" s="80"/>
      <c r="BH276" s="87"/>
      <c r="BI276" s="88"/>
      <c r="BJ276" s="93"/>
      <c r="BK276" s="83"/>
      <c r="BL276" s="91"/>
      <c r="BM276" s="92"/>
      <c r="BN276" s="93"/>
      <c r="BO276" s="86"/>
    </row>
    <row r="277" spans="2:67" s="21" customFormat="1" ht="42.95" customHeight="1">
      <c r="B277" s="22"/>
      <c r="C277" s="55">
        <f t="shared" si="29"/>
        <v>271</v>
      </c>
      <c r="D277" s="148" t="s">
        <v>78</v>
      </c>
      <c r="E277" s="197">
        <v>2020</v>
      </c>
      <c r="F277" s="694" t="s">
        <v>2722</v>
      </c>
      <c r="G277" s="518">
        <v>44053</v>
      </c>
      <c r="H277" s="537" t="s">
        <v>2745</v>
      </c>
      <c r="I277" s="22"/>
      <c r="J277" s="330"/>
      <c r="K277" s="522" t="s">
        <v>2745</v>
      </c>
      <c r="L277" s="148" t="s">
        <v>81</v>
      </c>
      <c r="M277" s="522" t="s">
        <v>2746</v>
      </c>
      <c r="N277" s="522" t="s">
        <v>2747</v>
      </c>
      <c r="O277" s="522" t="s">
        <v>2748</v>
      </c>
      <c r="P277" s="608" t="s">
        <v>2690</v>
      </c>
      <c r="Q277" s="643" t="s">
        <v>2749</v>
      </c>
      <c r="R277" s="517"/>
      <c r="S277" s="521">
        <v>2</v>
      </c>
      <c r="T277" s="525" t="s">
        <v>2750</v>
      </c>
      <c r="U277" s="148" t="s">
        <v>1311</v>
      </c>
      <c r="V277" s="197" t="s">
        <v>1312</v>
      </c>
      <c r="W277" s="669">
        <v>44075</v>
      </c>
      <c r="X277" s="669">
        <v>44119</v>
      </c>
      <c r="Y277" s="88"/>
      <c r="Z277" s="93"/>
      <c r="AA277" s="218">
        <f t="shared" si="30"/>
        <v>44119</v>
      </c>
      <c r="AB277" s="76"/>
      <c r="AC277" s="83"/>
      <c r="AD277" s="80"/>
      <c r="AE277" s="85"/>
      <c r="AF277" s="83"/>
      <c r="AG277" s="83"/>
      <c r="AH277" s="83"/>
      <c r="AI277" s="80"/>
      <c r="AJ277" s="76"/>
      <c r="AK277" s="83"/>
      <c r="AL277" s="86"/>
      <c r="AM277" s="76"/>
      <c r="AN277" s="83"/>
      <c r="AO277" s="83"/>
      <c r="AP277" s="83"/>
      <c r="AQ277" s="80"/>
      <c r="AR277" s="76"/>
      <c r="AS277" s="83"/>
      <c r="AT277" s="80"/>
      <c r="AU277" s="85"/>
      <c r="AV277" s="83"/>
      <c r="AW277" s="83"/>
      <c r="AX277" s="83"/>
      <c r="AY277" s="80"/>
      <c r="AZ277" s="85"/>
      <c r="BA277" s="83"/>
      <c r="BB277" s="86"/>
      <c r="BC277" s="76"/>
      <c r="BD277" s="83"/>
      <c r="BE277" s="83"/>
      <c r="BF277" s="83"/>
      <c r="BG277" s="80"/>
      <c r="BH277" s="87"/>
      <c r="BI277" s="88"/>
      <c r="BJ277" s="93"/>
      <c r="BK277" s="83"/>
      <c r="BL277" s="91"/>
      <c r="BM277" s="92"/>
      <c r="BN277" s="93"/>
      <c r="BO277" s="86"/>
    </row>
    <row r="278" spans="2:67" s="21" customFormat="1" ht="42.95" customHeight="1">
      <c r="B278" s="22"/>
      <c r="C278" s="55">
        <f t="shared" si="29"/>
        <v>272</v>
      </c>
      <c r="D278" s="148" t="s">
        <v>78</v>
      </c>
      <c r="E278" s="197">
        <v>2020</v>
      </c>
      <c r="F278" s="694" t="s">
        <v>2722</v>
      </c>
      <c r="G278" s="518">
        <v>44053</v>
      </c>
      <c r="H278" s="537" t="s">
        <v>2751</v>
      </c>
      <c r="I278" s="22"/>
      <c r="J278" s="330"/>
      <c r="K278" s="522" t="s">
        <v>2751</v>
      </c>
      <c r="L278" s="148" t="s">
        <v>81</v>
      </c>
      <c r="M278" s="522" t="s">
        <v>2746</v>
      </c>
      <c r="N278" s="522" t="s">
        <v>2747</v>
      </c>
      <c r="O278" s="522" t="s">
        <v>2752</v>
      </c>
      <c r="P278" s="608" t="s">
        <v>2690</v>
      </c>
      <c r="Q278" s="643" t="s">
        <v>2753</v>
      </c>
      <c r="R278" s="517"/>
      <c r="S278" s="521">
        <v>2</v>
      </c>
      <c r="T278" s="525" t="s">
        <v>2754</v>
      </c>
      <c r="U278" s="148" t="s">
        <v>1311</v>
      </c>
      <c r="V278" s="197" t="s">
        <v>1312</v>
      </c>
      <c r="W278" s="669">
        <v>44075</v>
      </c>
      <c r="X278" s="669">
        <v>44119</v>
      </c>
      <c r="Y278" s="88"/>
      <c r="Z278" s="93"/>
      <c r="AA278" s="218">
        <f t="shared" si="30"/>
        <v>44119</v>
      </c>
      <c r="AB278" s="76"/>
      <c r="AC278" s="83"/>
      <c r="AD278" s="80"/>
      <c r="AE278" s="85"/>
      <c r="AF278" s="83"/>
      <c r="AG278" s="83"/>
      <c r="AH278" s="83"/>
      <c r="AI278" s="80"/>
      <c r="AJ278" s="76"/>
      <c r="AK278" s="83"/>
      <c r="AL278" s="86"/>
      <c r="AM278" s="76"/>
      <c r="AN278" s="83"/>
      <c r="AO278" s="83"/>
      <c r="AP278" s="83"/>
      <c r="AQ278" s="80"/>
      <c r="AR278" s="76"/>
      <c r="AS278" s="83"/>
      <c r="AT278" s="80"/>
      <c r="AU278" s="85"/>
      <c r="AV278" s="83"/>
      <c r="AW278" s="83"/>
      <c r="AX278" s="83"/>
      <c r="AY278" s="80"/>
      <c r="AZ278" s="85"/>
      <c r="BA278" s="83"/>
      <c r="BB278" s="86"/>
      <c r="BC278" s="76"/>
      <c r="BD278" s="83"/>
      <c r="BE278" s="83"/>
      <c r="BF278" s="83"/>
      <c r="BG278" s="80"/>
      <c r="BH278" s="87"/>
      <c r="BI278" s="88"/>
      <c r="BJ278" s="93"/>
      <c r="BK278" s="83"/>
      <c r="BL278" s="91"/>
      <c r="BM278" s="92"/>
      <c r="BN278" s="93"/>
      <c r="BO278" s="86"/>
    </row>
    <row r="279" spans="2:67" s="21" customFormat="1" ht="42.95" customHeight="1">
      <c r="B279" s="22"/>
      <c r="C279" s="55">
        <f t="shared" si="29"/>
        <v>273</v>
      </c>
      <c r="D279" s="148" t="s">
        <v>78</v>
      </c>
      <c r="E279" s="197">
        <v>2020</v>
      </c>
      <c r="F279" s="694" t="s">
        <v>2722</v>
      </c>
      <c r="G279" s="518">
        <v>44053</v>
      </c>
      <c r="H279" s="537" t="s">
        <v>2755</v>
      </c>
      <c r="I279" s="22"/>
      <c r="J279" s="330"/>
      <c r="K279" s="522" t="s">
        <v>2755</v>
      </c>
      <c r="L279" s="148" t="s">
        <v>81</v>
      </c>
      <c r="M279" s="522" t="s">
        <v>2747</v>
      </c>
      <c r="N279" s="522" t="s">
        <v>2747</v>
      </c>
      <c r="O279" s="522" t="s">
        <v>2752</v>
      </c>
      <c r="P279" s="608" t="s">
        <v>2690</v>
      </c>
      <c r="Q279" s="643" t="s">
        <v>2756</v>
      </c>
      <c r="R279" s="517"/>
      <c r="S279" s="521">
        <v>1</v>
      </c>
      <c r="T279" s="197" t="s">
        <v>2757</v>
      </c>
      <c r="U279" s="148" t="s">
        <v>1311</v>
      </c>
      <c r="V279" s="197" t="s">
        <v>1312</v>
      </c>
      <c r="W279" s="669">
        <v>44075</v>
      </c>
      <c r="X279" s="669">
        <v>44119</v>
      </c>
      <c r="Y279" s="88"/>
      <c r="Z279" s="93"/>
      <c r="AA279" s="218">
        <f t="shared" si="30"/>
        <v>44119</v>
      </c>
      <c r="AB279" s="76"/>
      <c r="AC279" s="83"/>
      <c r="AD279" s="80"/>
      <c r="AE279" s="85"/>
      <c r="AF279" s="83"/>
      <c r="AG279" s="83"/>
      <c r="AH279" s="83"/>
      <c r="AI279" s="80"/>
      <c r="AJ279" s="76"/>
      <c r="AK279" s="83"/>
      <c r="AL279" s="86"/>
      <c r="AM279" s="76"/>
      <c r="AN279" s="83"/>
      <c r="AO279" s="83"/>
      <c r="AP279" s="83"/>
      <c r="AQ279" s="80"/>
      <c r="AR279" s="76"/>
      <c r="AS279" s="83"/>
      <c r="AT279" s="80"/>
      <c r="AU279" s="85"/>
      <c r="AV279" s="83"/>
      <c r="AW279" s="83"/>
      <c r="AX279" s="83"/>
      <c r="AY279" s="80"/>
      <c r="AZ279" s="85"/>
      <c r="BA279" s="83"/>
      <c r="BB279" s="86"/>
      <c r="BC279" s="76"/>
      <c r="BD279" s="83"/>
      <c r="BE279" s="83"/>
      <c r="BF279" s="83"/>
      <c r="BG279" s="80"/>
      <c r="BH279" s="87"/>
      <c r="BI279" s="88"/>
      <c r="BJ279" s="93"/>
      <c r="BK279" s="83"/>
      <c r="BL279" s="91"/>
      <c r="BM279" s="92"/>
      <c r="BN279" s="93"/>
      <c r="BO279" s="86"/>
    </row>
    <row r="280" spans="2:67" s="21" customFormat="1" ht="42.95" customHeight="1">
      <c r="B280" s="22"/>
      <c r="C280" s="55">
        <f t="shared" si="29"/>
        <v>274</v>
      </c>
      <c r="D280" s="148" t="s">
        <v>78</v>
      </c>
      <c r="E280" s="197">
        <v>2020</v>
      </c>
      <c r="F280" s="694" t="s">
        <v>2722</v>
      </c>
      <c r="G280" s="518">
        <v>44053</v>
      </c>
      <c r="H280" s="537" t="s">
        <v>2758</v>
      </c>
      <c r="I280" s="22"/>
      <c r="J280" s="330"/>
      <c r="K280" s="522" t="s">
        <v>2758</v>
      </c>
      <c r="L280" s="148" t="s">
        <v>81</v>
      </c>
      <c r="M280" s="522" t="s">
        <v>2747</v>
      </c>
      <c r="N280" s="522" t="s">
        <v>2747</v>
      </c>
      <c r="O280" s="522" t="s">
        <v>2752</v>
      </c>
      <c r="P280" s="608" t="s">
        <v>2690</v>
      </c>
      <c r="Q280" s="643" t="s">
        <v>2759</v>
      </c>
      <c r="R280" s="517"/>
      <c r="S280" s="521">
        <v>1</v>
      </c>
      <c r="T280" s="197" t="s">
        <v>2760</v>
      </c>
      <c r="U280" s="148" t="s">
        <v>1311</v>
      </c>
      <c r="V280" s="197" t="s">
        <v>1312</v>
      </c>
      <c r="W280" s="669">
        <v>44075</v>
      </c>
      <c r="X280" s="669">
        <v>44119</v>
      </c>
      <c r="Y280" s="88"/>
      <c r="Z280" s="93"/>
      <c r="AA280" s="218">
        <f t="shared" si="30"/>
        <v>44119</v>
      </c>
      <c r="AB280" s="76"/>
      <c r="AC280" s="83"/>
      <c r="AD280" s="80"/>
      <c r="AE280" s="85"/>
      <c r="AF280" s="83"/>
      <c r="AG280" s="83"/>
      <c r="AH280" s="83"/>
      <c r="AI280" s="80"/>
      <c r="AJ280" s="76"/>
      <c r="AK280" s="83"/>
      <c r="AL280" s="86"/>
      <c r="AM280" s="76"/>
      <c r="AN280" s="83"/>
      <c r="AO280" s="83"/>
      <c r="AP280" s="83"/>
      <c r="AQ280" s="80"/>
      <c r="AR280" s="76"/>
      <c r="AS280" s="83"/>
      <c r="AT280" s="80"/>
      <c r="AU280" s="85"/>
      <c r="AV280" s="83"/>
      <c r="AW280" s="83"/>
      <c r="AX280" s="83"/>
      <c r="AY280" s="80"/>
      <c r="AZ280" s="85"/>
      <c r="BA280" s="83"/>
      <c r="BB280" s="86"/>
      <c r="BC280" s="76"/>
      <c r="BD280" s="83"/>
      <c r="BE280" s="83"/>
      <c r="BF280" s="83"/>
      <c r="BG280" s="80"/>
      <c r="BH280" s="87"/>
      <c r="BI280" s="88"/>
      <c r="BJ280" s="93"/>
      <c r="BK280" s="83"/>
      <c r="BL280" s="91"/>
      <c r="BM280" s="92"/>
      <c r="BN280" s="93"/>
      <c r="BO280" s="86"/>
    </row>
    <row r="281" spans="2:67" s="21" customFormat="1" ht="42.95" customHeight="1">
      <c r="B281" s="22"/>
      <c r="C281" s="55">
        <f t="shared" si="29"/>
        <v>275</v>
      </c>
      <c r="D281" s="148" t="s">
        <v>78</v>
      </c>
      <c r="E281" s="197">
        <v>2020</v>
      </c>
      <c r="F281" s="694" t="s">
        <v>2722</v>
      </c>
      <c r="G281" s="518">
        <v>44053</v>
      </c>
      <c r="H281" s="537" t="s">
        <v>2761</v>
      </c>
      <c r="I281" s="22"/>
      <c r="J281" s="330"/>
      <c r="K281" s="522" t="s">
        <v>2761</v>
      </c>
      <c r="L281" s="148" t="s">
        <v>81</v>
      </c>
      <c r="M281" s="522" t="s">
        <v>2747</v>
      </c>
      <c r="N281" s="522" t="s">
        <v>2747</v>
      </c>
      <c r="O281" s="522" t="s">
        <v>2752</v>
      </c>
      <c r="P281" s="608" t="s">
        <v>2690</v>
      </c>
      <c r="Q281" s="643" t="s">
        <v>2762</v>
      </c>
      <c r="R281" s="517"/>
      <c r="S281" s="521">
        <v>1</v>
      </c>
      <c r="T281" s="197" t="s">
        <v>2763</v>
      </c>
      <c r="U281" s="148" t="s">
        <v>1311</v>
      </c>
      <c r="V281" s="197" t="s">
        <v>1312</v>
      </c>
      <c r="W281" s="669">
        <v>44075</v>
      </c>
      <c r="X281" s="669">
        <v>44119</v>
      </c>
      <c r="Y281" s="88"/>
      <c r="Z281" s="93"/>
      <c r="AA281" s="218">
        <f t="shared" si="30"/>
        <v>44119</v>
      </c>
      <c r="AB281" s="76"/>
      <c r="AC281" s="83"/>
      <c r="AD281" s="80"/>
      <c r="AE281" s="85"/>
      <c r="AF281" s="83"/>
      <c r="AG281" s="83"/>
      <c r="AH281" s="83"/>
      <c r="AI281" s="80"/>
      <c r="AJ281" s="76"/>
      <c r="AK281" s="83"/>
      <c r="AL281" s="86"/>
      <c r="AM281" s="76"/>
      <c r="AN281" s="83"/>
      <c r="AO281" s="83"/>
      <c r="AP281" s="83"/>
      <c r="AQ281" s="80"/>
      <c r="AR281" s="76"/>
      <c r="AS281" s="83"/>
      <c r="AT281" s="80"/>
      <c r="AU281" s="85"/>
      <c r="AV281" s="83"/>
      <c r="AW281" s="83"/>
      <c r="AX281" s="83"/>
      <c r="AY281" s="80"/>
      <c r="AZ281" s="85"/>
      <c r="BA281" s="83"/>
      <c r="BB281" s="86"/>
      <c r="BC281" s="76"/>
      <c r="BD281" s="83"/>
      <c r="BE281" s="83"/>
      <c r="BF281" s="83"/>
      <c r="BG281" s="80"/>
      <c r="BH281" s="87"/>
      <c r="BI281" s="88"/>
      <c r="BJ281" s="93"/>
      <c r="BK281" s="83"/>
      <c r="BL281" s="91"/>
      <c r="BM281" s="92"/>
      <c r="BN281" s="93"/>
      <c r="BO281" s="86"/>
    </row>
    <row r="282" spans="2:67" s="21" customFormat="1" ht="42.95" customHeight="1">
      <c r="B282" s="22"/>
      <c r="C282" s="55">
        <f t="shared" si="29"/>
        <v>276</v>
      </c>
      <c r="D282" s="148" t="s">
        <v>78</v>
      </c>
      <c r="E282" s="197">
        <v>2020</v>
      </c>
      <c r="F282" s="694" t="s">
        <v>2722</v>
      </c>
      <c r="G282" s="518">
        <v>44053</v>
      </c>
      <c r="H282" s="537" t="s">
        <v>2764</v>
      </c>
      <c r="I282" s="22"/>
      <c r="J282" s="330"/>
      <c r="K282" s="522" t="s">
        <v>2764</v>
      </c>
      <c r="L282" s="148" t="s">
        <v>81</v>
      </c>
      <c r="M282" s="522" t="s">
        <v>2765</v>
      </c>
      <c r="N282" s="522" t="s">
        <v>2765</v>
      </c>
      <c r="O282" s="522" t="s">
        <v>2766</v>
      </c>
      <c r="P282" s="608" t="s">
        <v>2690</v>
      </c>
      <c r="Q282" s="643" t="s">
        <v>2767</v>
      </c>
      <c r="R282" s="517"/>
      <c r="S282" s="624">
        <v>1</v>
      </c>
      <c r="T282" s="197" t="s">
        <v>2768</v>
      </c>
      <c r="U282" s="148" t="s">
        <v>1752</v>
      </c>
      <c r="V282" s="197" t="s">
        <v>2769</v>
      </c>
      <c r="W282" s="669">
        <v>44075</v>
      </c>
      <c r="X282" s="669">
        <v>44196</v>
      </c>
      <c r="Y282" s="88"/>
      <c r="Z282" s="93"/>
      <c r="AA282" s="218">
        <f t="shared" si="30"/>
        <v>44196</v>
      </c>
      <c r="AB282" s="76"/>
      <c r="AC282" s="83"/>
      <c r="AD282" s="80"/>
      <c r="AE282" s="85"/>
      <c r="AF282" s="83"/>
      <c r="AG282" s="83"/>
      <c r="AH282" s="83"/>
      <c r="AI282" s="80"/>
      <c r="AJ282" s="76"/>
      <c r="AK282" s="83"/>
      <c r="AL282" s="86"/>
      <c r="AM282" s="76"/>
      <c r="AN282" s="83"/>
      <c r="AO282" s="83"/>
      <c r="AP282" s="83"/>
      <c r="AQ282" s="80"/>
      <c r="AR282" s="76"/>
      <c r="AS282" s="83"/>
      <c r="AT282" s="80"/>
      <c r="AU282" s="85"/>
      <c r="AV282" s="83"/>
      <c r="AW282" s="83"/>
      <c r="AX282" s="83"/>
      <c r="AY282" s="80"/>
      <c r="AZ282" s="85"/>
      <c r="BA282" s="83"/>
      <c r="BB282" s="86"/>
      <c r="BC282" s="76"/>
      <c r="BD282" s="83"/>
      <c r="BE282" s="83"/>
      <c r="BF282" s="83"/>
      <c r="BG282" s="80"/>
      <c r="BH282" s="87"/>
      <c r="BI282" s="88"/>
      <c r="BJ282" s="93"/>
      <c r="BK282" s="83"/>
      <c r="BL282" s="91"/>
      <c r="BM282" s="92"/>
      <c r="BN282" s="93"/>
      <c r="BO282" s="86"/>
    </row>
    <row r="283" spans="2:67" s="21" customFormat="1" ht="42.95" customHeight="1">
      <c r="B283" s="22"/>
      <c r="C283" s="55">
        <f t="shared" si="29"/>
        <v>277</v>
      </c>
      <c r="D283" s="148" t="s">
        <v>78</v>
      </c>
      <c r="E283" s="197">
        <v>2020</v>
      </c>
      <c r="F283" s="694" t="s">
        <v>2722</v>
      </c>
      <c r="G283" s="518">
        <v>44053</v>
      </c>
      <c r="H283" s="537" t="s">
        <v>2770</v>
      </c>
      <c r="I283" s="22"/>
      <c r="J283" s="330"/>
      <c r="K283" s="522" t="s">
        <v>2770</v>
      </c>
      <c r="L283" s="148" t="s">
        <v>107</v>
      </c>
      <c r="M283" s="522" t="s">
        <v>3118</v>
      </c>
      <c r="N283" s="522" t="s">
        <v>2771</v>
      </c>
      <c r="O283" s="642" t="s">
        <v>2772</v>
      </c>
      <c r="P283" s="608" t="s">
        <v>2690</v>
      </c>
      <c r="Q283" s="643" t="s">
        <v>2773</v>
      </c>
      <c r="R283" s="517"/>
      <c r="S283" s="521">
        <v>1</v>
      </c>
      <c r="T283" s="197" t="s">
        <v>2774</v>
      </c>
      <c r="U283" s="148" t="s">
        <v>614</v>
      </c>
      <c r="V283" s="197" t="s">
        <v>615</v>
      </c>
      <c r="W283" s="669">
        <v>44075</v>
      </c>
      <c r="X283" s="669" t="s">
        <v>2775</v>
      </c>
      <c r="Y283" s="88"/>
      <c r="Z283" s="93"/>
      <c r="AA283" s="218" t="str">
        <f t="shared" si="30"/>
        <v>31/09/2020</v>
      </c>
      <c r="AB283" s="76"/>
      <c r="AC283" s="83"/>
      <c r="AD283" s="80"/>
      <c r="AE283" s="85"/>
      <c r="AF283" s="83"/>
      <c r="AG283" s="83"/>
      <c r="AH283" s="83"/>
      <c r="AI283" s="80"/>
      <c r="AJ283" s="76"/>
      <c r="AK283" s="83"/>
      <c r="AL283" s="86"/>
      <c r="AM283" s="76"/>
      <c r="AN283" s="83"/>
      <c r="AO283" s="83"/>
      <c r="AP283" s="83"/>
      <c r="AQ283" s="80"/>
      <c r="AR283" s="76"/>
      <c r="AS283" s="83"/>
      <c r="AT283" s="80"/>
      <c r="AU283" s="85"/>
      <c r="AV283" s="83"/>
      <c r="AW283" s="83"/>
      <c r="AX283" s="83"/>
      <c r="AY283" s="80"/>
      <c r="AZ283" s="85"/>
      <c r="BA283" s="83"/>
      <c r="BB283" s="86"/>
      <c r="BC283" s="76"/>
      <c r="BD283" s="83"/>
      <c r="BE283" s="83"/>
      <c r="BF283" s="83"/>
      <c r="BG283" s="80"/>
      <c r="BH283" s="87"/>
      <c r="BI283" s="88"/>
      <c r="BJ283" s="93"/>
      <c r="BK283" s="83"/>
      <c r="BL283" s="91"/>
      <c r="BM283" s="92"/>
      <c r="BN283" s="93"/>
      <c r="BO283" s="86"/>
    </row>
    <row r="284" spans="2:67" s="21" customFormat="1" ht="38.25" customHeight="1">
      <c r="B284" s="22"/>
      <c r="C284" s="55">
        <f t="shared" si="29"/>
        <v>278</v>
      </c>
      <c r="D284" s="148" t="s">
        <v>78</v>
      </c>
      <c r="E284" s="197">
        <v>2020</v>
      </c>
      <c r="F284" s="694" t="s">
        <v>2722</v>
      </c>
      <c r="G284" s="518">
        <v>44053</v>
      </c>
      <c r="H284" s="537" t="s">
        <v>2770</v>
      </c>
      <c r="I284" s="22"/>
      <c r="J284" s="330"/>
      <c r="K284" s="522" t="s">
        <v>2770</v>
      </c>
      <c r="L284" s="148" t="s">
        <v>81</v>
      </c>
      <c r="M284" s="522" t="s">
        <v>2776</v>
      </c>
      <c r="N284" s="522" t="s">
        <v>2776</v>
      </c>
      <c r="O284" s="642" t="s">
        <v>2777</v>
      </c>
      <c r="P284" s="608" t="s">
        <v>2690</v>
      </c>
      <c r="Q284" s="643" t="s">
        <v>2778</v>
      </c>
      <c r="R284" s="517"/>
      <c r="S284" s="624">
        <v>1</v>
      </c>
      <c r="T284" s="197" t="s">
        <v>2779</v>
      </c>
      <c r="U284" s="148" t="s">
        <v>614</v>
      </c>
      <c r="V284" s="197" t="s">
        <v>615</v>
      </c>
      <c r="W284" s="688">
        <v>44075</v>
      </c>
      <c r="X284" s="688">
        <v>44196</v>
      </c>
      <c r="Y284" s="88"/>
      <c r="Z284" s="93"/>
      <c r="AA284" s="218">
        <f t="shared" si="30"/>
        <v>44196</v>
      </c>
      <c r="AB284" s="76"/>
      <c r="AC284" s="83"/>
      <c r="AD284" s="80"/>
      <c r="AE284" s="85"/>
      <c r="AF284" s="83"/>
      <c r="AG284" s="83"/>
      <c r="AH284" s="83"/>
      <c r="AI284" s="80"/>
      <c r="AJ284" s="76"/>
      <c r="AK284" s="83"/>
      <c r="AL284" s="86"/>
      <c r="AM284" s="76"/>
      <c r="AN284" s="83"/>
      <c r="AO284" s="83"/>
      <c r="AP284" s="83"/>
      <c r="AQ284" s="80"/>
      <c r="AR284" s="76"/>
      <c r="AS284" s="83"/>
      <c r="AT284" s="80"/>
      <c r="AU284" s="85"/>
      <c r="AV284" s="83"/>
      <c r="AW284" s="83"/>
      <c r="AX284" s="83"/>
      <c r="AY284" s="80"/>
      <c r="AZ284" s="85"/>
      <c r="BA284" s="83"/>
      <c r="BB284" s="86"/>
      <c r="BC284" s="76"/>
      <c r="BD284" s="83"/>
      <c r="BE284" s="83"/>
      <c r="BF284" s="83"/>
      <c r="BG284" s="80"/>
      <c r="BH284" s="87"/>
      <c r="BI284" s="88"/>
      <c r="BJ284" s="93"/>
      <c r="BK284" s="83"/>
      <c r="BL284" s="91"/>
      <c r="BM284" s="92"/>
      <c r="BN284" s="93"/>
      <c r="BO284" s="86"/>
    </row>
    <row r="285" spans="2:67" s="21" customFormat="1" ht="38.25" customHeight="1">
      <c r="B285" s="22"/>
      <c r="C285" s="55">
        <f t="shared" si="29"/>
        <v>279</v>
      </c>
      <c r="D285" s="148" t="s">
        <v>78</v>
      </c>
      <c r="E285" s="197">
        <v>2020</v>
      </c>
      <c r="F285" s="708" t="s">
        <v>2722</v>
      </c>
      <c r="G285" s="519">
        <v>44053</v>
      </c>
      <c r="H285" s="537" t="s">
        <v>2780</v>
      </c>
      <c r="I285" s="22"/>
      <c r="J285" s="330"/>
      <c r="K285" s="522" t="s">
        <v>2780</v>
      </c>
      <c r="L285" s="148" t="s">
        <v>81</v>
      </c>
      <c r="M285" s="522" t="s">
        <v>2781</v>
      </c>
      <c r="N285" s="522" t="s">
        <v>2781</v>
      </c>
      <c r="O285" s="197" t="s">
        <v>2782</v>
      </c>
      <c r="P285" s="608" t="s">
        <v>2690</v>
      </c>
      <c r="Q285" s="522" t="s">
        <v>2783</v>
      </c>
      <c r="R285" s="520"/>
      <c r="S285" s="521">
        <v>1</v>
      </c>
      <c r="T285" s="197" t="s">
        <v>2784</v>
      </c>
      <c r="U285" s="148" t="s">
        <v>614</v>
      </c>
      <c r="V285" s="197" t="s">
        <v>615</v>
      </c>
      <c r="W285" s="668">
        <v>44075</v>
      </c>
      <c r="X285" s="668">
        <v>44135</v>
      </c>
      <c r="Y285" s="88"/>
      <c r="Z285" s="93"/>
      <c r="AA285" s="218">
        <f t="shared" si="30"/>
        <v>44135</v>
      </c>
      <c r="AB285" s="76"/>
      <c r="AC285" s="83"/>
      <c r="AD285" s="80"/>
      <c r="AE285" s="85"/>
      <c r="AF285" s="83"/>
      <c r="AG285" s="83"/>
      <c r="AH285" s="83"/>
      <c r="AI285" s="80"/>
      <c r="AJ285" s="76"/>
      <c r="AK285" s="83"/>
      <c r="AL285" s="86"/>
      <c r="AM285" s="76"/>
      <c r="AN285" s="83"/>
      <c r="AO285" s="83"/>
      <c r="AP285" s="83"/>
      <c r="AQ285" s="80"/>
      <c r="AR285" s="76"/>
      <c r="AS285" s="83"/>
      <c r="AT285" s="80"/>
      <c r="AU285" s="85"/>
      <c r="AV285" s="83"/>
      <c r="AW285" s="83"/>
      <c r="AX285" s="83"/>
      <c r="AY285" s="80"/>
      <c r="AZ285" s="85"/>
      <c r="BA285" s="83"/>
      <c r="BB285" s="86"/>
      <c r="BC285" s="76"/>
      <c r="BD285" s="83"/>
      <c r="BE285" s="83"/>
      <c r="BF285" s="83"/>
      <c r="BG285" s="80"/>
      <c r="BH285" s="87"/>
      <c r="BI285" s="88"/>
      <c r="BJ285" s="93"/>
      <c r="BK285" s="83"/>
      <c r="BL285" s="91"/>
      <c r="BM285" s="92"/>
      <c r="BN285" s="93"/>
      <c r="BO285" s="86"/>
    </row>
    <row r="286" spans="2:67" s="21" customFormat="1" ht="38.25" customHeight="1">
      <c r="B286" s="22"/>
      <c r="C286" s="55">
        <f t="shared" si="29"/>
        <v>280</v>
      </c>
      <c r="D286" s="148" t="s">
        <v>78</v>
      </c>
      <c r="E286" s="197">
        <v>2020</v>
      </c>
      <c r="F286" s="708" t="s">
        <v>2722</v>
      </c>
      <c r="G286" s="519">
        <v>44053</v>
      </c>
      <c r="H286" s="537" t="s">
        <v>2780</v>
      </c>
      <c r="I286" s="22"/>
      <c r="J286" s="330"/>
      <c r="K286" s="522" t="s">
        <v>2780</v>
      </c>
      <c r="L286" s="148" t="s">
        <v>81</v>
      </c>
      <c r="M286" s="522" t="s">
        <v>2785</v>
      </c>
      <c r="N286" s="522" t="s">
        <v>2785</v>
      </c>
      <c r="O286" s="197" t="s">
        <v>2782</v>
      </c>
      <c r="P286" s="608" t="s">
        <v>2690</v>
      </c>
      <c r="Q286" s="522" t="s">
        <v>2786</v>
      </c>
      <c r="R286" s="520"/>
      <c r="S286" s="521">
        <v>1</v>
      </c>
      <c r="T286" s="197" t="s">
        <v>2787</v>
      </c>
      <c r="U286" s="148" t="s">
        <v>614</v>
      </c>
      <c r="V286" s="197" t="s">
        <v>615</v>
      </c>
      <c r="W286" s="668">
        <v>44075</v>
      </c>
      <c r="X286" s="668">
        <v>44135</v>
      </c>
      <c r="Y286" s="88"/>
      <c r="Z286" s="93"/>
      <c r="AA286" s="218">
        <f t="shared" si="30"/>
        <v>44135</v>
      </c>
      <c r="AB286" s="76"/>
      <c r="AC286" s="83"/>
      <c r="AD286" s="80"/>
      <c r="AE286" s="85"/>
      <c r="AF286" s="83"/>
      <c r="AG286" s="83"/>
      <c r="AH286" s="83"/>
      <c r="AI286" s="80"/>
      <c r="AJ286" s="76"/>
      <c r="AK286" s="83"/>
      <c r="AL286" s="86"/>
      <c r="AM286" s="76"/>
      <c r="AN286" s="83"/>
      <c r="AO286" s="83"/>
      <c r="AP286" s="83"/>
      <c r="AQ286" s="80"/>
      <c r="AR286" s="76"/>
      <c r="AS286" s="83"/>
      <c r="AT286" s="80"/>
      <c r="AU286" s="85"/>
      <c r="AV286" s="83"/>
      <c r="AW286" s="83"/>
      <c r="AX286" s="83"/>
      <c r="AY286" s="80"/>
      <c r="AZ286" s="85"/>
      <c r="BA286" s="83"/>
      <c r="BB286" s="86"/>
      <c r="BC286" s="76"/>
      <c r="BD286" s="83"/>
      <c r="BE286" s="83"/>
      <c r="BF286" s="83"/>
      <c r="BG286" s="80"/>
      <c r="BH286" s="87"/>
      <c r="BI286" s="88"/>
      <c r="BJ286" s="93"/>
      <c r="BK286" s="83"/>
      <c r="BL286" s="91"/>
      <c r="BM286" s="92"/>
      <c r="BN286" s="93"/>
      <c r="BO286" s="86"/>
    </row>
    <row r="287" spans="2:67" s="21" customFormat="1" ht="38.25" customHeight="1">
      <c r="B287" s="22"/>
      <c r="C287" s="540">
        <f t="shared" si="29"/>
        <v>281</v>
      </c>
      <c r="D287" s="148" t="s">
        <v>78</v>
      </c>
      <c r="E287" s="197">
        <v>2020</v>
      </c>
      <c r="F287" s="708" t="s">
        <v>2722</v>
      </c>
      <c r="G287" s="519">
        <v>44053</v>
      </c>
      <c r="H287" s="537" t="s">
        <v>2788</v>
      </c>
      <c r="I287" s="22"/>
      <c r="J287" s="330"/>
      <c r="K287" s="522" t="s">
        <v>2788</v>
      </c>
      <c r="L287" s="148" t="s">
        <v>81</v>
      </c>
      <c r="M287" s="522" t="s">
        <v>2789</v>
      </c>
      <c r="N287" s="522" t="s">
        <v>2790</v>
      </c>
      <c r="O287" s="197" t="s">
        <v>2791</v>
      </c>
      <c r="P287" s="608" t="s">
        <v>2690</v>
      </c>
      <c r="Q287" s="522" t="s">
        <v>2792</v>
      </c>
      <c r="R287" s="520"/>
      <c r="S287" s="521">
        <v>1</v>
      </c>
      <c r="T287" s="197" t="s">
        <v>2793</v>
      </c>
      <c r="U287" s="148" t="s">
        <v>614</v>
      </c>
      <c r="V287" s="197" t="s">
        <v>615</v>
      </c>
      <c r="W287" s="668">
        <v>44075</v>
      </c>
      <c r="X287" s="668">
        <v>44135</v>
      </c>
      <c r="Y287" s="88"/>
      <c r="Z287" s="93"/>
      <c r="AA287" s="218">
        <f t="shared" si="30"/>
        <v>44135</v>
      </c>
      <c r="AB287" s="76"/>
      <c r="AC287" s="83"/>
      <c r="AD287" s="80"/>
      <c r="AE287" s="85"/>
      <c r="AF287" s="83"/>
      <c r="AG287" s="83"/>
      <c r="AH287" s="83"/>
      <c r="AI287" s="80"/>
      <c r="AJ287" s="76"/>
      <c r="AK287" s="83"/>
      <c r="AL287" s="86"/>
      <c r="AM287" s="76"/>
      <c r="AN287" s="83"/>
      <c r="AO287" s="83"/>
      <c r="AP287" s="83"/>
      <c r="AQ287" s="80"/>
      <c r="AR287" s="76"/>
      <c r="AS287" s="83"/>
      <c r="AT287" s="80"/>
      <c r="AU287" s="85"/>
      <c r="AV287" s="83"/>
      <c r="AW287" s="83"/>
      <c r="AX287" s="83"/>
      <c r="AY287" s="80"/>
      <c r="AZ287" s="85"/>
      <c r="BA287" s="83"/>
      <c r="BB287" s="86"/>
      <c r="BC287" s="76"/>
      <c r="BD287" s="83"/>
      <c r="BE287" s="83"/>
      <c r="BF287" s="83"/>
      <c r="BG287" s="80"/>
      <c r="BH287" s="87"/>
      <c r="BI287" s="88"/>
      <c r="BJ287" s="93"/>
      <c r="BK287" s="83"/>
      <c r="BL287" s="91"/>
      <c r="BM287" s="92"/>
      <c r="BN287" s="93"/>
      <c r="BO287" s="86"/>
    </row>
    <row r="288" spans="2:67" s="21" customFormat="1" ht="38.25" customHeight="1">
      <c r="B288" s="93"/>
      <c r="C288" s="57">
        <f t="shared" si="29"/>
        <v>282</v>
      </c>
      <c r="D288" s="148" t="s">
        <v>78</v>
      </c>
      <c r="E288" s="197">
        <v>2020</v>
      </c>
      <c r="F288" s="694" t="s">
        <v>2722</v>
      </c>
      <c r="G288" s="518">
        <v>44053</v>
      </c>
      <c r="H288" s="537" t="s">
        <v>2794</v>
      </c>
      <c r="I288" s="22"/>
      <c r="J288" s="330"/>
      <c r="K288" s="522" t="s">
        <v>2794</v>
      </c>
      <c r="L288" s="148" t="s">
        <v>81</v>
      </c>
      <c r="M288" s="522" t="s">
        <v>2795</v>
      </c>
      <c r="N288" s="522" t="s">
        <v>2795</v>
      </c>
      <c r="O288" s="642" t="s">
        <v>2796</v>
      </c>
      <c r="P288" s="608" t="s">
        <v>2690</v>
      </c>
      <c r="Q288" s="643" t="s">
        <v>2797</v>
      </c>
      <c r="R288" s="517"/>
      <c r="S288" s="521">
        <v>1</v>
      </c>
      <c r="T288" s="197" t="s">
        <v>2798</v>
      </c>
      <c r="U288" s="114" t="s">
        <v>88</v>
      </c>
      <c r="V288" s="197" t="s">
        <v>2799</v>
      </c>
      <c r="W288" s="688">
        <v>44075</v>
      </c>
      <c r="X288" s="688">
        <v>44104</v>
      </c>
      <c r="Y288" s="88"/>
      <c r="Z288" s="93"/>
      <c r="AA288" s="218">
        <f t="shared" si="30"/>
        <v>44104</v>
      </c>
      <c r="AB288" s="76"/>
      <c r="AC288" s="83"/>
      <c r="AD288" s="80"/>
      <c r="AE288" s="85"/>
      <c r="AF288" s="83"/>
      <c r="AG288" s="83"/>
      <c r="AH288" s="83"/>
      <c r="AI288" s="80"/>
      <c r="AJ288" s="76"/>
      <c r="AK288" s="83"/>
      <c r="AL288" s="86"/>
      <c r="AM288" s="76"/>
      <c r="AN288" s="83"/>
      <c r="AO288" s="83"/>
      <c r="AP288" s="83"/>
      <c r="AQ288" s="80"/>
      <c r="AR288" s="76"/>
      <c r="AS288" s="83"/>
      <c r="AT288" s="80"/>
      <c r="AU288" s="85"/>
      <c r="AV288" s="83"/>
      <c r="AW288" s="83"/>
      <c r="AX288" s="83"/>
      <c r="AY288" s="80"/>
      <c r="AZ288" s="85"/>
      <c r="BA288" s="83"/>
      <c r="BB288" s="86"/>
      <c r="BC288" s="76"/>
      <c r="BD288" s="83"/>
      <c r="BE288" s="83"/>
      <c r="BF288" s="83"/>
      <c r="BG288" s="80"/>
      <c r="BH288" s="87"/>
      <c r="BI288" s="88"/>
      <c r="BJ288" s="93"/>
      <c r="BK288" s="83"/>
      <c r="BL288" s="91"/>
      <c r="BM288" s="92"/>
      <c r="BN288" s="93"/>
      <c r="BO288" s="86"/>
    </row>
    <row r="289" spans="2:67" s="21" customFormat="1" ht="38.25" customHeight="1">
      <c r="B289" s="93"/>
      <c r="C289" s="57">
        <f t="shared" si="29"/>
        <v>283</v>
      </c>
      <c r="D289" s="148" t="s">
        <v>78</v>
      </c>
      <c r="E289" s="197">
        <v>2020</v>
      </c>
      <c r="F289" s="694" t="s">
        <v>2722</v>
      </c>
      <c r="G289" s="518">
        <v>44053</v>
      </c>
      <c r="H289" s="537" t="s">
        <v>2794</v>
      </c>
      <c r="I289" s="22"/>
      <c r="J289" s="330"/>
      <c r="K289" s="522" t="s">
        <v>2794</v>
      </c>
      <c r="L289" s="148" t="s">
        <v>81</v>
      </c>
      <c r="M289" s="522" t="s">
        <v>2795</v>
      </c>
      <c r="N289" s="522" t="s">
        <v>2795</v>
      </c>
      <c r="O289" s="642" t="s">
        <v>2796</v>
      </c>
      <c r="P289" s="608" t="s">
        <v>2690</v>
      </c>
      <c r="Q289" s="643" t="s">
        <v>2797</v>
      </c>
      <c r="R289" s="517"/>
      <c r="S289" s="516">
        <v>1</v>
      </c>
      <c r="T289" s="197" t="s">
        <v>2798</v>
      </c>
      <c r="U289" s="148" t="s">
        <v>1738</v>
      </c>
      <c r="V289" s="521" t="s">
        <v>2800</v>
      </c>
      <c r="W289" s="688">
        <v>44075</v>
      </c>
      <c r="X289" s="688">
        <v>44104</v>
      </c>
      <c r="Y289" s="88"/>
      <c r="Z289" s="93"/>
      <c r="AA289" s="218">
        <f t="shared" si="30"/>
        <v>44104</v>
      </c>
      <c r="AB289" s="76"/>
      <c r="AC289" s="83"/>
      <c r="AD289" s="80"/>
      <c r="AE289" s="85"/>
      <c r="AF289" s="83"/>
      <c r="AG289" s="83"/>
      <c r="AH289" s="83"/>
      <c r="AI289" s="80"/>
      <c r="AJ289" s="76"/>
      <c r="AK289" s="83"/>
      <c r="AL289" s="86"/>
      <c r="AM289" s="76"/>
      <c r="AN289" s="83"/>
      <c r="AO289" s="83"/>
      <c r="AP289" s="83"/>
      <c r="AQ289" s="80"/>
      <c r="AR289" s="76"/>
      <c r="AS289" s="83"/>
      <c r="AT289" s="80"/>
      <c r="AU289" s="85"/>
      <c r="AV289" s="83"/>
      <c r="AW289" s="83"/>
      <c r="AX289" s="83"/>
      <c r="AY289" s="80"/>
      <c r="AZ289" s="85"/>
      <c r="BA289" s="83"/>
      <c r="BB289" s="86"/>
      <c r="BC289" s="76"/>
      <c r="BD289" s="83"/>
      <c r="BE289" s="83"/>
      <c r="BF289" s="83"/>
      <c r="BG289" s="80"/>
      <c r="BH289" s="87"/>
      <c r="BI289" s="88"/>
      <c r="BJ289" s="93"/>
      <c r="BK289" s="83"/>
      <c r="BL289" s="91"/>
      <c r="BM289" s="92"/>
      <c r="BN289" s="93"/>
      <c r="BO289" s="86"/>
    </row>
    <row r="290" spans="2:67" s="21" customFormat="1" ht="38.25" customHeight="1">
      <c r="B290" s="22"/>
      <c r="C290" s="566">
        <f t="shared" si="29"/>
        <v>284</v>
      </c>
      <c r="D290" s="148" t="s">
        <v>78</v>
      </c>
      <c r="E290" s="197">
        <v>2020</v>
      </c>
      <c r="F290" s="708" t="s">
        <v>2722</v>
      </c>
      <c r="G290" s="519">
        <v>44053</v>
      </c>
      <c r="H290" s="537" t="s">
        <v>2801</v>
      </c>
      <c r="I290" s="22"/>
      <c r="J290" s="330"/>
      <c r="K290" s="522" t="s">
        <v>2801</v>
      </c>
      <c r="L290" s="148" t="s">
        <v>81</v>
      </c>
      <c r="M290" s="522" t="s">
        <v>2802</v>
      </c>
      <c r="N290" s="522" t="s">
        <v>2802</v>
      </c>
      <c r="O290" s="522" t="s">
        <v>2803</v>
      </c>
      <c r="P290" s="608" t="s">
        <v>2690</v>
      </c>
      <c r="Q290" s="522" t="s">
        <v>2804</v>
      </c>
      <c r="R290" s="520"/>
      <c r="S290" s="521">
        <v>1</v>
      </c>
      <c r="T290" s="197" t="s">
        <v>2805</v>
      </c>
      <c r="U290" s="148" t="s">
        <v>614</v>
      </c>
      <c r="V290" s="521" t="s">
        <v>615</v>
      </c>
      <c r="W290" s="669">
        <v>44075</v>
      </c>
      <c r="X290" s="668">
        <v>44135</v>
      </c>
      <c r="Y290" s="88"/>
      <c r="Z290" s="93"/>
      <c r="AA290" s="218">
        <f t="shared" si="30"/>
        <v>44135</v>
      </c>
      <c r="AB290" s="76"/>
      <c r="AC290" s="83"/>
      <c r="AD290" s="80"/>
      <c r="AE290" s="85"/>
      <c r="AF290" s="83"/>
      <c r="AG290" s="83"/>
      <c r="AH290" s="83"/>
      <c r="AI290" s="80"/>
      <c r="AJ290" s="76"/>
      <c r="AK290" s="83"/>
      <c r="AL290" s="86"/>
      <c r="AM290" s="76"/>
      <c r="AN290" s="83"/>
      <c r="AO290" s="83"/>
      <c r="AP290" s="83"/>
      <c r="AQ290" s="80"/>
      <c r="AR290" s="76"/>
      <c r="AS290" s="83"/>
      <c r="AT290" s="80"/>
      <c r="AU290" s="85"/>
      <c r="AV290" s="83"/>
      <c r="AW290" s="83"/>
      <c r="AX290" s="83"/>
      <c r="AY290" s="80"/>
      <c r="AZ290" s="85"/>
      <c r="BA290" s="83"/>
      <c r="BB290" s="86"/>
      <c r="BC290" s="76"/>
      <c r="BD290" s="83"/>
      <c r="BE290" s="83"/>
      <c r="BF290" s="83"/>
      <c r="BG290" s="80"/>
      <c r="BH290" s="87"/>
      <c r="BI290" s="88"/>
      <c r="BJ290" s="93"/>
      <c r="BK290" s="83"/>
      <c r="BL290" s="91"/>
      <c r="BM290" s="92"/>
      <c r="BN290" s="93"/>
      <c r="BO290" s="86"/>
    </row>
    <row r="291" spans="2:67" s="21" customFormat="1" ht="38.25" customHeight="1">
      <c r="B291" s="22"/>
      <c r="C291" s="55">
        <f t="shared" si="29"/>
        <v>285</v>
      </c>
      <c r="D291" s="148" t="s">
        <v>78</v>
      </c>
      <c r="E291" s="197">
        <v>2020</v>
      </c>
      <c r="F291" s="708" t="s">
        <v>2722</v>
      </c>
      <c r="G291" s="519">
        <v>44053</v>
      </c>
      <c r="H291" s="537" t="s">
        <v>2806</v>
      </c>
      <c r="I291" s="22"/>
      <c r="J291" s="330"/>
      <c r="K291" s="522" t="s">
        <v>2806</v>
      </c>
      <c r="L291" s="148" t="s">
        <v>81</v>
      </c>
      <c r="M291" s="644" t="s">
        <v>3119</v>
      </c>
      <c r="N291" s="644" t="s">
        <v>3120</v>
      </c>
      <c r="O291" s="522" t="s">
        <v>2807</v>
      </c>
      <c r="P291" s="608" t="s">
        <v>2690</v>
      </c>
      <c r="Q291" s="522" t="s">
        <v>2808</v>
      </c>
      <c r="R291" s="520"/>
      <c r="S291" s="521">
        <v>19</v>
      </c>
      <c r="T291" s="197" t="s">
        <v>2809</v>
      </c>
      <c r="U291" s="148" t="s">
        <v>614</v>
      </c>
      <c r="V291" s="521" t="s">
        <v>615</v>
      </c>
      <c r="W291" s="669">
        <v>44075</v>
      </c>
      <c r="X291" s="668">
        <v>44135</v>
      </c>
      <c r="Y291" s="88"/>
      <c r="Z291" s="93"/>
      <c r="AA291" s="218">
        <f t="shared" si="30"/>
        <v>44135</v>
      </c>
      <c r="AB291" s="76"/>
      <c r="AC291" s="83"/>
      <c r="AD291" s="80"/>
      <c r="AE291" s="85"/>
      <c r="AF291" s="83"/>
      <c r="AG291" s="83"/>
      <c r="AH291" s="83"/>
      <c r="AI291" s="80"/>
      <c r="AJ291" s="76"/>
      <c r="AK291" s="83"/>
      <c r="AL291" s="86"/>
      <c r="AM291" s="76"/>
      <c r="AN291" s="83"/>
      <c r="AO291" s="83"/>
      <c r="AP291" s="83"/>
      <c r="AQ291" s="80"/>
      <c r="AR291" s="76"/>
      <c r="AS291" s="83"/>
      <c r="AT291" s="80"/>
      <c r="AU291" s="85"/>
      <c r="AV291" s="83"/>
      <c r="AW291" s="83"/>
      <c r="AX291" s="83"/>
      <c r="AY291" s="80"/>
      <c r="AZ291" s="85"/>
      <c r="BA291" s="83"/>
      <c r="BB291" s="86"/>
      <c r="BC291" s="76"/>
      <c r="BD291" s="83"/>
      <c r="BE291" s="83"/>
      <c r="BF291" s="83"/>
      <c r="BG291" s="80"/>
      <c r="BH291" s="87"/>
      <c r="BI291" s="88"/>
      <c r="BJ291" s="93"/>
      <c r="BK291" s="83"/>
      <c r="BL291" s="91"/>
      <c r="BM291" s="92"/>
      <c r="BN291" s="93"/>
      <c r="BO291" s="86"/>
    </row>
    <row r="292" spans="2:67" s="21" customFormat="1" ht="38.25" customHeight="1">
      <c r="B292" s="22"/>
      <c r="C292" s="55">
        <f t="shared" si="29"/>
        <v>286</v>
      </c>
      <c r="D292" s="148" t="s">
        <v>78</v>
      </c>
      <c r="E292" s="197">
        <v>2020</v>
      </c>
      <c r="F292" s="694" t="s">
        <v>2722</v>
      </c>
      <c r="G292" s="518">
        <v>44053</v>
      </c>
      <c r="H292" s="537" t="s">
        <v>2810</v>
      </c>
      <c r="I292" s="22"/>
      <c r="J292" s="330"/>
      <c r="K292" s="522" t="s">
        <v>2810</v>
      </c>
      <c r="L292" s="148" t="s">
        <v>81</v>
      </c>
      <c r="M292" s="522" t="s">
        <v>2811</v>
      </c>
      <c r="N292" s="522" t="s">
        <v>2812</v>
      </c>
      <c r="O292" s="522" t="s">
        <v>2813</v>
      </c>
      <c r="P292" s="608" t="s">
        <v>2690</v>
      </c>
      <c r="Q292" s="643" t="s">
        <v>2814</v>
      </c>
      <c r="R292" s="517"/>
      <c r="S292" s="516">
        <v>2</v>
      </c>
      <c r="T292" s="197" t="s">
        <v>2815</v>
      </c>
      <c r="U292" s="148" t="s">
        <v>614</v>
      </c>
      <c r="V292" s="521" t="s">
        <v>615</v>
      </c>
      <c r="W292" s="668">
        <v>44075</v>
      </c>
      <c r="X292" s="668">
        <v>44196</v>
      </c>
      <c r="Y292" s="88"/>
      <c r="Z292" s="93"/>
      <c r="AA292" s="218">
        <f t="shared" si="30"/>
        <v>44196</v>
      </c>
      <c r="AB292" s="76"/>
      <c r="AC292" s="83"/>
      <c r="AD292" s="80"/>
      <c r="AE292" s="85"/>
      <c r="AF292" s="83"/>
      <c r="AG292" s="83"/>
      <c r="AH292" s="83"/>
      <c r="AI292" s="80"/>
      <c r="AJ292" s="76"/>
      <c r="AK292" s="83"/>
      <c r="AL292" s="86"/>
      <c r="AM292" s="76"/>
      <c r="AN292" s="83"/>
      <c r="AO292" s="83"/>
      <c r="AP292" s="83"/>
      <c r="AQ292" s="80"/>
      <c r="AR292" s="76"/>
      <c r="AS292" s="83"/>
      <c r="AT292" s="80"/>
      <c r="AU292" s="85"/>
      <c r="AV292" s="83"/>
      <c r="AW292" s="83"/>
      <c r="AX292" s="83"/>
      <c r="AY292" s="80"/>
      <c r="AZ292" s="85"/>
      <c r="BA292" s="83"/>
      <c r="BB292" s="86"/>
      <c r="BC292" s="76"/>
      <c r="BD292" s="83"/>
      <c r="BE292" s="83"/>
      <c r="BF292" s="83"/>
      <c r="BG292" s="80"/>
      <c r="BH292" s="87"/>
      <c r="BI292" s="88"/>
      <c r="BJ292" s="93"/>
      <c r="BK292" s="83"/>
      <c r="BL292" s="91"/>
      <c r="BM292" s="92"/>
      <c r="BN292" s="93"/>
      <c r="BO292" s="86"/>
    </row>
    <row r="293" spans="2:67" s="21" customFormat="1" ht="38.25" customHeight="1">
      <c r="B293" s="22"/>
      <c r="C293" s="55">
        <f t="shared" si="29"/>
        <v>287</v>
      </c>
      <c r="D293" s="148" t="s">
        <v>78</v>
      </c>
      <c r="E293" s="197">
        <v>2020</v>
      </c>
      <c r="F293" s="694" t="s">
        <v>2722</v>
      </c>
      <c r="G293" s="518">
        <v>44053</v>
      </c>
      <c r="H293" s="537" t="s">
        <v>2810</v>
      </c>
      <c r="I293" s="22"/>
      <c r="J293" s="330"/>
      <c r="K293" s="522" t="s">
        <v>2810</v>
      </c>
      <c r="L293" s="148" t="s">
        <v>81</v>
      </c>
      <c r="M293" s="522" t="s">
        <v>2816</v>
      </c>
      <c r="N293" s="522" t="s">
        <v>2816</v>
      </c>
      <c r="O293" s="522" t="s">
        <v>2813</v>
      </c>
      <c r="P293" s="608" t="s">
        <v>2690</v>
      </c>
      <c r="Q293" s="643" t="s">
        <v>2817</v>
      </c>
      <c r="R293" s="517"/>
      <c r="S293" s="516">
        <v>1</v>
      </c>
      <c r="T293" s="197" t="s">
        <v>2818</v>
      </c>
      <c r="U293" s="148" t="s">
        <v>614</v>
      </c>
      <c r="V293" s="521" t="s">
        <v>615</v>
      </c>
      <c r="W293" s="668">
        <v>44075</v>
      </c>
      <c r="X293" s="668">
        <v>44196</v>
      </c>
      <c r="Y293" s="88"/>
      <c r="Z293" s="93"/>
      <c r="AA293" s="218">
        <f t="shared" si="30"/>
        <v>44196</v>
      </c>
      <c r="AB293" s="76"/>
      <c r="AC293" s="83"/>
      <c r="AD293" s="80"/>
      <c r="AE293" s="85"/>
      <c r="AF293" s="83"/>
      <c r="AG293" s="83"/>
      <c r="AH293" s="83"/>
      <c r="AI293" s="80"/>
      <c r="AJ293" s="76"/>
      <c r="AK293" s="83"/>
      <c r="AL293" s="86"/>
      <c r="AM293" s="76"/>
      <c r="AN293" s="83"/>
      <c r="AO293" s="83"/>
      <c r="AP293" s="83"/>
      <c r="AQ293" s="80"/>
      <c r="AR293" s="76"/>
      <c r="AS293" s="83"/>
      <c r="AT293" s="80"/>
      <c r="AU293" s="85"/>
      <c r="AV293" s="83"/>
      <c r="AW293" s="83"/>
      <c r="AX293" s="83"/>
      <c r="AY293" s="80"/>
      <c r="AZ293" s="85"/>
      <c r="BA293" s="83"/>
      <c r="BB293" s="86"/>
      <c r="BC293" s="76"/>
      <c r="BD293" s="83"/>
      <c r="BE293" s="83"/>
      <c r="BF293" s="83"/>
      <c r="BG293" s="80"/>
      <c r="BH293" s="87"/>
      <c r="BI293" s="88"/>
      <c r="BJ293" s="93"/>
      <c r="BK293" s="83"/>
      <c r="BL293" s="91"/>
      <c r="BM293" s="92"/>
      <c r="BN293" s="93"/>
      <c r="BO293" s="86"/>
    </row>
    <row r="294" spans="2:67" s="21" customFormat="1" ht="38.25" customHeight="1">
      <c r="B294" s="22"/>
      <c r="C294" s="55">
        <f t="shared" si="29"/>
        <v>288</v>
      </c>
      <c r="D294" s="148" t="s">
        <v>78</v>
      </c>
      <c r="E294" s="197">
        <v>2020</v>
      </c>
      <c r="F294" s="694" t="s">
        <v>2722</v>
      </c>
      <c r="G294" s="518">
        <v>44053</v>
      </c>
      <c r="H294" s="537" t="s">
        <v>2819</v>
      </c>
      <c r="I294" s="22"/>
      <c r="J294" s="330"/>
      <c r="K294" s="522" t="s">
        <v>2819</v>
      </c>
      <c r="L294" s="148" t="s">
        <v>81</v>
      </c>
      <c r="M294" s="522" t="s">
        <v>2820</v>
      </c>
      <c r="N294" s="522" t="s">
        <v>2821</v>
      </c>
      <c r="O294" s="522" t="s">
        <v>2813</v>
      </c>
      <c r="P294" s="608" t="s">
        <v>2690</v>
      </c>
      <c r="Q294" s="643" t="s">
        <v>2822</v>
      </c>
      <c r="R294" s="517"/>
      <c r="S294" s="516">
        <v>1</v>
      </c>
      <c r="T294" s="197" t="s">
        <v>2823</v>
      </c>
      <c r="U294" s="148" t="s">
        <v>614</v>
      </c>
      <c r="V294" s="521" t="s">
        <v>615</v>
      </c>
      <c r="W294" s="668">
        <v>44075</v>
      </c>
      <c r="X294" s="668">
        <v>44196</v>
      </c>
      <c r="Y294" s="88"/>
      <c r="Z294" s="93"/>
      <c r="AA294" s="218">
        <f t="shared" si="30"/>
        <v>44196</v>
      </c>
      <c r="AB294" s="76"/>
      <c r="AC294" s="83"/>
      <c r="AD294" s="80"/>
      <c r="AE294" s="85"/>
      <c r="AF294" s="83"/>
      <c r="AG294" s="83"/>
      <c r="AH294" s="83"/>
      <c r="AI294" s="80"/>
      <c r="AJ294" s="76"/>
      <c r="AK294" s="83"/>
      <c r="AL294" s="86"/>
      <c r="AM294" s="76"/>
      <c r="AN294" s="83"/>
      <c r="AO294" s="83"/>
      <c r="AP294" s="83"/>
      <c r="AQ294" s="80"/>
      <c r="AR294" s="76"/>
      <c r="AS294" s="83"/>
      <c r="AT294" s="80"/>
      <c r="AU294" s="85"/>
      <c r="AV294" s="83"/>
      <c r="AW294" s="83"/>
      <c r="AX294" s="83"/>
      <c r="AY294" s="80"/>
      <c r="AZ294" s="85"/>
      <c r="BA294" s="83"/>
      <c r="BB294" s="86"/>
      <c r="BC294" s="76"/>
      <c r="BD294" s="83"/>
      <c r="BE294" s="83"/>
      <c r="BF294" s="83"/>
      <c r="BG294" s="80"/>
      <c r="BH294" s="87"/>
      <c r="BI294" s="88"/>
      <c r="BJ294" s="93"/>
      <c r="BK294" s="83"/>
      <c r="BL294" s="91"/>
      <c r="BM294" s="92"/>
      <c r="BN294" s="93"/>
      <c r="BO294" s="86"/>
    </row>
    <row r="295" spans="2:67" s="21" customFormat="1" ht="38.25" customHeight="1">
      <c r="B295" s="22"/>
      <c r="C295" s="55">
        <f t="shared" si="29"/>
        <v>289</v>
      </c>
      <c r="D295" s="148" t="s">
        <v>78</v>
      </c>
      <c r="E295" s="197">
        <v>2020</v>
      </c>
      <c r="F295" s="708" t="s">
        <v>2722</v>
      </c>
      <c r="G295" s="519">
        <v>44053</v>
      </c>
      <c r="H295" s="537" t="s">
        <v>2824</v>
      </c>
      <c r="I295" s="22"/>
      <c r="J295" s="330"/>
      <c r="K295" s="522" t="s">
        <v>2824</v>
      </c>
      <c r="L295" s="148" t="s">
        <v>81</v>
      </c>
      <c r="M295" s="522" t="s">
        <v>2825</v>
      </c>
      <c r="N295" s="522" t="s">
        <v>2826</v>
      </c>
      <c r="O295" s="522" t="s">
        <v>2807</v>
      </c>
      <c r="P295" s="608" t="s">
        <v>2690</v>
      </c>
      <c r="Q295" s="522" t="s">
        <v>2827</v>
      </c>
      <c r="R295" s="520"/>
      <c r="S295" s="521">
        <v>1</v>
      </c>
      <c r="T295" s="197" t="s">
        <v>2828</v>
      </c>
      <c r="U295" s="148" t="s">
        <v>614</v>
      </c>
      <c r="V295" s="197" t="s">
        <v>615</v>
      </c>
      <c r="W295" s="668">
        <v>44075</v>
      </c>
      <c r="X295" s="668">
        <v>44135</v>
      </c>
      <c r="Y295" s="88"/>
      <c r="Z295" s="93"/>
      <c r="AA295" s="218">
        <f t="shared" si="30"/>
        <v>44135</v>
      </c>
      <c r="AB295" s="76"/>
      <c r="AC295" s="83"/>
      <c r="AD295" s="80"/>
      <c r="AE295" s="85"/>
      <c r="AF295" s="83"/>
      <c r="AG295" s="83"/>
      <c r="AH295" s="83"/>
      <c r="AI295" s="80"/>
      <c r="AJ295" s="76"/>
      <c r="AK295" s="83"/>
      <c r="AL295" s="86"/>
      <c r="AM295" s="76"/>
      <c r="AN295" s="83"/>
      <c r="AO295" s="83"/>
      <c r="AP295" s="83"/>
      <c r="AQ295" s="80"/>
      <c r="AR295" s="76"/>
      <c r="AS295" s="83"/>
      <c r="AT295" s="80"/>
      <c r="AU295" s="85"/>
      <c r="AV295" s="83"/>
      <c r="AW295" s="83"/>
      <c r="AX295" s="83"/>
      <c r="AY295" s="80"/>
      <c r="AZ295" s="85"/>
      <c r="BA295" s="83"/>
      <c r="BB295" s="86"/>
      <c r="BC295" s="76"/>
      <c r="BD295" s="83"/>
      <c r="BE295" s="83"/>
      <c r="BF295" s="83"/>
      <c r="BG295" s="80"/>
      <c r="BH295" s="87"/>
      <c r="BI295" s="88"/>
      <c r="BJ295" s="93"/>
      <c r="BK295" s="83"/>
      <c r="BL295" s="91"/>
      <c r="BM295" s="92"/>
      <c r="BN295" s="93"/>
      <c r="BO295" s="86"/>
    </row>
    <row r="296" spans="2:67" s="21" customFormat="1" ht="38.25" customHeight="1">
      <c r="B296" s="22"/>
      <c r="C296" s="55">
        <f t="shared" si="29"/>
        <v>290</v>
      </c>
      <c r="D296" s="148" t="s">
        <v>78</v>
      </c>
      <c r="E296" s="197">
        <v>2020</v>
      </c>
      <c r="F296" s="694" t="s">
        <v>2722</v>
      </c>
      <c r="G296" s="518">
        <v>44053</v>
      </c>
      <c r="H296" s="537" t="s">
        <v>2829</v>
      </c>
      <c r="I296" s="22"/>
      <c r="J296" s="330"/>
      <c r="K296" s="522" t="s">
        <v>2829</v>
      </c>
      <c r="L296" s="148" t="s">
        <v>81</v>
      </c>
      <c r="M296" s="522" t="s">
        <v>2830</v>
      </c>
      <c r="N296" s="522" t="s">
        <v>2830</v>
      </c>
      <c r="O296" s="522" t="s">
        <v>2720</v>
      </c>
      <c r="P296" s="608" t="s">
        <v>2690</v>
      </c>
      <c r="Q296" s="643" t="s">
        <v>2831</v>
      </c>
      <c r="R296" s="517"/>
      <c r="S296" s="516">
        <v>1</v>
      </c>
      <c r="T296" s="197" t="s">
        <v>2832</v>
      </c>
      <c r="U296" s="148" t="s">
        <v>614</v>
      </c>
      <c r="V296" s="197" t="s">
        <v>615</v>
      </c>
      <c r="W296" s="676">
        <v>44075</v>
      </c>
      <c r="X296" s="676">
        <v>44196</v>
      </c>
      <c r="Y296" s="88"/>
      <c r="Z296" s="93"/>
      <c r="AA296" s="218">
        <f t="shared" si="30"/>
        <v>44196</v>
      </c>
      <c r="AB296" s="76"/>
      <c r="AC296" s="83"/>
      <c r="AD296" s="80"/>
      <c r="AE296" s="85"/>
      <c r="AF296" s="83"/>
      <c r="AG296" s="83"/>
      <c r="AH296" s="83"/>
      <c r="AI296" s="80"/>
      <c r="AJ296" s="76"/>
      <c r="AK296" s="83"/>
      <c r="AL296" s="86"/>
      <c r="AM296" s="76"/>
      <c r="AN296" s="83"/>
      <c r="AO296" s="83"/>
      <c r="AP296" s="83"/>
      <c r="AQ296" s="80"/>
      <c r="AR296" s="76"/>
      <c r="AS296" s="83"/>
      <c r="AT296" s="80"/>
      <c r="AU296" s="85"/>
      <c r="AV296" s="83"/>
      <c r="AW296" s="83"/>
      <c r="AX296" s="83"/>
      <c r="AY296" s="80"/>
      <c r="AZ296" s="85"/>
      <c r="BA296" s="83"/>
      <c r="BB296" s="86"/>
      <c r="BC296" s="76"/>
      <c r="BD296" s="83"/>
      <c r="BE296" s="83"/>
      <c r="BF296" s="83"/>
      <c r="BG296" s="80"/>
      <c r="BH296" s="87"/>
      <c r="BI296" s="88"/>
      <c r="BJ296" s="93"/>
      <c r="BK296" s="83"/>
      <c r="BL296" s="91"/>
      <c r="BM296" s="92"/>
      <c r="BN296" s="93"/>
      <c r="BO296" s="86"/>
    </row>
    <row r="297" spans="2:67" s="21" customFormat="1" ht="38.25" customHeight="1">
      <c r="B297" s="22"/>
      <c r="C297" s="55">
        <f t="shared" si="29"/>
        <v>291</v>
      </c>
      <c r="D297" s="148" t="s">
        <v>78</v>
      </c>
      <c r="E297" s="197">
        <v>2020</v>
      </c>
      <c r="F297" s="694" t="s">
        <v>2722</v>
      </c>
      <c r="G297" s="518">
        <v>44053</v>
      </c>
      <c r="H297" s="537" t="s">
        <v>2833</v>
      </c>
      <c r="I297" s="22"/>
      <c r="J297" s="330"/>
      <c r="K297" s="522" t="s">
        <v>2833</v>
      </c>
      <c r="L297" s="148" t="s">
        <v>81</v>
      </c>
      <c r="M297" s="522" t="s">
        <v>2830</v>
      </c>
      <c r="N297" s="522" t="s">
        <v>2830</v>
      </c>
      <c r="O297" s="522" t="s">
        <v>2720</v>
      </c>
      <c r="P297" s="608" t="s">
        <v>2690</v>
      </c>
      <c r="Q297" s="643" t="s">
        <v>2834</v>
      </c>
      <c r="R297" s="517"/>
      <c r="S297" s="645">
        <v>1</v>
      </c>
      <c r="T297" s="197" t="s">
        <v>2832</v>
      </c>
      <c r="U297" s="148" t="s">
        <v>614</v>
      </c>
      <c r="V297" s="197" t="s">
        <v>615</v>
      </c>
      <c r="W297" s="676">
        <v>44075</v>
      </c>
      <c r="X297" s="676">
        <v>44196</v>
      </c>
      <c r="Y297" s="88"/>
      <c r="Z297" s="93"/>
      <c r="AA297" s="218">
        <f t="shared" si="30"/>
        <v>44196</v>
      </c>
      <c r="AB297" s="76"/>
      <c r="AC297" s="83"/>
      <c r="AD297" s="80"/>
      <c r="AE297" s="85"/>
      <c r="AF297" s="83"/>
      <c r="AG297" s="83"/>
      <c r="AH297" s="83"/>
      <c r="AI297" s="80"/>
      <c r="AJ297" s="76"/>
      <c r="AK297" s="83"/>
      <c r="AL297" s="86"/>
      <c r="AM297" s="76"/>
      <c r="AN297" s="83"/>
      <c r="AO297" s="83"/>
      <c r="AP297" s="83"/>
      <c r="AQ297" s="80"/>
      <c r="AR297" s="76"/>
      <c r="AS297" s="83"/>
      <c r="AT297" s="80"/>
      <c r="AU297" s="85"/>
      <c r="AV297" s="83"/>
      <c r="AW297" s="83"/>
      <c r="AX297" s="83"/>
      <c r="AY297" s="80"/>
      <c r="AZ297" s="85"/>
      <c r="BA297" s="83"/>
      <c r="BB297" s="86"/>
      <c r="BC297" s="76"/>
      <c r="BD297" s="83"/>
      <c r="BE297" s="83"/>
      <c r="BF297" s="83"/>
      <c r="BG297" s="80"/>
      <c r="BH297" s="87"/>
      <c r="BI297" s="88"/>
      <c r="BJ297" s="93"/>
      <c r="BK297" s="83"/>
      <c r="BL297" s="91"/>
      <c r="BM297" s="92"/>
      <c r="BN297" s="93"/>
      <c r="BO297" s="86"/>
    </row>
    <row r="298" spans="2:67" s="21" customFormat="1" ht="38.25" customHeight="1">
      <c r="B298" s="22"/>
      <c r="C298" s="55">
        <f t="shared" si="29"/>
        <v>292</v>
      </c>
      <c r="D298" s="148" t="s">
        <v>78</v>
      </c>
      <c r="E298" s="197">
        <v>2020</v>
      </c>
      <c r="F298" s="694" t="s">
        <v>2722</v>
      </c>
      <c r="G298" s="518">
        <v>44053</v>
      </c>
      <c r="H298" s="537" t="s">
        <v>2835</v>
      </c>
      <c r="I298" s="22"/>
      <c r="J298" s="330"/>
      <c r="K298" s="522" t="s">
        <v>2835</v>
      </c>
      <c r="L298" s="148" t="s">
        <v>81</v>
      </c>
      <c r="M298" s="522" t="s">
        <v>2836</v>
      </c>
      <c r="N298" s="522" t="s">
        <v>2837</v>
      </c>
      <c r="O298" s="522" t="s">
        <v>2838</v>
      </c>
      <c r="P298" s="608" t="s">
        <v>2690</v>
      </c>
      <c r="Q298" s="643" t="s">
        <v>2839</v>
      </c>
      <c r="R298" s="517"/>
      <c r="S298" s="523">
        <v>1</v>
      </c>
      <c r="T298" s="197" t="s">
        <v>2840</v>
      </c>
      <c r="U298" s="148" t="s">
        <v>1752</v>
      </c>
      <c r="V298" s="197" t="s">
        <v>615</v>
      </c>
      <c r="W298" s="668">
        <v>44075</v>
      </c>
      <c r="X298" s="668">
        <v>44135</v>
      </c>
      <c r="Y298" s="88"/>
      <c r="Z298" s="93"/>
      <c r="AA298" s="218">
        <f t="shared" si="30"/>
        <v>44135</v>
      </c>
      <c r="AB298" s="76"/>
      <c r="AC298" s="83"/>
      <c r="AD298" s="80"/>
      <c r="AE298" s="85"/>
      <c r="AF298" s="83"/>
      <c r="AG298" s="83"/>
      <c r="AH298" s="83"/>
      <c r="AI298" s="80"/>
      <c r="AJ298" s="76"/>
      <c r="AK298" s="83"/>
      <c r="AL298" s="86"/>
      <c r="AM298" s="76"/>
      <c r="AN298" s="83"/>
      <c r="AO298" s="83"/>
      <c r="AP298" s="83"/>
      <c r="AQ298" s="80"/>
      <c r="AR298" s="76"/>
      <c r="AS298" s="83"/>
      <c r="AT298" s="80"/>
      <c r="AU298" s="85"/>
      <c r="AV298" s="83"/>
      <c r="AW298" s="83"/>
      <c r="AX298" s="83"/>
      <c r="AY298" s="80"/>
      <c r="AZ298" s="85"/>
      <c r="BA298" s="83"/>
      <c r="BB298" s="86"/>
      <c r="BC298" s="76"/>
      <c r="BD298" s="83"/>
      <c r="BE298" s="83"/>
      <c r="BF298" s="83"/>
      <c r="BG298" s="80"/>
      <c r="BH298" s="87"/>
      <c r="BI298" s="88"/>
      <c r="BJ298" s="93"/>
      <c r="BK298" s="83"/>
      <c r="BL298" s="91"/>
      <c r="BM298" s="92"/>
      <c r="BN298" s="93"/>
      <c r="BO298" s="86"/>
    </row>
    <row r="299" spans="2:67" s="21" customFormat="1" ht="38.25" customHeight="1">
      <c r="B299" s="22"/>
      <c r="C299" s="55">
        <f t="shared" si="29"/>
        <v>293</v>
      </c>
      <c r="D299" s="148" t="s">
        <v>78</v>
      </c>
      <c r="E299" s="197">
        <v>2020</v>
      </c>
      <c r="F299" s="694" t="s">
        <v>2722</v>
      </c>
      <c r="G299" s="518">
        <v>44053</v>
      </c>
      <c r="H299" s="537" t="s">
        <v>2841</v>
      </c>
      <c r="I299" s="22"/>
      <c r="J299" s="330"/>
      <c r="K299" s="522" t="s">
        <v>2841</v>
      </c>
      <c r="L299" s="148" t="s">
        <v>81</v>
      </c>
      <c r="M299" s="522" t="s">
        <v>2842</v>
      </c>
      <c r="N299" s="522" t="s">
        <v>2842</v>
      </c>
      <c r="O299" s="522" t="s">
        <v>2843</v>
      </c>
      <c r="P299" s="608" t="s">
        <v>2690</v>
      </c>
      <c r="Q299" s="643" t="s">
        <v>2844</v>
      </c>
      <c r="R299" s="517"/>
      <c r="S299" s="611">
        <v>1</v>
      </c>
      <c r="T299" s="611" t="s">
        <v>2845</v>
      </c>
      <c r="U299" s="148" t="s">
        <v>2846</v>
      </c>
      <c r="V299" s="197" t="s">
        <v>2847</v>
      </c>
      <c r="W299" s="676">
        <v>44075</v>
      </c>
      <c r="X299" s="676">
        <v>44119</v>
      </c>
      <c r="Y299" s="88"/>
      <c r="Z299" s="93"/>
      <c r="AA299" s="218">
        <f t="shared" si="30"/>
        <v>44119</v>
      </c>
      <c r="AB299" s="76"/>
      <c r="AC299" s="83"/>
      <c r="AD299" s="80"/>
      <c r="AE299" s="85"/>
      <c r="AF299" s="83"/>
      <c r="AG299" s="83"/>
      <c r="AH299" s="83"/>
      <c r="AI299" s="80"/>
      <c r="AJ299" s="76"/>
      <c r="AK299" s="83"/>
      <c r="AL299" s="86"/>
      <c r="AM299" s="76"/>
      <c r="AN299" s="83"/>
      <c r="AO299" s="83"/>
      <c r="AP299" s="83"/>
      <c r="AQ299" s="80"/>
      <c r="AR299" s="76"/>
      <c r="AS299" s="83"/>
      <c r="AT299" s="80"/>
      <c r="AU299" s="85"/>
      <c r="AV299" s="83"/>
      <c r="AW299" s="83"/>
      <c r="AX299" s="83"/>
      <c r="AY299" s="80"/>
      <c r="AZ299" s="85"/>
      <c r="BA299" s="83"/>
      <c r="BB299" s="86"/>
      <c r="BC299" s="76"/>
      <c r="BD299" s="83"/>
      <c r="BE299" s="83"/>
      <c r="BF299" s="83"/>
      <c r="BG299" s="80"/>
      <c r="BH299" s="87"/>
      <c r="BI299" s="88"/>
      <c r="BJ299" s="93"/>
      <c r="BK299" s="83"/>
      <c r="BL299" s="91"/>
      <c r="BM299" s="92"/>
      <c r="BN299" s="93"/>
      <c r="BO299" s="86"/>
    </row>
    <row r="300" spans="2:67" s="21" customFormat="1" ht="38.25" customHeight="1">
      <c r="B300" s="22"/>
      <c r="C300" s="55">
        <f t="shared" si="29"/>
        <v>294</v>
      </c>
      <c r="D300" s="148" t="s">
        <v>78</v>
      </c>
      <c r="E300" s="197">
        <v>2020</v>
      </c>
      <c r="F300" s="708" t="s">
        <v>2722</v>
      </c>
      <c r="G300" s="519">
        <v>44053</v>
      </c>
      <c r="H300" s="537" t="s">
        <v>2848</v>
      </c>
      <c r="I300" s="22"/>
      <c r="J300" s="330"/>
      <c r="K300" s="522" t="s">
        <v>2848</v>
      </c>
      <c r="L300" s="148" t="s">
        <v>81</v>
      </c>
      <c r="M300" s="522" t="s">
        <v>2849</v>
      </c>
      <c r="N300" s="522" t="s">
        <v>2849</v>
      </c>
      <c r="O300" s="522" t="s">
        <v>2850</v>
      </c>
      <c r="P300" s="608" t="s">
        <v>2690</v>
      </c>
      <c r="Q300" s="522" t="s">
        <v>2851</v>
      </c>
      <c r="R300" s="520"/>
      <c r="S300" s="197">
        <v>1</v>
      </c>
      <c r="T300" s="197" t="s">
        <v>2852</v>
      </c>
      <c r="U300" s="148" t="s">
        <v>2846</v>
      </c>
      <c r="V300" s="197" t="s">
        <v>2847</v>
      </c>
      <c r="W300" s="668">
        <v>44075</v>
      </c>
      <c r="X300" s="668">
        <v>44135</v>
      </c>
      <c r="Y300" s="88"/>
      <c r="Z300" s="93"/>
      <c r="AA300" s="218">
        <f t="shared" si="30"/>
        <v>44135</v>
      </c>
      <c r="AB300" s="76"/>
      <c r="AC300" s="83"/>
      <c r="AD300" s="80"/>
      <c r="AE300" s="85"/>
      <c r="AF300" s="83"/>
      <c r="AG300" s="83"/>
      <c r="AH300" s="83"/>
      <c r="AI300" s="80"/>
      <c r="AJ300" s="76"/>
      <c r="AK300" s="83"/>
      <c r="AL300" s="86"/>
      <c r="AM300" s="76"/>
      <c r="AN300" s="83"/>
      <c r="AO300" s="83"/>
      <c r="AP300" s="83"/>
      <c r="AQ300" s="80"/>
      <c r="AR300" s="76"/>
      <c r="AS300" s="83"/>
      <c r="AT300" s="80"/>
      <c r="AU300" s="85"/>
      <c r="AV300" s="83"/>
      <c r="AW300" s="83"/>
      <c r="AX300" s="83"/>
      <c r="AY300" s="80"/>
      <c r="AZ300" s="85"/>
      <c r="BA300" s="83"/>
      <c r="BB300" s="86"/>
      <c r="BC300" s="76"/>
      <c r="BD300" s="83"/>
      <c r="BE300" s="83"/>
      <c r="BF300" s="83"/>
      <c r="BG300" s="80"/>
      <c r="BH300" s="87"/>
      <c r="BI300" s="88"/>
      <c r="BJ300" s="93"/>
      <c r="BK300" s="83"/>
      <c r="BL300" s="91"/>
      <c r="BM300" s="92"/>
      <c r="BN300" s="93"/>
      <c r="BO300" s="86"/>
    </row>
    <row r="301" spans="2:67" s="21" customFormat="1" ht="38.25" customHeight="1">
      <c r="B301" s="22"/>
      <c r="C301" s="55">
        <f t="shared" si="29"/>
        <v>295</v>
      </c>
      <c r="D301" s="148" t="s">
        <v>78</v>
      </c>
      <c r="E301" s="197">
        <v>2020</v>
      </c>
      <c r="F301" s="694" t="s">
        <v>2722</v>
      </c>
      <c r="G301" s="518">
        <v>44053</v>
      </c>
      <c r="H301" s="537" t="s">
        <v>2853</v>
      </c>
      <c r="I301" s="22"/>
      <c r="J301" s="330"/>
      <c r="K301" s="522" t="s">
        <v>2853</v>
      </c>
      <c r="L301" s="148" t="s">
        <v>81</v>
      </c>
      <c r="M301" s="522" t="s">
        <v>2854</v>
      </c>
      <c r="N301" s="522" t="s">
        <v>2854</v>
      </c>
      <c r="O301" s="642" t="s">
        <v>2777</v>
      </c>
      <c r="P301" s="608" t="s">
        <v>2690</v>
      </c>
      <c r="Q301" s="643" t="s">
        <v>2778</v>
      </c>
      <c r="R301" s="517"/>
      <c r="S301" s="624">
        <v>1</v>
      </c>
      <c r="T301" s="197" t="s">
        <v>2779</v>
      </c>
      <c r="U301" s="148" t="s">
        <v>614</v>
      </c>
      <c r="V301" s="197" t="s">
        <v>615</v>
      </c>
      <c r="W301" s="688">
        <v>44075</v>
      </c>
      <c r="X301" s="688">
        <v>44196</v>
      </c>
      <c r="Y301" s="88"/>
      <c r="Z301" s="93"/>
      <c r="AA301" s="218">
        <f t="shared" si="30"/>
        <v>44196</v>
      </c>
      <c r="AB301" s="76"/>
      <c r="AC301" s="83"/>
      <c r="AD301" s="80"/>
      <c r="AE301" s="85"/>
      <c r="AF301" s="83"/>
      <c r="AG301" s="83"/>
      <c r="AH301" s="83"/>
      <c r="AI301" s="80"/>
      <c r="AJ301" s="76"/>
      <c r="AK301" s="83"/>
      <c r="AL301" s="86"/>
      <c r="AM301" s="76"/>
      <c r="AN301" s="83"/>
      <c r="AO301" s="83"/>
      <c r="AP301" s="83"/>
      <c r="AQ301" s="80"/>
      <c r="AR301" s="76"/>
      <c r="AS301" s="83"/>
      <c r="AT301" s="80"/>
      <c r="AU301" s="85"/>
      <c r="AV301" s="83"/>
      <c r="AW301" s="83"/>
      <c r="AX301" s="83"/>
      <c r="AY301" s="80"/>
      <c r="AZ301" s="85"/>
      <c r="BA301" s="83"/>
      <c r="BB301" s="86"/>
      <c r="BC301" s="76"/>
      <c r="BD301" s="83"/>
      <c r="BE301" s="83"/>
      <c r="BF301" s="83"/>
      <c r="BG301" s="80"/>
      <c r="BH301" s="87"/>
      <c r="BI301" s="88"/>
      <c r="BJ301" s="93"/>
      <c r="BK301" s="83"/>
      <c r="BL301" s="91"/>
      <c r="BM301" s="92"/>
      <c r="BN301" s="93"/>
      <c r="BO301" s="86"/>
    </row>
    <row r="302" spans="2:67" s="21" customFormat="1" ht="38.25" customHeight="1">
      <c r="B302" s="22"/>
      <c r="C302" s="55">
        <f t="shared" si="29"/>
        <v>296</v>
      </c>
      <c r="D302" s="148" t="s">
        <v>78</v>
      </c>
      <c r="E302" s="197">
        <v>2020</v>
      </c>
      <c r="F302" s="694" t="s">
        <v>2722</v>
      </c>
      <c r="G302" s="518">
        <v>44053</v>
      </c>
      <c r="H302" s="537" t="s">
        <v>2853</v>
      </c>
      <c r="I302" s="22"/>
      <c r="J302" s="330"/>
      <c r="K302" s="522" t="s">
        <v>2853</v>
      </c>
      <c r="L302" s="148" t="s">
        <v>81</v>
      </c>
      <c r="M302" s="522" t="s">
        <v>2855</v>
      </c>
      <c r="N302" s="522" t="s">
        <v>2855</v>
      </c>
      <c r="O302" s="642" t="s">
        <v>2856</v>
      </c>
      <c r="P302" s="608" t="s">
        <v>2690</v>
      </c>
      <c r="Q302" s="643" t="s">
        <v>2857</v>
      </c>
      <c r="R302" s="517"/>
      <c r="S302" s="611">
        <v>1</v>
      </c>
      <c r="T302" s="197" t="s">
        <v>2858</v>
      </c>
      <c r="U302" s="148" t="s">
        <v>2859</v>
      </c>
      <c r="V302" s="197" t="s">
        <v>2860</v>
      </c>
      <c r="W302" s="688">
        <v>44075</v>
      </c>
      <c r="X302" s="688">
        <v>44135</v>
      </c>
      <c r="Y302" s="88"/>
      <c r="Z302" s="93"/>
      <c r="AA302" s="218">
        <f t="shared" si="30"/>
        <v>44135</v>
      </c>
      <c r="AB302" s="76"/>
      <c r="AC302" s="83"/>
      <c r="AD302" s="80"/>
      <c r="AE302" s="85"/>
      <c r="AF302" s="83"/>
      <c r="AG302" s="83"/>
      <c r="AH302" s="83"/>
      <c r="AI302" s="80"/>
      <c r="AJ302" s="76"/>
      <c r="AK302" s="83"/>
      <c r="AL302" s="86"/>
      <c r="AM302" s="76"/>
      <c r="AN302" s="83"/>
      <c r="AO302" s="83"/>
      <c r="AP302" s="83"/>
      <c r="AQ302" s="80"/>
      <c r="AR302" s="76"/>
      <c r="AS302" s="83"/>
      <c r="AT302" s="80"/>
      <c r="AU302" s="85"/>
      <c r="AV302" s="83"/>
      <c r="AW302" s="83"/>
      <c r="AX302" s="83"/>
      <c r="AY302" s="80"/>
      <c r="AZ302" s="85"/>
      <c r="BA302" s="83"/>
      <c r="BB302" s="86"/>
      <c r="BC302" s="76"/>
      <c r="BD302" s="83"/>
      <c r="BE302" s="83"/>
      <c r="BF302" s="83"/>
      <c r="BG302" s="80"/>
      <c r="BH302" s="87"/>
      <c r="BI302" s="88"/>
      <c r="BJ302" s="93"/>
      <c r="BK302" s="83"/>
      <c r="BL302" s="91"/>
      <c r="BM302" s="92"/>
      <c r="BN302" s="93"/>
      <c r="BO302" s="86"/>
    </row>
    <row r="303" spans="2:67" s="21" customFormat="1" ht="38.25" customHeight="1">
      <c r="B303" s="22"/>
      <c r="C303" s="55">
        <f t="shared" si="29"/>
        <v>297</v>
      </c>
      <c r="D303" s="148" t="s">
        <v>78</v>
      </c>
      <c r="E303" s="197">
        <v>2020</v>
      </c>
      <c r="F303" s="694" t="s">
        <v>2722</v>
      </c>
      <c r="G303" s="518">
        <v>44053</v>
      </c>
      <c r="H303" s="537" t="s">
        <v>2861</v>
      </c>
      <c r="I303" s="22"/>
      <c r="J303" s="330"/>
      <c r="K303" s="522" t="s">
        <v>2861</v>
      </c>
      <c r="L303" s="148" t="s">
        <v>81</v>
      </c>
      <c r="M303" s="522" t="s">
        <v>2862</v>
      </c>
      <c r="N303" s="522" t="s">
        <v>2862</v>
      </c>
      <c r="O303" s="522" t="s">
        <v>2863</v>
      </c>
      <c r="P303" s="608" t="s">
        <v>2690</v>
      </c>
      <c r="Q303" s="643" t="s">
        <v>2864</v>
      </c>
      <c r="R303" s="517"/>
      <c r="S303" s="646">
        <v>1</v>
      </c>
      <c r="T303" s="197" t="s">
        <v>2865</v>
      </c>
      <c r="U303" s="148" t="s">
        <v>614</v>
      </c>
      <c r="V303" s="521" t="s">
        <v>615</v>
      </c>
      <c r="W303" s="676">
        <v>44075</v>
      </c>
      <c r="X303" s="668">
        <v>44196</v>
      </c>
      <c r="Y303" s="88"/>
      <c r="Z303" s="93"/>
      <c r="AA303" s="218">
        <f t="shared" si="30"/>
        <v>44196</v>
      </c>
      <c r="AB303" s="76"/>
      <c r="AC303" s="83"/>
      <c r="AD303" s="80"/>
      <c r="AE303" s="85"/>
      <c r="AF303" s="83"/>
      <c r="AG303" s="83"/>
      <c r="AH303" s="83"/>
      <c r="AI303" s="80"/>
      <c r="AJ303" s="76"/>
      <c r="AK303" s="83"/>
      <c r="AL303" s="86"/>
      <c r="AM303" s="76"/>
      <c r="AN303" s="83"/>
      <c r="AO303" s="83"/>
      <c r="AP303" s="83"/>
      <c r="AQ303" s="80"/>
      <c r="AR303" s="76"/>
      <c r="AS303" s="83"/>
      <c r="AT303" s="80"/>
      <c r="AU303" s="85"/>
      <c r="AV303" s="83"/>
      <c r="AW303" s="83"/>
      <c r="AX303" s="83"/>
      <c r="AY303" s="80"/>
      <c r="AZ303" s="85"/>
      <c r="BA303" s="83"/>
      <c r="BB303" s="86"/>
      <c r="BC303" s="76"/>
      <c r="BD303" s="83"/>
      <c r="BE303" s="83"/>
      <c r="BF303" s="83"/>
      <c r="BG303" s="80"/>
      <c r="BH303" s="87"/>
      <c r="BI303" s="88"/>
      <c r="BJ303" s="93"/>
      <c r="BK303" s="83"/>
      <c r="BL303" s="91"/>
      <c r="BM303" s="92"/>
      <c r="BN303" s="93"/>
      <c r="BO303" s="86"/>
    </row>
    <row r="304" spans="2:67" s="21" customFormat="1" ht="38.25" customHeight="1">
      <c r="B304" s="22"/>
      <c r="C304" s="55">
        <f t="shared" si="29"/>
        <v>298</v>
      </c>
      <c r="D304" s="148" t="s">
        <v>78</v>
      </c>
      <c r="E304" s="197">
        <v>2020</v>
      </c>
      <c r="F304" s="694" t="s">
        <v>2722</v>
      </c>
      <c r="G304" s="518">
        <v>44053</v>
      </c>
      <c r="H304" s="537" t="s">
        <v>2866</v>
      </c>
      <c r="I304" s="22"/>
      <c r="J304" s="330"/>
      <c r="K304" s="522" t="s">
        <v>2866</v>
      </c>
      <c r="L304" s="148" t="s">
        <v>81</v>
      </c>
      <c r="M304" s="522" t="s">
        <v>2867</v>
      </c>
      <c r="N304" s="522" t="s">
        <v>2867</v>
      </c>
      <c r="O304" s="522" t="s">
        <v>2868</v>
      </c>
      <c r="P304" s="608" t="s">
        <v>2690</v>
      </c>
      <c r="Q304" s="643" t="s">
        <v>2869</v>
      </c>
      <c r="R304" s="517"/>
      <c r="S304" s="646">
        <v>1</v>
      </c>
      <c r="T304" s="197" t="s">
        <v>2870</v>
      </c>
      <c r="U304" s="148" t="s">
        <v>1311</v>
      </c>
      <c r="V304" s="197" t="s">
        <v>1312</v>
      </c>
      <c r="W304" s="676">
        <v>44075</v>
      </c>
      <c r="X304" s="668">
        <v>44119</v>
      </c>
      <c r="Y304" s="88"/>
      <c r="Z304" s="93"/>
      <c r="AA304" s="218">
        <f t="shared" si="30"/>
        <v>44119</v>
      </c>
      <c r="AB304" s="76"/>
      <c r="AC304" s="83"/>
      <c r="AD304" s="80"/>
      <c r="AE304" s="85"/>
      <c r="AF304" s="83"/>
      <c r="AG304" s="83"/>
      <c r="AH304" s="83"/>
      <c r="AI304" s="80"/>
      <c r="AJ304" s="76"/>
      <c r="AK304" s="83"/>
      <c r="AL304" s="86"/>
      <c r="AM304" s="76"/>
      <c r="AN304" s="83"/>
      <c r="AO304" s="83"/>
      <c r="AP304" s="83"/>
      <c r="AQ304" s="80"/>
      <c r="AR304" s="76"/>
      <c r="AS304" s="83"/>
      <c r="AT304" s="80"/>
      <c r="AU304" s="85"/>
      <c r="AV304" s="83"/>
      <c r="AW304" s="83"/>
      <c r="AX304" s="83"/>
      <c r="AY304" s="80"/>
      <c r="AZ304" s="85"/>
      <c r="BA304" s="83"/>
      <c r="BB304" s="86"/>
      <c r="BC304" s="76"/>
      <c r="BD304" s="83"/>
      <c r="BE304" s="83"/>
      <c r="BF304" s="83"/>
      <c r="BG304" s="80"/>
      <c r="BH304" s="87"/>
      <c r="BI304" s="88"/>
      <c r="BJ304" s="93"/>
      <c r="BK304" s="83"/>
      <c r="BL304" s="91"/>
      <c r="BM304" s="92"/>
      <c r="BN304" s="93"/>
      <c r="BO304" s="86"/>
    </row>
    <row r="305" spans="2:67" s="21" customFormat="1" ht="38.25" customHeight="1">
      <c r="B305" s="22"/>
      <c r="C305" s="55">
        <f t="shared" si="29"/>
        <v>299</v>
      </c>
      <c r="D305" s="148" t="s">
        <v>78</v>
      </c>
      <c r="E305" s="197">
        <v>2020</v>
      </c>
      <c r="F305" s="694" t="s">
        <v>2722</v>
      </c>
      <c r="G305" s="518">
        <v>44053</v>
      </c>
      <c r="H305" s="537" t="s">
        <v>2871</v>
      </c>
      <c r="I305" s="22"/>
      <c r="J305" s="330"/>
      <c r="K305" s="522" t="s">
        <v>2871</v>
      </c>
      <c r="L305" s="148" t="s">
        <v>81</v>
      </c>
      <c r="M305" s="522" t="s">
        <v>2872</v>
      </c>
      <c r="N305" s="522" t="s">
        <v>2872</v>
      </c>
      <c r="O305" s="522" t="s">
        <v>2868</v>
      </c>
      <c r="P305" s="608" t="s">
        <v>2690</v>
      </c>
      <c r="Q305" s="643" t="s">
        <v>2873</v>
      </c>
      <c r="R305" s="517"/>
      <c r="S305" s="646">
        <v>1</v>
      </c>
      <c r="T305" s="197" t="s">
        <v>2874</v>
      </c>
      <c r="U305" s="148" t="s">
        <v>1752</v>
      </c>
      <c r="V305" s="521" t="s">
        <v>615</v>
      </c>
      <c r="W305" s="676">
        <v>44075</v>
      </c>
      <c r="X305" s="668">
        <v>44150</v>
      </c>
      <c r="Y305" s="88"/>
      <c r="Z305" s="93"/>
      <c r="AA305" s="218">
        <f t="shared" si="30"/>
        <v>44150</v>
      </c>
      <c r="AB305" s="76"/>
      <c r="AC305" s="83"/>
      <c r="AD305" s="80"/>
      <c r="AE305" s="85"/>
      <c r="AF305" s="83"/>
      <c r="AG305" s="83"/>
      <c r="AH305" s="83"/>
      <c r="AI305" s="80"/>
      <c r="AJ305" s="76"/>
      <c r="AK305" s="83"/>
      <c r="AL305" s="86"/>
      <c r="AM305" s="76"/>
      <c r="AN305" s="83"/>
      <c r="AO305" s="83"/>
      <c r="AP305" s="83"/>
      <c r="AQ305" s="80"/>
      <c r="AR305" s="76"/>
      <c r="AS305" s="83"/>
      <c r="AT305" s="80"/>
      <c r="AU305" s="85"/>
      <c r="AV305" s="83"/>
      <c r="AW305" s="83"/>
      <c r="AX305" s="83"/>
      <c r="AY305" s="80"/>
      <c r="AZ305" s="85"/>
      <c r="BA305" s="83"/>
      <c r="BB305" s="86"/>
      <c r="BC305" s="76"/>
      <c r="BD305" s="83"/>
      <c r="BE305" s="83"/>
      <c r="BF305" s="83"/>
      <c r="BG305" s="80"/>
      <c r="BH305" s="87"/>
      <c r="BI305" s="88"/>
      <c r="BJ305" s="93"/>
      <c r="BK305" s="83"/>
      <c r="BL305" s="91"/>
      <c r="BM305" s="92"/>
      <c r="BN305" s="93"/>
      <c r="BO305" s="86"/>
    </row>
    <row r="306" spans="2:67" s="21" customFormat="1" ht="38.25" customHeight="1">
      <c r="B306" s="22"/>
      <c r="C306" s="55">
        <f t="shared" si="29"/>
        <v>300</v>
      </c>
      <c r="D306" s="148" t="s">
        <v>78</v>
      </c>
      <c r="E306" s="197">
        <v>2020</v>
      </c>
      <c r="F306" s="694" t="s">
        <v>2722</v>
      </c>
      <c r="G306" s="518">
        <v>44053</v>
      </c>
      <c r="H306" s="537" t="s">
        <v>2875</v>
      </c>
      <c r="I306" s="22"/>
      <c r="J306" s="330"/>
      <c r="K306" s="522" t="s">
        <v>2875</v>
      </c>
      <c r="L306" s="148" t="s">
        <v>81</v>
      </c>
      <c r="M306" s="522" t="s">
        <v>2876</v>
      </c>
      <c r="N306" s="522" t="s">
        <v>3121</v>
      </c>
      <c r="O306" s="522" t="s">
        <v>2877</v>
      </c>
      <c r="P306" s="608" t="s">
        <v>2690</v>
      </c>
      <c r="Q306" s="643" t="s">
        <v>2878</v>
      </c>
      <c r="R306" s="517"/>
      <c r="S306" s="646">
        <v>1</v>
      </c>
      <c r="T306" s="197" t="s">
        <v>2879</v>
      </c>
      <c r="U306" s="148" t="s">
        <v>2846</v>
      </c>
      <c r="V306" s="521" t="s">
        <v>2847</v>
      </c>
      <c r="W306" s="676">
        <v>44075</v>
      </c>
      <c r="X306" s="668">
        <v>44150</v>
      </c>
      <c r="Y306" s="88"/>
      <c r="Z306" s="93"/>
      <c r="AA306" s="218">
        <f t="shared" si="30"/>
        <v>44150</v>
      </c>
      <c r="AB306" s="76"/>
      <c r="AC306" s="83"/>
      <c r="AD306" s="80"/>
      <c r="AE306" s="85"/>
      <c r="AF306" s="83"/>
      <c r="AG306" s="83"/>
      <c r="AH306" s="83"/>
      <c r="AI306" s="80"/>
      <c r="AJ306" s="76"/>
      <c r="AK306" s="83"/>
      <c r="AL306" s="86"/>
      <c r="AM306" s="76"/>
      <c r="AN306" s="83"/>
      <c r="AO306" s="83"/>
      <c r="AP306" s="83"/>
      <c r="AQ306" s="80"/>
      <c r="AR306" s="76"/>
      <c r="AS306" s="83"/>
      <c r="AT306" s="80"/>
      <c r="AU306" s="85"/>
      <c r="AV306" s="83"/>
      <c r="AW306" s="83"/>
      <c r="AX306" s="83"/>
      <c r="AY306" s="80"/>
      <c r="AZ306" s="85"/>
      <c r="BA306" s="83"/>
      <c r="BB306" s="86"/>
      <c r="BC306" s="76"/>
      <c r="BD306" s="83"/>
      <c r="BE306" s="83"/>
      <c r="BF306" s="83"/>
      <c r="BG306" s="80"/>
      <c r="BH306" s="87"/>
      <c r="BI306" s="88"/>
      <c r="BJ306" s="93"/>
      <c r="BK306" s="83"/>
      <c r="BL306" s="91"/>
      <c r="BM306" s="92"/>
      <c r="BN306" s="93"/>
      <c r="BO306" s="86"/>
    </row>
    <row r="307" spans="2:67" s="21" customFormat="1" ht="38.25" customHeight="1">
      <c r="B307" s="22"/>
      <c r="C307" s="55">
        <f t="shared" si="29"/>
        <v>301</v>
      </c>
      <c r="D307" s="148" t="s">
        <v>78</v>
      </c>
      <c r="E307" s="197">
        <v>2020</v>
      </c>
      <c r="F307" s="708" t="s">
        <v>2722</v>
      </c>
      <c r="G307" s="519">
        <v>44053</v>
      </c>
      <c r="H307" s="537" t="s">
        <v>2880</v>
      </c>
      <c r="I307" s="22"/>
      <c r="J307" s="330"/>
      <c r="K307" s="522" t="s">
        <v>2880</v>
      </c>
      <c r="L307" s="148" t="s">
        <v>81</v>
      </c>
      <c r="M307" s="522" t="s">
        <v>2881</v>
      </c>
      <c r="N307" s="522" t="s">
        <v>2881</v>
      </c>
      <c r="O307" s="522" t="s">
        <v>2720</v>
      </c>
      <c r="P307" s="608" t="s">
        <v>2690</v>
      </c>
      <c r="Q307" s="522" t="s">
        <v>2882</v>
      </c>
      <c r="R307" s="520"/>
      <c r="S307" s="646">
        <v>1</v>
      </c>
      <c r="T307" s="197" t="s">
        <v>2883</v>
      </c>
      <c r="U307" s="148" t="s">
        <v>614</v>
      </c>
      <c r="V307" s="197" t="s">
        <v>615</v>
      </c>
      <c r="W307" s="668">
        <v>44075</v>
      </c>
      <c r="X307" s="668">
        <v>44135</v>
      </c>
      <c r="Y307" s="88"/>
      <c r="Z307" s="93"/>
      <c r="AA307" s="218">
        <f t="shared" si="30"/>
        <v>44135</v>
      </c>
      <c r="AB307" s="76"/>
      <c r="AC307" s="83"/>
      <c r="AD307" s="80"/>
      <c r="AE307" s="85"/>
      <c r="AF307" s="83"/>
      <c r="AG307" s="83"/>
      <c r="AH307" s="83"/>
      <c r="AI307" s="80"/>
      <c r="AJ307" s="76"/>
      <c r="AK307" s="83"/>
      <c r="AL307" s="86"/>
      <c r="AM307" s="76"/>
      <c r="AN307" s="83"/>
      <c r="AO307" s="83"/>
      <c r="AP307" s="83"/>
      <c r="AQ307" s="80"/>
      <c r="AR307" s="76"/>
      <c r="AS307" s="83"/>
      <c r="AT307" s="80"/>
      <c r="AU307" s="85"/>
      <c r="AV307" s="83"/>
      <c r="AW307" s="83"/>
      <c r="AX307" s="83"/>
      <c r="AY307" s="80"/>
      <c r="AZ307" s="85"/>
      <c r="BA307" s="83"/>
      <c r="BB307" s="86"/>
      <c r="BC307" s="76"/>
      <c r="BD307" s="83"/>
      <c r="BE307" s="83"/>
      <c r="BF307" s="83"/>
      <c r="BG307" s="80"/>
      <c r="BH307" s="87"/>
      <c r="BI307" s="88"/>
      <c r="BJ307" s="93"/>
      <c r="BK307" s="83"/>
      <c r="BL307" s="91"/>
      <c r="BM307" s="92"/>
      <c r="BN307" s="93"/>
      <c r="BO307" s="86"/>
    </row>
    <row r="308" spans="2:67" s="21" customFormat="1" ht="38.25" customHeight="1">
      <c r="B308" s="22"/>
      <c r="C308" s="55">
        <f t="shared" si="29"/>
        <v>302</v>
      </c>
      <c r="D308" s="148" t="s">
        <v>78</v>
      </c>
      <c r="E308" s="197">
        <v>2020</v>
      </c>
      <c r="F308" s="694" t="s">
        <v>2722</v>
      </c>
      <c r="G308" s="518">
        <v>44053</v>
      </c>
      <c r="H308" s="537" t="s">
        <v>2884</v>
      </c>
      <c r="I308" s="22"/>
      <c r="J308" s="330"/>
      <c r="K308" s="522" t="s">
        <v>2884</v>
      </c>
      <c r="L308" s="148" t="s">
        <v>81</v>
      </c>
      <c r="M308" s="522" t="s">
        <v>3122</v>
      </c>
      <c r="N308" s="522" t="s">
        <v>3122</v>
      </c>
      <c r="O308" s="522" t="s">
        <v>2885</v>
      </c>
      <c r="P308" s="608" t="s">
        <v>2690</v>
      </c>
      <c r="Q308" s="643" t="s">
        <v>2886</v>
      </c>
      <c r="R308" s="517"/>
      <c r="S308" s="197">
        <v>2</v>
      </c>
      <c r="T308" s="197" t="s">
        <v>2887</v>
      </c>
      <c r="U308" s="148" t="s">
        <v>614</v>
      </c>
      <c r="V308" s="197" t="s">
        <v>615</v>
      </c>
      <c r="W308" s="676">
        <v>44027</v>
      </c>
      <c r="X308" s="668">
        <v>44196</v>
      </c>
      <c r="Y308" s="88"/>
      <c r="Z308" s="93"/>
      <c r="AA308" s="218">
        <f t="shared" si="30"/>
        <v>44196</v>
      </c>
      <c r="AB308" s="76"/>
      <c r="AC308" s="83"/>
      <c r="AD308" s="80"/>
      <c r="AE308" s="85"/>
      <c r="AF308" s="83"/>
      <c r="AG308" s="83"/>
      <c r="AH308" s="83"/>
      <c r="AI308" s="80"/>
      <c r="AJ308" s="76"/>
      <c r="AK308" s="83"/>
      <c r="AL308" s="86"/>
      <c r="AM308" s="76"/>
      <c r="AN308" s="83"/>
      <c r="AO308" s="83"/>
      <c r="AP308" s="83"/>
      <c r="AQ308" s="80"/>
      <c r="AR308" s="76"/>
      <c r="AS308" s="83"/>
      <c r="AT308" s="80"/>
      <c r="AU308" s="85"/>
      <c r="AV308" s="83"/>
      <c r="AW308" s="83"/>
      <c r="AX308" s="83"/>
      <c r="AY308" s="80"/>
      <c r="AZ308" s="85"/>
      <c r="BA308" s="83"/>
      <c r="BB308" s="86"/>
      <c r="BC308" s="76"/>
      <c r="BD308" s="83"/>
      <c r="BE308" s="83"/>
      <c r="BF308" s="83"/>
      <c r="BG308" s="80"/>
      <c r="BH308" s="87"/>
      <c r="BI308" s="88"/>
      <c r="BJ308" s="93"/>
      <c r="BK308" s="83"/>
      <c r="BL308" s="91"/>
      <c r="BM308" s="92"/>
      <c r="BN308" s="93"/>
      <c r="BO308" s="86"/>
    </row>
    <row r="309" spans="2:67" s="21" customFormat="1" ht="38.25" customHeight="1">
      <c r="B309" s="22"/>
      <c r="C309" s="55">
        <f t="shared" si="29"/>
        <v>303</v>
      </c>
      <c r="D309" s="148" t="s">
        <v>78</v>
      </c>
      <c r="E309" s="197">
        <v>2020</v>
      </c>
      <c r="F309" s="694" t="s">
        <v>2722</v>
      </c>
      <c r="G309" s="518">
        <v>44053</v>
      </c>
      <c r="H309" s="537" t="s">
        <v>2888</v>
      </c>
      <c r="I309" s="22"/>
      <c r="J309" s="330"/>
      <c r="K309" s="522" t="s">
        <v>2888</v>
      </c>
      <c r="L309" s="148" t="s">
        <v>81</v>
      </c>
      <c r="M309" s="522" t="s">
        <v>3123</v>
      </c>
      <c r="N309" s="522" t="s">
        <v>3124</v>
      </c>
      <c r="O309" s="522" t="s">
        <v>2889</v>
      </c>
      <c r="P309" s="608" t="s">
        <v>2690</v>
      </c>
      <c r="Q309" s="643" t="s">
        <v>2890</v>
      </c>
      <c r="R309" s="517"/>
      <c r="S309" s="197">
        <v>1</v>
      </c>
      <c r="T309" s="197" t="s">
        <v>2891</v>
      </c>
      <c r="U309" s="148" t="s">
        <v>1022</v>
      </c>
      <c r="V309" s="197" t="s">
        <v>2892</v>
      </c>
      <c r="W309" s="676">
        <v>44075</v>
      </c>
      <c r="X309" s="668">
        <v>44135</v>
      </c>
      <c r="Y309" s="88"/>
      <c r="Z309" s="93"/>
      <c r="AA309" s="218">
        <f t="shared" si="30"/>
        <v>44135</v>
      </c>
      <c r="AB309" s="76"/>
      <c r="AC309" s="83"/>
      <c r="AD309" s="80"/>
      <c r="AE309" s="85"/>
      <c r="AF309" s="83"/>
      <c r="AG309" s="83"/>
      <c r="AH309" s="83"/>
      <c r="AI309" s="80"/>
      <c r="AJ309" s="76"/>
      <c r="AK309" s="83"/>
      <c r="AL309" s="86"/>
      <c r="AM309" s="76"/>
      <c r="AN309" s="83"/>
      <c r="AO309" s="83"/>
      <c r="AP309" s="83"/>
      <c r="AQ309" s="80"/>
      <c r="AR309" s="76"/>
      <c r="AS309" s="83"/>
      <c r="AT309" s="80"/>
      <c r="AU309" s="85"/>
      <c r="AV309" s="83"/>
      <c r="AW309" s="83"/>
      <c r="AX309" s="83"/>
      <c r="AY309" s="80"/>
      <c r="AZ309" s="85"/>
      <c r="BA309" s="83"/>
      <c r="BB309" s="86"/>
      <c r="BC309" s="76"/>
      <c r="BD309" s="83"/>
      <c r="BE309" s="83"/>
      <c r="BF309" s="83"/>
      <c r="BG309" s="80"/>
      <c r="BH309" s="87"/>
      <c r="BI309" s="88"/>
      <c r="BJ309" s="93"/>
      <c r="BK309" s="83"/>
      <c r="BL309" s="91"/>
      <c r="BM309" s="92"/>
      <c r="BN309" s="93"/>
      <c r="BO309" s="86"/>
    </row>
    <row r="310" spans="2:67" s="21" customFormat="1" ht="38.25" customHeight="1">
      <c r="B310" s="22"/>
      <c r="C310" s="55">
        <f t="shared" si="29"/>
        <v>304</v>
      </c>
      <c r="D310" s="148" t="s">
        <v>78</v>
      </c>
      <c r="E310" s="197">
        <v>2020</v>
      </c>
      <c r="F310" s="694" t="s">
        <v>2722</v>
      </c>
      <c r="G310" s="518">
        <v>44053</v>
      </c>
      <c r="H310" s="537" t="s">
        <v>2893</v>
      </c>
      <c r="I310" s="22"/>
      <c r="J310" s="330"/>
      <c r="K310" s="522" t="s">
        <v>2893</v>
      </c>
      <c r="L310" s="148" t="s">
        <v>81</v>
      </c>
      <c r="M310" s="522" t="s">
        <v>3125</v>
      </c>
      <c r="N310" s="522" t="s">
        <v>3126</v>
      </c>
      <c r="O310" s="522" t="s">
        <v>2894</v>
      </c>
      <c r="P310" s="608" t="s">
        <v>2690</v>
      </c>
      <c r="Q310" s="643" t="s">
        <v>2895</v>
      </c>
      <c r="R310" s="517"/>
      <c r="S310" s="523">
        <v>1</v>
      </c>
      <c r="T310" s="197" t="s">
        <v>2896</v>
      </c>
      <c r="U310" s="148" t="s">
        <v>1022</v>
      </c>
      <c r="V310" s="197" t="s">
        <v>1134</v>
      </c>
      <c r="W310" s="676">
        <v>44075</v>
      </c>
      <c r="X310" s="668">
        <v>44196</v>
      </c>
      <c r="Y310" s="88"/>
      <c r="Z310" s="93"/>
      <c r="AA310" s="218">
        <f t="shared" si="30"/>
        <v>44196</v>
      </c>
      <c r="AB310" s="76"/>
      <c r="AC310" s="83"/>
      <c r="AD310" s="80"/>
      <c r="AE310" s="85"/>
      <c r="AF310" s="83"/>
      <c r="AG310" s="83"/>
      <c r="AH310" s="83"/>
      <c r="AI310" s="80"/>
      <c r="AJ310" s="76"/>
      <c r="AK310" s="83"/>
      <c r="AL310" s="86"/>
      <c r="AM310" s="76"/>
      <c r="AN310" s="83"/>
      <c r="AO310" s="83"/>
      <c r="AP310" s="83"/>
      <c r="AQ310" s="80"/>
      <c r="AR310" s="76"/>
      <c r="AS310" s="83"/>
      <c r="AT310" s="80"/>
      <c r="AU310" s="85"/>
      <c r="AV310" s="83"/>
      <c r="AW310" s="83"/>
      <c r="AX310" s="83"/>
      <c r="AY310" s="80"/>
      <c r="AZ310" s="85"/>
      <c r="BA310" s="83"/>
      <c r="BB310" s="86"/>
      <c r="BC310" s="76"/>
      <c r="BD310" s="83"/>
      <c r="BE310" s="83"/>
      <c r="BF310" s="83"/>
      <c r="BG310" s="80"/>
      <c r="BH310" s="87"/>
      <c r="BI310" s="88"/>
      <c r="BJ310" s="93"/>
      <c r="BK310" s="83"/>
      <c r="BL310" s="91"/>
      <c r="BM310" s="92"/>
      <c r="BN310" s="93"/>
      <c r="BO310" s="86"/>
    </row>
    <row r="311" spans="2:67" s="21" customFormat="1" ht="38.25" customHeight="1">
      <c r="B311" s="22"/>
      <c r="C311" s="55">
        <f t="shared" si="29"/>
        <v>305</v>
      </c>
      <c r="D311" s="148" t="s">
        <v>78</v>
      </c>
      <c r="E311" s="197">
        <v>2020</v>
      </c>
      <c r="F311" s="694" t="s">
        <v>2722</v>
      </c>
      <c r="G311" s="518">
        <v>44053</v>
      </c>
      <c r="H311" s="537" t="s">
        <v>2897</v>
      </c>
      <c r="I311" s="22"/>
      <c r="J311" s="330"/>
      <c r="K311" s="522" t="s">
        <v>2897</v>
      </c>
      <c r="L311" s="148" t="s">
        <v>81</v>
      </c>
      <c r="M311" s="522" t="s">
        <v>2898</v>
      </c>
      <c r="N311" s="522" t="s">
        <v>2898</v>
      </c>
      <c r="O311" s="522" t="s">
        <v>2899</v>
      </c>
      <c r="P311" s="608" t="s">
        <v>2690</v>
      </c>
      <c r="Q311" s="643" t="s">
        <v>2900</v>
      </c>
      <c r="R311" s="517"/>
      <c r="S311" s="197">
        <v>2</v>
      </c>
      <c r="T311" s="197" t="s">
        <v>2901</v>
      </c>
      <c r="U311" s="148" t="s">
        <v>2846</v>
      </c>
      <c r="V311" s="197" t="s">
        <v>2847</v>
      </c>
      <c r="W311" s="668">
        <v>44075</v>
      </c>
      <c r="X311" s="668">
        <v>44135</v>
      </c>
      <c r="Y311" s="88"/>
      <c r="Z311" s="93"/>
      <c r="AA311" s="218">
        <f t="shared" si="30"/>
        <v>44135</v>
      </c>
      <c r="AB311" s="76"/>
      <c r="AC311" s="83"/>
      <c r="AD311" s="80"/>
      <c r="AE311" s="85"/>
      <c r="AF311" s="83"/>
      <c r="AG311" s="83"/>
      <c r="AH311" s="83"/>
      <c r="AI311" s="80"/>
      <c r="AJ311" s="76"/>
      <c r="AK311" s="83"/>
      <c r="AL311" s="86"/>
      <c r="AM311" s="76"/>
      <c r="AN311" s="83"/>
      <c r="AO311" s="83"/>
      <c r="AP311" s="83"/>
      <c r="AQ311" s="80"/>
      <c r="AR311" s="76"/>
      <c r="AS311" s="83"/>
      <c r="AT311" s="80"/>
      <c r="AU311" s="85"/>
      <c r="AV311" s="83"/>
      <c r="AW311" s="83"/>
      <c r="AX311" s="83"/>
      <c r="AY311" s="80"/>
      <c r="AZ311" s="85"/>
      <c r="BA311" s="83"/>
      <c r="BB311" s="86"/>
      <c r="BC311" s="76"/>
      <c r="BD311" s="83"/>
      <c r="BE311" s="83"/>
      <c r="BF311" s="83"/>
      <c r="BG311" s="80"/>
      <c r="BH311" s="87"/>
      <c r="BI311" s="88"/>
      <c r="BJ311" s="93"/>
      <c r="BK311" s="83"/>
      <c r="BL311" s="91"/>
      <c r="BM311" s="92"/>
      <c r="BN311" s="93"/>
      <c r="BO311" s="86"/>
    </row>
    <row r="312" spans="2:67" s="21" customFormat="1" ht="38.25" customHeight="1">
      <c r="B312" s="22"/>
      <c r="C312" s="55">
        <f t="shared" si="29"/>
        <v>306</v>
      </c>
      <c r="D312" s="148" t="s">
        <v>78</v>
      </c>
      <c r="E312" s="197">
        <v>2020</v>
      </c>
      <c r="F312" s="694" t="s">
        <v>2722</v>
      </c>
      <c r="G312" s="518">
        <v>44053</v>
      </c>
      <c r="H312" s="537" t="s">
        <v>2902</v>
      </c>
      <c r="I312" s="22"/>
      <c r="J312" s="330"/>
      <c r="K312" s="522" t="s">
        <v>2902</v>
      </c>
      <c r="L312" s="148" t="s">
        <v>81</v>
      </c>
      <c r="M312" s="522" t="s">
        <v>2903</v>
      </c>
      <c r="N312" s="522" t="s">
        <v>2903</v>
      </c>
      <c r="O312" s="522" t="s">
        <v>2904</v>
      </c>
      <c r="P312" s="608" t="s">
        <v>2690</v>
      </c>
      <c r="Q312" s="643" t="s">
        <v>2890</v>
      </c>
      <c r="R312" s="517"/>
      <c r="S312" s="197">
        <v>1</v>
      </c>
      <c r="T312" s="197" t="s">
        <v>2891</v>
      </c>
      <c r="U312" s="148" t="s">
        <v>2905</v>
      </c>
      <c r="V312" s="197" t="s">
        <v>2906</v>
      </c>
      <c r="W312" s="676">
        <v>44075</v>
      </c>
      <c r="X312" s="668">
        <v>44135</v>
      </c>
      <c r="Y312" s="88"/>
      <c r="Z312" s="93"/>
      <c r="AA312" s="218">
        <f t="shared" si="30"/>
        <v>44135</v>
      </c>
      <c r="AB312" s="76"/>
      <c r="AC312" s="83"/>
      <c r="AD312" s="80"/>
      <c r="AE312" s="85"/>
      <c r="AF312" s="83"/>
      <c r="AG312" s="83"/>
      <c r="AH312" s="83"/>
      <c r="AI312" s="80"/>
      <c r="AJ312" s="76"/>
      <c r="AK312" s="83"/>
      <c r="AL312" s="86"/>
      <c r="AM312" s="76"/>
      <c r="AN312" s="83"/>
      <c r="AO312" s="83"/>
      <c r="AP312" s="83"/>
      <c r="AQ312" s="80"/>
      <c r="AR312" s="76"/>
      <c r="AS312" s="83"/>
      <c r="AT312" s="80"/>
      <c r="AU312" s="85"/>
      <c r="AV312" s="83"/>
      <c r="AW312" s="83"/>
      <c r="AX312" s="83"/>
      <c r="AY312" s="80"/>
      <c r="AZ312" s="85"/>
      <c r="BA312" s="83"/>
      <c r="BB312" s="86"/>
      <c r="BC312" s="76"/>
      <c r="BD312" s="83"/>
      <c r="BE312" s="83"/>
      <c r="BF312" s="83"/>
      <c r="BG312" s="80"/>
      <c r="BH312" s="87"/>
      <c r="BI312" s="88"/>
      <c r="BJ312" s="93"/>
      <c r="BK312" s="83"/>
      <c r="BL312" s="91"/>
      <c r="BM312" s="92"/>
      <c r="BN312" s="93"/>
      <c r="BO312" s="86"/>
    </row>
    <row r="313" spans="2:67" s="21" customFormat="1" ht="38.25" customHeight="1">
      <c r="B313" s="22"/>
      <c r="C313" s="55">
        <f t="shared" si="29"/>
        <v>307</v>
      </c>
      <c r="D313" s="148" t="s">
        <v>78</v>
      </c>
      <c r="E313" s="197">
        <v>2020</v>
      </c>
      <c r="F313" s="694" t="s">
        <v>2722</v>
      </c>
      <c r="G313" s="518">
        <v>44053</v>
      </c>
      <c r="H313" s="537" t="s">
        <v>2907</v>
      </c>
      <c r="I313" s="22"/>
      <c r="J313" s="330"/>
      <c r="K313" s="522" t="s">
        <v>2907</v>
      </c>
      <c r="L313" s="148" t="s">
        <v>81</v>
      </c>
      <c r="M313" s="522" t="s">
        <v>2724</v>
      </c>
      <c r="N313" s="522" t="s">
        <v>2725</v>
      </c>
      <c r="O313" s="522" t="s">
        <v>2908</v>
      </c>
      <c r="P313" s="608" t="s">
        <v>2690</v>
      </c>
      <c r="Q313" s="643" t="s">
        <v>2909</v>
      </c>
      <c r="R313" s="517"/>
      <c r="S313" s="646">
        <v>1</v>
      </c>
      <c r="T313" s="197" t="s">
        <v>2727</v>
      </c>
      <c r="U313" s="148" t="s">
        <v>1311</v>
      </c>
      <c r="V313" s="197" t="s">
        <v>1312</v>
      </c>
      <c r="W313" s="687">
        <v>44075</v>
      </c>
      <c r="X313" s="687">
        <v>44135</v>
      </c>
      <c r="Y313" s="88"/>
      <c r="Z313" s="93"/>
      <c r="AA313" s="218">
        <f t="shared" si="30"/>
        <v>44135</v>
      </c>
      <c r="AB313" s="76"/>
      <c r="AC313" s="83"/>
      <c r="AD313" s="80"/>
      <c r="AE313" s="85"/>
      <c r="AF313" s="83"/>
      <c r="AG313" s="83"/>
      <c r="AH313" s="83"/>
      <c r="AI313" s="80"/>
      <c r="AJ313" s="76"/>
      <c r="AK313" s="83"/>
      <c r="AL313" s="86"/>
      <c r="AM313" s="76"/>
      <c r="AN313" s="83"/>
      <c r="AO313" s="83"/>
      <c r="AP313" s="83"/>
      <c r="AQ313" s="80"/>
      <c r="AR313" s="76"/>
      <c r="AS313" s="83"/>
      <c r="AT313" s="80"/>
      <c r="AU313" s="85"/>
      <c r="AV313" s="83"/>
      <c r="AW313" s="83"/>
      <c r="AX313" s="83"/>
      <c r="AY313" s="80"/>
      <c r="AZ313" s="85"/>
      <c r="BA313" s="83"/>
      <c r="BB313" s="86"/>
      <c r="BC313" s="76"/>
      <c r="BD313" s="83"/>
      <c r="BE313" s="83"/>
      <c r="BF313" s="83"/>
      <c r="BG313" s="80"/>
      <c r="BH313" s="87"/>
      <c r="BI313" s="88"/>
      <c r="BJ313" s="93"/>
      <c r="BK313" s="83"/>
      <c r="BL313" s="91"/>
      <c r="BM313" s="92"/>
      <c r="BN313" s="93"/>
      <c r="BO313" s="86"/>
    </row>
    <row r="314" spans="2:67" s="21" customFormat="1" ht="38.25" customHeight="1">
      <c r="B314" s="22"/>
      <c r="C314" s="55">
        <f t="shared" si="29"/>
        <v>308</v>
      </c>
      <c r="D314" s="148" t="s">
        <v>78</v>
      </c>
      <c r="E314" s="197">
        <v>2020</v>
      </c>
      <c r="F314" s="694" t="s">
        <v>2722</v>
      </c>
      <c r="G314" s="518">
        <v>44053</v>
      </c>
      <c r="H314" s="537" t="s">
        <v>2910</v>
      </c>
      <c r="I314" s="22"/>
      <c r="J314" s="330"/>
      <c r="K314" s="522" t="s">
        <v>2910</v>
      </c>
      <c r="L314" s="148" t="s">
        <v>81</v>
      </c>
      <c r="M314" s="522" t="s">
        <v>2911</v>
      </c>
      <c r="N314" s="522" t="s">
        <v>2911</v>
      </c>
      <c r="O314" s="522" t="s">
        <v>2912</v>
      </c>
      <c r="P314" s="608" t="s">
        <v>2690</v>
      </c>
      <c r="Q314" s="643" t="s">
        <v>2913</v>
      </c>
      <c r="R314" s="517"/>
      <c r="S314" s="197">
        <v>1</v>
      </c>
      <c r="T314" s="197" t="s">
        <v>2914</v>
      </c>
      <c r="U314" s="148" t="s">
        <v>1022</v>
      </c>
      <c r="V314" s="197" t="s">
        <v>2892</v>
      </c>
      <c r="W314" s="668">
        <v>44075</v>
      </c>
      <c r="X314" s="668">
        <v>44150</v>
      </c>
      <c r="Y314" s="88"/>
      <c r="Z314" s="93"/>
      <c r="AA314" s="218">
        <f t="shared" si="30"/>
        <v>44150</v>
      </c>
      <c r="AB314" s="76"/>
      <c r="AC314" s="83"/>
      <c r="AD314" s="80"/>
      <c r="AE314" s="85"/>
      <c r="AF314" s="83"/>
      <c r="AG314" s="83"/>
      <c r="AH314" s="83"/>
      <c r="AI314" s="80"/>
      <c r="AJ314" s="76"/>
      <c r="AK314" s="83"/>
      <c r="AL314" s="86"/>
      <c r="AM314" s="76"/>
      <c r="AN314" s="83"/>
      <c r="AO314" s="83"/>
      <c r="AP314" s="83"/>
      <c r="AQ314" s="80"/>
      <c r="AR314" s="76"/>
      <c r="AS314" s="83"/>
      <c r="AT314" s="80"/>
      <c r="AU314" s="85"/>
      <c r="AV314" s="83"/>
      <c r="AW314" s="83"/>
      <c r="AX314" s="83"/>
      <c r="AY314" s="80"/>
      <c r="AZ314" s="85"/>
      <c r="BA314" s="83"/>
      <c r="BB314" s="86"/>
      <c r="BC314" s="76"/>
      <c r="BD314" s="83"/>
      <c r="BE314" s="83"/>
      <c r="BF314" s="83"/>
      <c r="BG314" s="80"/>
      <c r="BH314" s="87"/>
      <c r="BI314" s="88"/>
      <c r="BJ314" s="93"/>
      <c r="BK314" s="83"/>
      <c r="BL314" s="91"/>
      <c r="BM314" s="92"/>
      <c r="BN314" s="93"/>
      <c r="BO314" s="86"/>
    </row>
    <row r="315" spans="2:67" s="21" customFormat="1" ht="38.25" customHeight="1">
      <c r="B315" s="22"/>
      <c r="C315" s="55">
        <f t="shared" si="29"/>
        <v>309</v>
      </c>
      <c r="D315" s="148" t="s">
        <v>78</v>
      </c>
      <c r="E315" s="197">
        <v>2020</v>
      </c>
      <c r="F315" s="708" t="s">
        <v>2722</v>
      </c>
      <c r="G315" s="519">
        <v>44053</v>
      </c>
      <c r="H315" s="537" t="s">
        <v>3127</v>
      </c>
      <c r="I315" s="22"/>
      <c r="J315" s="330"/>
      <c r="K315" s="522" t="s">
        <v>3127</v>
      </c>
      <c r="L315" s="148" t="s">
        <v>81</v>
      </c>
      <c r="M315" s="522" t="s">
        <v>3128</v>
      </c>
      <c r="N315" s="522" t="s">
        <v>3129</v>
      </c>
      <c r="O315" s="522" t="s">
        <v>2915</v>
      </c>
      <c r="P315" s="608" t="s">
        <v>2690</v>
      </c>
      <c r="Q315" s="522" t="s">
        <v>2916</v>
      </c>
      <c r="R315" s="520"/>
      <c r="S315" s="197">
        <v>1</v>
      </c>
      <c r="T315" s="197" t="s">
        <v>2917</v>
      </c>
      <c r="U315" s="148" t="s">
        <v>1022</v>
      </c>
      <c r="V315" s="197" t="s">
        <v>2860</v>
      </c>
      <c r="W315" s="668">
        <v>44075</v>
      </c>
      <c r="X315" s="668">
        <v>44135</v>
      </c>
      <c r="Y315" s="88"/>
      <c r="Z315" s="93"/>
      <c r="AA315" s="218">
        <f t="shared" si="30"/>
        <v>44135</v>
      </c>
      <c r="AB315" s="76"/>
      <c r="AC315" s="83"/>
      <c r="AD315" s="80"/>
      <c r="AE315" s="85"/>
      <c r="AF315" s="83"/>
      <c r="AG315" s="83"/>
      <c r="AH315" s="83"/>
      <c r="AI315" s="80"/>
      <c r="AJ315" s="76"/>
      <c r="AK315" s="83"/>
      <c r="AL315" s="86"/>
      <c r="AM315" s="76"/>
      <c r="AN315" s="83"/>
      <c r="AO315" s="83"/>
      <c r="AP315" s="83"/>
      <c r="AQ315" s="80"/>
      <c r="AR315" s="76"/>
      <c r="AS315" s="83"/>
      <c r="AT315" s="80"/>
      <c r="AU315" s="85"/>
      <c r="AV315" s="83"/>
      <c r="AW315" s="83"/>
      <c r="AX315" s="83"/>
      <c r="AY315" s="80"/>
      <c r="AZ315" s="85"/>
      <c r="BA315" s="83"/>
      <c r="BB315" s="86"/>
      <c r="BC315" s="76"/>
      <c r="BD315" s="83"/>
      <c r="BE315" s="83"/>
      <c r="BF315" s="83"/>
      <c r="BG315" s="80"/>
      <c r="BH315" s="87"/>
      <c r="BI315" s="88"/>
      <c r="BJ315" s="93"/>
      <c r="BK315" s="83"/>
      <c r="BL315" s="91"/>
      <c r="BM315" s="92"/>
      <c r="BN315" s="93"/>
      <c r="BO315" s="86"/>
    </row>
    <row r="316" spans="2:67" s="21" customFormat="1" ht="38.25" customHeight="1">
      <c r="B316" s="22"/>
      <c r="C316" s="55">
        <f t="shared" si="29"/>
        <v>310</v>
      </c>
      <c r="D316" s="148" t="s">
        <v>78</v>
      </c>
      <c r="E316" s="197">
        <v>2020</v>
      </c>
      <c r="F316" s="694" t="s">
        <v>2722</v>
      </c>
      <c r="G316" s="518">
        <v>44053</v>
      </c>
      <c r="H316" s="537" t="s">
        <v>2918</v>
      </c>
      <c r="I316" s="22"/>
      <c r="J316" s="330"/>
      <c r="K316" s="522" t="s">
        <v>2918</v>
      </c>
      <c r="L316" s="148" t="s">
        <v>81</v>
      </c>
      <c r="M316" s="522" t="s">
        <v>2919</v>
      </c>
      <c r="N316" s="522" t="s">
        <v>2919</v>
      </c>
      <c r="O316" s="522" t="s">
        <v>2920</v>
      </c>
      <c r="P316" s="608" t="s">
        <v>2690</v>
      </c>
      <c r="Q316" s="643" t="s">
        <v>2921</v>
      </c>
      <c r="R316" s="517"/>
      <c r="S316" s="197">
        <v>1</v>
      </c>
      <c r="T316" s="197" t="s">
        <v>2922</v>
      </c>
      <c r="U316" s="148" t="s">
        <v>614</v>
      </c>
      <c r="V316" s="197" t="s">
        <v>615</v>
      </c>
      <c r="W316" s="668">
        <v>44075</v>
      </c>
      <c r="X316" s="668">
        <v>44135</v>
      </c>
      <c r="Y316" s="88"/>
      <c r="Z316" s="93"/>
      <c r="AA316" s="218">
        <f t="shared" si="30"/>
        <v>44135</v>
      </c>
      <c r="AB316" s="76"/>
      <c r="AC316" s="83"/>
      <c r="AD316" s="80"/>
      <c r="AE316" s="85"/>
      <c r="AF316" s="83"/>
      <c r="AG316" s="83"/>
      <c r="AH316" s="83"/>
      <c r="AI316" s="80"/>
      <c r="AJ316" s="76"/>
      <c r="AK316" s="83"/>
      <c r="AL316" s="86"/>
      <c r="AM316" s="76"/>
      <c r="AN316" s="83"/>
      <c r="AO316" s="83"/>
      <c r="AP316" s="83"/>
      <c r="AQ316" s="80"/>
      <c r="AR316" s="76"/>
      <c r="AS316" s="83"/>
      <c r="AT316" s="80"/>
      <c r="AU316" s="85"/>
      <c r="AV316" s="83"/>
      <c r="AW316" s="83"/>
      <c r="AX316" s="83"/>
      <c r="AY316" s="80"/>
      <c r="AZ316" s="85"/>
      <c r="BA316" s="83"/>
      <c r="BB316" s="86"/>
      <c r="BC316" s="76"/>
      <c r="BD316" s="83"/>
      <c r="BE316" s="83"/>
      <c r="BF316" s="83"/>
      <c r="BG316" s="80"/>
      <c r="BH316" s="87"/>
      <c r="BI316" s="88"/>
      <c r="BJ316" s="93"/>
      <c r="BK316" s="83"/>
      <c r="BL316" s="91"/>
      <c r="BM316" s="92"/>
      <c r="BN316" s="93"/>
      <c r="BO316" s="86"/>
    </row>
    <row r="317" spans="2:67" s="21" customFormat="1" ht="38.25" customHeight="1">
      <c r="B317" s="22"/>
      <c r="C317" s="55">
        <f t="shared" si="29"/>
        <v>311</v>
      </c>
      <c r="D317" s="148" t="s">
        <v>78</v>
      </c>
      <c r="E317" s="197">
        <v>2020</v>
      </c>
      <c r="F317" s="694" t="s">
        <v>2722</v>
      </c>
      <c r="G317" s="518">
        <v>44053</v>
      </c>
      <c r="H317" s="537" t="s">
        <v>2923</v>
      </c>
      <c r="I317" s="22"/>
      <c r="J317" s="330"/>
      <c r="K317" s="522" t="s">
        <v>2923</v>
      </c>
      <c r="L317" s="148" t="s">
        <v>81</v>
      </c>
      <c r="M317" s="522" t="s">
        <v>2924</v>
      </c>
      <c r="N317" s="522" t="s">
        <v>2924</v>
      </c>
      <c r="O317" s="522" t="s">
        <v>2925</v>
      </c>
      <c r="P317" s="608" t="s">
        <v>2690</v>
      </c>
      <c r="Q317" s="643" t="s">
        <v>2926</v>
      </c>
      <c r="R317" s="517"/>
      <c r="S317" s="197">
        <v>1</v>
      </c>
      <c r="T317" s="197" t="s">
        <v>2927</v>
      </c>
      <c r="U317" s="148" t="s">
        <v>2859</v>
      </c>
      <c r="V317" s="197" t="s">
        <v>2860</v>
      </c>
      <c r="W317" s="668">
        <v>44075</v>
      </c>
      <c r="X317" s="668">
        <v>44196</v>
      </c>
      <c r="Y317" s="88"/>
      <c r="Z317" s="93"/>
      <c r="AA317" s="218">
        <f t="shared" si="30"/>
        <v>44196</v>
      </c>
      <c r="AB317" s="76"/>
      <c r="AC317" s="83"/>
      <c r="AD317" s="80"/>
      <c r="AE317" s="85"/>
      <c r="AF317" s="83"/>
      <c r="AG317" s="83"/>
      <c r="AH317" s="83"/>
      <c r="AI317" s="80"/>
      <c r="AJ317" s="76"/>
      <c r="AK317" s="83"/>
      <c r="AL317" s="86"/>
      <c r="AM317" s="76"/>
      <c r="AN317" s="83"/>
      <c r="AO317" s="83"/>
      <c r="AP317" s="83"/>
      <c r="AQ317" s="80"/>
      <c r="AR317" s="76"/>
      <c r="AS317" s="83"/>
      <c r="AT317" s="80"/>
      <c r="AU317" s="85"/>
      <c r="AV317" s="83"/>
      <c r="AW317" s="83"/>
      <c r="AX317" s="83"/>
      <c r="AY317" s="80"/>
      <c r="AZ317" s="85"/>
      <c r="BA317" s="83"/>
      <c r="BB317" s="86"/>
      <c r="BC317" s="76"/>
      <c r="BD317" s="83"/>
      <c r="BE317" s="83"/>
      <c r="BF317" s="83"/>
      <c r="BG317" s="80"/>
      <c r="BH317" s="87"/>
      <c r="BI317" s="88"/>
      <c r="BJ317" s="93"/>
      <c r="BK317" s="83"/>
      <c r="BL317" s="91"/>
      <c r="BM317" s="92"/>
      <c r="BN317" s="93"/>
      <c r="BO317" s="86"/>
    </row>
    <row r="318" spans="2:67" s="21" customFormat="1" ht="38.25" customHeight="1">
      <c r="B318" s="22"/>
      <c r="C318" s="55">
        <f t="shared" si="29"/>
        <v>312</v>
      </c>
      <c r="D318" s="148" t="s">
        <v>78</v>
      </c>
      <c r="E318" s="197">
        <v>2020</v>
      </c>
      <c r="F318" s="694" t="s">
        <v>2722</v>
      </c>
      <c r="G318" s="518">
        <v>44053</v>
      </c>
      <c r="H318" s="537" t="s">
        <v>2928</v>
      </c>
      <c r="I318" s="22"/>
      <c r="J318" s="330"/>
      <c r="K318" s="522" t="s">
        <v>2928</v>
      </c>
      <c r="L318" s="148" t="s">
        <v>81</v>
      </c>
      <c r="M318" s="522" t="s">
        <v>2929</v>
      </c>
      <c r="N318" s="522" t="s">
        <v>2929</v>
      </c>
      <c r="O318" s="522" t="s">
        <v>2930</v>
      </c>
      <c r="P318" s="608" t="s">
        <v>2690</v>
      </c>
      <c r="Q318" s="643" t="s">
        <v>2931</v>
      </c>
      <c r="R318" s="517"/>
      <c r="S318" s="523">
        <v>1</v>
      </c>
      <c r="T318" s="197" t="s">
        <v>2932</v>
      </c>
      <c r="U318" s="148" t="s">
        <v>1752</v>
      </c>
      <c r="V318" s="197" t="s">
        <v>615</v>
      </c>
      <c r="W318" s="668">
        <v>44075</v>
      </c>
      <c r="X318" s="668">
        <v>44196</v>
      </c>
      <c r="Y318" s="88"/>
      <c r="Z318" s="93"/>
      <c r="AA318" s="218">
        <f t="shared" si="30"/>
        <v>44196</v>
      </c>
      <c r="AB318" s="76"/>
      <c r="AC318" s="83"/>
      <c r="AD318" s="80"/>
      <c r="AE318" s="85"/>
      <c r="AF318" s="83"/>
      <c r="AG318" s="83"/>
      <c r="AH318" s="83"/>
      <c r="AI318" s="80"/>
      <c r="AJ318" s="76"/>
      <c r="AK318" s="83"/>
      <c r="AL318" s="86"/>
      <c r="AM318" s="76"/>
      <c r="AN318" s="83"/>
      <c r="AO318" s="83"/>
      <c r="AP318" s="83"/>
      <c r="AQ318" s="80"/>
      <c r="AR318" s="76"/>
      <c r="AS318" s="83"/>
      <c r="AT318" s="80"/>
      <c r="AU318" s="85"/>
      <c r="AV318" s="83"/>
      <c r="AW318" s="83"/>
      <c r="AX318" s="83"/>
      <c r="AY318" s="80"/>
      <c r="AZ318" s="85"/>
      <c r="BA318" s="83"/>
      <c r="BB318" s="86"/>
      <c r="BC318" s="76"/>
      <c r="BD318" s="83"/>
      <c r="BE318" s="83"/>
      <c r="BF318" s="83"/>
      <c r="BG318" s="80"/>
      <c r="BH318" s="87"/>
      <c r="BI318" s="88"/>
      <c r="BJ318" s="93"/>
      <c r="BK318" s="83"/>
      <c r="BL318" s="91"/>
      <c r="BM318" s="92"/>
      <c r="BN318" s="93"/>
      <c r="BO318" s="86"/>
    </row>
    <row r="319" spans="2:67" s="21" customFormat="1" ht="38.25" customHeight="1">
      <c r="B319" s="22"/>
      <c r="C319" s="55">
        <f t="shared" si="29"/>
        <v>313</v>
      </c>
      <c r="D319" s="148" t="s">
        <v>78</v>
      </c>
      <c r="E319" s="197">
        <v>2020</v>
      </c>
      <c r="F319" s="694" t="s">
        <v>2722</v>
      </c>
      <c r="G319" s="518">
        <v>44053</v>
      </c>
      <c r="H319" s="537" t="s">
        <v>2933</v>
      </c>
      <c r="I319" s="22"/>
      <c r="J319" s="330"/>
      <c r="K319" s="522" t="s">
        <v>2933</v>
      </c>
      <c r="L319" s="148" t="s">
        <v>81</v>
      </c>
      <c r="M319" s="522" t="s">
        <v>2934</v>
      </c>
      <c r="N319" s="522" t="s">
        <v>2934</v>
      </c>
      <c r="O319" s="522" t="s">
        <v>2935</v>
      </c>
      <c r="P319" s="608" t="s">
        <v>2690</v>
      </c>
      <c r="Q319" s="643" t="s">
        <v>2936</v>
      </c>
      <c r="R319" s="517"/>
      <c r="S319" s="197">
        <v>2</v>
      </c>
      <c r="T319" s="197" t="s">
        <v>2937</v>
      </c>
      <c r="U319" s="148" t="s">
        <v>2859</v>
      </c>
      <c r="V319" s="197" t="s">
        <v>2860</v>
      </c>
      <c r="W319" s="668">
        <v>44075</v>
      </c>
      <c r="X319" s="668">
        <v>44196</v>
      </c>
      <c r="Y319" s="88"/>
      <c r="Z319" s="93"/>
      <c r="AA319" s="218">
        <f t="shared" si="30"/>
        <v>44196</v>
      </c>
      <c r="AB319" s="76"/>
      <c r="AC319" s="83"/>
      <c r="AD319" s="80"/>
      <c r="AE319" s="85"/>
      <c r="AF319" s="83"/>
      <c r="AG319" s="83"/>
      <c r="AH319" s="83"/>
      <c r="AI319" s="80"/>
      <c r="AJ319" s="76"/>
      <c r="AK319" s="83"/>
      <c r="AL319" s="86"/>
      <c r="AM319" s="76"/>
      <c r="AN319" s="83"/>
      <c r="AO319" s="83"/>
      <c r="AP319" s="83"/>
      <c r="AQ319" s="80"/>
      <c r="AR319" s="76"/>
      <c r="AS319" s="83"/>
      <c r="AT319" s="80"/>
      <c r="AU319" s="85"/>
      <c r="AV319" s="83"/>
      <c r="AW319" s="83"/>
      <c r="AX319" s="83"/>
      <c r="AY319" s="80"/>
      <c r="AZ319" s="85"/>
      <c r="BA319" s="83"/>
      <c r="BB319" s="86"/>
      <c r="BC319" s="76"/>
      <c r="BD319" s="83"/>
      <c r="BE319" s="83"/>
      <c r="BF319" s="83"/>
      <c r="BG319" s="80"/>
      <c r="BH319" s="87"/>
      <c r="BI319" s="88"/>
      <c r="BJ319" s="93"/>
      <c r="BK319" s="83"/>
      <c r="BL319" s="91"/>
      <c r="BM319" s="92"/>
      <c r="BN319" s="93"/>
      <c r="BO319" s="86"/>
    </row>
    <row r="320" spans="2:67" s="21" customFormat="1" ht="38.25" customHeight="1">
      <c r="B320" s="22"/>
      <c r="C320" s="55">
        <f t="shared" si="29"/>
        <v>314</v>
      </c>
      <c r="D320" s="148" t="s">
        <v>78</v>
      </c>
      <c r="E320" s="197">
        <v>2020</v>
      </c>
      <c r="F320" s="694" t="s">
        <v>2722</v>
      </c>
      <c r="G320" s="518">
        <v>44053</v>
      </c>
      <c r="H320" s="537" t="s">
        <v>2938</v>
      </c>
      <c r="I320" s="22"/>
      <c r="J320" s="330"/>
      <c r="K320" s="522" t="s">
        <v>2938</v>
      </c>
      <c r="L320" s="148" t="s">
        <v>81</v>
      </c>
      <c r="M320" s="522" t="s">
        <v>2939</v>
      </c>
      <c r="N320" s="522" t="s">
        <v>2940</v>
      </c>
      <c r="O320" s="522" t="s">
        <v>2941</v>
      </c>
      <c r="P320" s="608" t="s">
        <v>2690</v>
      </c>
      <c r="Q320" s="643" t="s">
        <v>2942</v>
      </c>
      <c r="R320" s="517"/>
      <c r="S320" s="523">
        <v>1</v>
      </c>
      <c r="T320" s="197" t="s">
        <v>2943</v>
      </c>
      <c r="U320" s="148" t="s">
        <v>614</v>
      </c>
      <c r="V320" s="197" t="s">
        <v>615</v>
      </c>
      <c r="W320" s="668">
        <v>44075</v>
      </c>
      <c r="X320" s="668">
        <v>44196</v>
      </c>
      <c r="Y320" s="88"/>
      <c r="Z320" s="93"/>
      <c r="AA320" s="218">
        <f t="shared" si="30"/>
        <v>44196</v>
      </c>
      <c r="AB320" s="76"/>
      <c r="AC320" s="83"/>
      <c r="AD320" s="80"/>
      <c r="AE320" s="85"/>
      <c r="AF320" s="83"/>
      <c r="AG320" s="83"/>
      <c r="AH320" s="83"/>
      <c r="AI320" s="80"/>
      <c r="AJ320" s="76"/>
      <c r="AK320" s="83"/>
      <c r="AL320" s="86"/>
      <c r="AM320" s="76"/>
      <c r="AN320" s="83"/>
      <c r="AO320" s="83"/>
      <c r="AP320" s="83"/>
      <c r="AQ320" s="80"/>
      <c r="AR320" s="76"/>
      <c r="AS320" s="83"/>
      <c r="AT320" s="80"/>
      <c r="AU320" s="85"/>
      <c r="AV320" s="83"/>
      <c r="AW320" s="83"/>
      <c r="AX320" s="83"/>
      <c r="AY320" s="80"/>
      <c r="AZ320" s="85"/>
      <c r="BA320" s="83"/>
      <c r="BB320" s="86"/>
      <c r="BC320" s="76"/>
      <c r="BD320" s="83"/>
      <c r="BE320" s="83"/>
      <c r="BF320" s="83"/>
      <c r="BG320" s="80"/>
      <c r="BH320" s="87"/>
      <c r="BI320" s="88"/>
      <c r="BJ320" s="93"/>
      <c r="BK320" s="83"/>
      <c r="BL320" s="91"/>
      <c r="BM320" s="92"/>
      <c r="BN320" s="93"/>
      <c r="BO320" s="86"/>
    </row>
    <row r="321" spans="2:67" s="21" customFormat="1" ht="38.25" customHeight="1">
      <c r="B321" s="22"/>
      <c r="C321" s="55">
        <f t="shared" si="29"/>
        <v>315</v>
      </c>
      <c r="D321" s="148" t="s">
        <v>78</v>
      </c>
      <c r="E321" s="197">
        <v>2020</v>
      </c>
      <c r="F321" s="694" t="s">
        <v>2722</v>
      </c>
      <c r="G321" s="518">
        <v>44053</v>
      </c>
      <c r="H321" s="537" t="s">
        <v>2944</v>
      </c>
      <c r="I321" s="22"/>
      <c r="J321" s="330"/>
      <c r="K321" s="522" t="s">
        <v>2944</v>
      </c>
      <c r="L321" s="148" t="s">
        <v>81</v>
      </c>
      <c r="M321" s="584" t="s">
        <v>2945</v>
      </c>
      <c r="N321" s="584" t="s">
        <v>2945</v>
      </c>
      <c r="O321" s="522" t="s">
        <v>2946</v>
      </c>
      <c r="P321" s="608" t="s">
        <v>2690</v>
      </c>
      <c r="Q321" s="643" t="s">
        <v>2947</v>
      </c>
      <c r="R321" s="517"/>
      <c r="S321" s="197">
        <v>1</v>
      </c>
      <c r="T321" s="197" t="s">
        <v>2948</v>
      </c>
      <c r="U321" s="148" t="s">
        <v>614</v>
      </c>
      <c r="V321" s="197" t="s">
        <v>615</v>
      </c>
      <c r="W321" s="668">
        <v>44075</v>
      </c>
      <c r="X321" s="668">
        <v>44119</v>
      </c>
      <c r="Y321" s="88"/>
      <c r="Z321" s="93"/>
      <c r="AA321" s="218">
        <f t="shared" si="30"/>
        <v>44119</v>
      </c>
      <c r="AB321" s="76"/>
      <c r="AC321" s="83"/>
      <c r="AD321" s="80"/>
      <c r="AE321" s="85"/>
      <c r="AF321" s="83"/>
      <c r="AG321" s="83"/>
      <c r="AH321" s="83"/>
      <c r="AI321" s="80"/>
      <c r="AJ321" s="76"/>
      <c r="AK321" s="83"/>
      <c r="AL321" s="86"/>
      <c r="AM321" s="76"/>
      <c r="AN321" s="83"/>
      <c r="AO321" s="83"/>
      <c r="AP321" s="83"/>
      <c r="AQ321" s="80"/>
      <c r="AR321" s="76"/>
      <c r="AS321" s="83"/>
      <c r="AT321" s="80"/>
      <c r="AU321" s="85"/>
      <c r="AV321" s="83"/>
      <c r="AW321" s="83"/>
      <c r="AX321" s="83"/>
      <c r="AY321" s="80"/>
      <c r="AZ321" s="85"/>
      <c r="BA321" s="83"/>
      <c r="BB321" s="86"/>
      <c r="BC321" s="76"/>
      <c r="BD321" s="83"/>
      <c r="BE321" s="83"/>
      <c r="BF321" s="83"/>
      <c r="BG321" s="80"/>
      <c r="BH321" s="87"/>
      <c r="BI321" s="88"/>
      <c r="BJ321" s="93"/>
      <c r="BK321" s="83"/>
      <c r="BL321" s="91"/>
      <c r="BM321" s="92"/>
      <c r="BN321" s="93"/>
      <c r="BO321" s="86"/>
    </row>
    <row r="322" spans="2:67" s="21" customFormat="1" ht="38.25" customHeight="1">
      <c r="B322" s="22"/>
      <c r="C322" s="55">
        <f t="shared" si="29"/>
        <v>316</v>
      </c>
      <c r="D322" s="148" t="s">
        <v>78</v>
      </c>
      <c r="E322" s="197">
        <v>2020</v>
      </c>
      <c r="F322" s="694" t="s">
        <v>2722</v>
      </c>
      <c r="G322" s="518">
        <v>44053</v>
      </c>
      <c r="H322" s="537" t="s">
        <v>2944</v>
      </c>
      <c r="I322" s="22"/>
      <c r="J322" s="330"/>
      <c r="K322" s="522" t="s">
        <v>2944</v>
      </c>
      <c r="L322" s="148" t="s">
        <v>81</v>
      </c>
      <c r="M322" s="584" t="s">
        <v>2949</v>
      </c>
      <c r="N322" s="584" t="s">
        <v>2949</v>
      </c>
      <c r="O322" s="522" t="s">
        <v>2946</v>
      </c>
      <c r="P322" s="608" t="s">
        <v>2690</v>
      </c>
      <c r="Q322" s="643" t="s">
        <v>2950</v>
      </c>
      <c r="R322" s="517"/>
      <c r="S322" s="523">
        <v>1</v>
      </c>
      <c r="T322" s="197" t="s">
        <v>2951</v>
      </c>
      <c r="U322" s="148" t="s">
        <v>2952</v>
      </c>
      <c r="V322" s="197" t="s">
        <v>2953</v>
      </c>
      <c r="W322" s="668">
        <v>44089</v>
      </c>
      <c r="X322" s="668">
        <v>44196</v>
      </c>
      <c r="Y322" s="88"/>
      <c r="Z322" s="93"/>
      <c r="AA322" s="218">
        <f t="shared" si="30"/>
        <v>44196</v>
      </c>
      <c r="AB322" s="76"/>
      <c r="AC322" s="83"/>
      <c r="AD322" s="80"/>
      <c r="AE322" s="85"/>
      <c r="AF322" s="83"/>
      <c r="AG322" s="83"/>
      <c r="AH322" s="83"/>
      <c r="AI322" s="80"/>
      <c r="AJ322" s="76"/>
      <c r="AK322" s="83"/>
      <c r="AL322" s="86"/>
      <c r="AM322" s="76"/>
      <c r="AN322" s="83"/>
      <c r="AO322" s="83"/>
      <c r="AP322" s="83"/>
      <c r="AQ322" s="80"/>
      <c r="AR322" s="76"/>
      <c r="AS322" s="83"/>
      <c r="AT322" s="80"/>
      <c r="AU322" s="85"/>
      <c r="AV322" s="83"/>
      <c r="AW322" s="83"/>
      <c r="AX322" s="83"/>
      <c r="AY322" s="80"/>
      <c r="AZ322" s="85"/>
      <c r="BA322" s="83"/>
      <c r="BB322" s="86"/>
      <c r="BC322" s="76"/>
      <c r="BD322" s="83"/>
      <c r="BE322" s="83"/>
      <c r="BF322" s="83"/>
      <c r="BG322" s="80"/>
      <c r="BH322" s="87"/>
      <c r="BI322" s="88"/>
      <c r="BJ322" s="93"/>
      <c r="BK322" s="83"/>
      <c r="BL322" s="91"/>
      <c r="BM322" s="92"/>
      <c r="BN322" s="93"/>
      <c r="BO322" s="86"/>
    </row>
    <row r="323" spans="2:67" s="21" customFormat="1" ht="38.25" customHeight="1">
      <c r="B323" s="22"/>
      <c r="C323" s="55">
        <f t="shared" si="29"/>
        <v>317</v>
      </c>
      <c r="D323" s="148" t="s">
        <v>78</v>
      </c>
      <c r="E323" s="197">
        <v>2020</v>
      </c>
      <c r="F323" s="694" t="s">
        <v>2722</v>
      </c>
      <c r="G323" s="518">
        <v>44053</v>
      </c>
      <c r="H323" s="537" t="s">
        <v>2954</v>
      </c>
      <c r="I323" s="22"/>
      <c r="J323" s="330"/>
      <c r="K323" s="522" t="s">
        <v>2954</v>
      </c>
      <c r="L323" s="148" t="s">
        <v>81</v>
      </c>
      <c r="M323" s="522" t="s">
        <v>2955</v>
      </c>
      <c r="N323" s="522" t="s">
        <v>2956</v>
      </c>
      <c r="O323" s="522" t="s">
        <v>2930</v>
      </c>
      <c r="P323" s="608" t="s">
        <v>2690</v>
      </c>
      <c r="Q323" s="643" t="s">
        <v>2957</v>
      </c>
      <c r="R323" s="517"/>
      <c r="S323" s="523">
        <v>1</v>
      </c>
      <c r="T323" s="197" t="s">
        <v>2958</v>
      </c>
      <c r="U323" s="148" t="s">
        <v>614</v>
      </c>
      <c r="V323" s="197" t="s">
        <v>615</v>
      </c>
      <c r="W323" s="668">
        <v>44075</v>
      </c>
      <c r="X323" s="668">
        <v>44196</v>
      </c>
      <c r="Y323" s="88"/>
      <c r="Z323" s="93"/>
      <c r="AA323" s="218">
        <f t="shared" si="30"/>
        <v>44196</v>
      </c>
      <c r="AB323" s="76"/>
      <c r="AC323" s="83"/>
      <c r="AD323" s="80"/>
      <c r="AE323" s="85"/>
      <c r="AF323" s="83"/>
      <c r="AG323" s="83"/>
      <c r="AH323" s="83"/>
      <c r="AI323" s="80"/>
      <c r="AJ323" s="76"/>
      <c r="AK323" s="83"/>
      <c r="AL323" s="86"/>
      <c r="AM323" s="76"/>
      <c r="AN323" s="83"/>
      <c r="AO323" s="83"/>
      <c r="AP323" s="83"/>
      <c r="AQ323" s="80"/>
      <c r="AR323" s="76"/>
      <c r="AS323" s="83"/>
      <c r="AT323" s="80"/>
      <c r="AU323" s="85"/>
      <c r="AV323" s="83"/>
      <c r="AW323" s="83"/>
      <c r="AX323" s="83"/>
      <c r="AY323" s="80"/>
      <c r="AZ323" s="85"/>
      <c r="BA323" s="83"/>
      <c r="BB323" s="86"/>
      <c r="BC323" s="76"/>
      <c r="BD323" s="83"/>
      <c r="BE323" s="83"/>
      <c r="BF323" s="83"/>
      <c r="BG323" s="80"/>
      <c r="BH323" s="87"/>
      <c r="BI323" s="88"/>
      <c r="BJ323" s="93"/>
      <c r="BK323" s="83"/>
      <c r="BL323" s="91"/>
      <c r="BM323" s="92"/>
      <c r="BN323" s="93"/>
      <c r="BO323" s="86"/>
    </row>
    <row r="324" spans="2:67" s="21" customFormat="1" ht="38.25" customHeight="1">
      <c r="B324" s="22"/>
      <c r="C324" s="55">
        <f t="shared" si="29"/>
        <v>318</v>
      </c>
      <c r="D324" s="167" t="s">
        <v>78</v>
      </c>
      <c r="E324" s="78">
        <v>2020</v>
      </c>
      <c r="F324" s="78" t="s">
        <v>2959</v>
      </c>
      <c r="G324" s="232">
        <v>44055</v>
      </c>
      <c r="H324" s="538" t="s">
        <v>2990</v>
      </c>
      <c r="I324" s="647" t="s">
        <v>81</v>
      </c>
      <c r="J324" s="330"/>
      <c r="K324" s="77" t="s">
        <v>2990</v>
      </c>
      <c r="L324" s="148" t="s">
        <v>81</v>
      </c>
      <c r="M324" s="108" t="s">
        <v>2991</v>
      </c>
      <c r="N324" s="239" t="s">
        <v>2992</v>
      </c>
      <c r="O324" s="144" t="s">
        <v>2993</v>
      </c>
      <c r="P324" s="167" t="s">
        <v>85</v>
      </c>
      <c r="Q324" s="108" t="s">
        <v>2995</v>
      </c>
      <c r="R324" s="89"/>
      <c r="S324" s="307">
        <v>1</v>
      </c>
      <c r="T324" s="527" t="s">
        <v>2996</v>
      </c>
      <c r="U324" s="167" t="s">
        <v>1311</v>
      </c>
      <c r="V324" s="176" t="s">
        <v>2965</v>
      </c>
      <c r="W324" s="674">
        <v>44013</v>
      </c>
      <c r="X324" s="674">
        <v>44165</v>
      </c>
      <c r="Y324" s="88"/>
      <c r="Z324" s="93"/>
      <c r="AA324" s="218">
        <f t="shared" si="30"/>
        <v>44165</v>
      </c>
      <c r="AB324" s="76"/>
      <c r="AC324" s="83"/>
      <c r="AD324" s="80"/>
      <c r="AE324" s="85"/>
      <c r="AF324" s="83"/>
      <c r="AG324" s="83"/>
      <c r="AH324" s="83"/>
      <c r="AI324" s="80"/>
      <c r="AJ324" s="76"/>
      <c r="AK324" s="83"/>
      <c r="AL324" s="86"/>
      <c r="AM324" s="76"/>
      <c r="AN324" s="83"/>
      <c r="AO324" s="83"/>
      <c r="AP324" s="83"/>
      <c r="AQ324" s="80"/>
      <c r="AR324" s="76"/>
      <c r="AS324" s="83"/>
      <c r="AT324" s="80"/>
      <c r="AU324" s="85"/>
      <c r="AV324" s="83"/>
      <c r="AW324" s="83"/>
      <c r="AX324" s="83"/>
      <c r="AY324" s="80"/>
      <c r="AZ324" s="85"/>
      <c r="BA324" s="83"/>
      <c r="BB324" s="86"/>
      <c r="BC324" s="76"/>
      <c r="BD324" s="83"/>
      <c r="BE324" s="83"/>
      <c r="BF324" s="83"/>
      <c r="BG324" s="80"/>
      <c r="BH324" s="87"/>
      <c r="BI324" s="88"/>
      <c r="BJ324" s="93"/>
      <c r="BK324" s="83"/>
      <c r="BL324" s="91"/>
      <c r="BM324" s="92"/>
      <c r="BN324" s="93"/>
      <c r="BO324" s="86"/>
    </row>
    <row r="325" spans="2:67" s="21" customFormat="1" ht="38.25" customHeight="1">
      <c r="B325" s="22"/>
      <c r="C325" s="55">
        <f t="shared" si="29"/>
        <v>319</v>
      </c>
      <c r="D325" s="167" t="s">
        <v>78</v>
      </c>
      <c r="E325" s="78">
        <v>2020</v>
      </c>
      <c r="F325" s="78" t="s">
        <v>2959</v>
      </c>
      <c r="G325" s="232">
        <v>44055</v>
      </c>
      <c r="H325" s="538" t="s">
        <v>2990</v>
      </c>
      <c r="I325" s="647" t="s">
        <v>81</v>
      </c>
      <c r="J325" s="330"/>
      <c r="K325" s="77" t="s">
        <v>2990</v>
      </c>
      <c r="L325" s="148" t="s">
        <v>81</v>
      </c>
      <c r="M325" s="108" t="s">
        <v>3130</v>
      </c>
      <c r="N325" s="239" t="s">
        <v>2994</v>
      </c>
      <c r="O325" s="144" t="s">
        <v>2993</v>
      </c>
      <c r="P325" s="167" t="s">
        <v>85</v>
      </c>
      <c r="Q325" s="108" t="s">
        <v>2997</v>
      </c>
      <c r="R325" s="89"/>
      <c r="S325" s="528">
        <v>1</v>
      </c>
      <c r="T325" s="527" t="s">
        <v>2998</v>
      </c>
      <c r="U325" s="167" t="s">
        <v>1311</v>
      </c>
      <c r="V325" s="176" t="s">
        <v>2965</v>
      </c>
      <c r="W325" s="674">
        <v>44013</v>
      </c>
      <c r="X325" s="674">
        <v>44165</v>
      </c>
      <c r="Y325" s="88"/>
      <c r="Z325" s="93"/>
      <c r="AA325" s="218">
        <f t="shared" si="30"/>
        <v>44165</v>
      </c>
      <c r="AB325" s="76"/>
      <c r="AC325" s="83"/>
      <c r="AD325" s="80"/>
      <c r="AE325" s="85"/>
      <c r="AF325" s="83"/>
      <c r="AG325" s="83"/>
      <c r="AH325" s="83"/>
      <c r="AI325" s="80"/>
      <c r="AJ325" s="76"/>
      <c r="AK325" s="83"/>
      <c r="AL325" s="86"/>
      <c r="AM325" s="76"/>
      <c r="AN325" s="83"/>
      <c r="AO325" s="83"/>
      <c r="AP325" s="83"/>
      <c r="AQ325" s="80"/>
      <c r="AR325" s="76"/>
      <c r="AS325" s="83"/>
      <c r="AT325" s="80"/>
      <c r="AU325" s="85"/>
      <c r="AV325" s="83"/>
      <c r="AW325" s="83"/>
      <c r="AX325" s="83"/>
      <c r="AY325" s="80"/>
      <c r="AZ325" s="85"/>
      <c r="BA325" s="83"/>
      <c r="BB325" s="86"/>
      <c r="BC325" s="76"/>
      <c r="BD325" s="83"/>
      <c r="BE325" s="83"/>
      <c r="BF325" s="83"/>
      <c r="BG325" s="80"/>
      <c r="BH325" s="87"/>
      <c r="BI325" s="88"/>
      <c r="BJ325" s="93"/>
      <c r="BK325" s="83"/>
      <c r="BL325" s="91"/>
      <c r="BM325" s="92"/>
      <c r="BN325" s="93"/>
      <c r="BO325" s="86"/>
    </row>
    <row r="326" spans="2:67" s="21" customFormat="1" ht="38.25" customHeight="1">
      <c r="B326" s="22"/>
      <c r="C326" s="55">
        <f t="shared" si="29"/>
        <v>320</v>
      </c>
      <c r="D326" s="167" t="s">
        <v>78</v>
      </c>
      <c r="E326" s="78">
        <v>2020</v>
      </c>
      <c r="F326" s="78" t="s">
        <v>2959</v>
      </c>
      <c r="G326" s="232">
        <v>44055</v>
      </c>
      <c r="H326" s="538" t="s">
        <v>2960</v>
      </c>
      <c r="I326" s="173" t="s">
        <v>81</v>
      </c>
      <c r="J326" s="330"/>
      <c r="K326" s="77" t="s">
        <v>2960</v>
      </c>
      <c r="L326" s="148" t="s">
        <v>81</v>
      </c>
      <c r="M326" s="226" t="s">
        <v>3131</v>
      </c>
      <c r="N326" s="226" t="s">
        <v>2961</v>
      </c>
      <c r="O326" s="237" t="s">
        <v>2962</v>
      </c>
      <c r="P326" s="88" t="s">
        <v>85</v>
      </c>
      <c r="Q326" s="237" t="s">
        <v>2999</v>
      </c>
      <c r="R326" s="89"/>
      <c r="S326" s="78">
        <v>1</v>
      </c>
      <c r="T326" s="78" t="s">
        <v>3000</v>
      </c>
      <c r="U326" s="167" t="s">
        <v>1311</v>
      </c>
      <c r="V326" s="176" t="s">
        <v>2965</v>
      </c>
      <c r="W326" s="674">
        <v>44013</v>
      </c>
      <c r="X326" s="674">
        <v>44165</v>
      </c>
      <c r="Y326" s="88"/>
      <c r="Z326" s="93"/>
      <c r="AA326" s="218">
        <f t="shared" si="30"/>
        <v>44165</v>
      </c>
      <c r="AB326" s="76"/>
      <c r="AC326" s="83"/>
      <c r="AD326" s="80"/>
      <c r="AE326" s="85"/>
      <c r="AF326" s="83"/>
      <c r="AG326" s="83"/>
      <c r="AH326" s="83"/>
      <c r="AI326" s="80"/>
      <c r="AJ326" s="76"/>
      <c r="AK326" s="83"/>
      <c r="AL326" s="86"/>
      <c r="AM326" s="76"/>
      <c r="AN326" s="83"/>
      <c r="AO326" s="83"/>
      <c r="AP326" s="83"/>
      <c r="AQ326" s="80"/>
      <c r="AR326" s="76"/>
      <c r="AS326" s="83"/>
      <c r="AT326" s="80"/>
      <c r="AU326" s="85"/>
      <c r="AV326" s="83"/>
      <c r="AW326" s="83"/>
      <c r="AX326" s="83"/>
      <c r="AY326" s="80"/>
      <c r="AZ326" s="85"/>
      <c r="BA326" s="83"/>
      <c r="BB326" s="86"/>
      <c r="BC326" s="76"/>
      <c r="BD326" s="83"/>
      <c r="BE326" s="83"/>
      <c r="BF326" s="83"/>
      <c r="BG326" s="80"/>
      <c r="BH326" s="87"/>
      <c r="BI326" s="88"/>
      <c r="BJ326" s="93"/>
      <c r="BK326" s="83"/>
      <c r="BL326" s="91"/>
      <c r="BM326" s="92"/>
      <c r="BN326" s="93"/>
      <c r="BO326" s="86"/>
    </row>
    <row r="327" spans="2:67" s="21" customFormat="1" ht="38.25" customHeight="1">
      <c r="B327" s="22"/>
      <c r="C327" s="540">
        <f t="shared" si="29"/>
        <v>321</v>
      </c>
      <c r="D327" s="167" t="s">
        <v>78</v>
      </c>
      <c r="E327" s="78">
        <v>2020</v>
      </c>
      <c r="F327" s="78" t="s">
        <v>2959</v>
      </c>
      <c r="G327" s="232">
        <v>44055</v>
      </c>
      <c r="H327" s="538" t="s">
        <v>2960</v>
      </c>
      <c r="I327" s="173" t="s">
        <v>81</v>
      </c>
      <c r="J327" s="330"/>
      <c r="K327" s="77" t="s">
        <v>2960</v>
      </c>
      <c r="L327" s="148" t="s">
        <v>81</v>
      </c>
      <c r="M327" s="226" t="s">
        <v>3131</v>
      </c>
      <c r="N327" s="226" t="s">
        <v>2961</v>
      </c>
      <c r="O327" s="237" t="s">
        <v>2962</v>
      </c>
      <c r="P327" s="88" t="s">
        <v>85</v>
      </c>
      <c r="Q327" s="237" t="s">
        <v>2963</v>
      </c>
      <c r="R327" s="89"/>
      <c r="S327" s="524">
        <v>1</v>
      </c>
      <c r="T327" s="78" t="s">
        <v>2964</v>
      </c>
      <c r="U327" s="167" t="s">
        <v>1311</v>
      </c>
      <c r="V327" s="176" t="s">
        <v>2965</v>
      </c>
      <c r="W327" s="674">
        <v>44013</v>
      </c>
      <c r="X327" s="674">
        <v>44165</v>
      </c>
      <c r="Y327" s="88"/>
      <c r="Z327" s="93"/>
      <c r="AA327" s="218">
        <f t="shared" si="30"/>
        <v>44165</v>
      </c>
      <c r="AB327" s="76"/>
      <c r="AC327" s="83"/>
      <c r="AD327" s="80"/>
      <c r="AE327" s="85"/>
      <c r="AF327" s="83"/>
      <c r="AG327" s="83"/>
      <c r="AH327" s="83"/>
      <c r="AI327" s="80"/>
      <c r="AJ327" s="76"/>
      <c r="AK327" s="83"/>
      <c r="AL327" s="86"/>
      <c r="AM327" s="76"/>
      <c r="AN327" s="83"/>
      <c r="AO327" s="83"/>
      <c r="AP327" s="83"/>
      <c r="AQ327" s="80"/>
      <c r="AR327" s="76"/>
      <c r="AS327" s="83"/>
      <c r="AT327" s="80"/>
      <c r="AU327" s="85"/>
      <c r="AV327" s="83"/>
      <c r="AW327" s="83"/>
      <c r="AX327" s="83"/>
      <c r="AY327" s="80"/>
      <c r="AZ327" s="85"/>
      <c r="BA327" s="83"/>
      <c r="BB327" s="86"/>
      <c r="BC327" s="76"/>
      <c r="BD327" s="83"/>
      <c r="BE327" s="83"/>
      <c r="BF327" s="83"/>
      <c r="BG327" s="80"/>
      <c r="BH327" s="87"/>
      <c r="BI327" s="88"/>
      <c r="BJ327" s="93"/>
      <c r="BK327" s="83"/>
      <c r="BL327" s="91"/>
      <c r="BM327" s="92"/>
      <c r="BN327" s="93"/>
      <c r="BO327" s="86"/>
    </row>
    <row r="328" spans="2:67" s="21" customFormat="1" ht="38.25" customHeight="1">
      <c r="B328" s="93"/>
      <c r="C328" s="57">
        <f t="shared" ref="C328:C351" si="31">1+C327</f>
        <v>322</v>
      </c>
      <c r="D328" s="167" t="s">
        <v>78</v>
      </c>
      <c r="E328" s="78">
        <v>2020</v>
      </c>
      <c r="F328" s="78" t="s">
        <v>2959</v>
      </c>
      <c r="G328" s="232">
        <v>44055</v>
      </c>
      <c r="H328" s="538" t="s">
        <v>2966</v>
      </c>
      <c r="I328" s="173" t="s">
        <v>81</v>
      </c>
      <c r="J328" s="330"/>
      <c r="K328" s="77" t="s">
        <v>2966</v>
      </c>
      <c r="L328" s="148" t="s">
        <v>81</v>
      </c>
      <c r="M328" s="648" t="s">
        <v>3132</v>
      </c>
      <c r="N328" s="237" t="s">
        <v>2967</v>
      </c>
      <c r="O328" s="144" t="s">
        <v>2968</v>
      </c>
      <c r="P328" s="88" t="s">
        <v>85</v>
      </c>
      <c r="Q328" s="179" t="s">
        <v>2969</v>
      </c>
      <c r="R328" s="525"/>
      <c r="S328" s="306">
        <v>100</v>
      </c>
      <c r="T328" s="78" t="s">
        <v>2970</v>
      </c>
      <c r="U328" s="167" t="s">
        <v>1311</v>
      </c>
      <c r="V328" s="176" t="s">
        <v>2965</v>
      </c>
      <c r="W328" s="674">
        <v>44013</v>
      </c>
      <c r="X328" s="674">
        <v>44104</v>
      </c>
      <c r="Y328" s="88"/>
      <c r="Z328" s="93"/>
      <c r="AA328" s="218">
        <f t="shared" si="30"/>
        <v>44104</v>
      </c>
      <c r="AB328" s="76"/>
      <c r="AC328" s="83"/>
      <c r="AD328" s="80"/>
      <c r="AE328" s="85"/>
      <c r="AF328" s="83"/>
      <c r="AG328" s="83"/>
      <c r="AH328" s="83"/>
      <c r="AI328" s="80"/>
      <c r="AJ328" s="76"/>
      <c r="AK328" s="83"/>
      <c r="AL328" s="86"/>
      <c r="AM328" s="76"/>
      <c r="AN328" s="83"/>
      <c r="AO328" s="83"/>
      <c r="AP328" s="83"/>
      <c r="AQ328" s="80"/>
      <c r="AR328" s="76"/>
      <c r="AS328" s="83"/>
      <c r="AT328" s="80"/>
      <c r="AU328" s="85"/>
      <c r="AV328" s="83"/>
      <c r="AW328" s="83"/>
      <c r="AX328" s="83"/>
      <c r="AY328" s="80"/>
      <c r="AZ328" s="85"/>
      <c r="BA328" s="83"/>
      <c r="BB328" s="86"/>
      <c r="BC328" s="76"/>
      <c r="BD328" s="83"/>
      <c r="BE328" s="83"/>
      <c r="BF328" s="83"/>
      <c r="BG328" s="80"/>
      <c r="BH328" s="87"/>
      <c r="BI328" s="88"/>
      <c r="BJ328" s="93"/>
      <c r="BK328" s="83"/>
      <c r="BL328" s="91"/>
      <c r="BM328" s="92"/>
      <c r="BN328" s="93"/>
      <c r="BO328" s="86"/>
    </row>
    <row r="329" spans="2:67" s="21" customFormat="1" ht="38.25" customHeight="1">
      <c r="B329" s="93"/>
      <c r="C329" s="57">
        <f t="shared" si="31"/>
        <v>323</v>
      </c>
      <c r="D329" s="167" t="s">
        <v>78</v>
      </c>
      <c r="E329" s="78">
        <v>2020</v>
      </c>
      <c r="F329" s="78" t="s">
        <v>2959</v>
      </c>
      <c r="G329" s="232">
        <v>44055</v>
      </c>
      <c r="H329" s="538" t="s">
        <v>2971</v>
      </c>
      <c r="I329" s="173" t="s">
        <v>81</v>
      </c>
      <c r="J329" s="330"/>
      <c r="K329" s="77" t="s">
        <v>2971</v>
      </c>
      <c r="L329" s="148" t="s">
        <v>81</v>
      </c>
      <c r="M329" s="144" t="s">
        <v>2972</v>
      </c>
      <c r="N329" s="144" t="s">
        <v>2973</v>
      </c>
      <c r="O329" s="144" t="s">
        <v>2974</v>
      </c>
      <c r="P329" s="88" t="s">
        <v>85</v>
      </c>
      <c r="Q329" s="108" t="s">
        <v>2975</v>
      </c>
      <c r="R329" s="83"/>
      <c r="S329" s="162">
        <v>1</v>
      </c>
      <c r="T329" s="78" t="s">
        <v>2976</v>
      </c>
      <c r="U329" s="167" t="s">
        <v>1311</v>
      </c>
      <c r="V329" s="176" t="s">
        <v>2965</v>
      </c>
      <c r="W329" s="674">
        <v>44013</v>
      </c>
      <c r="X329" s="674">
        <v>44104</v>
      </c>
      <c r="Y329" s="88"/>
      <c r="Z329" s="93"/>
      <c r="AA329" s="218">
        <f t="shared" si="30"/>
        <v>44104</v>
      </c>
      <c r="AB329" s="76"/>
      <c r="AC329" s="83"/>
      <c r="AD329" s="80"/>
      <c r="AE329" s="85"/>
      <c r="AF329" s="83"/>
      <c r="AG329" s="83"/>
      <c r="AH329" s="83"/>
      <c r="AI329" s="80"/>
      <c r="AJ329" s="76"/>
      <c r="AK329" s="83"/>
      <c r="AL329" s="86"/>
      <c r="AM329" s="76"/>
      <c r="AN329" s="83"/>
      <c r="AO329" s="83"/>
      <c r="AP329" s="83"/>
      <c r="AQ329" s="80"/>
      <c r="AR329" s="76"/>
      <c r="AS329" s="83"/>
      <c r="AT329" s="80"/>
      <c r="AU329" s="85"/>
      <c r="AV329" s="83"/>
      <c r="AW329" s="83"/>
      <c r="AX329" s="83"/>
      <c r="AY329" s="80"/>
      <c r="AZ329" s="85"/>
      <c r="BA329" s="83"/>
      <c r="BB329" s="86"/>
      <c r="BC329" s="76"/>
      <c r="BD329" s="83"/>
      <c r="BE329" s="83"/>
      <c r="BF329" s="83"/>
      <c r="BG329" s="80"/>
      <c r="BH329" s="87"/>
      <c r="BI329" s="88"/>
      <c r="BJ329" s="93"/>
      <c r="BK329" s="83"/>
      <c r="BL329" s="91"/>
      <c r="BM329" s="92"/>
      <c r="BN329" s="93"/>
      <c r="BO329" s="86"/>
    </row>
    <row r="330" spans="2:67" s="21" customFormat="1" ht="38.25" customHeight="1">
      <c r="B330" s="93"/>
      <c r="C330" s="705">
        <f t="shared" si="31"/>
        <v>324</v>
      </c>
      <c r="D330" s="167" t="s">
        <v>78</v>
      </c>
      <c r="E330" s="78">
        <v>2020</v>
      </c>
      <c r="F330" s="78" t="s">
        <v>2959</v>
      </c>
      <c r="G330" s="232">
        <v>44055</v>
      </c>
      <c r="H330" s="538" t="s">
        <v>2971</v>
      </c>
      <c r="I330" s="173" t="s">
        <v>81</v>
      </c>
      <c r="J330" s="330"/>
      <c r="K330" s="77" t="s">
        <v>2971</v>
      </c>
      <c r="L330" s="148" t="s">
        <v>81</v>
      </c>
      <c r="M330" s="144" t="s">
        <v>2977</v>
      </c>
      <c r="N330" s="144" t="s">
        <v>2973</v>
      </c>
      <c r="O330" s="144" t="s">
        <v>2974</v>
      </c>
      <c r="P330" s="88" t="s">
        <v>85</v>
      </c>
      <c r="Q330" s="108" t="s">
        <v>2978</v>
      </c>
      <c r="R330" s="83"/>
      <c r="S330" s="162">
        <v>1</v>
      </c>
      <c r="T330" s="78" t="s">
        <v>2979</v>
      </c>
      <c r="U330" s="167" t="s">
        <v>354</v>
      </c>
      <c r="V330" s="176" t="s">
        <v>2980</v>
      </c>
      <c r="W330" s="674">
        <v>44013</v>
      </c>
      <c r="X330" s="674">
        <v>44375</v>
      </c>
      <c r="Y330" s="88"/>
      <c r="Z330" s="93"/>
      <c r="AA330" s="218">
        <f t="shared" si="30"/>
        <v>44375</v>
      </c>
      <c r="AB330" s="76"/>
      <c r="AC330" s="83"/>
      <c r="AD330" s="80"/>
      <c r="AE330" s="85"/>
      <c r="AF330" s="83"/>
      <c r="AG330" s="83"/>
      <c r="AH330" s="83"/>
      <c r="AI330" s="80"/>
      <c r="AJ330" s="76"/>
      <c r="AK330" s="83"/>
      <c r="AL330" s="86"/>
      <c r="AM330" s="76"/>
      <c r="AN330" s="83"/>
      <c r="AO330" s="83"/>
      <c r="AP330" s="83"/>
      <c r="AQ330" s="80"/>
      <c r="AR330" s="76"/>
      <c r="AS330" s="83"/>
      <c r="AT330" s="80"/>
      <c r="AU330" s="85"/>
      <c r="AV330" s="83"/>
      <c r="AW330" s="83"/>
      <c r="AX330" s="83"/>
      <c r="AY330" s="80"/>
      <c r="AZ330" s="85"/>
      <c r="BA330" s="83"/>
      <c r="BB330" s="86"/>
      <c r="BC330" s="76"/>
      <c r="BD330" s="83"/>
      <c r="BE330" s="83"/>
      <c r="BF330" s="83"/>
      <c r="BG330" s="80"/>
      <c r="BH330" s="87"/>
      <c r="BI330" s="88"/>
      <c r="BJ330" s="93"/>
      <c r="BK330" s="83"/>
      <c r="BL330" s="91"/>
      <c r="BM330" s="92"/>
      <c r="BN330" s="93"/>
      <c r="BO330" s="86"/>
    </row>
    <row r="331" spans="2:67" s="21" customFormat="1" ht="38.25" customHeight="1">
      <c r="B331" s="93"/>
      <c r="C331" s="436">
        <f t="shared" si="31"/>
        <v>325</v>
      </c>
      <c r="D331" s="167" t="s">
        <v>78</v>
      </c>
      <c r="E331" s="78">
        <v>2020</v>
      </c>
      <c r="F331" s="78" t="s">
        <v>2959</v>
      </c>
      <c r="G331" s="232">
        <v>44055</v>
      </c>
      <c r="H331" s="538" t="s">
        <v>2981</v>
      </c>
      <c r="I331" s="173" t="s">
        <v>81</v>
      </c>
      <c r="J331" s="330"/>
      <c r="K331" s="77" t="s">
        <v>2981</v>
      </c>
      <c r="L331" s="148" t="s">
        <v>81</v>
      </c>
      <c r="M331" s="144" t="s">
        <v>3133</v>
      </c>
      <c r="N331" s="144" t="s">
        <v>2982</v>
      </c>
      <c r="O331" s="144"/>
      <c r="P331" s="88" t="s">
        <v>586</v>
      </c>
      <c r="Q331" s="81" t="s">
        <v>2983</v>
      </c>
      <c r="R331" s="83"/>
      <c r="S331" s="526">
        <v>1</v>
      </c>
      <c r="T331" s="89" t="s">
        <v>2984</v>
      </c>
      <c r="U331" s="167" t="s">
        <v>1311</v>
      </c>
      <c r="V331" s="176" t="s">
        <v>2965</v>
      </c>
      <c r="W331" s="689">
        <v>44067</v>
      </c>
      <c r="X331" s="689">
        <v>44165</v>
      </c>
      <c r="Y331" s="88"/>
      <c r="Z331" s="93"/>
      <c r="AA331" s="218">
        <f t="shared" ref="AA331:AA348" si="32">+X331</f>
        <v>44165</v>
      </c>
      <c r="AB331" s="76"/>
      <c r="AC331" s="83"/>
      <c r="AD331" s="80"/>
      <c r="AE331" s="85"/>
      <c r="AF331" s="83"/>
      <c r="AG331" s="83"/>
      <c r="AH331" s="83"/>
      <c r="AI331" s="80"/>
      <c r="AJ331" s="76"/>
      <c r="AK331" s="83"/>
      <c r="AL331" s="86"/>
      <c r="AM331" s="76"/>
      <c r="AN331" s="83"/>
      <c r="AO331" s="83"/>
      <c r="AP331" s="83"/>
      <c r="AQ331" s="80"/>
      <c r="AR331" s="76"/>
      <c r="AS331" s="83"/>
      <c r="AT331" s="80"/>
      <c r="AU331" s="85"/>
      <c r="AV331" s="83"/>
      <c r="AW331" s="83"/>
      <c r="AX331" s="83"/>
      <c r="AY331" s="80"/>
      <c r="AZ331" s="85"/>
      <c r="BA331" s="83"/>
      <c r="BB331" s="86"/>
      <c r="BC331" s="76"/>
      <c r="BD331" s="83"/>
      <c r="BE331" s="83"/>
      <c r="BF331" s="83"/>
      <c r="BG331" s="80"/>
      <c r="BH331" s="87"/>
      <c r="BI331" s="88"/>
      <c r="BJ331" s="93"/>
      <c r="BK331" s="83"/>
      <c r="BL331" s="91"/>
      <c r="BM331" s="92"/>
      <c r="BN331" s="93"/>
      <c r="BO331" s="86"/>
    </row>
    <row r="332" spans="2:67" s="21" customFormat="1" ht="38.25" customHeight="1">
      <c r="B332" s="93"/>
      <c r="C332" s="706">
        <f t="shared" si="31"/>
        <v>326</v>
      </c>
      <c r="D332" s="167" t="s">
        <v>78</v>
      </c>
      <c r="E332" s="78">
        <v>2020</v>
      </c>
      <c r="F332" s="78" t="s">
        <v>2959</v>
      </c>
      <c r="G332" s="232">
        <v>44055</v>
      </c>
      <c r="H332" s="538" t="s">
        <v>2985</v>
      </c>
      <c r="I332" s="173" t="s">
        <v>107</v>
      </c>
      <c r="J332" s="330"/>
      <c r="K332" s="77" t="s">
        <v>2985</v>
      </c>
      <c r="L332" s="148" t="s">
        <v>107</v>
      </c>
      <c r="M332" s="144" t="s">
        <v>3134</v>
      </c>
      <c r="N332" s="77" t="s">
        <v>2986</v>
      </c>
      <c r="O332" s="77" t="s">
        <v>2987</v>
      </c>
      <c r="P332" s="88" t="s">
        <v>586</v>
      </c>
      <c r="Q332" s="146" t="s">
        <v>2988</v>
      </c>
      <c r="R332" s="525"/>
      <c r="S332" s="307">
        <v>1</v>
      </c>
      <c r="T332" s="89" t="s">
        <v>2989</v>
      </c>
      <c r="U332" s="167" t="s">
        <v>1311</v>
      </c>
      <c r="V332" s="176" t="s">
        <v>2965</v>
      </c>
      <c r="W332" s="689">
        <v>44013</v>
      </c>
      <c r="X332" s="689">
        <v>44165</v>
      </c>
      <c r="Y332" s="88"/>
      <c r="Z332" s="93"/>
      <c r="AA332" s="218">
        <f t="shared" si="32"/>
        <v>44165</v>
      </c>
      <c r="AB332" s="76"/>
      <c r="AC332" s="83"/>
      <c r="AD332" s="80"/>
      <c r="AE332" s="85"/>
      <c r="AF332" s="83"/>
      <c r="AG332" s="83"/>
      <c r="AH332" s="83"/>
      <c r="AI332" s="80"/>
      <c r="AJ332" s="76"/>
      <c r="AK332" s="83"/>
      <c r="AL332" s="86"/>
      <c r="AM332" s="76"/>
      <c r="AN332" s="83"/>
      <c r="AO332" s="83"/>
      <c r="AP332" s="83"/>
      <c r="AQ332" s="80"/>
      <c r="AR332" s="76"/>
      <c r="AS332" s="83"/>
      <c r="AT332" s="80"/>
      <c r="AU332" s="85"/>
      <c r="AV332" s="83"/>
      <c r="AW332" s="83"/>
      <c r="AX332" s="83"/>
      <c r="AY332" s="80"/>
      <c r="AZ332" s="85"/>
      <c r="BA332" s="83"/>
      <c r="BB332" s="86"/>
      <c r="BC332" s="76"/>
      <c r="BD332" s="83"/>
      <c r="BE332" s="83"/>
      <c r="BF332" s="83"/>
      <c r="BG332" s="80"/>
      <c r="BH332" s="87"/>
      <c r="BI332" s="88"/>
      <c r="BJ332" s="93"/>
      <c r="BK332" s="83"/>
      <c r="BL332" s="91"/>
      <c r="BM332" s="92"/>
      <c r="BN332" s="93"/>
      <c r="BO332" s="86"/>
    </row>
    <row r="333" spans="2:67" s="21" customFormat="1" ht="38.25" customHeight="1">
      <c r="B333" s="93"/>
      <c r="C333" s="436">
        <f t="shared" si="31"/>
        <v>327</v>
      </c>
      <c r="D333" s="167" t="s">
        <v>78</v>
      </c>
      <c r="E333" s="649">
        <v>2020</v>
      </c>
      <c r="F333" s="659" t="s">
        <v>3001</v>
      </c>
      <c r="G333" s="232">
        <v>44057</v>
      </c>
      <c r="H333" s="539" t="s">
        <v>3002</v>
      </c>
      <c r="I333" s="22"/>
      <c r="J333" s="330"/>
      <c r="K333" s="529" t="s">
        <v>3002</v>
      </c>
      <c r="L333" s="650" t="s">
        <v>81</v>
      </c>
      <c r="M333" s="651" t="s">
        <v>3135</v>
      </c>
      <c r="N333" s="652" t="s">
        <v>3003</v>
      </c>
      <c r="O333" s="652" t="s">
        <v>3004</v>
      </c>
      <c r="P333" s="650" t="s">
        <v>85</v>
      </c>
      <c r="Q333" s="652" t="s">
        <v>3005</v>
      </c>
      <c r="R333" s="653"/>
      <c r="S333" s="143">
        <v>1</v>
      </c>
      <c r="T333" s="654" t="s">
        <v>3006</v>
      </c>
      <c r="U333" s="655" t="s">
        <v>788</v>
      </c>
      <c r="V333" s="654" t="s">
        <v>892</v>
      </c>
      <c r="W333" s="690">
        <v>44075</v>
      </c>
      <c r="X333" s="690">
        <v>44089</v>
      </c>
      <c r="Y333" s="88"/>
      <c r="Z333" s="93"/>
      <c r="AA333" s="218">
        <f t="shared" si="32"/>
        <v>44089</v>
      </c>
      <c r="AB333" s="76"/>
      <c r="AC333" s="83"/>
      <c r="AD333" s="80"/>
      <c r="AE333" s="85"/>
      <c r="AF333" s="83"/>
      <c r="AG333" s="83"/>
      <c r="AH333" s="83"/>
      <c r="AI333" s="80"/>
      <c r="AJ333" s="76"/>
      <c r="AK333" s="83"/>
      <c r="AL333" s="86"/>
      <c r="AM333" s="76"/>
      <c r="AN333" s="83"/>
      <c r="AO333" s="83"/>
      <c r="AP333" s="83"/>
      <c r="AQ333" s="80"/>
      <c r="AR333" s="76"/>
      <c r="AS333" s="83"/>
      <c r="AT333" s="80"/>
      <c r="AU333" s="85"/>
      <c r="AV333" s="83"/>
      <c r="AW333" s="83"/>
      <c r="AX333" s="83"/>
      <c r="AY333" s="80"/>
      <c r="AZ333" s="85"/>
      <c r="BA333" s="83"/>
      <c r="BB333" s="86"/>
      <c r="BC333" s="76"/>
      <c r="BD333" s="83"/>
      <c r="BE333" s="83"/>
      <c r="BF333" s="83"/>
      <c r="BG333" s="80"/>
      <c r="BH333" s="87"/>
      <c r="BI333" s="88"/>
      <c r="BJ333" s="93"/>
      <c r="BK333" s="83"/>
      <c r="BL333" s="91"/>
      <c r="BM333" s="92"/>
      <c r="BN333" s="93"/>
      <c r="BO333" s="86"/>
    </row>
    <row r="334" spans="2:67" s="21" customFormat="1" ht="38.25" customHeight="1">
      <c r="B334" s="93"/>
      <c r="C334" s="707">
        <f t="shared" si="31"/>
        <v>328</v>
      </c>
      <c r="D334" s="167" t="s">
        <v>78</v>
      </c>
      <c r="E334" s="649">
        <v>2020</v>
      </c>
      <c r="F334" s="659" t="s">
        <v>3001</v>
      </c>
      <c r="G334" s="232">
        <v>44057</v>
      </c>
      <c r="H334" s="539" t="s">
        <v>3002</v>
      </c>
      <c r="I334" s="22"/>
      <c r="J334" s="330"/>
      <c r="K334" s="529" t="s">
        <v>3002</v>
      </c>
      <c r="L334" s="650" t="s">
        <v>81</v>
      </c>
      <c r="M334" s="651" t="s">
        <v>3136</v>
      </c>
      <c r="N334" s="652" t="s">
        <v>3007</v>
      </c>
      <c r="O334" s="652" t="s">
        <v>3004</v>
      </c>
      <c r="P334" s="650" t="s">
        <v>85</v>
      </c>
      <c r="Q334" s="652" t="s">
        <v>3008</v>
      </c>
      <c r="R334" s="653"/>
      <c r="S334" s="656">
        <v>12</v>
      </c>
      <c r="T334" s="657" t="s">
        <v>3009</v>
      </c>
      <c r="U334" s="655" t="s">
        <v>788</v>
      </c>
      <c r="V334" s="654" t="s">
        <v>892</v>
      </c>
      <c r="W334" s="690">
        <v>44075</v>
      </c>
      <c r="X334" s="690">
        <v>44195</v>
      </c>
      <c r="Y334" s="88"/>
      <c r="Z334" s="93"/>
      <c r="AA334" s="218">
        <f t="shared" si="32"/>
        <v>44195</v>
      </c>
      <c r="AB334" s="76"/>
      <c r="AC334" s="83"/>
      <c r="AD334" s="80"/>
      <c r="AE334" s="85"/>
      <c r="AF334" s="83"/>
      <c r="AG334" s="83"/>
      <c r="AH334" s="83"/>
      <c r="AI334" s="80"/>
      <c r="AJ334" s="76"/>
      <c r="AK334" s="83"/>
      <c r="AL334" s="86"/>
      <c r="AM334" s="76"/>
      <c r="AN334" s="83"/>
      <c r="AO334" s="83"/>
      <c r="AP334" s="83"/>
      <c r="AQ334" s="80"/>
      <c r="AR334" s="76"/>
      <c r="AS334" s="83"/>
      <c r="AT334" s="80"/>
      <c r="AU334" s="85"/>
      <c r="AV334" s="83"/>
      <c r="AW334" s="83"/>
      <c r="AX334" s="83"/>
      <c r="AY334" s="80"/>
      <c r="AZ334" s="85"/>
      <c r="BA334" s="83"/>
      <c r="BB334" s="86"/>
      <c r="BC334" s="76"/>
      <c r="BD334" s="83"/>
      <c r="BE334" s="83"/>
      <c r="BF334" s="83"/>
      <c r="BG334" s="80"/>
      <c r="BH334" s="87"/>
      <c r="BI334" s="88"/>
      <c r="BJ334" s="93"/>
      <c r="BK334" s="83"/>
      <c r="BL334" s="91"/>
      <c r="BM334" s="92"/>
      <c r="BN334" s="93"/>
      <c r="BO334" s="86"/>
    </row>
    <row r="335" spans="2:67" s="21" customFormat="1" ht="38.25" customHeight="1">
      <c r="B335" s="93"/>
      <c r="C335" s="436">
        <f t="shared" si="31"/>
        <v>329</v>
      </c>
      <c r="D335" s="167" t="s">
        <v>78</v>
      </c>
      <c r="E335" s="649">
        <v>2020</v>
      </c>
      <c r="F335" s="659" t="s">
        <v>3001</v>
      </c>
      <c r="G335" s="232">
        <v>44057</v>
      </c>
      <c r="H335" s="539" t="s">
        <v>3010</v>
      </c>
      <c r="I335" s="22"/>
      <c r="J335" s="330"/>
      <c r="K335" s="529" t="s">
        <v>3010</v>
      </c>
      <c r="L335" s="650" t="s">
        <v>81</v>
      </c>
      <c r="M335" s="652" t="s">
        <v>3137</v>
      </c>
      <c r="N335" s="652" t="s">
        <v>3011</v>
      </c>
      <c r="O335" s="652" t="s">
        <v>3012</v>
      </c>
      <c r="P335" s="650" t="s">
        <v>85</v>
      </c>
      <c r="Q335" s="658" t="s">
        <v>3013</v>
      </c>
      <c r="R335" s="659"/>
      <c r="S335" s="656">
        <v>1</v>
      </c>
      <c r="T335" s="657" t="s">
        <v>3014</v>
      </c>
      <c r="U335" s="655" t="s">
        <v>788</v>
      </c>
      <c r="V335" s="654" t="s">
        <v>892</v>
      </c>
      <c r="W335" s="690">
        <v>44075</v>
      </c>
      <c r="X335" s="690">
        <v>44089</v>
      </c>
      <c r="Y335" s="88"/>
      <c r="Z335" s="93"/>
      <c r="AA335" s="218">
        <f t="shared" si="32"/>
        <v>44089</v>
      </c>
      <c r="AB335" s="76"/>
      <c r="AC335" s="83"/>
      <c r="AD335" s="80"/>
      <c r="AE335" s="85"/>
      <c r="AF335" s="83"/>
      <c r="AG335" s="83"/>
      <c r="AH335" s="83"/>
      <c r="AI335" s="80"/>
      <c r="AJ335" s="76"/>
      <c r="AK335" s="83"/>
      <c r="AL335" s="86"/>
      <c r="AM335" s="76"/>
      <c r="AN335" s="83"/>
      <c r="AO335" s="83"/>
      <c r="AP335" s="83"/>
      <c r="AQ335" s="80"/>
      <c r="AR335" s="76"/>
      <c r="AS335" s="83"/>
      <c r="AT335" s="80"/>
      <c r="AU335" s="85"/>
      <c r="AV335" s="83"/>
      <c r="AW335" s="83"/>
      <c r="AX335" s="83"/>
      <c r="AY335" s="80"/>
      <c r="AZ335" s="85"/>
      <c r="BA335" s="83"/>
      <c r="BB335" s="86"/>
      <c r="BC335" s="76"/>
      <c r="BD335" s="83"/>
      <c r="BE335" s="83"/>
      <c r="BF335" s="83"/>
      <c r="BG335" s="80"/>
      <c r="BH335" s="87"/>
      <c r="BI335" s="88"/>
      <c r="BJ335" s="93"/>
      <c r="BK335" s="83"/>
      <c r="BL335" s="91"/>
      <c r="BM335" s="92"/>
      <c r="BN335" s="93"/>
      <c r="BO335" s="86"/>
    </row>
    <row r="336" spans="2:67" s="21" customFormat="1" ht="38.25" customHeight="1">
      <c r="B336" s="93"/>
      <c r="C336" s="705">
        <f t="shared" si="31"/>
        <v>330</v>
      </c>
      <c r="D336" s="167" t="s">
        <v>78</v>
      </c>
      <c r="E336" s="649">
        <v>2020</v>
      </c>
      <c r="F336" s="659" t="s">
        <v>3001</v>
      </c>
      <c r="G336" s="232">
        <v>44057</v>
      </c>
      <c r="H336" s="539" t="s">
        <v>3015</v>
      </c>
      <c r="I336" s="22"/>
      <c r="J336" s="330"/>
      <c r="K336" s="529" t="s">
        <v>3015</v>
      </c>
      <c r="L336" s="650" t="s">
        <v>81</v>
      </c>
      <c r="M336" s="652" t="s">
        <v>3138</v>
      </c>
      <c r="N336" s="652" t="s">
        <v>3016</v>
      </c>
      <c r="O336" s="652" t="s">
        <v>3017</v>
      </c>
      <c r="P336" s="650" t="s">
        <v>85</v>
      </c>
      <c r="Q336" s="660" t="s">
        <v>3018</v>
      </c>
      <c r="R336" s="659"/>
      <c r="S336" s="84">
        <v>1</v>
      </c>
      <c r="T336" s="654" t="s">
        <v>3019</v>
      </c>
      <c r="U336" s="655" t="s">
        <v>1311</v>
      </c>
      <c r="V336" s="654" t="s">
        <v>3020</v>
      </c>
      <c r="W336" s="691">
        <v>44070</v>
      </c>
      <c r="X336" s="690">
        <v>44196</v>
      </c>
      <c r="Y336" s="88"/>
      <c r="Z336" s="93"/>
      <c r="AA336" s="218">
        <f t="shared" si="32"/>
        <v>44196</v>
      </c>
      <c r="AB336" s="76"/>
      <c r="AC336" s="83"/>
      <c r="AD336" s="80"/>
      <c r="AE336" s="85"/>
      <c r="AF336" s="83"/>
      <c r="AG336" s="83"/>
      <c r="AH336" s="83"/>
      <c r="AI336" s="80"/>
      <c r="AJ336" s="76"/>
      <c r="AK336" s="83"/>
      <c r="AL336" s="86"/>
      <c r="AM336" s="76"/>
      <c r="AN336" s="83"/>
      <c r="AO336" s="83"/>
      <c r="AP336" s="83"/>
      <c r="AQ336" s="80"/>
      <c r="AR336" s="76"/>
      <c r="AS336" s="83"/>
      <c r="AT336" s="80"/>
      <c r="AU336" s="85"/>
      <c r="AV336" s="83"/>
      <c r="AW336" s="83"/>
      <c r="AX336" s="83"/>
      <c r="AY336" s="80"/>
      <c r="AZ336" s="85"/>
      <c r="BA336" s="83"/>
      <c r="BB336" s="86"/>
      <c r="BC336" s="76"/>
      <c r="BD336" s="83"/>
      <c r="BE336" s="83"/>
      <c r="BF336" s="83"/>
      <c r="BG336" s="80"/>
      <c r="BH336" s="87"/>
      <c r="BI336" s="88"/>
      <c r="BJ336" s="93"/>
      <c r="BK336" s="83"/>
      <c r="BL336" s="91"/>
      <c r="BM336" s="92"/>
      <c r="BN336" s="93"/>
      <c r="BO336" s="86"/>
    </row>
    <row r="337" spans="2:67" s="21" customFormat="1" ht="38.25" customHeight="1">
      <c r="B337" s="93"/>
      <c r="C337" s="436">
        <f t="shared" si="31"/>
        <v>331</v>
      </c>
      <c r="D337" s="167" t="s">
        <v>78</v>
      </c>
      <c r="E337" s="649">
        <v>2020</v>
      </c>
      <c r="F337" s="659" t="s">
        <v>3001</v>
      </c>
      <c r="G337" s="232">
        <v>44057</v>
      </c>
      <c r="H337" s="539" t="s">
        <v>3015</v>
      </c>
      <c r="I337" s="22"/>
      <c r="J337" s="330"/>
      <c r="K337" s="529" t="s">
        <v>3015</v>
      </c>
      <c r="L337" s="650" t="s">
        <v>81</v>
      </c>
      <c r="M337" s="652" t="s">
        <v>3138</v>
      </c>
      <c r="N337" s="652" t="s">
        <v>3016</v>
      </c>
      <c r="O337" s="652" t="s">
        <v>3017</v>
      </c>
      <c r="P337" s="650" t="s">
        <v>85</v>
      </c>
      <c r="Q337" s="660" t="s">
        <v>3021</v>
      </c>
      <c r="R337" s="659"/>
      <c r="S337" s="84">
        <v>1</v>
      </c>
      <c r="T337" s="654" t="s">
        <v>3022</v>
      </c>
      <c r="U337" s="655" t="s">
        <v>776</v>
      </c>
      <c r="V337" s="654" t="s">
        <v>989</v>
      </c>
      <c r="W337" s="691">
        <v>44070</v>
      </c>
      <c r="X337" s="690">
        <v>44196</v>
      </c>
      <c r="Y337" s="88"/>
      <c r="Z337" s="93"/>
      <c r="AA337" s="218">
        <f t="shared" si="32"/>
        <v>44196</v>
      </c>
      <c r="AB337" s="76"/>
      <c r="AC337" s="83"/>
      <c r="AD337" s="80"/>
      <c r="AE337" s="85"/>
      <c r="AF337" s="83"/>
      <c r="AG337" s="83"/>
      <c r="AH337" s="83"/>
      <c r="AI337" s="80"/>
      <c r="AJ337" s="76"/>
      <c r="AK337" s="83"/>
      <c r="AL337" s="86"/>
      <c r="AM337" s="76"/>
      <c r="AN337" s="83"/>
      <c r="AO337" s="83"/>
      <c r="AP337" s="83"/>
      <c r="AQ337" s="80"/>
      <c r="AR337" s="76"/>
      <c r="AS337" s="83"/>
      <c r="AT337" s="80"/>
      <c r="AU337" s="85"/>
      <c r="AV337" s="83"/>
      <c r="AW337" s="83"/>
      <c r="AX337" s="83"/>
      <c r="AY337" s="80"/>
      <c r="AZ337" s="85"/>
      <c r="BA337" s="83"/>
      <c r="BB337" s="86"/>
      <c r="BC337" s="76"/>
      <c r="BD337" s="83"/>
      <c r="BE337" s="83"/>
      <c r="BF337" s="83"/>
      <c r="BG337" s="80"/>
      <c r="BH337" s="87"/>
      <c r="BI337" s="88"/>
      <c r="BJ337" s="93"/>
      <c r="BK337" s="83"/>
      <c r="BL337" s="91"/>
      <c r="BM337" s="92"/>
      <c r="BN337" s="93"/>
      <c r="BO337" s="86"/>
    </row>
    <row r="338" spans="2:67" s="21" customFormat="1" ht="38.25" customHeight="1">
      <c r="B338" s="93"/>
      <c r="C338" s="436">
        <f t="shared" si="31"/>
        <v>332</v>
      </c>
      <c r="D338" s="167" t="s">
        <v>78</v>
      </c>
      <c r="E338" s="649">
        <v>2020</v>
      </c>
      <c r="F338" s="659" t="s">
        <v>3001</v>
      </c>
      <c r="G338" s="232">
        <v>44057</v>
      </c>
      <c r="H338" s="539" t="s">
        <v>3023</v>
      </c>
      <c r="I338" s="22"/>
      <c r="J338" s="330"/>
      <c r="K338" s="529" t="s">
        <v>3023</v>
      </c>
      <c r="L338" s="650" t="s">
        <v>81</v>
      </c>
      <c r="M338" s="651" t="s">
        <v>3139</v>
      </c>
      <c r="N338" s="652" t="s">
        <v>3024</v>
      </c>
      <c r="O338" s="652" t="s">
        <v>3025</v>
      </c>
      <c r="P338" s="650" t="s">
        <v>85</v>
      </c>
      <c r="Q338" s="658" t="s">
        <v>3026</v>
      </c>
      <c r="R338" s="659"/>
      <c r="S338" s="661">
        <v>1</v>
      </c>
      <c r="T338" s="654" t="s">
        <v>3027</v>
      </c>
      <c r="U338" s="655" t="s">
        <v>653</v>
      </c>
      <c r="V338" s="654" t="s">
        <v>3028</v>
      </c>
      <c r="W338" s="691">
        <v>44075</v>
      </c>
      <c r="X338" s="690">
        <v>44134</v>
      </c>
      <c r="Y338" s="88"/>
      <c r="Z338" s="93"/>
      <c r="AA338" s="218">
        <f t="shared" si="32"/>
        <v>44134</v>
      </c>
      <c r="AB338" s="76"/>
      <c r="AC338" s="83"/>
      <c r="AD338" s="80"/>
      <c r="AE338" s="85"/>
      <c r="AF338" s="83"/>
      <c r="AG338" s="83"/>
      <c r="AH338" s="83"/>
      <c r="AI338" s="80"/>
      <c r="AJ338" s="76"/>
      <c r="AK338" s="83"/>
      <c r="AL338" s="86"/>
      <c r="AM338" s="76"/>
      <c r="AN338" s="83"/>
      <c r="AO338" s="83"/>
      <c r="AP338" s="83"/>
      <c r="AQ338" s="80"/>
      <c r="AR338" s="76"/>
      <c r="AS338" s="83"/>
      <c r="AT338" s="80"/>
      <c r="AU338" s="85"/>
      <c r="AV338" s="83"/>
      <c r="AW338" s="83"/>
      <c r="AX338" s="83"/>
      <c r="AY338" s="80"/>
      <c r="AZ338" s="85"/>
      <c r="BA338" s="83"/>
      <c r="BB338" s="86"/>
      <c r="BC338" s="76"/>
      <c r="BD338" s="83"/>
      <c r="BE338" s="83"/>
      <c r="BF338" s="83"/>
      <c r="BG338" s="80"/>
      <c r="BH338" s="87"/>
      <c r="BI338" s="88"/>
      <c r="BJ338" s="93"/>
      <c r="BK338" s="83"/>
      <c r="BL338" s="91"/>
      <c r="BM338" s="92"/>
      <c r="BN338" s="93"/>
      <c r="BO338" s="86"/>
    </row>
    <row r="339" spans="2:67" s="21" customFormat="1" ht="38.25" customHeight="1">
      <c r="B339" s="93"/>
      <c r="C339" s="706">
        <f t="shared" si="31"/>
        <v>333</v>
      </c>
      <c r="D339" s="167" t="s">
        <v>78</v>
      </c>
      <c r="E339" s="649">
        <v>2020</v>
      </c>
      <c r="F339" s="659" t="s">
        <v>3001</v>
      </c>
      <c r="G339" s="232">
        <v>44057</v>
      </c>
      <c r="H339" s="539" t="s">
        <v>3023</v>
      </c>
      <c r="I339" s="22"/>
      <c r="J339" s="330"/>
      <c r="K339" s="529" t="s">
        <v>3023</v>
      </c>
      <c r="L339" s="650" t="s">
        <v>81</v>
      </c>
      <c r="M339" s="651" t="s">
        <v>3139</v>
      </c>
      <c r="N339" s="652" t="s">
        <v>3024</v>
      </c>
      <c r="O339" s="652" t="s">
        <v>3025</v>
      </c>
      <c r="P339" s="650" t="s">
        <v>288</v>
      </c>
      <c r="Q339" s="660" t="s">
        <v>3029</v>
      </c>
      <c r="R339" s="659"/>
      <c r="S339" s="84">
        <v>1</v>
      </c>
      <c r="T339" s="654" t="s">
        <v>3030</v>
      </c>
      <c r="U339" s="655" t="s">
        <v>653</v>
      </c>
      <c r="V339" s="654" t="s">
        <v>3031</v>
      </c>
      <c r="W339" s="691">
        <v>44075</v>
      </c>
      <c r="X339" s="690">
        <v>44134</v>
      </c>
      <c r="Y339" s="88"/>
      <c r="Z339" s="93"/>
      <c r="AA339" s="218">
        <f t="shared" si="32"/>
        <v>44134</v>
      </c>
      <c r="AB339" s="76"/>
      <c r="AC339" s="83"/>
      <c r="AD339" s="80"/>
      <c r="AE339" s="85"/>
      <c r="AF339" s="83"/>
      <c r="AG339" s="83"/>
      <c r="AH339" s="83"/>
      <c r="AI339" s="80"/>
      <c r="AJ339" s="76"/>
      <c r="AK339" s="83"/>
      <c r="AL339" s="86"/>
      <c r="AM339" s="76"/>
      <c r="AN339" s="83"/>
      <c r="AO339" s="83"/>
      <c r="AP339" s="83"/>
      <c r="AQ339" s="80"/>
      <c r="AR339" s="76"/>
      <c r="AS339" s="83"/>
      <c r="AT339" s="80"/>
      <c r="AU339" s="85"/>
      <c r="AV339" s="83"/>
      <c r="AW339" s="83"/>
      <c r="AX339" s="83"/>
      <c r="AY339" s="80"/>
      <c r="AZ339" s="85"/>
      <c r="BA339" s="83"/>
      <c r="BB339" s="86"/>
      <c r="BC339" s="76"/>
      <c r="BD339" s="83"/>
      <c r="BE339" s="83"/>
      <c r="BF339" s="83"/>
      <c r="BG339" s="80"/>
      <c r="BH339" s="87"/>
      <c r="BI339" s="88"/>
      <c r="BJ339" s="93"/>
      <c r="BK339" s="83"/>
      <c r="BL339" s="91"/>
      <c r="BM339" s="92"/>
      <c r="BN339" s="93"/>
      <c r="BO339" s="86"/>
    </row>
    <row r="340" spans="2:67" s="21" customFormat="1" ht="38.25" customHeight="1">
      <c r="B340" s="93"/>
      <c r="C340" s="436">
        <f t="shared" si="31"/>
        <v>334</v>
      </c>
      <c r="D340" s="167" t="s">
        <v>78</v>
      </c>
      <c r="E340" s="649">
        <v>2020</v>
      </c>
      <c r="F340" s="659" t="s">
        <v>3001</v>
      </c>
      <c r="G340" s="232">
        <v>44057</v>
      </c>
      <c r="H340" s="539" t="s">
        <v>3032</v>
      </c>
      <c r="I340" s="22"/>
      <c r="J340" s="330"/>
      <c r="K340" s="529" t="s">
        <v>3032</v>
      </c>
      <c r="L340" s="650" t="s">
        <v>107</v>
      </c>
      <c r="M340" s="662" t="s">
        <v>3140</v>
      </c>
      <c r="N340" s="652" t="s">
        <v>3033</v>
      </c>
      <c r="O340" s="652" t="s">
        <v>3034</v>
      </c>
      <c r="P340" s="650" t="s">
        <v>85</v>
      </c>
      <c r="Q340" s="660" t="s">
        <v>3035</v>
      </c>
      <c r="R340" s="659"/>
      <c r="S340" s="661">
        <v>1</v>
      </c>
      <c r="T340" s="654" t="s">
        <v>3036</v>
      </c>
      <c r="U340" s="655" t="s">
        <v>1311</v>
      </c>
      <c r="V340" s="654" t="s">
        <v>3020</v>
      </c>
      <c r="W340" s="691">
        <v>44070</v>
      </c>
      <c r="X340" s="690">
        <v>44104</v>
      </c>
      <c r="Y340" s="88"/>
      <c r="Z340" s="93"/>
      <c r="AA340" s="218">
        <f t="shared" si="32"/>
        <v>44104</v>
      </c>
      <c r="AB340" s="76"/>
      <c r="AC340" s="83"/>
      <c r="AD340" s="80"/>
      <c r="AE340" s="85"/>
      <c r="AF340" s="83"/>
      <c r="AG340" s="83"/>
      <c r="AH340" s="83"/>
      <c r="AI340" s="80"/>
      <c r="AJ340" s="76"/>
      <c r="AK340" s="83"/>
      <c r="AL340" s="86"/>
      <c r="AM340" s="76"/>
      <c r="AN340" s="83"/>
      <c r="AO340" s="83"/>
      <c r="AP340" s="83"/>
      <c r="AQ340" s="80"/>
      <c r="AR340" s="76"/>
      <c r="AS340" s="83"/>
      <c r="AT340" s="80"/>
      <c r="AU340" s="85"/>
      <c r="AV340" s="83"/>
      <c r="AW340" s="83"/>
      <c r="AX340" s="83"/>
      <c r="AY340" s="80"/>
      <c r="AZ340" s="85"/>
      <c r="BA340" s="83"/>
      <c r="BB340" s="86"/>
      <c r="BC340" s="76"/>
      <c r="BD340" s="83"/>
      <c r="BE340" s="83"/>
      <c r="BF340" s="83"/>
      <c r="BG340" s="80"/>
      <c r="BH340" s="87"/>
      <c r="BI340" s="88"/>
      <c r="BJ340" s="93"/>
      <c r="BK340" s="83"/>
      <c r="BL340" s="91"/>
      <c r="BM340" s="92"/>
      <c r="BN340" s="93"/>
      <c r="BO340" s="86"/>
    </row>
    <row r="341" spans="2:67" s="21" customFormat="1" ht="38.25" customHeight="1">
      <c r="B341" s="93"/>
      <c r="C341" s="705">
        <f t="shared" si="31"/>
        <v>335</v>
      </c>
      <c r="D341" s="167" t="s">
        <v>78</v>
      </c>
      <c r="E341" s="649">
        <v>2020</v>
      </c>
      <c r="F341" s="659" t="s">
        <v>3001</v>
      </c>
      <c r="G341" s="232">
        <v>44057</v>
      </c>
      <c r="H341" s="539" t="s">
        <v>3032</v>
      </c>
      <c r="I341" s="22"/>
      <c r="J341" s="330"/>
      <c r="K341" s="529" t="s">
        <v>3032</v>
      </c>
      <c r="L341" s="650" t="s">
        <v>107</v>
      </c>
      <c r="M341" s="662" t="s">
        <v>3140</v>
      </c>
      <c r="N341" s="652" t="s">
        <v>3033</v>
      </c>
      <c r="O341" s="652" t="s">
        <v>3037</v>
      </c>
      <c r="P341" s="650" t="s">
        <v>85</v>
      </c>
      <c r="Q341" s="660" t="s">
        <v>3038</v>
      </c>
      <c r="R341" s="659"/>
      <c r="S341" s="273">
        <v>1</v>
      </c>
      <c r="T341" s="654" t="s">
        <v>3019</v>
      </c>
      <c r="U341" s="655" t="s">
        <v>1311</v>
      </c>
      <c r="V341" s="654" t="s">
        <v>3020</v>
      </c>
      <c r="W341" s="691">
        <v>44070</v>
      </c>
      <c r="X341" s="690">
        <v>44196</v>
      </c>
      <c r="Y341" s="88"/>
      <c r="Z341" s="93"/>
      <c r="AA341" s="218">
        <f t="shared" si="32"/>
        <v>44196</v>
      </c>
      <c r="AB341" s="76"/>
      <c r="AC341" s="83"/>
      <c r="AD341" s="80"/>
      <c r="AE341" s="85"/>
      <c r="AF341" s="83"/>
      <c r="AG341" s="83"/>
      <c r="AH341" s="83"/>
      <c r="AI341" s="80"/>
      <c r="AJ341" s="76"/>
      <c r="AK341" s="83"/>
      <c r="AL341" s="86"/>
      <c r="AM341" s="76"/>
      <c r="AN341" s="83"/>
      <c r="AO341" s="83"/>
      <c r="AP341" s="83"/>
      <c r="AQ341" s="80"/>
      <c r="AR341" s="76"/>
      <c r="AS341" s="83"/>
      <c r="AT341" s="80"/>
      <c r="AU341" s="85"/>
      <c r="AV341" s="83"/>
      <c r="AW341" s="83"/>
      <c r="AX341" s="83"/>
      <c r="AY341" s="80"/>
      <c r="AZ341" s="85"/>
      <c r="BA341" s="83"/>
      <c r="BB341" s="86"/>
      <c r="BC341" s="76"/>
      <c r="BD341" s="83"/>
      <c r="BE341" s="83"/>
      <c r="BF341" s="83"/>
      <c r="BG341" s="80"/>
      <c r="BH341" s="87"/>
      <c r="BI341" s="88"/>
      <c r="BJ341" s="93"/>
      <c r="BK341" s="83"/>
      <c r="BL341" s="91"/>
      <c r="BM341" s="92"/>
      <c r="BN341" s="93"/>
      <c r="BO341" s="86"/>
    </row>
    <row r="342" spans="2:67" s="21" customFormat="1" ht="38.25" customHeight="1">
      <c r="B342" s="93"/>
      <c r="C342" s="436">
        <f t="shared" si="31"/>
        <v>336</v>
      </c>
      <c r="D342" s="167" t="s">
        <v>78</v>
      </c>
      <c r="E342" s="649">
        <v>2020</v>
      </c>
      <c r="F342" s="659" t="s">
        <v>3001</v>
      </c>
      <c r="G342" s="232">
        <v>44057</v>
      </c>
      <c r="H342" s="539" t="s">
        <v>3032</v>
      </c>
      <c r="I342" s="22"/>
      <c r="J342" s="330"/>
      <c r="K342" s="529" t="s">
        <v>3032</v>
      </c>
      <c r="L342" s="650" t="s">
        <v>107</v>
      </c>
      <c r="M342" s="662" t="s">
        <v>3140</v>
      </c>
      <c r="N342" s="652" t="s">
        <v>3033</v>
      </c>
      <c r="O342" s="652" t="s">
        <v>3037</v>
      </c>
      <c r="P342" s="650" t="s">
        <v>85</v>
      </c>
      <c r="Q342" s="660" t="s">
        <v>3039</v>
      </c>
      <c r="R342" s="659"/>
      <c r="S342" s="273">
        <v>1</v>
      </c>
      <c r="T342" s="654" t="s">
        <v>3040</v>
      </c>
      <c r="U342" s="655" t="s">
        <v>1311</v>
      </c>
      <c r="V342" s="654" t="s">
        <v>3020</v>
      </c>
      <c r="W342" s="691">
        <v>44070</v>
      </c>
      <c r="X342" s="690">
        <v>44196</v>
      </c>
      <c r="Y342" s="88"/>
      <c r="Z342" s="93"/>
      <c r="AA342" s="218">
        <f t="shared" si="32"/>
        <v>44196</v>
      </c>
      <c r="AB342" s="76"/>
      <c r="AC342" s="83"/>
      <c r="AD342" s="80"/>
      <c r="AE342" s="85"/>
      <c r="AF342" s="83"/>
      <c r="AG342" s="83"/>
      <c r="AH342" s="83"/>
      <c r="AI342" s="80"/>
      <c r="AJ342" s="76"/>
      <c r="AK342" s="83"/>
      <c r="AL342" s="86"/>
      <c r="AM342" s="76"/>
      <c r="AN342" s="83"/>
      <c r="AO342" s="83"/>
      <c r="AP342" s="83"/>
      <c r="AQ342" s="80"/>
      <c r="AR342" s="76"/>
      <c r="AS342" s="83"/>
      <c r="AT342" s="80"/>
      <c r="AU342" s="85"/>
      <c r="AV342" s="83"/>
      <c r="AW342" s="83"/>
      <c r="AX342" s="83"/>
      <c r="AY342" s="80"/>
      <c r="AZ342" s="85"/>
      <c r="BA342" s="83"/>
      <c r="BB342" s="86"/>
      <c r="BC342" s="76"/>
      <c r="BD342" s="83"/>
      <c r="BE342" s="83"/>
      <c r="BF342" s="83"/>
      <c r="BG342" s="80"/>
      <c r="BH342" s="87"/>
      <c r="BI342" s="88"/>
      <c r="BJ342" s="93"/>
      <c r="BK342" s="83"/>
      <c r="BL342" s="91"/>
      <c r="BM342" s="92"/>
      <c r="BN342" s="93"/>
      <c r="BO342" s="86"/>
    </row>
    <row r="343" spans="2:67" s="21" customFormat="1" ht="38.25" customHeight="1">
      <c r="B343" s="93"/>
      <c r="C343" s="706">
        <f t="shared" si="31"/>
        <v>337</v>
      </c>
      <c r="D343" s="167" t="s">
        <v>78</v>
      </c>
      <c r="E343" s="649">
        <v>2020</v>
      </c>
      <c r="F343" s="659" t="s">
        <v>3001</v>
      </c>
      <c r="G343" s="232">
        <v>44057</v>
      </c>
      <c r="H343" s="539" t="s">
        <v>3032</v>
      </c>
      <c r="I343" s="22"/>
      <c r="J343" s="330"/>
      <c r="K343" s="529" t="s">
        <v>3032</v>
      </c>
      <c r="L343" s="650" t="s">
        <v>107</v>
      </c>
      <c r="M343" s="662" t="s">
        <v>3140</v>
      </c>
      <c r="N343" s="652" t="s">
        <v>3033</v>
      </c>
      <c r="O343" s="652" t="s">
        <v>3037</v>
      </c>
      <c r="P343" s="650" t="s">
        <v>85</v>
      </c>
      <c r="Q343" s="660" t="s">
        <v>3041</v>
      </c>
      <c r="R343" s="659"/>
      <c r="S343" s="273">
        <v>1</v>
      </c>
      <c r="T343" s="654" t="s">
        <v>3022</v>
      </c>
      <c r="U343" s="655" t="s">
        <v>776</v>
      </c>
      <c r="V343" s="654" t="s">
        <v>989</v>
      </c>
      <c r="W343" s="691">
        <v>44070</v>
      </c>
      <c r="X343" s="690">
        <v>44196</v>
      </c>
      <c r="Y343" s="88"/>
      <c r="Z343" s="93"/>
      <c r="AA343" s="218">
        <f t="shared" si="32"/>
        <v>44196</v>
      </c>
      <c r="AB343" s="76"/>
      <c r="AC343" s="83"/>
      <c r="AD343" s="80"/>
      <c r="AE343" s="85"/>
      <c r="AF343" s="83"/>
      <c r="AG343" s="83"/>
      <c r="AH343" s="83"/>
      <c r="AI343" s="80"/>
      <c r="AJ343" s="76"/>
      <c r="AK343" s="83"/>
      <c r="AL343" s="86"/>
      <c r="AM343" s="76"/>
      <c r="AN343" s="83"/>
      <c r="AO343" s="83"/>
      <c r="AP343" s="83"/>
      <c r="AQ343" s="80"/>
      <c r="AR343" s="76"/>
      <c r="AS343" s="83"/>
      <c r="AT343" s="80"/>
      <c r="AU343" s="85"/>
      <c r="AV343" s="83"/>
      <c r="AW343" s="83"/>
      <c r="AX343" s="83"/>
      <c r="AY343" s="80"/>
      <c r="AZ343" s="85"/>
      <c r="BA343" s="83"/>
      <c r="BB343" s="86"/>
      <c r="BC343" s="76"/>
      <c r="BD343" s="83"/>
      <c r="BE343" s="83"/>
      <c r="BF343" s="83"/>
      <c r="BG343" s="80"/>
      <c r="BH343" s="87"/>
      <c r="BI343" s="88"/>
      <c r="BJ343" s="93"/>
      <c r="BK343" s="83"/>
      <c r="BL343" s="91"/>
      <c r="BM343" s="92"/>
      <c r="BN343" s="93"/>
      <c r="BO343" s="86"/>
    </row>
    <row r="344" spans="2:67" s="21" customFormat="1" ht="38.25" customHeight="1">
      <c r="B344" s="93"/>
      <c r="C344" s="436">
        <f t="shared" si="31"/>
        <v>338</v>
      </c>
      <c r="D344" s="167" t="s">
        <v>78</v>
      </c>
      <c r="E344" s="649">
        <v>2020</v>
      </c>
      <c r="F344" s="659" t="s">
        <v>3001</v>
      </c>
      <c r="G344" s="232">
        <v>44057</v>
      </c>
      <c r="H344" s="539" t="s">
        <v>3042</v>
      </c>
      <c r="I344" s="22"/>
      <c r="J344" s="330"/>
      <c r="K344" s="529" t="s">
        <v>3042</v>
      </c>
      <c r="L344" s="650" t="s">
        <v>107</v>
      </c>
      <c r="M344" s="662" t="s">
        <v>3141</v>
      </c>
      <c r="N344" s="652" t="s">
        <v>3043</v>
      </c>
      <c r="O344" s="652" t="s">
        <v>3044</v>
      </c>
      <c r="P344" s="650" t="s">
        <v>85</v>
      </c>
      <c r="Q344" s="660" t="s">
        <v>3045</v>
      </c>
      <c r="R344" s="659"/>
      <c r="S344" s="273">
        <v>1</v>
      </c>
      <c r="T344" s="654" t="s">
        <v>3046</v>
      </c>
      <c r="U344" s="655" t="s">
        <v>1311</v>
      </c>
      <c r="V344" s="654" t="s">
        <v>3020</v>
      </c>
      <c r="W344" s="691">
        <v>44070</v>
      </c>
      <c r="X344" s="690">
        <v>44104</v>
      </c>
      <c r="Y344" s="88"/>
      <c r="Z344" s="93"/>
      <c r="AA344" s="218">
        <f t="shared" si="32"/>
        <v>44104</v>
      </c>
      <c r="AB344" s="76"/>
      <c r="AC344" s="83"/>
      <c r="AD344" s="80"/>
      <c r="AE344" s="85"/>
      <c r="AF344" s="83"/>
      <c r="AG344" s="83"/>
      <c r="AH344" s="83"/>
      <c r="AI344" s="80"/>
      <c r="AJ344" s="76"/>
      <c r="AK344" s="83"/>
      <c r="AL344" s="86"/>
      <c r="AM344" s="76"/>
      <c r="AN344" s="83"/>
      <c r="AO344" s="83"/>
      <c r="AP344" s="83"/>
      <c r="AQ344" s="80"/>
      <c r="AR344" s="76"/>
      <c r="AS344" s="83"/>
      <c r="AT344" s="80"/>
      <c r="AU344" s="85"/>
      <c r="AV344" s="83"/>
      <c r="AW344" s="83"/>
      <c r="AX344" s="83"/>
      <c r="AY344" s="80"/>
      <c r="AZ344" s="85"/>
      <c r="BA344" s="83"/>
      <c r="BB344" s="86"/>
      <c r="BC344" s="76"/>
      <c r="BD344" s="83"/>
      <c r="BE344" s="83"/>
      <c r="BF344" s="83"/>
      <c r="BG344" s="80"/>
      <c r="BH344" s="87"/>
      <c r="BI344" s="88"/>
      <c r="BJ344" s="93"/>
      <c r="BK344" s="83"/>
      <c r="BL344" s="91"/>
      <c r="BM344" s="92"/>
      <c r="BN344" s="93"/>
      <c r="BO344" s="86"/>
    </row>
    <row r="345" spans="2:67" s="21" customFormat="1" ht="38.25" customHeight="1">
      <c r="B345" s="93"/>
      <c r="C345" s="436">
        <f t="shared" si="31"/>
        <v>339</v>
      </c>
      <c r="D345" s="167" t="s">
        <v>78</v>
      </c>
      <c r="E345" s="649">
        <v>2020</v>
      </c>
      <c r="F345" s="659" t="s">
        <v>3001</v>
      </c>
      <c r="G345" s="232">
        <v>44057</v>
      </c>
      <c r="H345" s="539" t="s">
        <v>3042</v>
      </c>
      <c r="I345" s="22"/>
      <c r="J345" s="330"/>
      <c r="K345" s="529" t="s">
        <v>3042</v>
      </c>
      <c r="L345" s="650" t="s">
        <v>107</v>
      </c>
      <c r="M345" s="662" t="s">
        <v>3141</v>
      </c>
      <c r="N345" s="652" t="s">
        <v>3043</v>
      </c>
      <c r="O345" s="652" t="s">
        <v>3044</v>
      </c>
      <c r="P345" s="650" t="s">
        <v>586</v>
      </c>
      <c r="Q345" s="660" t="s">
        <v>3047</v>
      </c>
      <c r="R345" s="659"/>
      <c r="S345" s="663">
        <v>1</v>
      </c>
      <c r="T345" s="657" t="s">
        <v>3048</v>
      </c>
      <c r="U345" s="655" t="s">
        <v>1311</v>
      </c>
      <c r="V345" s="654" t="s">
        <v>3020</v>
      </c>
      <c r="W345" s="691">
        <v>44070</v>
      </c>
      <c r="X345" s="690">
        <v>44104</v>
      </c>
      <c r="Y345" s="88"/>
      <c r="Z345" s="93"/>
      <c r="AA345" s="218">
        <f t="shared" si="32"/>
        <v>44104</v>
      </c>
      <c r="AB345" s="76"/>
      <c r="AC345" s="83"/>
      <c r="AD345" s="80"/>
      <c r="AE345" s="85"/>
      <c r="AF345" s="83"/>
      <c r="AG345" s="83"/>
      <c r="AH345" s="83"/>
      <c r="AI345" s="80"/>
      <c r="AJ345" s="76"/>
      <c r="AK345" s="83"/>
      <c r="AL345" s="86"/>
      <c r="AM345" s="76"/>
      <c r="AN345" s="83"/>
      <c r="AO345" s="83"/>
      <c r="AP345" s="83"/>
      <c r="AQ345" s="80"/>
      <c r="AR345" s="76"/>
      <c r="AS345" s="83"/>
      <c r="AT345" s="80"/>
      <c r="AU345" s="85"/>
      <c r="AV345" s="83"/>
      <c r="AW345" s="83"/>
      <c r="AX345" s="83"/>
      <c r="AY345" s="80"/>
      <c r="AZ345" s="85"/>
      <c r="BA345" s="83"/>
      <c r="BB345" s="86"/>
      <c r="BC345" s="76"/>
      <c r="BD345" s="83"/>
      <c r="BE345" s="83"/>
      <c r="BF345" s="83"/>
      <c r="BG345" s="80"/>
      <c r="BH345" s="87"/>
      <c r="BI345" s="88"/>
      <c r="BJ345" s="93"/>
      <c r="BK345" s="83"/>
      <c r="BL345" s="91"/>
      <c r="BM345" s="92"/>
      <c r="BN345" s="93"/>
      <c r="BO345" s="86"/>
    </row>
    <row r="346" spans="2:67" s="21" customFormat="1" ht="38.25" customHeight="1">
      <c r="B346" s="93"/>
      <c r="C346" s="705">
        <f t="shared" si="31"/>
        <v>340</v>
      </c>
      <c r="D346" s="167" t="s">
        <v>78</v>
      </c>
      <c r="E346" s="649">
        <v>2020</v>
      </c>
      <c r="F346" s="659" t="s">
        <v>3001</v>
      </c>
      <c r="G346" s="232">
        <v>44057</v>
      </c>
      <c r="H346" s="539" t="s">
        <v>3049</v>
      </c>
      <c r="I346" s="22"/>
      <c r="J346" s="330"/>
      <c r="K346" s="529" t="s">
        <v>3049</v>
      </c>
      <c r="L346" s="650" t="s">
        <v>107</v>
      </c>
      <c r="M346" s="652" t="s">
        <v>3142</v>
      </c>
      <c r="N346" s="652" t="s">
        <v>3050</v>
      </c>
      <c r="O346" s="652" t="s">
        <v>3051</v>
      </c>
      <c r="P346" s="650" t="s">
        <v>85</v>
      </c>
      <c r="Q346" s="658" t="s">
        <v>3052</v>
      </c>
      <c r="R346" s="659"/>
      <c r="S346" s="273">
        <v>1</v>
      </c>
      <c r="T346" s="654" t="s">
        <v>3053</v>
      </c>
      <c r="U346" s="655" t="s">
        <v>256</v>
      </c>
      <c r="V346" s="654" t="s">
        <v>3054</v>
      </c>
      <c r="W346" s="691">
        <v>44070</v>
      </c>
      <c r="X346" s="690">
        <v>44196</v>
      </c>
      <c r="Y346" s="88"/>
      <c r="Z346" s="93"/>
      <c r="AA346" s="218">
        <f t="shared" si="32"/>
        <v>44196</v>
      </c>
      <c r="AB346" s="76"/>
      <c r="AC346" s="83"/>
      <c r="AD346" s="80"/>
      <c r="AE346" s="85"/>
      <c r="AF346" s="83"/>
      <c r="AG346" s="83"/>
      <c r="AH346" s="83"/>
      <c r="AI346" s="80"/>
      <c r="AJ346" s="76"/>
      <c r="AK346" s="83"/>
      <c r="AL346" s="86"/>
      <c r="AM346" s="76"/>
      <c r="AN346" s="83"/>
      <c r="AO346" s="83"/>
      <c r="AP346" s="83"/>
      <c r="AQ346" s="80"/>
      <c r="AR346" s="76"/>
      <c r="AS346" s="83"/>
      <c r="AT346" s="80"/>
      <c r="AU346" s="85"/>
      <c r="AV346" s="83"/>
      <c r="AW346" s="83"/>
      <c r="AX346" s="83"/>
      <c r="AY346" s="80"/>
      <c r="AZ346" s="85"/>
      <c r="BA346" s="83"/>
      <c r="BB346" s="86"/>
      <c r="BC346" s="76"/>
      <c r="BD346" s="83"/>
      <c r="BE346" s="83"/>
      <c r="BF346" s="83"/>
      <c r="BG346" s="80"/>
      <c r="BH346" s="87"/>
      <c r="BI346" s="88"/>
      <c r="BJ346" s="93"/>
      <c r="BK346" s="83"/>
      <c r="BL346" s="91"/>
      <c r="BM346" s="92"/>
      <c r="BN346" s="93"/>
      <c r="BO346" s="86"/>
    </row>
    <row r="347" spans="2:67" s="21" customFormat="1" ht="38.25" customHeight="1">
      <c r="B347" s="93"/>
      <c r="C347" s="436">
        <f t="shared" si="31"/>
        <v>341</v>
      </c>
      <c r="D347" s="167" t="s">
        <v>78</v>
      </c>
      <c r="E347" s="649">
        <v>2020</v>
      </c>
      <c r="F347" s="659" t="s">
        <v>3001</v>
      </c>
      <c r="G347" s="232">
        <v>44057</v>
      </c>
      <c r="H347" s="539" t="s">
        <v>3049</v>
      </c>
      <c r="I347" s="22"/>
      <c r="J347" s="330"/>
      <c r="K347" s="529" t="s">
        <v>3049</v>
      </c>
      <c r="L347" s="650" t="s">
        <v>107</v>
      </c>
      <c r="M347" s="652" t="s">
        <v>3142</v>
      </c>
      <c r="N347" s="652" t="s">
        <v>3050</v>
      </c>
      <c r="O347" s="652" t="s">
        <v>3051</v>
      </c>
      <c r="P347" s="650" t="s">
        <v>85</v>
      </c>
      <c r="Q347" s="658" t="s">
        <v>3055</v>
      </c>
      <c r="R347" s="659"/>
      <c r="S347" s="663">
        <v>12</v>
      </c>
      <c r="T347" s="657" t="s">
        <v>3056</v>
      </c>
      <c r="U347" s="655" t="s">
        <v>256</v>
      </c>
      <c r="V347" s="654" t="s">
        <v>3054</v>
      </c>
      <c r="W347" s="691" t="s">
        <v>3057</v>
      </c>
      <c r="X347" s="690">
        <v>44196</v>
      </c>
      <c r="Y347" s="88"/>
      <c r="Z347" s="93"/>
      <c r="AA347" s="218">
        <f t="shared" si="32"/>
        <v>44196</v>
      </c>
      <c r="AB347" s="76"/>
      <c r="AC347" s="83"/>
      <c r="AD347" s="80"/>
      <c r="AE347" s="85"/>
      <c r="AF347" s="83"/>
      <c r="AG347" s="83"/>
      <c r="AH347" s="83"/>
      <c r="AI347" s="80"/>
      <c r="AJ347" s="76"/>
      <c r="AK347" s="83"/>
      <c r="AL347" s="86"/>
      <c r="AM347" s="76"/>
      <c r="AN347" s="83"/>
      <c r="AO347" s="83"/>
      <c r="AP347" s="83"/>
      <c r="AQ347" s="80"/>
      <c r="AR347" s="76"/>
      <c r="AS347" s="83"/>
      <c r="AT347" s="80"/>
      <c r="AU347" s="85"/>
      <c r="AV347" s="83"/>
      <c r="AW347" s="83"/>
      <c r="AX347" s="83"/>
      <c r="AY347" s="80"/>
      <c r="AZ347" s="85"/>
      <c r="BA347" s="83"/>
      <c r="BB347" s="86"/>
      <c r="BC347" s="76"/>
      <c r="BD347" s="83"/>
      <c r="BE347" s="83"/>
      <c r="BF347" s="83"/>
      <c r="BG347" s="80"/>
      <c r="BH347" s="87"/>
      <c r="BI347" s="88"/>
      <c r="BJ347" s="93"/>
      <c r="BK347" s="83"/>
      <c r="BL347" s="91"/>
      <c r="BM347" s="92"/>
      <c r="BN347" s="93"/>
      <c r="BO347" s="86"/>
    </row>
    <row r="348" spans="2:67" s="21" customFormat="1" ht="38.25" customHeight="1">
      <c r="B348" s="93"/>
      <c r="C348" s="706">
        <f t="shared" si="31"/>
        <v>342</v>
      </c>
      <c r="D348" s="167" t="s">
        <v>78</v>
      </c>
      <c r="E348" s="649">
        <v>2020</v>
      </c>
      <c r="F348" s="659" t="s">
        <v>3001</v>
      </c>
      <c r="G348" s="232">
        <v>44057</v>
      </c>
      <c r="H348" s="539" t="s">
        <v>3049</v>
      </c>
      <c r="I348" s="22"/>
      <c r="J348" s="330"/>
      <c r="K348" s="529" t="s">
        <v>3049</v>
      </c>
      <c r="L348" s="650" t="s">
        <v>107</v>
      </c>
      <c r="M348" s="652" t="s">
        <v>3142</v>
      </c>
      <c r="N348" s="652" t="s">
        <v>3050</v>
      </c>
      <c r="O348" s="652" t="s">
        <v>3051</v>
      </c>
      <c r="P348" s="664" t="s">
        <v>85</v>
      </c>
      <c r="Q348" s="658" t="s">
        <v>3058</v>
      </c>
      <c r="R348" s="665"/>
      <c r="S348" s="273">
        <v>1</v>
      </c>
      <c r="T348" s="654" t="s">
        <v>3059</v>
      </c>
      <c r="U348" s="655" t="s">
        <v>653</v>
      </c>
      <c r="V348" s="654" t="s">
        <v>3060</v>
      </c>
      <c r="W348" s="691">
        <v>44197</v>
      </c>
      <c r="X348" s="690">
        <v>44256</v>
      </c>
      <c r="Y348" s="88"/>
      <c r="Z348" s="93"/>
      <c r="AA348" s="218">
        <f t="shared" si="32"/>
        <v>44256</v>
      </c>
      <c r="AB348" s="76"/>
      <c r="AC348" s="83"/>
      <c r="AD348" s="80"/>
      <c r="AE348" s="85"/>
      <c r="AF348" s="83"/>
      <c r="AG348" s="83"/>
      <c r="AH348" s="83"/>
      <c r="AI348" s="80"/>
      <c r="AJ348" s="76"/>
      <c r="AK348" s="83"/>
      <c r="AL348" s="86"/>
      <c r="AM348" s="76"/>
      <c r="AN348" s="83"/>
      <c r="AO348" s="83"/>
      <c r="AP348" s="83"/>
      <c r="AQ348" s="80"/>
      <c r="AR348" s="76"/>
      <c r="AS348" s="83"/>
      <c r="AT348" s="80"/>
      <c r="AU348" s="85"/>
      <c r="AV348" s="83"/>
      <c r="AW348" s="83"/>
      <c r="AX348" s="83"/>
      <c r="AY348" s="80"/>
      <c r="AZ348" s="85"/>
      <c r="BA348" s="83"/>
      <c r="BB348" s="86"/>
      <c r="BC348" s="76"/>
      <c r="BD348" s="83"/>
      <c r="BE348" s="83"/>
      <c r="BF348" s="83"/>
      <c r="BG348" s="80"/>
      <c r="BH348" s="87"/>
      <c r="BI348" s="88"/>
      <c r="BJ348" s="93"/>
      <c r="BK348" s="83"/>
      <c r="BL348" s="91"/>
      <c r="BM348" s="92"/>
      <c r="BN348" s="93"/>
      <c r="BO348" s="86"/>
    </row>
    <row r="349" spans="2:67" s="21" customFormat="1" ht="38.25" customHeight="1">
      <c r="B349" s="93"/>
      <c r="C349" s="436">
        <f t="shared" si="31"/>
        <v>343</v>
      </c>
      <c r="D349" s="167"/>
      <c r="E349" s="83"/>
      <c r="F349" s="93"/>
      <c r="G349" s="142"/>
      <c r="H349" s="60"/>
      <c r="I349" s="142"/>
      <c r="J349" s="143"/>
      <c r="K349" s="310"/>
      <c r="L349" s="145"/>
      <c r="M349" s="311"/>
      <c r="N349" s="310"/>
      <c r="O349" s="310"/>
      <c r="P349" s="88"/>
      <c r="Q349" s="83"/>
      <c r="R349" s="83"/>
      <c r="S349" s="93"/>
      <c r="T349" s="83"/>
      <c r="U349" s="167"/>
      <c r="V349" s="93"/>
      <c r="W349" s="692"/>
      <c r="X349" s="692"/>
      <c r="Y349" s="88"/>
      <c r="Z349" s="93"/>
      <c r="AA349" s="149" t="str">
        <f t="shared" ref="AA349:AA351" si="33">IF(X349="","",(X349+Z349))</f>
        <v/>
      </c>
      <c r="AB349" s="76"/>
      <c r="AC349" s="83"/>
      <c r="AD349" s="80"/>
      <c r="AE349" s="85"/>
      <c r="AF349" s="83"/>
      <c r="AG349" s="83"/>
      <c r="AH349" s="83"/>
      <c r="AI349" s="80"/>
      <c r="AJ349" s="76"/>
      <c r="AK349" s="83"/>
      <c r="AL349" s="86"/>
      <c r="AM349" s="76"/>
      <c r="AN349" s="83"/>
      <c r="AO349" s="83"/>
      <c r="AP349" s="83"/>
      <c r="AQ349" s="80"/>
      <c r="AR349" s="76"/>
      <c r="AS349" s="83"/>
      <c r="AT349" s="80"/>
      <c r="AU349" s="85"/>
      <c r="AV349" s="83"/>
      <c r="AW349" s="83"/>
      <c r="AX349" s="83"/>
      <c r="AY349" s="80"/>
      <c r="AZ349" s="85"/>
      <c r="BA349" s="83"/>
      <c r="BB349" s="86"/>
      <c r="BC349" s="76"/>
      <c r="BD349" s="83"/>
      <c r="BE349" s="83"/>
      <c r="BF349" s="83"/>
      <c r="BG349" s="80"/>
      <c r="BH349" s="87"/>
      <c r="BI349" s="88"/>
      <c r="BJ349" s="93"/>
      <c r="BK349" s="83"/>
      <c r="BL349" s="91"/>
      <c r="BM349" s="92"/>
      <c r="BN349" s="93"/>
      <c r="BO349" s="86"/>
    </row>
    <row r="350" spans="2:67" s="21" customFormat="1" ht="38.25" customHeight="1">
      <c r="B350" s="93"/>
      <c r="C350" s="436">
        <f t="shared" si="31"/>
        <v>344</v>
      </c>
      <c r="D350" s="167"/>
      <c r="E350" s="83"/>
      <c r="F350" s="93"/>
      <c r="G350" s="142"/>
      <c r="H350" s="60"/>
      <c r="I350" s="142"/>
      <c r="J350" s="143"/>
      <c r="K350" s="310"/>
      <c r="L350" s="145"/>
      <c r="M350" s="311"/>
      <c r="N350" s="310"/>
      <c r="O350" s="310"/>
      <c r="P350" s="88"/>
      <c r="Q350" s="83"/>
      <c r="R350" s="83"/>
      <c r="S350" s="93"/>
      <c r="T350" s="83"/>
      <c r="U350" s="167"/>
      <c r="V350" s="93"/>
      <c r="W350" s="692"/>
      <c r="X350" s="692"/>
      <c r="Y350" s="88"/>
      <c r="Z350" s="93"/>
      <c r="AA350" s="149" t="str">
        <f t="shared" si="33"/>
        <v/>
      </c>
      <c r="AB350" s="76"/>
      <c r="AC350" s="83"/>
      <c r="AD350" s="80"/>
      <c r="AE350" s="85"/>
      <c r="AF350" s="83"/>
      <c r="AG350" s="83"/>
      <c r="AH350" s="83"/>
      <c r="AI350" s="80"/>
      <c r="AJ350" s="76"/>
      <c r="AK350" s="83"/>
      <c r="AL350" s="86"/>
      <c r="AM350" s="76"/>
      <c r="AN350" s="83"/>
      <c r="AO350" s="83"/>
      <c r="AP350" s="83"/>
      <c r="AQ350" s="80"/>
      <c r="AR350" s="76"/>
      <c r="AS350" s="83"/>
      <c r="AT350" s="80"/>
      <c r="AU350" s="85"/>
      <c r="AV350" s="83"/>
      <c r="AW350" s="83"/>
      <c r="AX350" s="83"/>
      <c r="AY350" s="80"/>
      <c r="AZ350" s="85"/>
      <c r="BA350" s="83"/>
      <c r="BB350" s="86"/>
      <c r="BC350" s="76"/>
      <c r="BD350" s="83"/>
      <c r="BE350" s="83"/>
      <c r="BF350" s="83"/>
      <c r="BG350" s="80"/>
      <c r="BH350" s="87"/>
      <c r="BI350" s="88"/>
      <c r="BJ350" s="93"/>
      <c r="BK350" s="83"/>
      <c r="BL350" s="91"/>
      <c r="BM350" s="92"/>
      <c r="BN350" s="93"/>
      <c r="BO350" s="86"/>
    </row>
    <row r="351" spans="2:67" s="21" customFormat="1" ht="38.25" customHeight="1">
      <c r="B351" s="93"/>
      <c r="C351" s="57">
        <f t="shared" si="31"/>
        <v>345</v>
      </c>
      <c r="D351" s="167"/>
      <c r="E351" s="83"/>
      <c r="F351" s="93"/>
      <c r="G351" s="142"/>
      <c r="H351" s="60"/>
      <c r="I351" s="142"/>
      <c r="J351" s="143"/>
      <c r="K351" s="310"/>
      <c r="L351" s="145"/>
      <c r="M351" s="311"/>
      <c r="N351" s="310"/>
      <c r="O351" s="310"/>
      <c r="P351" s="88"/>
      <c r="Q351" s="83"/>
      <c r="R351" s="83"/>
      <c r="S351" s="93"/>
      <c r="T351" s="83"/>
      <c r="U351" s="167"/>
      <c r="V351" s="93"/>
      <c r="W351" s="692"/>
      <c r="X351" s="692"/>
      <c r="Y351" s="88"/>
      <c r="Z351" s="93"/>
      <c r="AA351" s="149" t="str">
        <f t="shared" si="33"/>
        <v/>
      </c>
      <c r="AB351" s="76"/>
      <c r="AC351" s="83"/>
      <c r="AD351" s="80"/>
      <c r="AE351" s="85"/>
      <c r="AF351" s="83"/>
      <c r="AG351" s="83"/>
      <c r="AH351" s="83"/>
      <c r="AI351" s="80"/>
      <c r="AJ351" s="76"/>
      <c r="AK351" s="83"/>
      <c r="AL351" s="86"/>
      <c r="AM351" s="76"/>
      <c r="AN351" s="83"/>
      <c r="AO351" s="83"/>
      <c r="AP351" s="83"/>
      <c r="AQ351" s="80"/>
      <c r="AR351" s="76"/>
      <c r="AS351" s="83"/>
      <c r="AT351" s="80"/>
      <c r="AU351" s="85"/>
      <c r="AV351" s="83"/>
      <c r="AW351" s="83"/>
      <c r="AX351" s="83"/>
      <c r="AY351" s="80"/>
      <c r="AZ351" s="85"/>
      <c r="BA351" s="83"/>
      <c r="BB351" s="86"/>
      <c r="BC351" s="76"/>
      <c r="BD351" s="83"/>
      <c r="BE351" s="83"/>
      <c r="BF351" s="83"/>
      <c r="BG351" s="80"/>
      <c r="BH351" s="87"/>
      <c r="BI351" s="88"/>
      <c r="BJ351" s="93"/>
      <c r="BK351" s="83"/>
      <c r="BL351" s="91"/>
      <c r="BM351" s="92"/>
      <c r="BN351" s="93"/>
      <c r="BO351" s="86"/>
    </row>
    <row r="352" spans="2:67" ht="38.25" customHeight="1">
      <c r="AJ352" s="334"/>
      <c r="BM352" s="334"/>
    </row>
    <row r="353" spans="36:65" ht="38.25" customHeight="1">
      <c r="AJ353" s="334"/>
      <c r="BM353" s="334"/>
    </row>
    <row r="354" spans="36:65" ht="38.25" customHeight="1">
      <c r="AJ354" s="334"/>
      <c r="BM354" s="334"/>
    </row>
    <row r="355" spans="36:65" ht="38.25" customHeight="1">
      <c r="AJ355" s="334"/>
      <c r="BM355" s="334"/>
    </row>
    <row r="356" spans="36:65" ht="38.25" customHeight="1">
      <c r="AJ356" s="334"/>
      <c r="BM356" s="334"/>
    </row>
    <row r="357" spans="36:65" ht="38.25" customHeight="1">
      <c r="AJ357" s="334"/>
      <c r="BM357" s="334"/>
    </row>
    <row r="358" spans="36:65" ht="38.25" customHeight="1">
      <c r="AJ358" s="334"/>
      <c r="BM358" s="334"/>
    </row>
    <row r="359" spans="36:65" ht="38.25" customHeight="1">
      <c r="AJ359" s="334"/>
      <c r="BM359" s="334"/>
    </row>
    <row r="360" spans="36:65" ht="38.25" customHeight="1">
      <c r="AJ360" s="334"/>
      <c r="BM360" s="334"/>
    </row>
    <row r="361" spans="36:65" ht="38.25" customHeight="1">
      <c r="AJ361" s="334"/>
      <c r="BM361" s="334"/>
    </row>
    <row r="362" spans="36:65" ht="38.25" customHeight="1">
      <c r="AJ362" s="334"/>
      <c r="BM362" s="334"/>
    </row>
    <row r="363" spans="36:65" ht="38.25" customHeight="1">
      <c r="AJ363" s="334"/>
      <c r="BM363" s="334"/>
    </row>
    <row r="364" spans="36:65" ht="38.25" customHeight="1">
      <c r="AJ364" s="334"/>
      <c r="BM364" s="334"/>
    </row>
    <row r="365" spans="36:65" ht="38.25" customHeight="1">
      <c r="AJ365" s="334"/>
      <c r="BM365" s="334"/>
    </row>
    <row r="366" spans="36:65" ht="38.25" customHeight="1">
      <c r="AJ366" s="334"/>
      <c r="BM366" s="334"/>
    </row>
    <row r="367" spans="36:65" ht="38.25" customHeight="1">
      <c r="AJ367" s="334"/>
      <c r="BM367" s="334"/>
    </row>
    <row r="368" spans="36:65" ht="38.25" customHeight="1">
      <c r="AJ368" s="334"/>
      <c r="BM368" s="334"/>
    </row>
    <row r="369" spans="36:65" ht="38.25" customHeight="1">
      <c r="AJ369" s="334"/>
      <c r="BM369" s="334"/>
    </row>
    <row r="370" spans="36:65" ht="38.25" customHeight="1">
      <c r="AJ370" s="334"/>
      <c r="BM370" s="334"/>
    </row>
    <row r="371" spans="36:65" ht="38.25" customHeight="1">
      <c r="AJ371" s="334"/>
      <c r="BM371" s="334"/>
    </row>
    <row r="372" spans="36:65" ht="38.25" customHeight="1">
      <c r="AJ372" s="334"/>
      <c r="BM372" s="334"/>
    </row>
    <row r="373" spans="36:65" ht="38.25" customHeight="1">
      <c r="AJ373" s="334"/>
    </row>
    <row r="374" spans="36:65" ht="38.25" customHeight="1">
      <c r="AJ374" s="334"/>
    </row>
    <row r="375" spans="36:65" ht="38.25" customHeight="1">
      <c r="AJ375" s="334"/>
    </row>
    <row r="376" spans="36:65" ht="38.25" customHeight="1">
      <c r="AJ376" s="334"/>
    </row>
    <row r="377" spans="36:65" ht="38.25" customHeight="1">
      <c r="AJ377" s="334"/>
    </row>
    <row r="378" spans="36:65" ht="38.25" customHeight="1">
      <c r="AJ378" s="334"/>
    </row>
    <row r="379" spans="36:65" ht="38.25" customHeight="1">
      <c r="AJ379" s="334"/>
    </row>
    <row r="380" spans="36:65" ht="38.25" customHeight="1">
      <c r="AJ380" s="334"/>
    </row>
    <row r="381" spans="36:65" ht="38.25" customHeight="1">
      <c r="AJ381" s="334"/>
    </row>
    <row r="382" spans="36:65" ht="38.25" customHeight="1">
      <c r="AJ382" s="334"/>
    </row>
    <row r="383" spans="36:65" ht="38.25" customHeight="1">
      <c r="AJ383" s="334"/>
    </row>
    <row r="384" spans="36:65" ht="38.25" customHeight="1">
      <c r="AJ384" s="334"/>
    </row>
    <row r="385" spans="36:36" ht="38.25" customHeight="1">
      <c r="AJ385" s="334"/>
    </row>
    <row r="386" spans="36:36" ht="38.25" customHeight="1">
      <c r="AJ386" s="334"/>
    </row>
    <row r="387" spans="36:36" ht="38.25" customHeight="1">
      <c r="AJ387" s="334"/>
    </row>
    <row r="388" spans="36:36" ht="38.25" customHeight="1">
      <c r="AJ388" s="334"/>
    </row>
    <row r="389" spans="36:36" ht="38.25" customHeight="1">
      <c r="AJ389" s="334"/>
    </row>
    <row r="390" spans="36:36" ht="38.25" customHeight="1">
      <c r="AJ390" s="334"/>
    </row>
    <row r="391" spans="36:36" ht="38.25" customHeight="1">
      <c r="AJ391" s="334"/>
    </row>
    <row r="392" spans="36:36" ht="38.25" customHeight="1">
      <c r="AJ392" s="334"/>
    </row>
    <row r="393" spans="36:36" ht="38.25" customHeight="1">
      <c r="AJ393" s="334"/>
    </row>
    <row r="394" spans="36:36" ht="38.25" customHeight="1">
      <c r="AJ394" s="334"/>
    </row>
    <row r="395" spans="36:36" ht="38.25" customHeight="1">
      <c r="AJ395" s="334"/>
    </row>
    <row r="396" spans="36:36" ht="38.25" customHeight="1">
      <c r="AJ396" s="334"/>
    </row>
    <row r="397" spans="36:36" ht="38.25" customHeight="1">
      <c r="AJ397" s="334"/>
    </row>
    <row r="398" spans="36:36" ht="38.25" customHeight="1">
      <c r="AJ398" s="334"/>
    </row>
    <row r="399" spans="36:36" ht="38.25" customHeight="1">
      <c r="AJ399" s="334"/>
    </row>
    <row r="400" spans="36:36" ht="38.25" customHeight="1">
      <c r="AJ400" s="334"/>
    </row>
    <row r="401" spans="36:36" ht="38.25" customHeight="1">
      <c r="AJ401" s="334"/>
    </row>
    <row r="402" spans="36:36" ht="38.25" customHeight="1">
      <c r="AJ402" s="334"/>
    </row>
    <row r="403" spans="36:36" ht="38.25" customHeight="1">
      <c r="AJ403" s="334"/>
    </row>
    <row r="404" spans="36:36" ht="38.25" customHeight="1">
      <c r="AJ404" s="334"/>
    </row>
    <row r="405" spans="36:36" ht="38.25" customHeight="1">
      <c r="AJ405" s="334"/>
    </row>
    <row r="406" spans="36:36" ht="38.25" customHeight="1">
      <c r="AJ406" s="334"/>
    </row>
    <row r="407" spans="36:36" ht="38.25" customHeight="1">
      <c r="AJ407" s="334"/>
    </row>
    <row r="408" spans="36:36" ht="38.25" customHeight="1">
      <c r="AJ408" s="334"/>
    </row>
    <row r="409" spans="36:36" ht="38.25" customHeight="1">
      <c r="AJ409" s="334"/>
    </row>
    <row r="410" spans="36:36" ht="38.25" customHeight="1">
      <c r="AJ410" s="334"/>
    </row>
    <row r="411" spans="36:36" ht="38.25" customHeight="1">
      <c r="AJ411" s="334"/>
    </row>
    <row r="412" spans="36:36" ht="38.25" customHeight="1">
      <c r="AJ412" s="334"/>
    </row>
    <row r="413" spans="36:36" ht="38.25" customHeight="1">
      <c r="AJ413" s="334"/>
    </row>
    <row r="414" spans="36:36" ht="38.25" customHeight="1">
      <c r="AJ414" s="334"/>
    </row>
    <row r="415" spans="36:36" ht="38.25" customHeight="1">
      <c r="AJ415" s="334"/>
    </row>
    <row r="416" spans="36:36" ht="38.25" customHeight="1">
      <c r="AJ416" s="334"/>
    </row>
    <row r="417" spans="36:36" ht="38.25" customHeight="1">
      <c r="AJ417" s="334"/>
    </row>
    <row r="418" spans="36:36" ht="38.25" customHeight="1">
      <c r="AJ418" s="334"/>
    </row>
    <row r="419" spans="36:36" ht="38.25" customHeight="1">
      <c r="AJ419" s="334"/>
    </row>
    <row r="420" spans="36:36" ht="38.25" customHeight="1">
      <c r="AJ420" s="334"/>
    </row>
    <row r="421" spans="36:36" ht="38.25" customHeight="1">
      <c r="AJ421" s="334"/>
    </row>
    <row r="422" spans="36:36" ht="38.25" customHeight="1">
      <c r="AJ422" s="334"/>
    </row>
    <row r="423" spans="36:36" ht="38.25" customHeight="1">
      <c r="AJ423" s="334"/>
    </row>
    <row r="424" spans="36:36" ht="38.25" customHeight="1">
      <c r="AJ424" s="334"/>
    </row>
    <row r="425" spans="36:36" ht="38.25" customHeight="1">
      <c r="AJ425" s="334"/>
    </row>
    <row r="426" spans="36:36" ht="38.25" customHeight="1">
      <c r="AJ426" s="334"/>
    </row>
    <row r="427" spans="36:36" ht="38.25" customHeight="1">
      <c r="AJ427" s="334"/>
    </row>
    <row r="428" spans="36:36" ht="38.25" customHeight="1">
      <c r="AJ428" s="334"/>
    </row>
    <row r="429" spans="36:36" ht="38.25" customHeight="1">
      <c r="AJ429" s="334"/>
    </row>
    <row r="430" spans="36:36" ht="38.25" customHeight="1">
      <c r="AJ430" s="334"/>
    </row>
    <row r="431" spans="36:36" ht="38.25" customHeight="1">
      <c r="AJ431" s="334"/>
    </row>
    <row r="432" spans="36:36" ht="38.25" customHeight="1">
      <c r="AJ432" s="334"/>
    </row>
    <row r="433" spans="36:36" ht="38.25" customHeight="1">
      <c r="AJ433" s="334"/>
    </row>
    <row r="434" spans="36:36" ht="38.25" customHeight="1">
      <c r="AJ434" s="334"/>
    </row>
    <row r="435" spans="36:36" ht="38.25" customHeight="1">
      <c r="AJ435" s="334"/>
    </row>
    <row r="436" spans="36:36" ht="38.25" customHeight="1">
      <c r="AJ436" s="334"/>
    </row>
    <row r="437" spans="36:36" ht="38.25" customHeight="1">
      <c r="AJ437" s="334"/>
    </row>
    <row r="438" spans="36:36" ht="38.25" customHeight="1">
      <c r="AJ438" s="334"/>
    </row>
    <row r="439" spans="36:36" ht="38.25" customHeight="1">
      <c r="AJ439" s="334"/>
    </row>
    <row r="440" spans="36:36" ht="38.25" customHeight="1">
      <c r="AJ440" s="334"/>
    </row>
    <row r="441" spans="36:36" ht="38.25" customHeight="1">
      <c r="AJ441" s="334"/>
    </row>
    <row r="442" spans="36:36" ht="38.25" customHeight="1">
      <c r="AJ442" s="334"/>
    </row>
    <row r="443" spans="36:36" ht="38.25" customHeight="1">
      <c r="AJ443" s="334"/>
    </row>
    <row r="444" spans="36:36" ht="38.25" customHeight="1">
      <c r="AJ444" s="334"/>
    </row>
    <row r="445" spans="36:36" ht="38.25" customHeight="1">
      <c r="AJ445" s="334"/>
    </row>
    <row r="446" spans="36:36" ht="38.25" customHeight="1">
      <c r="AJ446" s="334"/>
    </row>
    <row r="447" spans="36:36" ht="38.25" customHeight="1">
      <c r="AJ447" s="334"/>
    </row>
    <row r="448" spans="36:36" ht="38.25" customHeight="1">
      <c r="AJ448" s="334"/>
    </row>
    <row r="449" spans="36:36" ht="38.25" customHeight="1">
      <c r="AJ449" s="334"/>
    </row>
    <row r="450" spans="36:36" ht="38.25" customHeight="1">
      <c r="AJ450" s="334"/>
    </row>
    <row r="451" spans="36:36" ht="38.25" customHeight="1">
      <c r="AJ451" s="334"/>
    </row>
    <row r="452" spans="36:36" ht="38.25" customHeight="1">
      <c r="AJ452" s="334"/>
    </row>
    <row r="453" spans="36:36" ht="38.25" customHeight="1">
      <c r="AJ453" s="334"/>
    </row>
    <row r="454" spans="36:36" ht="38.25" customHeight="1">
      <c r="AJ454" s="334"/>
    </row>
    <row r="455" spans="36:36" ht="38.25" customHeight="1">
      <c r="AJ455" s="334"/>
    </row>
    <row r="456" spans="36:36" ht="38.25" customHeight="1">
      <c r="AJ456" s="334"/>
    </row>
    <row r="457" spans="36:36" ht="38.25" customHeight="1">
      <c r="AJ457" s="334"/>
    </row>
    <row r="458" spans="36:36" ht="38.25" customHeight="1">
      <c r="AJ458" s="334"/>
    </row>
    <row r="459" spans="36:36" ht="38.25" customHeight="1">
      <c r="AJ459" s="334"/>
    </row>
    <row r="460" spans="36:36" ht="38.25" customHeight="1">
      <c r="AJ460" s="334"/>
    </row>
    <row r="1048253" spans="39:41" ht="38.25" customHeight="1">
      <c r="AM1048253" s="154"/>
      <c r="AO1048253" s="89"/>
    </row>
  </sheetData>
  <mergeCells count="9">
    <mergeCell ref="B2:S2"/>
    <mergeCell ref="B3:S3"/>
    <mergeCell ref="M5:AA5"/>
    <mergeCell ref="AU5:AY5"/>
    <mergeCell ref="BH5:BL5"/>
    <mergeCell ref="C5:L5"/>
    <mergeCell ref="AJ5:AL5"/>
    <mergeCell ref="AM5:AQ5"/>
    <mergeCell ref="AR5:AT5"/>
  </mergeCells>
  <conditionalFormatting sqref="AI6">
    <cfRule type="cellIs" dxfId="56" priority="34" stopIfTrue="1" operator="equal">
      <formula>"ROJO"</formula>
    </cfRule>
    <cfRule type="cellIs" dxfId="55" priority="35" stopIfTrue="1" operator="equal">
      <formula>"AMARILLO"</formula>
    </cfRule>
    <cfRule type="cellIs" dxfId="54" priority="36" stopIfTrue="1" operator="equal">
      <formula>"OK"</formula>
    </cfRule>
  </conditionalFormatting>
  <conditionalFormatting sqref="AQ6">
    <cfRule type="cellIs" dxfId="53" priority="31" stopIfTrue="1" operator="equal">
      <formula>"ROJO"</formula>
    </cfRule>
    <cfRule type="cellIs" dxfId="52" priority="32" stopIfTrue="1" operator="equal">
      <formula>"AMARILLO"</formula>
    </cfRule>
    <cfRule type="cellIs" dxfId="51" priority="33" stopIfTrue="1" operator="equal">
      <formula>"OK"</formula>
    </cfRule>
  </conditionalFormatting>
  <conditionalFormatting sqref="AY6">
    <cfRule type="cellIs" dxfId="50" priority="28" stopIfTrue="1" operator="equal">
      <formula>"ROJO"</formula>
    </cfRule>
    <cfRule type="cellIs" dxfId="49" priority="29" stopIfTrue="1" operator="equal">
      <formula>"AMARILLO"</formula>
    </cfRule>
    <cfRule type="cellIs" dxfId="48" priority="30" stopIfTrue="1" operator="equal">
      <formula>"OK"</formula>
    </cfRule>
  </conditionalFormatting>
  <conditionalFormatting sqref="BG6">
    <cfRule type="cellIs" dxfId="47" priority="25" stopIfTrue="1" operator="equal">
      <formula>"ROJO"</formula>
    </cfRule>
    <cfRule type="cellIs" dxfId="46" priority="26" stopIfTrue="1" operator="equal">
      <formula>"AMARILLO"</formula>
    </cfRule>
    <cfRule type="cellIs" dxfId="45" priority="27" stopIfTrue="1" operator="equal">
      <formula>"OK"</formula>
    </cfRule>
  </conditionalFormatting>
  <conditionalFormatting sqref="AI7:AI121 AY7:AY351 BG7:BG351 AQ7:AQ351">
    <cfRule type="cellIs" dxfId="44" priority="21" operator="equal">
      <formula>"Sin iniciar"</formula>
    </cfRule>
    <cfRule type="cellIs" dxfId="43" priority="22" operator="equal">
      <formula>"Vencida"</formula>
    </cfRule>
    <cfRule type="cellIs" dxfId="42" priority="23" operator="equal">
      <formula>"En avance"</formula>
    </cfRule>
    <cfRule type="cellIs" dxfId="41" priority="24" operator="equal">
      <formula>"Cumplida"</formula>
    </cfRule>
  </conditionalFormatting>
  <conditionalFormatting sqref="BJ7:BJ145">
    <cfRule type="cellIs" dxfId="40" priority="19" operator="equal">
      <formula>"Cerrado"</formula>
    </cfRule>
    <cfRule type="cellIs" dxfId="39" priority="20" operator="equal">
      <formula>"Abierto"</formula>
    </cfRule>
  </conditionalFormatting>
  <conditionalFormatting sqref="AI146:AI351">
    <cfRule type="cellIs" dxfId="38" priority="15" operator="equal">
      <formula>"Sin iniciar"</formula>
    </cfRule>
    <cfRule type="cellIs" dxfId="37" priority="16" operator="equal">
      <formula>"Vencida"</formula>
    </cfRule>
    <cfRule type="cellIs" dxfId="36" priority="17" operator="equal">
      <formula>"En avance"</formula>
    </cfRule>
    <cfRule type="cellIs" dxfId="35" priority="18" operator="equal">
      <formula>"Cumplida"</formula>
    </cfRule>
  </conditionalFormatting>
  <conditionalFormatting sqref="BJ146:BJ351">
    <cfRule type="cellIs" dxfId="34" priority="13" operator="equal">
      <formula>"Cerrado"</formula>
    </cfRule>
    <cfRule type="cellIs" dxfId="33" priority="14" operator="equal">
      <formula>"Abierto"</formula>
    </cfRule>
  </conditionalFormatting>
  <conditionalFormatting sqref="W74:W106">
    <cfRule type="timePeriod" dxfId="32" priority="12" timePeriod="lastWeek">
      <formula>AND(TODAY()-ROUNDDOWN(W74,0)&gt;=(WEEKDAY(TODAY())),TODAY()-ROUNDDOWN(W74,0)&lt;(WEEKDAY(TODAY())+7))</formula>
    </cfRule>
  </conditionalFormatting>
  <conditionalFormatting sqref="W107:W121">
    <cfRule type="timePeriod" dxfId="31" priority="11" timePeriod="lastWeek">
      <formula>AND(TODAY()-ROUNDDOWN(W107,0)&gt;=(WEEKDAY(TODAY())),TODAY()-ROUNDDOWN(W107,0)&lt;(WEEKDAY(TODAY())+7))</formula>
    </cfRule>
  </conditionalFormatting>
  <conditionalFormatting sqref="W122:W131 W138:W141">
    <cfRule type="timePeriod" dxfId="30" priority="10" timePeriod="lastWeek">
      <formula>AND(TODAY()-ROUNDDOWN(W122,0)&gt;=(WEEKDAY(TODAY())),TODAY()-ROUNDDOWN(W122,0)&lt;(WEEKDAY(TODAY())+7))</formula>
    </cfRule>
  </conditionalFormatting>
  <conditionalFormatting sqref="AI122:AI142">
    <cfRule type="cellIs" dxfId="29" priority="6" operator="equal">
      <formula>"Sin iniciar"</formula>
    </cfRule>
    <cfRule type="cellIs" dxfId="28" priority="7" operator="equal">
      <formula>"Vencida"</formula>
    </cfRule>
    <cfRule type="cellIs" dxfId="27" priority="8" operator="equal">
      <formula>"En avance"</formula>
    </cfRule>
    <cfRule type="cellIs" dxfId="26" priority="9" operator="equal">
      <formula>"Cumplida"</formula>
    </cfRule>
  </conditionalFormatting>
  <conditionalFormatting sqref="AI143:AI145">
    <cfRule type="cellIs" dxfId="25" priority="2" operator="equal">
      <formula>"Sin iniciar"</formula>
    </cfRule>
    <cfRule type="cellIs" dxfId="24" priority="3" operator="equal">
      <formula>"Vencida"</formula>
    </cfRule>
    <cfRule type="cellIs" dxfId="23" priority="4" operator="equal">
      <formula>"En avance"</formula>
    </cfRule>
    <cfRule type="cellIs" dxfId="22" priority="5" operator="equal">
      <formula>"Cumplida"</formula>
    </cfRule>
  </conditionalFormatting>
  <conditionalFormatting sqref="W132:W137">
    <cfRule type="timePeriod" dxfId="21" priority="1" timePeriod="lastWeek">
      <formula>AND(TODAY()-ROUNDDOWN(W132,0)&gt;=(WEEKDAY(TODAY())),TODAY()-ROUNDDOWN(W132,0)&lt;(WEEKDAY(TODAY())+7))</formula>
    </cfRule>
  </conditionalFormatting>
  <dataValidations count="20">
    <dataValidation allowBlank="1" showInputMessage="1" showErrorMessage="1" promptTitle="AUDITOR:" prompt="FECHA DE CIERRE._x000a_Registre la fecha de cierre de la acción una vez se haya verificado la eficacia." sqref="BM5:BM6"/>
    <dataValidation allowBlank="1" showInputMessage="1" showErrorMessage="1" promptTitle="AUDITOR:" prompt="¿SE REQUIERE NUEVA ACCIÓN?._x000a_Si la corrección y acciones no fue eficaz, se debe implementar nuevas actividades en pro de subsanar las desviaciones encontradas." sqref="BN5"/>
    <dataValidation allowBlank="1" showInputMessage="1" showErrorMessage="1" promptTitle="AUDITOR:" prompt="Relacione en esta columna el análisis de los soportes suministrados, cada vez que se efectúa seguimiento: incluya la forma cómo se comunica al auditado, del cierre o no de las desviaciones (orfeos, correos, fechas, etc.)" sqref="BO5:BO6"/>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K170:K19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N170:N19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Q170:Q18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S190 S185:S186 S170:S183">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T170:T181">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W170:X190">
      <formula1>1900/1/1</formula1>
      <formula2>3000/1/1</formula2>
    </dataValidation>
    <dataValidation type="list" allowBlank="1" showInputMessage="1" showErrorMessage="1" sqref="I324:I332 L7:L332 L349:L351">
      <formula1>hallazgo</formula1>
    </dataValidation>
    <dataValidation type="list" allowBlank="1" showInputMessage="1" showErrorMessage="1" sqref="BG7:BG351 AQ7:AQ351 AY7:AY351 AI7:AI351">
      <formula1>estadoaccion</formula1>
    </dataValidation>
    <dataValidation type="list" allowBlank="1" showInputMessage="1" showErrorMessage="1" sqref="BJ7:BJ351">
      <formula1>ehallazgo</formula1>
    </dataValidation>
    <dataValidation type="list" allowBlank="1" showInputMessage="1" showErrorMessage="1" sqref="BH7:BI351">
      <formula1>eficacia</formula1>
    </dataValidation>
    <dataValidation type="list" allowBlank="1" showInputMessage="1" showErrorMessage="1" sqref="Y7:Y351">
      <formula1>modifica</formula1>
    </dataValidation>
    <dataValidation type="list" allowBlank="1" showErrorMessage="1" sqref="P333:P348">
      <formula1>accion</formula1>
    </dataValidation>
    <dataValidation type="list" allowBlank="1" showErrorMessage="1" sqref="L333:L348">
      <formula1>hallazgo</formula1>
    </dataValidation>
    <dataValidation type="list" allowBlank="1" showErrorMessage="1" sqref="U333:U348">
      <formula1>proceso</formula1>
    </dataValidation>
    <dataValidation type="list" allowBlank="1" showInputMessage="1" showErrorMessage="1" sqref="D7:D351">
      <formula1>Origen</formula1>
    </dataValidation>
    <dataValidation type="list" allowBlank="1" showInputMessage="1" showErrorMessage="1" sqref="P349:P351 P7:P332">
      <formula1>accion</formula1>
    </dataValidation>
    <dataValidation type="list" allowBlank="1" showInputMessage="1" showErrorMessage="1" sqref="U349:U351 U7:U332">
      <formula1>proceso</formula1>
    </dataValidation>
  </dataValidations>
  <pageMargins left="0.39370078740157483" right="0.27559055118110237" top="0.74803149606299213" bottom="0.74803149606299213" header="0.31496062992125984" footer="0.31496062992125984"/>
  <pageSetup scale="6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85" zoomScaleNormal="85" workbookViewId="0">
      <pane xSplit="2" ySplit="3" topLeftCell="C4" activePane="bottomRight" state="frozen"/>
      <selection pane="topRight" activeCell="C1" sqref="C1"/>
      <selection pane="bottomLeft" activeCell="A4" sqref="A4"/>
      <selection pane="bottomRight" activeCell="N12" sqref="N12"/>
    </sheetView>
  </sheetViews>
  <sheetFormatPr baseColWidth="10" defaultColWidth="11.42578125" defaultRowHeight="12.75"/>
  <cols>
    <col min="1" max="1" width="24.42578125" style="342" customWidth="1"/>
    <col min="2" max="2" width="4.85546875" style="381" customWidth="1"/>
    <col min="3" max="3" width="14.42578125" style="342" customWidth="1"/>
    <col min="4" max="5" width="8.7109375" style="342" customWidth="1"/>
    <col min="6" max="6" width="9.28515625" style="342" customWidth="1"/>
    <col min="7" max="7" width="10.85546875" style="342" customWidth="1"/>
    <col min="8" max="11" width="9.42578125" style="342" bestFit="1" customWidth="1"/>
    <col min="12" max="12" width="11.42578125" style="342"/>
    <col min="13" max="13" width="12.28515625" style="342" bestFit="1" customWidth="1"/>
    <col min="14" max="17" width="11.42578125" style="342"/>
    <col min="18" max="18" width="12.28515625" style="342" bestFit="1" customWidth="1"/>
    <col min="19" max="16384" width="11.42578125" style="342"/>
  </cols>
  <sheetData>
    <row r="1" spans="1:19" ht="25.5" customHeight="1" thickBot="1">
      <c r="A1" s="713" t="s">
        <v>1758</v>
      </c>
      <c r="B1" s="713"/>
      <c r="C1" s="713"/>
      <c r="D1" s="713"/>
      <c r="E1" s="713"/>
      <c r="F1" s="713"/>
      <c r="G1" s="713"/>
      <c r="H1" s="713"/>
      <c r="I1" s="713"/>
      <c r="J1" s="713"/>
      <c r="K1" s="713"/>
      <c r="L1" s="714" t="s">
        <v>1759</v>
      </c>
      <c r="M1" s="713"/>
      <c r="N1" s="713"/>
      <c r="O1" s="713"/>
      <c r="P1" s="713"/>
      <c r="Q1" s="713"/>
      <c r="R1" s="713"/>
      <c r="S1" s="713"/>
    </row>
    <row r="2" spans="1:19" s="343" customFormat="1" ht="17.25" customHeight="1">
      <c r="A2" s="715" t="s">
        <v>15</v>
      </c>
      <c r="B2" s="717" t="s">
        <v>1760</v>
      </c>
      <c r="C2" s="719" t="s">
        <v>1761</v>
      </c>
      <c r="D2" s="719"/>
      <c r="E2" s="719"/>
      <c r="F2" s="720"/>
      <c r="G2" s="721" t="s">
        <v>1762</v>
      </c>
      <c r="H2" s="719"/>
      <c r="I2" s="719"/>
      <c r="J2" s="719"/>
      <c r="K2" s="720"/>
      <c r="L2" s="721" t="s">
        <v>1763</v>
      </c>
      <c r="M2" s="719"/>
      <c r="N2" s="719"/>
      <c r="O2" s="719"/>
      <c r="P2" s="720"/>
      <c r="Q2" s="721" t="s">
        <v>1764</v>
      </c>
      <c r="R2" s="719"/>
      <c r="S2" s="720"/>
    </row>
    <row r="3" spans="1:19" ht="73.5" customHeight="1" thickBot="1">
      <c r="A3" s="716"/>
      <c r="B3" s="718"/>
      <c r="C3" s="344" t="s">
        <v>1765</v>
      </c>
      <c r="D3" s="344" t="s">
        <v>107</v>
      </c>
      <c r="E3" s="344" t="s">
        <v>655</v>
      </c>
      <c r="F3" s="345" t="s">
        <v>1766</v>
      </c>
      <c r="G3" s="346" t="s">
        <v>85</v>
      </c>
      <c r="H3" s="344" t="s">
        <v>288</v>
      </c>
      <c r="I3" s="344" t="s">
        <v>109</v>
      </c>
      <c r="J3" s="344" t="s">
        <v>586</v>
      </c>
      <c r="K3" s="345" t="s">
        <v>1766</v>
      </c>
      <c r="L3" s="347" t="s">
        <v>100</v>
      </c>
      <c r="M3" s="348" t="s">
        <v>1767</v>
      </c>
      <c r="N3" s="349" t="s">
        <v>116</v>
      </c>
      <c r="O3" s="350" t="s">
        <v>1768</v>
      </c>
      <c r="P3" s="351" t="s">
        <v>1766</v>
      </c>
      <c r="Q3" s="352" t="s">
        <v>103</v>
      </c>
      <c r="R3" s="353" t="s">
        <v>261</v>
      </c>
      <c r="S3" s="351" t="s">
        <v>1766</v>
      </c>
    </row>
    <row r="4" spans="1:19" ht="26.25" customHeight="1">
      <c r="A4" s="724" t="s">
        <v>1752</v>
      </c>
      <c r="B4" s="354" t="s">
        <v>1760</v>
      </c>
      <c r="C4" s="355">
        <f>COUNTIFS('PLAN DE MEJORAMIENTO'!U7:U351,A4,'PLAN DE MEJORAMIENTO'!L7:L351,C3,'PLAN DE MEJORAMIENTO'!B7:B351,"&lt;&gt;0")</f>
        <v>6</v>
      </c>
      <c r="D4" s="355">
        <f>COUNTIFS('PLAN DE MEJORAMIENTO'!U7:U351,A4,'PLAN DE MEJORAMIENTO'!L7:L351,D3,'PLAN DE MEJORAMIENTO'!B7:B351,"&lt;&gt;0")</f>
        <v>0</v>
      </c>
      <c r="E4" s="355">
        <f>COUNTIFS('PLAN DE MEJORAMIENTO'!U7:U351,A4,'PLAN DE MEJORAMIENTO'!L7:L351,E3,'PLAN DE MEJORAMIENTO'!B7:B351,"&lt;&gt;0")</f>
        <v>0</v>
      </c>
      <c r="F4" s="356">
        <f>IF(C4="","",SUM(C4:E4))</f>
        <v>6</v>
      </c>
      <c r="G4" s="357">
        <f>COUNTIFS('PLAN DE MEJORAMIENTO'!U7:U351,A4,'PLAN DE MEJORAMIENTO'!P7:P351,G3)</f>
        <v>6</v>
      </c>
      <c r="H4" s="355">
        <f>COUNTIFS('PLAN DE MEJORAMIENTO'!U7:U351,A4,'PLAN DE MEJORAMIENTO'!P7:P351,H3)</f>
        <v>0</v>
      </c>
      <c r="I4" s="355">
        <f>COUNTIFS('PLAN DE MEJORAMIENTO'!U7:U351,A4,'PLAN DE MEJORAMIENTO'!P7:P351,I3)</f>
        <v>0</v>
      </c>
      <c r="J4" s="355">
        <f>COUNTIFS('PLAN DE MEJORAMIENTO'!U7:U351,A4,'PLAN DE MEJORAMIENTO'!P7:P351,J3)</f>
        <v>0</v>
      </c>
      <c r="K4" s="356">
        <f>IF(G4="","",SUM(G4:J4))</f>
        <v>6</v>
      </c>
      <c r="L4" s="357">
        <f>COUNTIFS('PLAN DE MEJORAMIENTO'!U7:U351,A4,'PLAN DE MEJORAMIENTO'!AY7:AY351,L3)</f>
        <v>1</v>
      </c>
      <c r="M4" s="355">
        <f>COUNTIFS('PLAN DE MEJORAMIENTO'!U7:U351,A4,'PLAN DE MEJORAMIENTO'!AY7:AY351,M3)</f>
        <v>0</v>
      </c>
      <c r="N4" s="355">
        <f>COUNTIFS('PLAN DE MEJORAMIENTO'!U7:U351,A4,'PLAN DE MEJORAMIENTO'!AY7:AY351,N3)</f>
        <v>0</v>
      </c>
      <c r="O4" s="355">
        <f>COUNTIFS('PLAN DE MEJORAMIENTO'!U7:U351,A4,'PLAN DE MEJORAMIENTO'!AY7:AY351,O3)</f>
        <v>0</v>
      </c>
      <c r="P4" s="356">
        <f>SUM(L4:O4)</f>
        <v>1</v>
      </c>
      <c r="Q4" s="357">
        <f>COUNTIFS('PLAN DE MEJORAMIENTO'!U7:U351,A4,'PLAN DE MEJORAMIENTO'!BJ7:BJ351,Q3,'PLAN DE MEJORAMIENTO'!B7:B351,"&lt;&gt;0")</f>
        <v>0</v>
      </c>
      <c r="R4" s="355">
        <f>COUNTIFS('PLAN DE MEJORAMIENTO'!U7:U351,A4,'PLAN DE MEJORAMIENTO'!BJ7:BJ351,R3,'PLAN DE MEJORAMIENTO'!B7:B351,"&lt;&gt;0")</f>
        <v>1</v>
      </c>
      <c r="S4" s="356">
        <f>SUM(Q4:R4)</f>
        <v>1</v>
      </c>
    </row>
    <row r="5" spans="1:19" ht="26.25" customHeight="1" thickBot="1">
      <c r="A5" s="723"/>
      <c r="B5" s="358" t="s">
        <v>1769</v>
      </c>
      <c r="C5" s="359">
        <f>IF($F$4=0,"",C4/$F$4)</f>
        <v>1</v>
      </c>
      <c r="D5" s="359">
        <f>IF($F$4=0,"",D4/$F$4)</f>
        <v>0</v>
      </c>
      <c r="E5" s="359">
        <f>IF($F$4=0,"",E4/$F$4)</f>
        <v>0</v>
      </c>
      <c r="F5" s="360">
        <f>SUM(C5:E5)</f>
        <v>1</v>
      </c>
      <c r="G5" s="361">
        <f>IF($K$4=0,"",G4/$K$4)</f>
        <v>1</v>
      </c>
      <c r="H5" s="361">
        <f>IF($K$4=0,"",H4/$K$4)</f>
        <v>0</v>
      </c>
      <c r="I5" s="361">
        <f>IF($K$4=0,"",I4/$K$4)</f>
        <v>0</v>
      </c>
      <c r="J5" s="361">
        <f>IF($K$4=0,"",J4/$K$4)</f>
        <v>0</v>
      </c>
      <c r="K5" s="360">
        <f>SUM(G5:J5)</f>
        <v>1</v>
      </c>
      <c r="L5" s="361">
        <f>IF(P4=0,"",L4/$P$4)</f>
        <v>1</v>
      </c>
      <c r="M5" s="361">
        <f>IF(P4=0,"",M4/$P$4)</f>
        <v>0</v>
      </c>
      <c r="N5" s="361">
        <f>IF(P4=0,"",N4/$P$4)</f>
        <v>0</v>
      </c>
      <c r="O5" s="361">
        <f>IF(P4=0,"",O4/$P$4)</f>
        <v>0</v>
      </c>
      <c r="P5" s="360">
        <f>SUM(L5:O5)</f>
        <v>1</v>
      </c>
      <c r="Q5" s="361">
        <f>IF($S$4=0,"",Q4/$S$4)</f>
        <v>0</v>
      </c>
      <c r="R5" s="361">
        <f>IF($S$4=0,"",R4/$S$4)</f>
        <v>1</v>
      </c>
      <c r="S5" s="362">
        <f>SUM(Q5:R5)</f>
        <v>1</v>
      </c>
    </row>
    <row r="6" spans="1:19" ht="26.25" customHeight="1">
      <c r="A6" s="724" t="s">
        <v>1022</v>
      </c>
      <c r="B6" s="354" t="s">
        <v>1760</v>
      </c>
      <c r="C6" s="363">
        <f>COUNTIFS('PLAN DE MEJORAMIENTO'!U7:U351,A6,'PLAN DE MEJORAMIENTO'!L7:L351,C3,'PLAN DE MEJORAMIENTO'!B7:B351,"&lt;&gt;0")</f>
        <v>11</v>
      </c>
      <c r="D6" s="363">
        <f>COUNTIFS('PLAN DE MEJORAMIENTO'!U7:U351,A6,'PLAN DE MEJORAMIENTO'!L7:L351,D3,'PLAN DE MEJORAMIENTO'!B7:B351,"&lt;&gt;0")</f>
        <v>1</v>
      </c>
      <c r="E6" s="363">
        <f>COUNTIFS('PLAN DE MEJORAMIENTO'!U7:U351,A6,'PLAN DE MEJORAMIENTO'!L7:L351,E3,'PLAN DE MEJORAMIENTO'!B7:B351,"&lt;&gt;0")</f>
        <v>0</v>
      </c>
      <c r="F6" s="364">
        <f t="shared" ref="F6:F36" si="0">IF(C6="","",SUM(C6:E6))</f>
        <v>12</v>
      </c>
      <c r="G6" s="365">
        <f>COUNTIFS('PLAN DE MEJORAMIENTO'!U7:U351,A6,'PLAN DE MEJORAMIENTO'!P7:P351,G3)</f>
        <v>16</v>
      </c>
      <c r="H6" s="363">
        <f>COUNTIFS('PLAN DE MEJORAMIENTO'!U7:U351,A6,'PLAN DE MEJORAMIENTO'!P7:P351,H3)</f>
        <v>2</v>
      </c>
      <c r="I6" s="363">
        <f>COUNTIFS('PLAN DE MEJORAMIENTO'!U7:U351,A6,'PLAN DE MEJORAMIENTO'!P7:P351,I3)</f>
        <v>1</v>
      </c>
      <c r="J6" s="363">
        <f>COUNTIFS('PLAN DE MEJORAMIENTO'!U7:U351,A6,'PLAN DE MEJORAMIENTO'!P7:P351,J3)</f>
        <v>0</v>
      </c>
      <c r="K6" s="364">
        <f t="shared" ref="K6:K36" si="1">IF(G6="","",SUM(G6:J6))</f>
        <v>19</v>
      </c>
      <c r="L6" s="357">
        <f>COUNTIFS('PLAN DE MEJORAMIENTO'!U7:U351,A6,'PLAN DE MEJORAMIENTO'!AY7:AY351,L3)</f>
        <v>5</v>
      </c>
      <c r="M6" s="355">
        <f>COUNTIFS('PLAN DE MEJORAMIENTO'!U7:U351,A6,'PLAN DE MEJORAMIENTO'!AY7:AY351,M3)</f>
        <v>9</v>
      </c>
      <c r="N6" s="355">
        <f>COUNTIFS('PLAN DE MEJORAMIENTO'!U7:U351,A6,'PLAN DE MEJORAMIENTO'!AY7:AY351,N3)</f>
        <v>1</v>
      </c>
      <c r="O6" s="355">
        <f>COUNTIFS('PLAN DE MEJORAMIENTO'!U7:U351,A6,'PLAN DE MEJORAMIENTO'!AY7:AY351,O3)</f>
        <v>0</v>
      </c>
      <c r="P6" s="364">
        <f t="shared" ref="P6:P36" si="2">SUM(L6:O6)</f>
        <v>15</v>
      </c>
      <c r="Q6" s="365">
        <f>COUNTIFS('PLAN DE MEJORAMIENTO'!U7:U351,A6,'PLAN DE MEJORAMIENTO'!BJ7:BJ351,Q3,'PLAN DE MEJORAMIENTO'!B7:B351,"&lt;&gt;0")</f>
        <v>7</v>
      </c>
      <c r="R6" s="363">
        <f>COUNTIFS('PLAN DE MEJORAMIENTO'!U7:U351,A6,'PLAN DE MEJORAMIENTO'!BJ7:BJ351,R3,'PLAN DE MEJORAMIENTO'!B7:B351,"&lt;&gt;0")</f>
        <v>1</v>
      </c>
      <c r="S6" s="364">
        <f t="shared" ref="S6:S36" si="3">SUM(Q6:R6)</f>
        <v>8</v>
      </c>
    </row>
    <row r="7" spans="1:19" ht="26.25" customHeight="1" thickBot="1">
      <c r="A7" s="723"/>
      <c r="B7" s="358" t="s">
        <v>1769</v>
      </c>
      <c r="C7" s="359">
        <f>IF($F$6=0,"",C6/$F$6)</f>
        <v>0.91666666666666663</v>
      </c>
      <c r="D7" s="359">
        <f>IF($F$6=0,"",D6/$F$6)</f>
        <v>8.3333333333333329E-2</v>
      </c>
      <c r="E7" s="359">
        <f>IF($F$6=0,"",E6/$F$6)</f>
        <v>0</v>
      </c>
      <c r="F7" s="360">
        <f>SUM(C7:E7)</f>
        <v>1</v>
      </c>
      <c r="G7" s="361">
        <f>IF($K$6=0,"",G6/$K$6)</f>
        <v>0.84210526315789469</v>
      </c>
      <c r="H7" s="361">
        <f>IF($K$6=0,"",H6/$K$6)</f>
        <v>0.10526315789473684</v>
      </c>
      <c r="I7" s="361">
        <f>IF($K$6=0,"",I6/$K$6)</f>
        <v>5.2631578947368418E-2</v>
      </c>
      <c r="J7" s="361">
        <f>IF($K$6=0,"",J6/$K$6)</f>
        <v>0</v>
      </c>
      <c r="K7" s="360">
        <f>SUM(G7:J7)</f>
        <v>1</v>
      </c>
      <c r="L7" s="361">
        <f>IF($P$6=0,"",L6/$P$6)</f>
        <v>0.33333333333333331</v>
      </c>
      <c r="M7" s="361">
        <f>IF($P$6=0,"",M6/$P$6)</f>
        <v>0.6</v>
      </c>
      <c r="N7" s="361">
        <f>IF($P$6=0,"",N6/$P$6)</f>
        <v>6.6666666666666666E-2</v>
      </c>
      <c r="O7" s="361">
        <f>IF($P$6=0,"",O6/$P$6)</f>
        <v>0</v>
      </c>
      <c r="P7" s="360">
        <f>SUM(L7:O7)</f>
        <v>1</v>
      </c>
      <c r="Q7" s="361">
        <f>IF($S$6=0,"",Q6/$S$6)</f>
        <v>0.875</v>
      </c>
      <c r="R7" s="361">
        <f>IF($S$6=0,"",R6/$S$6)</f>
        <v>0.125</v>
      </c>
      <c r="S7" s="362">
        <f>SUM(Q7:R7)</f>
        <v>1</v>
      </c>
    </row>
    <row r="8" spans="1:19" ht="26.25" customHeight="1">
      <c r="A8" s="724" t="s">
        <v>614</v>
      </c>
      <c r="B8" s="354" t="s">
        <v>1760</v>
      </c>
      <c r="C8" s="363">
        <f>COUNTIFS('PLAN DE MEJORAMIENTO'!U7:U351,A8,'PLAN DE MEJORAMIENTO'!L7:L351,C3,'PLAN DE MEJORAMIENTO'!B7:B351,"&lt;&gt;0")</f>
        <v>28</v>
      </c>
      <c r="D8" s="363">
        <f>COUNTIFS('PLAN DE MEJORAMIENTO'!U7:U351,A8,'PLAN DE MEJORAMIENTO'!L7:L351,D3,'PLAN DE MEJORAMIENTO'!B7:B351,"&lt;&gt;0")</f>
        <v>1</v>
      </c>
      <c r="E8" s="363">
        <f>COUNTIFS('PLAN DE MEJORAMIENTO'!U7:U351,A8,'PLAN DE MEJORAMIENTO'!L7:L351,E3,'PLAN DE MEJORAMIENTO'!B7:B351,"&lt;&gt;0")</f>
        <v>0</v>
      </c>
      <c r="F8" s="364">
        <f t="shared" si="0"/>
        <v>29</v>
      </c>
      <c r="G8" s="365">
        <f>COUNTIFS('PLAN DE MEJORAMIENTO'!U7:U351,A8,'PLAN DE MEJORAMIENTO'!P7:P351,G3)</f>
        <v>32</v>
      </c>
      <c r="H8" s="363">
        <f>COUNTIFS('PLAN DE MEJORAMIENTO'!U7:U351,A8,'PLAN DE MEJORAMIENTO'!P7:P351,H3)</f>
        <v>0</v>
      </c>
      <c r="I8" s="363">
        <f>COUNTIFS('PLAN DE MEJORAMIENTO'!U7:U351,A8,'PLAN DE MEJORAMIENTO'!P7:P351,I3)</f>
        <v>0</v>
      </c>
      <c r="J8" s="363">
        <f>COUNTIFS('PLAN DE MEJORAMIENTO'!U7:U351,A8,'PLAN DE MEJORAMIENTO'!P7:P351,J3)</f>
        <v>0</v>
      </c>
      <c r="K8" s="364">
        <f t="shared" si="1"/>
        <v>32</v>
      </c>
      <c r="L8" s="357">
        <f>COUNTIFS('PLAN DE MEJORAMIENTO'!U7:U351,A8,'PLAN DE MEJORAMIENTO'!AY7:AY351,L3)</f>
        <v>2</v>
      </c>
      <c r="M8" s="355">
        <f>COUNTIFS('PLAN DE MEJORAMIENTO'!U7:U351,A8,'PLAN DE MEJORAMIENTO'!AY7:AY351,M3)</f>
        <v>4</v>
      </c>
      <c r="N8" s="355">
        <f>COUNTIFS('PLAN DE MEJORAMIENTO'!U7:U351,A8,'PLAN DE MEJORAMIENTO'!AY7:AY351,N3)</f>
        <v>2</v>
      </c>
      <c r="O8" s="355">
        <f>COUNTIFS('PLAN DE MEJORAMIENTO'!U7:U351,A8,'PLAN DE MEJORAMIENTO'!AY7:AY351,O3)</f>
        <v>0</v>
      </c>
      <c r="P8" s="364">
        <f t="shared" si="2"/>
        <v>8</v>
      </c>
      <c r="Q8" s="365">
        <f>COUNTIFS('PLAN DE MEJORAMIENTO'!U7:U351,A8,'PLAN DE MEJORAMIENTO'!BJ7:BJ351,Q3,'PLAN DE MEJORAMIENTO'!B7:B351,"&lt;&gt;0")</f>
        <v>5</v>
      </c>
      <c r="R8" s="363">
        <f>COUNTIFS('PLAN DE MEJORAMIENTO'!U7:U351,A8,'PLAN DE MEJORAMIENTO'!BJ7:BJ351,R3,'PLAN DE MEJORAMIENTO'!B7:B351,"&lt;&gt;0")</f>
        <v>0</v>
      </c>
      <c r="S8" s="364">
        <f t="shared" si="3"/>
        <v>5</v>
      </c>
    </row>
    <row r="9" spans="1:19" ht="26.25" customHeight="1" thickBot="1">
      <c r="A9" s="723"/>
      <c r="B9" s="358" t="s">
        <v>1769</v>
      </c>
      <c r="C9" s="359">
        <f>IF($F$8=0,"",C8/$F$8)</f>
        <v>0.96551724137931039</v>
      </c>
      <c r="D9" s="359">
        <f>IF($F$8=0,"",D8/$F$8)</f>
        <v>3.4482758620689655E-2</v>
      </c>
      <c r="E9" s="359">
        <f>IF($F$8=0,"",E8/$F$8)</f>
        <v>0</v>
      </c>
      <c r="F9" s="360">
        <f>SUM(C9:E9)</f>
        <v>1</v>
      </c>
      <c r="G9" s="361">
        <f>IF($K$8=0,"",G8/$K$8)</f>
        <v>1</v>
      </c>
      <c r="H9" s="361">
        <f>IF($K$8=0,"",H8/$K$8)</f>
        <v>0</v>
      </c>
      <c r="I9" s="361">
        <f>IF($K$8=0,"",I8/$K$8)</f>
        <v>0</v>
      </c>
      <c r="J9" s="361">
        <f>IF($K$8=0,"",J8/$K$8)</f>
        <v>0</v>
      </c>
      <c r="K9" s="360">
        <f>SUM(G9:J9)</f>
        <v>1</v>
      </c>
      <c r="L9" s="361">
        <f>IF($P$8=0,"",L8/$P$8)</f>
        <v>0.25</v>
      </c>
      <c r="M9" s="361">
        <f>IF($P$8=0,"",M8/$P$8)</f>
        <v>0.5</v>
      </c>
      <c r="N9" s="361">
        <f>IF($P$8=0,"",N8/$P$8)</f>
        <v>0.25</v>
      </c>
      <c r="O9" s="361">
        <f>IF($P$8=0,"",O8/$P$8)</f>
        <v>0</v>
      </c>
      <c r="P9" s="366">
        <f>SUM(L9:O9)</f>
        <v>1</v>
      </c>
      <c r="Q9" s="361">
        <f>IF($S$8=0,"",Q8/$S$8)</f>
        <v>1</v>
      </c>
      <c r="R9" s="361">
        <f>IF($S$8=0,"",R8/$S$8)</f>
        <v>0</v>
      </c>
      <c r="S9" s="362">
        <f>SUM(Q9:R9)</f>
        <v>1</v>
      </c>
    </row>
    <row r="10" spans="1:19" ht="26.25" hidden="1" customHeight="1">
      <c r="A10" s="722" t="s">
        <v>1770</v>
      </c>
      <c r="B10" s="367" t="s">
        <v>1760</v>
      </c>
      <c r="C10" s="363"/>
      <c r="D10" s="363"/>
      <c r="E10" s="363"/>
      <c r="F10" s="364"/>
      <c r="G10" s="365"/>
      <c r="H10" s="363"/>
      <c r="I10" s="363"/>
      <c r="J10" s="363"/>
      <c r="K10" s="364"/>
      <c r="L10" s="357"/>
      <c r="M10" s="355"/>
      <c r="N10" s="355"/>
      <c r="O10" s="355"/>
      <c r="P10" s="364"/>
      <c r="Q10" s="365"/>
      <c r="R10" s="363"/>
      <c r="S10" s="364"/>
    </row>
    <row r="11" spans="1:19" ht="26.25" hidden="1" customHeight="1" thickBot="1">
      <c r="A11" s="723"/>
      <c r="B11" s="358" t="s">
        <v>1769</v>
      </c>
      <c r="C11" s="359"/>
      <c r="D11" s="359"/>
      <c r="E11" s="359"/>
      <c r="F11" s="360"/>
      <c r="G11" s="361"/>
      <c r="H11" s="361"/>
      <c r="I11" s="361"/>
      <c r="J11" s="361"/>
      <c r="K11" s="360"/>
      <c r="L11" s="361"/>
      <c r="M11" s="361"/>
      <c r="N11" s="361"/>
      <c r="O11" s="361"/>
      <c r="P11" s="366"/>
      <c r="Q11" s="361"/>
      <c r="R11" s="361"/>
      <c r="S11" s="362"/>
    </row>
    <row r="12" spans="1:19" ht="26.25" customHeight="1">
      <c r="A12" s="722" t="s">
        <v>788</v>
      </c>
      <c r="B12" s="367" t="s">
        <v>1760</v>
      </c>
      <c r="C12" s="363">
        <f>COUNTIFS('PLAN DE MEJORAMIENTO'!U7:U351,A12,'PLAN DE MEJORAMIENTO'!L7:L351,C3,'PLAN DE MEJORAMIENTO'!B7:B351,"&lt;&gt;0")</f>
        <v>20</v>
      </c>
      <c r="D12" s="363">
        <f>COUNTIFS('PLAN DE MEJORAMIENTO'!U7:U351,A12,'PLAN DE MEJORAMIENTO'!L7:L351,D3,'PLAN DE MEJORAMIENTO'!B7:B351,"&lt;&gt;0")</f>
        <v>7</v>
      </c>
      <c r="E12" s="363">
        <f>COUNTIFS('PLAN DE MEJORAMIENTO'!U7:U351,A12,'PLAN DE MEJORAMIENTO'!L7:L351,E3,'PLAN DE MEJORAMIENTO'!B7:B351,"&lt;&gt;0")</f>
        <v>0</v>
      </c>
      <c r="F12" s="364">
        <f t="shared" si="0"/>
        <v>27</v>
      </c>
      <c r="G12" s="502">
        <f>COUNTIFS('PLAN DE MEJORAMIENTO'!U7:U351,A12,'PLAN DE MEJORAMIENTO'!P7:P351,G3)</f>
        <v>26</v>
      </c>
      <c r="H12" s="503">
        <f>COUNTIFS('PLAN DE MEJORAMIENTO'!U7:U351,A12,'PLAN DE MEJORAMIENTO'!P7:P351,H3)</f>
        <v>6</v>
      </c>
      <c r="I12" s="503">
        <f>COUNTIFS('PLAN DE MEJORAMIENTO'!U7:U351,A12,'PLAN DE MEJORAMIENTO'!P7:P351,I3)</f>
        <v>0</v>
      </c>
      <c r="J12" s="503">
        <f>COUNTIFS('PLAN DE MEJORAMIENTO'!U7:U351,A12,'PLAN DE MEJORAMIENTO'!P7:P351,J3)</f>
        <v>6</v>
      </c>
      <c r="K12" s="364">
        <f t="shared" si="1"/>
        <v>38</v>
      </c>
      <c r="L12" s="357">
        <f>COUNTIFS('PLAN DE MEJORAMIENTO'!U7:U351,A12,'PLAN DE MEJORAMIENTO'!AY7:AY351,L3)</f>
        <v>14</v>
      </c>
      <c r="M12" s="355">
        <f>COUNTIFS('PLAN DE MEJORAMIENTO'!U7:U351,A12,'PLAN DE MEJORAMIENTO'!AY7:AY351,M3)</f>
        <v>9</v>
      </c>
      <c r="N12" s="355">
        <f>COUNTIFS('PLAN DE MEJORAMIENTO'!U7:U351,A12,'PLAN DE MEJORAMIENTO'!AY7:AY351,N3)</f>
        <v>8</v>
      </c>
      <c r="O12" s="355">
        <f>COUNTIFS('PLAN DE MEJORAMIENTO'!U7:U351,A12,'PLAN DE MEJORAMIENTO'!AY7:AY351,O3)</f>
        <v>1</v>
      </c>
      <c r="P12" s="364">
        <f t="shared" si="2"/>
        <v>32</v>
      </c>
      <c r="Q12" s="365">
        <f>COUNTIFS('PLAN DE MEJORAMIENTO'!U7:U351,A12,'PLAN DE MEJORAMIENTO'!BJ7:BJ351,Q3,'PLAN DE MEJORAMIENTO'!B7:B351,"&lt;&gt;0")</f>
        <v>16</v>
      </c>
      <c r="R12" s="363">
        <f>COUNTIFS('PLAN DE MEJORAMIENTO'!U7:U351,A12,'PLAN DE MEJORAMIENTO'!BJ7:BJ351,R3,'PLAN DE MEJORAMIENTO'!B7:B351,"&lt;&gt;0")</f>
        <v>5</v>
      </c>
      <c r="S12" s="364">
        <f t="shared" si="3"/>
        <v>21</v>
      </c>
    </row>
    <row r="13" spans="1:19" ht="26.25" customHeight="1" thickBot="1">
      <c r="A13" s="723"/>
      <c r="B13" s="358" t="s">
        <v>1769</v>
      </c>
      <c r="C13" s="359">
        <f>IF($F$12=0,"",C12/$F$12)</f>
        <v>0.7407407407407407</v>
      </c>
      <c r="D13" s="359">
        <f>IF($F$12=0,"",D12/$F$12)</f>
        <v>0.25925925925925924</v>
      </c>
      <c r="E13" s="359">
        <f>IF($F$12=0,"",E12/$F$12)</f>
        <v>0</v>
      </c>
      <c r="F13" s="366">
        <f>SUM(C13:E13)</f>
        <v>1</v>
      </c>
      <c r="G13" s="361">
        <f>IF($K$12=0,"",G12/$K$12)</f>
        <v>0.68421052631578949</v>
      </c>
      <c r="H13" s="361">
        <f>IF($K$12=0,"",H12/$K$12)</f>
        <v>0.15789473684210525</v>
      </c>
      <c r="I13" s="361">
        <f>IF($K$12=0,"",I12/$K$12)</f>
        <v>0</v>
      </c>
      <c r="J13" s="361">
        <f>IF($K$12=0,"",J12/$K$12)</f>
        <v>0.15789473684210525</v>
      </c>
      <c r="K13" s="360">
        <f>SUM(G13:J13)</f>
        <v>1</v>
      </c>
      <c r="L13" s="361">
        <f>IF($P$12=0,"",L12/$P$12)</f>
        <v>0.4375</v>
      </c>
      <c r="M13" s="361">
        <f>IF($P$12=0,"",M12/$P$12)</f>
        <v>0.28125</v>
      </c>
      <c r="N13" s="361">
        <f>IF($P$12=0,"",N12/$P$12)</f>
        <v>0.25</v>
      </c>
      <c r="O13" s="361">
        <f>IF($P$12=0,"",O12/$P$12)</f>
        <v>3.125E-2</v>
      </c>
      <c r="P13" s="366">
        <f>SUM(L13:O13)</f>
        <v>1</v>
      </c>
      <c r="Q13" s="361">
        <f>IF($S$12=0,"",Q12/$S$12)</f>
        <v>0.76190476190476186</v>
      </c>
      <c r="R13" s="361">
        <f>IF($S$12=0,"",R12/$S$12)</f>
        <v>0.23809523809523808</v>
      </c>
      <c r="S13" s="362">
        <f>SUM(Q13:R13)</f>
        <v>1</v>
      </c>
    </row>
    <row r="14" spans="1:19" ht="26.25" customHeight="1">
      <c r="A14" s="722" t="s">
        <v>88</v>
      </c>
      <c r="B14" s="367" t="s">
        <v>1760</v>
      </c>
      <c r="C14" s="363">
        <f>COUNTIFS('PLAN DE MEJORAMIENTO'!U7:U351,A14,'PLAN DE MEJORAMIENTO'!L7:L351,C3,'PLAN DE MEJORAMIENTO'!B7:B351,"&lt;&gt;0")</f>
        <v>10</v>
      </c>
      <c r="D14" s="363">
        <f>COUNTIFS('PLAN DE MEJORAMIENTO'!U7:U351,A14,'PLAN DE MEJORAMIENTO'!L7:L351,D3,'PLAN DE MEJORAMIENTO'!B7:B351,"&lt;&gt;0")</f>
        <v>1</v>
      </c>
      <c r="E14" s="363">
        <f>COUNTIFS('PLAN DE MEJORAMIENTO'!U7:U351,A14,'PLAN DE MEJORAMIENTO'!L7:L351,E3,'PLAN DE MEJORAMIENTO'!B7:B351,"&lt;&gt;0")</f>
        <v>0</v>
      </c>
      <c r="F14" s="364">
        <f t="shared" si="0"/>
        <v>11</v>
      </c>
      <c r="G14" s="365">
        <f>COUNTIFS('PLAN DE MEJORAMIENTO'!U7:U351,A14,'PLAN DE MEJORAMIENTO'!P7:P351,G3)</f>
        <v>14</v>
      </c>
      <c r="H14" s="363">
        <f>COUNTIFS('PLAN DE MEJORAMIENTO'!U7:U351,A14,'PLAN DE MEJORAMIENTO'!P7:P351,H3)</f>
        <v>0</v>
      </c>
      <c r="I14" s="363">
        <f>COUNTIFS('PLAN DE MEJORAMIENTO'!U7:U351,A14,'PLAN DE MEJORAMIENTO'!P7:P351,I3)</f>
        <v>1</v>
      </c>
      <c r="J14" s="363">
        <f>COUNTIFS('PLAN DE MEJORAMIENTO'!U7:U351,A14,'PLAN DE MEJORAMIENTO'!P7:P351,J3)</f>
        <v>0</v>
      </c>
      <c r="K14" s="364">
        <f t="shared" si="1"/>
        <v>15</v>
      </c>
      <c r="L14" s="357">
        <f>COUNTIFS('PLAN DE MEJORAMIENTO'!U7:U351,A14,'PLAN DE MEJORAMIENTO'!AY7:AY351,L3)</f>
        <v>6</v>
      </c>
      <c r="M14" s="355">
        <f>COUNTIFS('PLAN DE MEJORAMIENTO'!U7:U351,A14,'PLAN DE MEJORAMIENTO'!AY7:AY351,M3)</f>
        <v>1</v>
      </c>
      <c r="N14" s="355">
        <f>COUNTIFS('PLAN DE MEJORAMIENTO'!U7:U351,A14,'PLAN DE MEJORAMIENTO'!AY7:AY351,N3)</f>
        <v>7</v>
      </c>
      <c r="O14" s="355">
        <f>COUNTIFS('PLAN DE MEJORAMIENTO'!U7:U351,A14,'PLAN DE MEJORAMIENTO'!AY7:AY351,O3)</f>
        <v>0</v>
      </c>
      <c r="P14" s="364">
        <f t="shared" si="2"/>
        <v>14</v>
      </c>
      <c r="Q14" s="365">
        <f>COUNTIFS('PLAN DE MEJORAMIENTO'!U7:U351,A14,'PLAN DE MEJORAMIENTO'!BJ7:BJ351,Q3,'PLAN DE MEJORAMIENTO'!B7:B351,"&lt;&gt;0")</f>
        <v>10</v>
      </c>
      <c r="R14" s="363">
        <f>COUNTIFS('PLAN DE MEJORAMIENTO'!U7:U351,A14,'PLAN DE MEJORAMIENTO'!BJ7:BJ351,R3,'PLAN DE MEJORAMIENTO'!B7:B351,"&lt;&gt;0")</f>
        <v>0</v>
      </c>
      <c r="S14" s="364">
        <f t="shared" si="3"/>
        <v>10</v>
      </c>
    </row>
    <row r="15" spans="1:19" ht="26.25" customHeight="1" thickBot="1">
      <c r="A15" s="723"/>
      <c r="B15" s="358" t="s">
        <v>1769</v>
      </c>
      <c r="C15" s="359">
        <f>IF($F$14=0,"",C14/$F$14)</f>
        <v>0.90909090909090906</v>
      </c>
      <c r="D15" s="359">
        <f>IF($F$14=0,"",D14/$F$14)</f>
        <v>9.0909090909090912E-2</v>
      </c>
      <c r="E15" s="359">
        <f>IF($F$14=0,"",E14/$F$14)</f>
        <v>0</v>
      </c>
      <c r="F15" s="366">
        <f>SUM(C15:E15)</f>
        <v>1</v>
      </c>
      <c r="G15" s="361">
        <f>IF($K$14=0,"",G14/$K$14)</f>
        <v>0.93333333333333335</v>
      </c>
      <c r="H15" s="361">
        <f>IF($K$14=0,"",H14/$K$14)</f>
        <v>0</v>
      </c>
      <c r="I15" s="361">
        <f>IF($K$14=0,"",I14/$K$14)</f>
        <v>6.6666666666666666E-2</v>
      </c>
      <c r="J15" s="361">
        <f>IF($K$14=0,"",J14/$K$14)</f>
        <v>0</v>
      </c>
      <c r="K15" s="360">
        <f>SUM(G15:J15)</f>
        <v>1</v>
      </c>
      <c r="L15" s="361">
        <f>IF($P$14=0,"",L14/$P$14)</f>
        <v>0.42857142857142855</v>
      </c>
      <c r="M15" s="361">
        <f>IF($P$14=0,"",M14/$P$14)</f>
        <v>7.1428571428571425E-2</v>
      </c>
      <c r="N15" s="361">
        <f>IF($P$14=0,"",N14/$P$14)</f>
        <v>0.5</v>
      </c>
      <c r="O15" s="361">
        <f>IF($P$14=0,"",O14/$P$14)</f>
        <v>0</v>
      </c>
      <c r="P15" s="366">
        <f>SUM(L15:O15)</f>
        <v>1</v>
      </c>
      <c r="Q15" s="361">
        <f>IF($S$14=0,"",Q14/$S$14)</f>
        <v>1</v>
      </c>
      <c r="R15" s="361">
        <f>IF($S$14=0,"",R14/$S$14)</f>
        <v>0</v>
      </c>
      <c r="S15" s="362">
        <f>SUM(Q15:R15)</f>
        <v>1</v>
      </c>
    </row>
    <row r="16" spans="1:19" ht="26.25" hidden="1" customHeight="1">
      <c r="A16" s="722" t="s">
        <v>1771</v>
      </c>
      <c r="B16" s="367" t="s">
        <v>1760</v>
      </c>
      <c r="C16" s="363"/>
      <c r="D16" s="363"/>
      <c r="E16" s="363"/>
      <c r="F16" s="364"/>
      <c r="G16" s="365"/>
      <c r="H16" s="363"/>
      <c r="I16" s="363"/>
      <c r="J16" s="363"/>
      <c r="K16" s="364"/>
      <c r="L16" s="357"/>
      <c r="M16" s="355"/>
      <c r="N16" s="355"/>
      <c r="O16" s="355"/>
      <c r="P16" s="364"/>
      <c r="Q16" s="365"/>
      <c r="R16" s="363"/>
      <c r="S16" s="364"/>
    </row>
    <row r="17" spans="1:19" ht="26.25" hidden="1" customHeight="1" thickBot="1">
      <c r="A17" s="723"/>
      <c r="B17" s="358" t="s">
        <v>1769</v>
      </c>
      <c r="C17" s="359"/>
      <c r="D17" s="359"/>
      <c r="E17" s="359"/>
      <c r="F17" s="366"/>
      <c r="G17" s="361"/>
      <c r="H17" s="361"/>
      <c r="I17" s="361"/>
      <c r="J17" s="361"/>
      <c r="K17" s="360"/>
      <c r="L17" s="361"/>
      <c r="M17" s="361"/>
      <c r="N17" s="361"/>
      <c r="O17" s="361"/>
      <c r="P17" s="366"/>
      <c r="Q17" s="361"/>
      <c r="R17" s="361"/>
      <c r="S17" s="362"/>
    </row>
    <row r="18" spans="1:19" ht="26.25" customHeight="1">
      <c r="A18" s="722" t="s">
        <v>217</v>
      </c>
      <c r="B18" s="367" t="s">
        <v>1760</v>
      </c>
      <c r="C18" s="363">
        <f>COUNTIFS('PLAN DE MEJORAMIENTO'!U7:U351,A18,'PLAN DE MEJORAMIENTO'!L7:L351,C3,'PLAN DE MEJORAMIENTO'!B7:B351,"&lt;&gt;0")</f>
        <v>2</v>
      </c>
      <c r="D18" s="363">
        <f>COUNTIFS('PLAN DE MEJORAMIENTO'!U7:U351,A18,'PLAN DE MEJORAMIENTO'!L7:L351,D3,'PLAN DE MEJORAMIENTO'!B7:B351,"&lt;&gt;0")</f>
        <v>0</v>
      </c>
      <c r="E18" s="363">
        <f>COUNTIFS('PLAN DE MEJORAMIENTO'!U7:U351,A18,'PLAN DE MEJORAMIENTO'!L7:L351,E3,'PLAN DE MEJORAMIENTO'!B7:B351,"&lt;&gt;0")</f>
        <v>0</v>
      </c>
      <c r="F18" s="364">
        <f t="shared" si="0"/>
        <v>2</v>
      </c>
      <c r="G18" s="365">
        <f>COUNTIFS('PLAN DE MEJORAMIENTO'!U7:U351,A18,'PLAN DE MEJORAMIENTO'!P7:P351,G3)</f>
        <v>2</v>
      </c>
      <c r="H18" s="363">
        <f>COUNTIFS('PLAN DE MEJORAMIENTO'!U7:U351,A18,'PLAN DE MEJORAMIENTO'!P7:P351,H3)</f>
        <v>0</v>
      </c>
      <c r="I18" s="363">
        <f>COUNTIFS('PLAN DE MEJORAMIENTO'!U7:U351,A18,'PLAN DE MEJORAMIENTO'!P7:P351,I3)</f>
        <v>0</v>
      </c>
      <c r="J18" s="363">
        <f>COUNTIFS('PLAN DE MEJORAMIENTO'!U7:U351,A18,'PLAN DE MEJORAMIENTO'!P7:P351,J3)</f>
        <v>0</v>
      </c>
      <c r="K18" s="364">
        <f t="shared" si="1"/>
        <v>2</v>
      </c>
      <c r="L18" s="357">
        <f>COUNTIFS('PLAN DE MEJORAMIENTO'!U7:U351,A18,'PLAN DE MEJORAMIENTO'!AY7:AY351,L3)</f>
        <v>0</v>
      </c>
      <c r="M18" s="355">
        <f>COUNTIFS('PLAN DE MEJORAMIENTO'!U7:U351,A18,'PLAN DE MEJORAMIENTO'!AY7:AY351,M3)</f>
        <v>0</v>
      </c>
      <c r="N18" s="355">
        <f>COUNTIFS('PLAN DE MEJORAMIENTO'!U7:U351,A18,'PLAN DE MEJORAMIENTO'!AY7:AY351,N3)</f>
        <v>2</v>
      </c>
      <c r="O18" s="355">
        <f>COUNTIFS('PLAN DE MEJORAMIENTO'!U7:U351,A18,'PLAN DE MEJORAMIENTO'!AY7:AY351,O3)</f>
        <v>0</v>
      </c>
      <c r="P18" s="364">
        <f t="shared" si="2"/>
        <v>2</v>
      </c>
      <c r="Q18" s="365">
        <f>COUNTIFS('PLAN DE MEJORAMIENTO'!U7:U351,A18,'PLAN DE MEJORAMIENTO'!BJ7:BJ351,Q3,'PLAN DE MEJORAMIENTO'!B7:B351,"&lt;&gt;0")</f>
        <v>2</v>
      </c>
      <c r="R18" s="363">
        <f>COUNTIFS('PLAN DE MEJORAMIENTO'!U7:U351,A18,'PLAN DE MEJORAMIENTO'!BJ7:BJ351,R3,'PLAN DE MEJORAMIENTO'!B7:B351,"&lt;&gt;0")</f>
        <v>0</v>
      </c>
      <c r="S18" s="364">
        <f t="shared" si="3"/>
        <v>2</v>
      </c>
    </row>
    <row r="19" spans="1:19" ht="26.25" customHeight="1" thickBot="1">
      <c r="A19" s="723"/>
      <c r="B19" s="358" t="s">
        <v>1769</v>
      </c>
      <c r="C19" s="359">
        <f>IF($F$18=0,"",C18/$F$18)</f>
        <v>1</v>
      </c>
      <c r="D19" s="359">
        <f>IF($F$18=0,"",D18/$F$18)</f>
        <v>0</v>
      </c>
      <c r="E19" s="359">
        <f>IF($F$18=0,"",E18/$F$18)</f>
        <v>0</v>
      </c>
      <c r="F19" s="366">
        <f>SUM(C19:E19)</f>
        <v>1</v>
      </c>
      <c r="G19" s="361">
        <f>IF($K$18=0,"",G18/$K$18)</f>
        <v>1</v>
      </c>
      <c r="H19" s="361">
        <f>IF($K$18=0,"",H18/$K$18)</f>
        <v>0</v>
      </c>
      <c r="I19" s="361">
        <f>IF($K$18=0,"",I18/$K$18)</f>
        <v>0</v>
      </c>
      <c r="J19" s="361">
        <f>IF($K$18=0,"",J18/$K$18)</f>
        <v>0</v>
      </c>
      <c r="K19" s="360">
        <f>SUM(G19:J19)</f>
        <v>1</v>
      </c>
      <c r="L19" s="361">
        <f>IF($P$18=0,"",L18/$P$18)</f>
        <v>0</v>
      </c>
      <c r="M19" s="361">
        <f>IF($P$18=0,"",M18/$P$18)</f>
        <v>0</v>
      </c>
      <c r="N19" s="361">
        <f>IF($P$18=0,"",N18/$P$18)</f>
        <v>1</v>
      </c>
      <c r="O19" s="361">
        <f>IF($P$18=0,"",O18/$P$18)</f>
        <v>0</v>
      </c>
      <c r="P19" s="366">
        <f>SUM(L19:O19)</f>
        <v>1</v>
      </c>
      <c r="Q19" s="361">
        <f>IF($S$18=0,"",Q18/$S$18)</f>
        <v>1</v>
      </c>
      <c r="R19" s="361">
        <f>IF($S$18=0,"",R18/$S$18)</f>
        <v>0</v>
      </c>
      <c r="S19" s="362">
        <f>SUM(Q19:R19)</f>
        <v>1</v>
      </c>
    </row>
    <row r="20" spans="1:19" ht="26.25" customHeight="1">
      <c r="A20" s="722" t="s">
        <v>1738</v>
      </c>
      <c r="B20" s="367" t="s">
        <v>1760</v>
      </c>
      <c r="C20" s="363">
        <f>COUNTIFS('PLAN DE MEJORAMIENTO'!U7:U351,A20,'PLAN DE MEJORAMIENTO'!L7:L351,C3,'PLAN DE MEJORAMIENTO'!B7:B351,"&lt;&gt;0")</f>
        <v>2</v>
      </c>
      <c r="D20" s="363">
        <f>COUNTIFS('PLAN DE MEJORAMIENTO'!U7:U351,A20,'PLAN DE MEJORAMIENTO'!L7:L351,D3,'PLAN DE MEJORAMIENTO'!B7:B351,"&lt;&gt;0")</f>
        <v>0</v>
      </c>
      <c r="E20" s="363">
        <f>COUNTIFS('PLAN DE MEJORAMIENTO'!U7:U351,A20,'PLAN DE MEJORAMIENTO'!L7:L351,E3,'PLAN DE MEJORAMIENTO'!B7:B351,"&lt;&gt;0")</f>
        <v>0</v>
      </c>
      <c r="F20" s="364">
        <f t="shared" si="0"/>
        <v>2</v>
      </c>
      <c r="G20" s="365">
        <f>COUNTIFS('PLAN DE MEJORAMIENTO'!U7:U351,A20,'PLAN DE MEJORAMIENTO'!P7:P351,G3)</f>
        <v>3</v>
      </c>
      <c r="H20" s="363">
        <f>COUNTIFS('PLAN DE MEJORAMIENTO'!U7:U351,A20,'PLAN DE MEJORAMIENTO'!P7:P351,H3)</f>
        <v>0</v>
      </c>
      <c r="I20" s="363">
        <f>COUNTIFS('PLAN DE MEJORAMIENTO'!U7:U351,A20,'PLAN DE MEJORAMIENTO'!P7:P351,I3)</f>
        <v>0</v>
      </c>
      <c r="J20" s="363">
        <f>COUNTIFS('PLAN DE MEJORAMIENTO'!U7:U351,A20,'PLAN DE MEJORAMIENTO'!P7:P351,J3)</f>
        <v>0</v>
      </c>
      <c r="K20" s="364">
        <f t="shared" si="1"/>
        <v>3</v>
      </c>
      <c r="L20" s="357">
        <f>COUNTIFS('PLAN DE MEJORAMIENTO'!U7:U351,A20,'PLAN DE MEJORAMIENTO'!AY7:AY351,L3)</f>
        <v>2</v>
      </c>
      <c r="M20" s="355">
        <f>COUNTIFS('PLAN DE MEJORAMIENTO'!U7:U351,A20,'PLAN DE MEJORAMIENTO'!AY7:AY351,M3)</f>
        <v>0</v>
      </c>
      <c r="N20" s="355">
        <f>COUNTIFS('PLAN DE MEJORAMIENTO'!U7:U351,A20,'PLAN DE MEJORAMIENTO'!AY7:AY351,N3)</f>
        <v>0</v>
      </c>
      <c r="O20" s="355">
        <f>COUNTIFS('PLAN DE MEJORAMIENTO'!U7:U351,A20,'PLAN DE MEJORAMIENTO'!AY7:AY351,O3)</f>
        <v>0</v>
      </c>
      <c r="P20" s="364">
        <f t="shared" si="2"/>
        <v>2</v>
      </c>
      <c r="Q20" s="365">
        <f>COUNTIFS('PLAN DE MEJORAMIENTO'!U7:U351,A20,'PLAN DE MEJORAMIENTO'!BJ7:BJ351,Q3,'PLAN DE MEJORAMIENTO'!B7:B351,"&lt;&gt;0")</f>
        <v>0</v>
      </c>
      <c r="R20" s="363">
        <f>COUNTIFS('PLAN DE MEJORAMIENTO'!U7:U351,A20,'PLAN DE MEJORAMIENTO'!BJ7:BJ351,R3,'PLAN DE MEJORAMIENTO'!B7:B351,"&lt;&gt;0")</f>
        <v>1</v>
      </c>
      <c r="S20" s="364">
        <f t="shared" si="3"/>
        <v>1</v>
      </c>
    </row>
    <row r="21" spans="1:19" ht="26.25" customHeight="1" thickBot="1">
      <c r="A21" s="723"/>
      <c r="B21" s="358" t="s">
        <v>1769</v>
      </c>
      <c r="C21" s="359">
        <f>IF($F$20=0,"",C20/$F$20)</f>
        <v>1</v>
      </c>
      <c r="D21" s="359">
        <f>IF($F$20=0,"",D20/$F$20)</f>
        <v>0</v>
      </c>
      <c r="E21" s="359">
        <f>IF($F$20=0,"",E20/$F$20)</f>
        <v>0</v>
      </c>
      <c r="F21" s="366">
        <f>SUM(C21:E21)</f>
        <v>1</v>
      </c>
      <c r="G21" s="361">
        <f>IF($K$20=0,"",G20/$K$20)</f>
        <v>1</v>
      </c>
      <c r="H21" s="361">
        <f>IF($K$20=0,"",H20/$K$20)</f>
        <v>0</v>
      </c>
      <c r="I21" s="361">
        <f>IF($K$20=0,"",I20/$K$20)</f>
        <v>0</v>
      </c>
      <c r="J21" s="361">
        <f>IF($K$20=0,"",J20/$K$20)</f>
        <v>0</v>
      </c>
      <c r="K21" s="360">
        <f>SUM(G21:J21)</f>
        <v>1</v>
      </c>
      <c r="L21" s="361">
        <f>IF($P$20=0,"",L20/$P$20)</f>
        <v>1</v>
      </c>
      <c r="M21" s="361">
        <f>IF($P$20=0,"",M20/$P$20)</f>
        <v>0</v>
      </c>
      <c r="N21" s="361">
        <f>IF($P$20=0,"",N20/$P$20)</f>
        <v>0</v>
      </c>
      <c r="O21" s="361">
        <f>IF($P$20=0,"",O20/$P$20)</f>
        <v>0</v>
      </c>
      <c r="P21" s="366">
        <f>SUM(L21:O21)</f>
        <v>1</v>
      </c>
      <c r="Q21" s="361">
        <f>IF($S$20=0,"",Q20/$S$20)</f>
        <v>0</v>
      </c>
      <c r="R21" s="361">
        <f>IF($S$20=0,"",R20/$S$20)</f>
        <v>1</v>
      </c>
      <c r="S21" s="362">
        <f>SUM(Q21:R21)</f>
        <v>1</v>
      </c>
    </row>
    <row r="22" spans="1:19" ht="26.25" customHeight="1">
      <c r="A22" s="722" t="s">
        <v>1311</v>
      </c>
      <c r="B22" s="367" t="s">
        <v>1760</v>
      </c>
      <c r="C22" s="363">
        <f>COUNTIFS('PLAN DE MEJORAMIENTO'!U7:U351,A22,'PLAN DE MEJORAMIENTO'!L7:L351,C3,'PLAN DE MEJORAMIENTO'!B7:B351,"&lt;&gt;0")</f>
        <v>52</v>
      </c>
      <c r="D22" s="363">
        <f>COUNTIFS('PLAN DE MEJORAMIENTO'!U7:U351,A22,'PLAN DE MEJORAMIENTO'!L7:L351,D3,'PLAN DE MEJORAMIENTO'!B7:B351,"&lt;&gt;0")</f>
        <v>8</v>
      </c>
      <c r="E22" s="363">
        <f>COUNTIFS('PLAN DE MEJORAMIENTO'!U7:U351,A22,'PLAN DE MEJORAMIENTO'!L7:L351,E3,'PLAN DE MEJORAMIENTO'!B7:B351,"&lt;&gt;0")</f>
        <v>0</v>
      </c>
      <c r="F22" s="364">
        <f>IF(C22="","",SUM(C22:E22))</f>
        <v>60</v>
      </c>
      <c r="G22" s="365">
        <f>COUNTIFS('PLAN DE MEJORAMIENTO'!U7:U351,A22,'PLAN DE MEJORAMIENTO'!P7:P351,G3)</f>
        <v>62</v>
      </c>
      <c r="H22" s="363">
        <f>COUNTIFS('PLAN DE MEJORAMIENTO'!U7:U351,A22,'PLAN DE MEJORAMIENTO'!P7:P351,H3)</f>
        <v>13</v>
      </c>
      <c r="I22" s="363">
        <f>COUNTIFS('PLAN DE MEJORAMIENTO'!U7:U351,A22,'PLAN DE MEJORAMIENTO'!P7:P351,I3)</f>
        <v>3</v>
      </c>
      <c r="J22" s="363">
        <f>COUNTIFS('PLAN DE MEJORAMIENTO'!U7:U351,A22,'PLAN DE MEJORAMIENTO'!P7:P351,J3)</f>
        <v>3</v>
      </c>
      <c r="K22" s="364">
        <f t="shared" si="1"/>
        <v>81</v>
      </c>
      <c r="L22" s="357">
        <f>COUNTIFS('PLAN DE MEJORAMIENTO'!U7:U351,A22,'PLAN DE MEJORAMIENTO'!AY7:AY351,L3)</f>
        <v>34</v>
      </c>
      <c r="M22" s="355">
        <f>COUNTIFS('PLAN DE MEJORAMIENTO'!U7:U351,A22,'PLAN DE MEJORAMIENTO'!AY7:AY351,M3)</f>
        <v>0</v>
      </c>
      <c r="N22" s="355">
        <f>COUNTIFS('PLAN DE MEJORAMIENTO'!U7:U351,A22,'PLAN DE MEJORAMIENTO'!AY7:AY351,N3)</f>
        <v>20</v>
      </c>
      <c r="O22" s="355">
        <f>COUNTIFS('PLAN DE MEJORAMIENTO'!U7:U351,A22,'PLAN DE MEJORAMIENTO'!AY7:AY351,O3)</f>
        <v>0</v>
      </c>
      <c r="P22" s="364">
        <f t="shared" si="2"/>
        <v>54</v>
      </c>
      <c r="Q22" s="365">
        <f>COUNTIFS('PLAN DE MEJORAMIENTO'!U7:U351,A22,'PLAN DE MEJORAMIENTO'!BJ7:BJ351,Q3,'PLAN DE MEJORAMIENTO'!B7:B351,"&lt;&gt;0")</f>
        <v>19</v>
      </c>
      <c r="R22" s="363">
        <f>COUNTIFS('PLAN DE MEJORAMIENTO'!U7:U351,A22,'PLAN DE MEJORAMIENTO'!BJ7:BJ351,R3,'PLAN DE MEJORAMIENTO'!B7:B351,"&lt;&gt;0")</f>
        <v>14</v>
      </c>
      <c r="S22" s="364">
        <f t="shared" si="3"/>
        <v>33</v>
      </c>
    </row>
    <row r="23" spans="1:19" ht="26.25" customHeight="1" thickBot="1">
      <c r="A23" s="723"/>
      <c r="B23" s="358" t="s">
        <v>1769</v>
      </c>
      <c r="C23" s="359">
        <f>IF($F$22=0,"",C22/$F$22)</f>
        <v>0.8666666666666667</v>
      </c>
      <c r="D23" s="359">
        <f>IF($F$22=0,"",D22/$F$22)</f>
        <v>0.13333333333333333</v>
      </c>
      <c r="E23" s="359">
        <f>IF($F$22=0,"",E22/$F$22)</f>
        <v>0</v>
      </c>
      <c r="F23" s="366">
        <f>SUM(C23:E23)</f>
        <v>1</v>
      </c>
      <c r="G23" s="361">
        <f>IF($K$22=0,"",G22/$K$22)</f>
        <v>0.76543209876543206</v>
      </c>
      <c r="H23" s="361">
        <f>IF($K$22=0,"",H22/$K$22)</f>
        <v>0.16049382716049382</v>
      </c>
      <c r="I23" s="361">
        <f>IF($K$22=0,"",I22/$K$22)</f>
        <v>3.7037037037037035E-2</v>
      </c>
      <c r="J23" s="361">
        <f>IF($K$22=0,"",J22/$K$22)</f>
        <v>3.7037037037037035E-2</v>
      </c>
      <c r="K23" s="360">
        <f>SUM(G23:J23)</f>
        <v>0.99999999999999978</v>
      </c>
      <c r="L23" s="361">
        <f>IF($P$22=0,"",L22/$P$22)</f>
        <v>0.62962962962962965</v>
      </c>
      <c r="M23" s="361">
        <f>IF($P$22=0,"",M22/$P$22)</f>
        <v>0</v>
      </c>
      <c r="N23" s="361">
        <f>IF($P$22=0,"",N22/$P$22)</f>
        <v>0.37037037037037035</v>
      </c>
      <c r="O23" s="361">
        <f>IF($P$22=0,"",O22/$P$22)</f>
        <v>0</v>
      </c>
      <c r="P23" s="366">
        <f>SUM(L23:O23)</f>
        <v>1</v>
      </c>
      <c r="Q23" s="361">
        <f>IF($S$22=0,"",Q22/$S$22)</f>
        <v>0.5757575757575758</v>
      </c>
      <c r="R23" s="361">
        <f>IF($S$22=0,"",R22/$S$22)</f>
        <v>0.42424242424242425</v>
      </c>
      <c r="S23" s="362">
        <f>SUM(Q23:R23)</f>
        <v>1</v>
      </c>
    </row>
    <row r="24" spans="1:19" ht="26.25" customHeight="1">
      <c r="A24" s="722" t="s">
        <v>776</v>
      </c>
      <c r="B24" s="367" t="s">
        <v>1760</v>
      </c>
      <c r="C24" s="363">
        <f>COUNTIFS('PLAN DE MEJORAMIENTO'!U7:U351,A24,'PLAN DE MEJORAMIENTO'!L7:L351,C3,'PLAN DE MEJORAMIENTO'!B7:B351,"&lt;&gt;0")</f>
        <v>3</v>
      </c>
      <c r="D24" s="363">
        <f>COUNTIFS('PLAN DE MEJORAMIENTO'!U7:U351,A24,'PLAN DE MEJORAMIENTO'!L7:L351,D3,'PLAN DE MEJORAMIENTO'!B7:B351,"&lt;&gt;0")</f>
        <v>1</v>
      </c>
      <c r="E24" s="363">
        <f>COUNTIFS('PLAN DE MEJORAMIENTO'!U7:U351,A24,'PLAN DE MEJORAMIENTO'!L7:L351,E3,'PLAN DE MEJORAMIENTO'!B7:B351,"&lt;&gt;0")</f>
        <v>0</v>
      </c>
      <c r="F24" s="364">
        <f t="shared" si="0"/>
        <v>4</v>
      </c>
      <c r="G24" s="365">
        <f>COUNTIFS('PLAN DE MEJORAMIENTO'!U7:U351,A24,'PLAN DE MEJORAMIENTO'!P7:P351,G3)</f>
        <v>4</v>
      </c>
      <c r="H24" s="363">
        <f>COUNTIFS('PLAN DE MEJORAMIENTO'!U7:U351,A24,'PLAN DE MEJORAMIENTO'!P7:P351,H3)</f>
        <v>0</v>
      </c>
      <c r="I24" s="363">
        <f>COUNTIFS('PLAN DE MEJORAMIENTO'!U7:U351,A24,'PLAN DE MEJORAMIENTO'!P7:P351,I3)</f>
        <v>0</v>
      </c>
      <c r="J24" s="363">
        <f>COUNTIFS('PLAN DE MEJORAMIENTO'!U7:U351,A24,'PLAN DE MEJORAMIENTO'!P7:P351,J3)</f>
        <v>0</v>
      </c>
      <c r="K24" s="364">
        <f t="shared" si="1"/>
        <v>4</v>
      </c>
      <c r="L24" s="357">
        <f>COUNTIFS('PLAN DE MEJORAMIENTO'!U7:U351,A24,'PLAN DE MEJORAMIENTO'!AY7:AY351,L3)</f>
        <v>0</v>
      </c>
      <c r="M24" s="355">
        <f>COUNTIFS('PLAN DE MEJORAMIENTO'!U7:U351,A24,'PLAN DE MEJORAMIENTO'!AY7:AY351,M3)</f>
        <v>0</v>
      </c>
      <c r="N24" s="355">
        <f>COUNTIFS('PLAN DE MEJORAMIENTO'!U7:U351,A24,'PLAN DE MEJORAMIENTO'!AY7:AY351,N3)</f>
        <v>2</v>
      </c>
      <c r="O24" s="355">
        <f>COUNTIFS('PLAN DE MEJORAMIENTO'!U7:U351,A24,'PLAN DE MEJORAMIENTO'!AY7:AY351,O3)</f>
        <v>0</v>
      </c>
      <c r="P24" s="364">
        <f t="shared" si="2"/>
        <v>2</v>
      </c>
      <c r="Q24" s="365">
        <f>COUNTIFS('PLAN DE MEJORAMIENTO'!U7:U351,A24,'PLAN DE MEJORAMIENTO'!BJ7:BJ351,Q3,'PLAN DE MEJORAMIENTO'!B7:B351,"&lt;&gt;0")</f>
        <v>2</v>
      </c>
      <c r="R24" s="363">
        <f>COUNTIFS('PLAN DE MEJORAMIENTO'!U7:U351,A24,'PLAN DE MEJORAMIENTO'!BJ7:BJ351,R3,'PLAN DE MEJORAMIENTO'!B7:B351,"&lt;&gt;0")</f>
        <v>0</v>
      </c>
      <c r="S24" s="364">
        <f t="shared" si="3"/>
        <v>2</v>
      </c>
    </row>
    <row r="25" spans="1:19" ht="26.25" customHeight="1" thickBot="1">
      <c r="A25" s="723"/>
      <c r="B25" s="358" t="s">
        <v>1769</v>
      </c>
      <c r="C25" s="359">
        <f>IF($F$24=0,"",C24/$F$24)</f>
        <v>0.75</v>
      </c>
      <c r="D25" s="359">
        <f>IF($F$24=0,"",D24/$F$24)</f>
        <v>0.25</v>
      </c>
      <c r="E25" s="359">
        <f>IF($F$24=0,"",E24/$F$24)</f>
        <v>0</v>
      </c>
      <c r="F25" s="366">
        <f>SUM(C25:E25)</f>
        <v>1</v>
      </c>
      <c r="G25" s="361">
        <f>IF($K$24=0,"",G24/$K$24)</f>
        <v>1</v>
      </c>
      <c r="H25" s="361">
        <f>IF($K$24=0,"",H24/$K$24)</f>
        <v>0</v>
      </c>
      <c r="I25" s="361">
        <f>IF($K$24=0,"",I24/$K$24)</f>
        <v>0</v>
      </c>
      <c r="J25" s="361">
        <f>IF($K$24=0,"",J24/$K$24)</f>
        <v>0</v>
      </c>
      <c r="K25" s="360">
        <f>SUM(G25:J25)</f>
        <v>1</v>
      </c>
      <c r="L25" s="361">
        <f>IF($P$24=0,"",L24/$P$24)</f>
        <v>0</v>
      </c>
      <c r="M25" s="361">
        <f>IF($P$24=0,"",M24/$P$24)</f>
        <v>0</v>
      </c>
      <c r="N25" s="361">
        <f>IF($P$24=0,"",N24/$P$24)</f>
        <v>1</v>
      </c>
      <c r="O25" s="361">
        <f>IF($P$24=0,"",O24/$P$24)</f>
        <v>0</v>
      </c>
      <c r="P25" s="366">
        <f>SUM(L25:O25)</f>
        <v>1</v>
      </c>
      <c r="Q25" s="361">
        <f>IF($S$24=0,"",Q24/$S$24)</f>
        <v>1</v>
      </c>
      <c r="R25" s="361">
        <f>IF($S$24=0,"",R24/$S$24)</f>
        <v>0</v>
      </c>
      <c r="S25" s="362">
        <f>SUM(Q25:R25)</f>
        <v>1</v>
      </c>
    </row>
    <row r="26" spans="1:19" ht="26.25" customHeight="1">
      <c r="A26" s="722" t="s">
        <v>256</v>
      </c>
      <c r="B26" s="367" t="s">
        <v>1760</v>
      </c>
      <c r="C26" s="363">
        <f>COUNTIFS('PLAN DE MEJORAMIENTO'!U7:U351,A26,'PLAN DE MEJORAMIENTO'!L7:L351,C3,'PLAN DE MEJORAMIENTO'!B7:B351,"&lt;&gt;0")</f>
        <v>7</v>
      </c>
      <c r="D26" s="363">
        <f>COUNTIFS('PLAN DE MEJORAMIENTO'!U7:U351,A26,'PLAN DE MEJORAMIENTO'!L7:L351,D3,'PLAN DE MEJORAMIENTO'!B7:B351,"&lt;&gt;0")</f>
        <v>2</v>
      </c>
      <c r="E26" s="363">
        <f>COUNTIFS('PLAN DE MEJORAMIENTO'!U7:U351,A26,'PLAN DE MEJORAMIENTO'!L7:L351,E3,'PLAN DE MEJORAMIENTO'!B7:B351,"&lt;&gt;0")</f>
        <v>0</v>
      </c>
      <c r="F26" s="364">
        <f t="shared" si="0"/>
        <v>9</v>
      </c>
      <c r="G26" s="365">
        <f>COUNTIFS('PLAN DE MEJORAMIENTO'!U7:U351,A26,'PLAN DE MEJORAMIENTO'!P7:P351,G3)</f>
        <v>10</v>
      </c>
      <c r="H26" s="363">
        <f>COUNTIFS('PLAN DE MEJORAMIENTO'!U7:U351,A26,'PLAN DE MEJORAMIENTO'!P7:P351,H3)</f>
        <v>1</v>
      </c>
      <c r="I26" s="363">
        <f>COUNTIFS('PLAN DE MEJORAMIENTO'!U7:U351,A26,'PLAN DE MEJORAMIENTO'!P7:P351,I3)</f>
        <v>0</v>
      </c>
      <c r="J26" s="363">
        <f>COUNTIFS('PLAN DE MEJORAMIENTO'!U7:U351,A26,'PLAN DE MEJORAMIENTO'!P7:P351,J3)</f>
        <v>0</v>
      </c>
      <c r="K26" s="364">
        <f t="shared" si="1"/>
        <v>11</v>
      </c>
      <c r="L26" s="357">
        <f>COUNTIFS('PLAN DE MEJORAMIENTO'!U7:U351,A26,'PLAN DE MEJORAMIENTO'!AY7:AY351,L3)</f>
        <v>7</v>
      </c>
      <c r="M26" s="355">
        <f>COUNTIFS('PLAN DE MEJORAMIENTO'!U7:U351,A26,'PLAN DE MEJORAMIENTO'!AY7:AY351,M3)</f>
        <v>0</v>
      </c>
      <c r="N26" s="355">
        <f>COUNTIFS('PLAN DE MEJORAMIENTO'!U7:U351,A26,'PLAN DE MEJORAMIENTO'!AY7:AY351,N3)</f>
        <v>2</v>
      </c>
      <c r="O26" s="355">
        <f>COUNTIFS('PLAN DE MEJORAMIENTO'!U7:U351,A26,'PLAN DE MEJORAMIENTO'!AY7:AY351,O3)</f>
        <v>0</v>
      </c>
      <c r="P26" s="364">
        <f t="shared" si="2"/>
        <v>9</v>
      </c>
      <c r="Q26" s="365">
        <f>COUNTIFS('PLAN DE MEJORAMIENTO'!U7:U351,A26,'PLAN DE MEJORAMIENTO'!BJ7:BJ351,Q3,'PLAN DE MEJORAMIENTO'!B7:B351,"&lt;&gt;0")</f>
        <v>3</v>
      </c>
      <c r="R26" s="363">
        <f>COUNTIFS('PLAN DE MEJORAMIENTO'!U7:U351,A26,'PLAN DE MEJORAMIENTO'!BJ7:BJ351,R3,'PLAN DE MEJORAMIENTO'!B7:B351,"&lt;&gt;0")</f>
        <v>4</v>
      </c>
      <c r="S26" s="364">
        <f t="shared" si="3"/>
        <v>7</v>
      </c>
    </row>
    <row r="27" spans="1:19" ht="26.25" customHeight="1" thickBot="1">
      <c r="A27" s="723"/>
      <c r="B27" s="358" t="s">
        <v>1769</v>
      </c>
      <c r="C27" s="359">
        <f>IF($F$26=0,"",C26/$F$26)</f>
        <v>0.77777777777777779</v>
      </c>
      <c r="D27" s="359">
        <f>IF($F$26=0,"",D26/$F$26)</f>
        <v>0.22222222222222221</v>
      </c>
      <c r="E27" s="359">
        <f>IF($F$26=0,"",E26/$F$26)</f>
        <v>0</v>
      </c>
      <c r="F27" s="366">
        <f>SUM(C27:E27)</f>
        <v>1</v>
      </c>
      <c r="G27" s="361">
        <f>IF($K$26=0,"",G26/$K$26)</f>
        <v>0.90909090909090906</v>
      </c>
      <c r="H27" s="361">
        <f>IF($K$26=0,"",H26/$K$26)</f>
        <v>9.0909090909090912E-2</v>
      </c>
      <c r="I27" s="361">
        <f>IF($K$26=0,"",I26/$K$26)</f>
        <v>0</v>
      </c>
      <c r="J27" s="361">
        <f>IF($K$26=0,"",J26/$K$26)</f>
        <v>0</v>
      </c>
      <c r="K27" s="360">
        <f>SUM(G27:J27)</f>
        <v>1</v>
      </c>
      <c r="L27" s="361">
        <f>IF($P$26=0,"",L26/$P$26)</f>
        <v>0.77777777777777779</v>
      </c>
      <c r="M27" s="361">
        <f>IF($P$26=0,"",M26/$P$26)</f>
        <v>0</v>
      </c>
      <c r="N27" s="361">
        <f>IF($P$26=0,"",N26/$P$26)</f>
        <v>0.22222222222222221</v>
      </c>
      <c r="O27" s="361">
        <f>IF($P$26=0,"",O26/$P$26)</f>
        <v>0</v>
      </c>
      <c r="P27" s="366">
        <f>SUM(L27:O27)</f>
        <v>1</v>
      </c>
      <c r="Q27" s="361">
        <f>IF($S$26=0,"",Q26/$S$26)</f>
        <v>0.42857142857142855</v>
      </c>
      <c r="R27" s="361">
        <f>IF($S$26=0,"",R26/$S$26)</f>
        <v>0.5714285714285714</v>
      </c>
      <c r="S27" s="362">
        <f>SUM(Q27:R27)</f>
        <v>1</v>
      </c>
    </row>
    <row r="28" spans="1:19" ht="26.25" customHeight="1">
      <c r="A28" s="722" t="s">
        <v>354</v>
      </c>
      <c r="B28" s="367" t="s">
        <v>1760</v>
      </c>
      <c r="C28" s="363">
        <f>COUNTIFS('PLAN DE MEJORAMIENTO'!U7:U351,A28,'PLAN DE MEJORAMIENTO'!L7:L351,C3,'PLAN DE MEJORAMIENTO'!B7:B351,"&lt;&gt;0")</f>
        <v>21</v>
      </c>
      <c r="D28" s="363">
        <f>COUNTIFS('PLAN DE MEJORAMIENTO'!U7:U351,A28,'PLAN DE MEJORAMIENTO'!L7:L351,D3,'PLAN DE MEJORAMIENTO'!B7:B351,"&lt;&gt;0")</f>
        <v>1</v>
      </c>
      <c r="E28" s="363">
        <f>COUNTIFS('PLAN DE MEJORAMIENTO'!U7:U351,A28,'PLAN DE MEJORAMIENTO'!L7:L351,E3,'PLAN DE MEJORAMIENTO'!B7:B351,"&lt;&gt;0")</f>
        <v>0</v>
      </c>
      <c r="F28" s="364">
        <f t="shared" si="0"/>
        <v>22</v>
      </c>
      <c r="G28" s="365">
        <f>COUNTIFS('PLAN DE MEJORAMIENTO'!U7:U351,A28,'PLAN DE MEJORAMIENTO'!P7:P351,G3)</f>
        <v>33</v>
      </c>
      <c r="H28" s="363">
        <f>COUNTIFS('PLAN DE MEJORAMIENTO'!U7:U351,A28,'PLAN DE MEJORAMIENTO'!P7:P351,H3)</f>
        <v>5</v>
      </c>
      <c r="I28" s="363">
        <f>COUNTIFS('PLAN DE MEJORAMIENTO'!U7:U351,A28,'PLAN DE MEJORAMIENTO'!P7:P351,I3)</f>
        <v>1</v>
      </c>
      <c r="J28" s="363">
        <f>COUNTIFS('PLAN DE MEJORAMIENTO'!U7:U351,A28,'PLAN DE MEJORAMIENTO'!P7:P351,J3)</f>
        <v>1</v>
      </c>
      <c r="K28" s="364">
        <f t="shared" si="1"/>
        <v>40</v>
      </c>
      <c r="L28" s="357">
        <f>COUNTIFS('PLAN DE MEJORAMIENTO'!U7:U351,A28,'PLAN DE MEJORAMIENTO'!AY7:AY351,L3)</f>
        <v>24</v>
      </c>
      <c r="M28" s="355">
        <f>COUNTIFS('PLAN DE MEJORAMIENTO'!U7:U351,A28,'PLAN DE MEJORAMIENTO'!AY7:AY351,M3)</f>
        <v>4</v>
      </c>
      <c r="N28" s="355">
        <f>COUNTIFS('PLAN DE MEJORAMIENTO'!U7:U351,A28,'PLAN DE MEJORAMIENTO'!AY7:AY351,N3)</f>
        <v>11</v>
      </c>
      <c r="O28" s="355">
        <f>COUNTIFS('PLAN DE MEJORAMIENTO'!U7:U351,A28,'PLAN DE MEJORAMIENTO'!AY7:AY351,O3)</f>
        <v>0</v>
      </c>
      <c r="P28" s="364">
        <f t="shared" si="2"/>
        <v>39</v>
      </c>
      <c r="Q28" s="365">
        <f>COUNTIFS('PLAN DE MEJORAMIENTO'!U7:U351,A28,'PLAN DE MEJORAMIENTO'!BJ7:BJ351,Q3,'PLAN DE MEJORAMIENTO'!B7:B351,"&lt;&gt;0")</f>
        <v>15</v>
      </c>
      <c r="R28" s="363">
        <f>COUNTIFS('PLAN DE MEJORAMIENTO'!U7:U351,A28,'PLAN DE MEJORAMIENTO'!BJ7:BJ351,R3,'PLAN DE MEJORAMIENTO'!B7:B351,"&lt;&gt;0")</f>
        <v>6</v>
      </c>
      <c r="S28" s="364">
        <f t="shared" si="3"/>
        <v>21</v>
      </c>
    </row>
    <row r="29" spans="1:19" ht="26.25" customHeight="1" thickBot="1">
      <c r="A29" s="723"/>
      <c r="B29" s="358" t="s">
        <v>1769</v>
      </c>
      <c r="C29" s="359">
        <f>IF($F$28=0,"",C28/$F$28)</f>
        <v>0.95454545454545459</v>
      </c>
      <c r="D29" s="359">
        <f>IF($F$28=0,"",D28/$F$28)</f>
        <v>4.5454545454545456E-2</v>
      </c>
      <c r="E29" s="359">
        <f>IF($F$28=0,"",E28/$F$28)</f>
        <v>0</v>
      </c>
      <c r="F29" s="366">
        <f>SUM(C29:E29)</f>
        <v>1</v>
      </c>
      <c r="G29" s="361">
        <f>IF($K$28=0,"",G28/$K$28)</f>
        <v>0.82499999999999996</v>
      </c>
      <c r="H29" s="361">
        <f>IF($K$28=0,"",H28/$K$28)</f>
        <v>0.125</v>
      </c>
      <c r="I29" s="361">
        <f>IF($K$28=0,"",I28/$K$28)</f>
        <v>2.5000000000000001E-2</v>
      </c>
      <c r="J29" s="361">
        <f>IF($K$28=0,"",J28/$K$28)</f>
        <v>2.5000000000000001E-2</v>
      </c>
      <c r="K29" s="360">
        <f>SUM(G29:J29)</f>
        <v>1</v>
      </c>
      <c r="L29" s="361">
        <f>IF($P$28=0,"",L28/$P$28)</f>
        <v>0.61538461538461542</v>
      </c>
      <c r="M29" s="361">
        <f>IF($P$28=0,"",M28/$P$28)</f>
        <v>0.10256410256410256</v>
      </c>
      <c r="N29" s="361">
        <f>IF($P$28=0,"",N28/$P$28)</f>
        <v>0.28205128205128205</v>
      </c>
      <c r="O29" s="361">
        <f>IF($P$28=0,"",O28/$P$28)</f>
        <v>0</v>
      </c>
      <c r="P29" s="366">
        <f>SUM(L29:O29)</f>
        <v>1</v>
      </c>
      <c r="Q29" s="361">
        <f>IF($S$28=0,"",Q28/$S$28)</f>
        <v>0.7142857142857143</v>
      </c>
      <c r="R29" s="361">
        <f>IF($S$28=0,"",R28/$S$28)</f>
        <v>0.2857142857142857</v>
      </c>
      <c r="S29" s="362">
        <f>SUM(Q29:R29)</f>
        <v>1</v>
      </c>
    </row>
    <row r="30" spans="1:19" ht="26.25" customHeight="1">
      <c r="A30" s="722" t="s">
        <v>653</v>
      </c>
      <c r="B30" s="367" t="s">
        <v>1760</v>
      </c>
      <c r="C30" s="363">
        <f>COUNTIFS('PLAN DE MEJORAMIENTO'!U7:U351,A30,'PLAN DE MEJORAMIENTO'!L7:L351,C3,'PLAN DE MEJORAMIENTO'!B7:B351,"&lt;&gt;0")</f>
        <v>12</v>
      </c>
      <c r="D30" s="363">
        <f>COUNTIFS('PLAN DE MEJORAMIENTO'!U7:U351,A30,'PLAN DE MEJORAMIENTO'!L7:L351,D3,'PLAN DE MEJORAMIENTO'!B7:B351,"&lt;&gt;0")</f>
        <v>2</v>
      </c>
      <c r="E30" s="363">
        <f>COUNTIFS('PLAN DE MEJORAMIENTO'!U7:U351,A30,'PLAN DE MEJORAMIENTO'!L7:L351,E3,'PLAN DE MEJORAMIENTO'!B7:B351,"&lt;&gt;0")</f>
        <v>5</v>
      </c>
      <c r="F30" s="364">
        <f t="shared" si="0"/>
        <v>19</v>
      </c>
      <c r="G30" s="365">
        <f>COUNTIFS('PLAN DE MEJORAMIENTO'!U7:U351,A30,'PLAN DE MEJORAMIENTO'!P7:P351,G3)</f>
        <v>16</v>
      </c>
      <c r="H30" s="363">
        <f>COUNTIFS('PLAN DE MEJORAMIENTO'!U7:U351,A30,'PLAN DE MEJORAMIENTO'!P7:P351,H3)</f>
        <v>2</v>
      </c>
      <c r="I30" s="363">
        <f>COUNTIFS('PLAN DE MEJORAMIENTO'!U7:U351,A30,'PLAN DE MEJORAMIENTO'!P7:P351,I3)</f>
        <v>0</v>
      </c>
      <c r="J30" s="363">
        <f>COUNTIFS('PLAN DE MEJORAMIENTO'!U7:U351,A30,'PLAN DE MEJORAMIENTO'!P7:P351,J3)</f>
        <v>5</v>
      </c>
      <c r="K30" s="364">
        <f t="shared" si="1"/>
        <v>23</v>
      </c>
      <c r="L30" s="357">
        <f>COUNTIFS('PLAN DE MEJORAMIENTO'!U7:U351,A30,'PLAN DE MEJORAMIENTO'!AY7:AY351,L3)</f>
        <v>2</v>
      </c>
      <c r="M30" s="355">
        <f>COUNTIFS('PLAN DE MEJORAMIENTO'!U7:U351,A30,'PLAN DE MEJORAMIENTO'!AY7:AY351,M3)</f>
        <v>0</v>
      </c>
      <c r="N30" s="355">
        <f>COUNTIFS('PLAN DE MEJORAMIENTO'!U7:U351,A30,'PLAN DE MEJORAMIENTO'!AY7:AY351,N3)</f>
        <v>18</v>
      </c>
      <c r="O30" s="355">
        <f>COUNTIFS('PLAN DE MEJORAMIENTO'!U7:U351,A30,'PLAN DE MEJORAMIENTO'!AY7:AY351,O3)</f>
        <v>0</v>
      </c>
      <c r="P30" s="364">
        <f t="shared" si="2"/>
        <v>20</v>
      </c>
      <c r="Q30" s="365">
        <f>COUNTIFS('PLAN DE MEJORAMIENTO'!U7:U351,A30,'PLAN DE MEJORAMIENTO'!BJ7:BJ351,Q3,'PLAN DE MEJORAMIENTO'!B7:B351,"&lt;&gt;0")</f>
        <v>14</v>
      </c>
      <c r="R30" s="363">
        <f>COUNTIFS('PLAN DE MEJORAMIENTO'!U7:U351,A30,'PLAN DE MEJORAMIENTO'!BJ7:BJ351,R3,'PLAN DE MEJORAMIENTO'!B7:B351,"&lt;&gt;0")</f>
        <v>2</v>
      </c>
      <c r="S30" s="364">
        <f t="shared" si="3"/>
        <v>16</v>
      </c>
    </row>
    <row r="31" spans="1:19" ht="26.25" customHeight="1" thickBot="1">
      <c r="A31" s="723"/>
      <c r="B31" s="358" t="s">
        <v>1769</v>
      </c>
      <c r="C31" s="359">
        <f>IF($F$30=0,"",C30/$F$30)</f>
        <v>0.63157894736842102</v>
      </c>
      <c r="D31" s="359">
        <f>IF($F$30=0,"",D30/$F$30)</f>
        <v>0.10526315789473684</v>
      </c>
      <c r="E31" s="359">
        <f>IF($F$30=0,"",E30/$F$30)</f>
        <v>0.26315789473684209</v>
      </c>
      <c r="F31" s="366">
        <f>SUM(C31:E31)</f>
        <v>1</v>
      </c>
      <c r="G31" s="361">
        <f>IF($K$30=0,"",G30/$K$30)</f>
        <v>0.69565217391304346</v>
      </c>
      <c r="H31" s="361">
        <f>IF($K$30=0,"",H30/$K$30)</f>
        <v>8.6956521739130432E-2</v>
      </c>
      <c r="I31" s="361">
        <f>IF($K$30=0,"",I30/$K$30)</f>
        <v>0</v>
      </c>
      <c r="J31" s="361">
        <f>IF($K$30=0,"",J30/$K$30)</f>
        <v>0.21739130434782608</v>
      </c>
      <c r="K31" s="360">
        <f>SUM(G31:J31)</f>
        <v>0.99999999999999989</v>
      </c>
      <c r="L31" s="361">
        <f>IF($P$30=0,"",L30/$P$30)</f>
        <v>0.1</v>
      </c>
      <c r="M31" s="361">
        <f>IF($P$30=0,"",M30/$P$30)</f>
        <v>0</v>
      </c>
      <c r="N31" s="361">
        <f>IF($P$30=0,"",N30/$P$30)</f>
        <v>0.9</v>
      </c>
      <c r="O31" s="361">
        <f>IF($P$30=0,"",O30/$P$30)</f>
        <v>0</v>
      </c>
      <c r="P31" s="366">
        <f>SUM(L31:O31)</f>
        <v>1</v>
      </c>
      <c r="Q31" s="361">
        <f>IF($S$30=0,"",Q30/$S$30)</f>
        <v>0.875</v>
      </c>
      <c r="R31" s="361">
        <f>IF($S$30=0,"",R30/$S$30)</f>
        <v>0.125</v>
      </c>
      <c r="S31" s="362">
        <f>SUM(Q31:R31)</f>
        <v>1</v>
      </c>
    </row>
    <row r="32" spans="1:19" ht="26.25" customHeight="1">
      <c r="A32" s="722" t="s">
        <v>1703</v>
      </c>
      <c r="B32" s="367" t="s">
        <v>1760</v>
      </c>
      <c r="C32" s="363">
        <f>COUNTIFS('PLAN DE MEJORAMIENTO'!U7:U351,A32,'PLAN DE MEJORAMIENTO'!L7:L351,C3,'PLAN DE MEJORAMIENTO'!B7:B351,"&lt;&gt;0")</f>
        <v>3</v>
      </c>
      <c r="D32" s="363">
        <f>COUNTIFS('PLAN DE MEJORAMIENTO'!U7:U351,A32,'PLAN DE MEJORAMIENTO'!L7:L351,D3,'PLAN DE MEJORAMIENTO'!B7:B351,"&lt;&gt;0")</f>
        <v>0</v>
      </c>
      <c r="E32" s="363">
        <f>COUNTIFS('PLAN DE MEJORAMIENTO'!U7:U351,A32,'PLAN DE MEJORAMIENTO'!L7:L351,E3,'PLAN DE MEJORAMIENTO'!B7:B351,"&lt;&gt;0")</f>
        <v>0</v>
      </c>
      <c r="F32" s="364">
        <f t="shared" si="0"/>
        <v>3</v>
      </c>
      <c r="G32" s="365">
        <f>COUNTIFS('PLAN DE MEJORAMIENTO'!U7:U351,A32,'PLAN DE MEJORAMIENTO'!P7:P351,G3)</f>
        <v>3</v>
      </c>
      <c r="H32" s="363">
        <f>COUNTIFS('PLAN DE MEJORAMIENTO'!U7:U351,A32,'PLAN DE MEJORAMIENTO'!P7:P351,H3)</f>
        <v>0</v>
      </c>
      <c r="I32" s="363">
        <f>COUNTIFS('PLAN DE MEJORAMIENTO'!U7:U351,A32,'PLAN DE MEJORAMIENTO'!P7:P351,I3)</f>
        <v>0</v>
      </c>
      <c r="J32" s="363">
        <f>COUNTIFS('PLAN DE MEJORAMIENTO'!U7:U351,A32,'PLAN DE MEJORAMIENTO'!P7:P351,J3)</f>
        <v>0</v>
      </c>
      <c r="K32" s="364">
        <f t="shared" si="1"/>
        <v>3</v>
      </c>
      <c r="L32" s="357">
        <f>COUNTIFS('PLAN DE MEJORAMIENTO'!U7:U351,A32,'PLAN DE MEJORAMIENTO'!AY7:AY351,L3)</f>
        <v>0</v>
      </c>
      <c r="M32" s="355">
        <f>COUNTIFS('PLAN DE MEJORAMIENTO'!U7:U351,A32,'PLAN DE MEJORAMIENTO'!AY7:AY351,M3)</f>
        <v>0</v>
      </c>
      <c r="N32" s="355">
        <f>COUNTIFS('PLAN DE MEJORAMIENTO'!U7:U351,A32,'PLAN DE MEJORAMIENTO'!AY7:AY351,N3)</f>
        <v>3</v>
      </c>
      <c r="O32" s="355">
        <f>COUNTIFS('PLAN DE MEJORAMIENTO'!U7:U351,A32,'PLAN DE MEJORAMIENTO'!AY7:AY351,O3)</f>
        <v>0</v>
      </c>
      <c r="P32" s="364">
        <f t="shared" si="2"/>
        <v>3</v>
      </c>
      <c r="Q32" s="365">
        <f>COUNTIFS('PLAN DE MEJORAMIENTO'!U7:U351,A32,'PLAN DE MEJORAMIENTO'!BJ7:BJ351,Q3,'PLAN DE MEJORAMIENTO'!B7:B351,"&lt;&gt;0")</f>
        <v>3</v>
      </c>
      <c r="R32" s="363">
        <f>COUNTIFS('PLAN DE MEJORAMIENTO'!U7:U351,A32,'PLAN DE MEJORAMIENTO'!BJ7:BJ351,R3,'PLAN DE MEJORAMIENTO'!B7:B351,"&lt;&gt;0")</f>
        <v>0</v>
      </c>
      <c r="S32" s="364">
        <f t="shared" si="3"/>
        <v>3</v>
      </c>
    </row>
    <row r="33" spans="1:19" ht="26.25" customHeight="1" thickBot="1">
      <c r="A33" s="723"/>
      <c r="B33" s="358" t="s">
        <v>1769</v>
      </c>
      <c r="C33" s="359">
        <f>IF($F$32=0,"",C32/$F$32)</f>
        <v>1</v>
      </c>
      <c r="D33" s="359">
        <f>IF($F$32=0,"",D32/$F$32)</f>
        <v>0</v>
      </c>
      <c r="E33" s="359">
        <f>IF($F$32=0,"",E32/$F$32)</f>
        <v>0</v>
      </c>
      <c r="F33" s="366">
        <f>SUM(C33:E33)</f>
        <v>1</v>
      </c>
      <c r="G33" s="361">
        <f>IF($K$32=0,"",G32/$K$32)</f>
        <v>1</v>
      </c>
      <c r="H33" s="361">
        <f>IF($K$32=0,"",H32/$K$32)</f>
        <v>0</v>
      </c>
      <c r="I33" s="361">
        <f>IF($K$32=0,"",I32/$K$32)</f>
        <v>0</v>
      </c>
      <c r="J33" s="361">
        <f>IF($K$32=0,"",J32/$K$32)</f>
        <v>0</v>
      </c>
      <c r="K33" s="360">
        <f>SUM(G33:J33)</f>
        <v>1</v>
      </c>
      <c r="L33" s="361">
        <f>IF($P$32=0,"",L32/$P$32)</f>
        <v>0</v>
      </c>
      <c r="M33" s="361">
        <f>IF($P$32=0,"",M32/$P$32)</f>
        <v>0</v>
      </c>
      <c r="N33" s="361">
        <f>IF($P$32=0,"",N32/$P$32)</f>
        <v>1</v>
      </c>
      <c r="O33" s="361">
        <f>IF($P$32=0,"",O32/$P$32)</f>
        <v>0</v>
      </c>
      <c r="P33" s="366">
        <f>SUM(L33:O33)</f>
        <v>1</v>
      </c>
      <c r="Q33" s="361">
        <f>IF($S$32=0,"",Q32/$S$32)</f>
        <v>1</v>
      </c>
      <c r="R33" s="361">
        <f>IF($S$32=0,"",R32/$S$32)</f>
        <v>0</v>
      </c>
      <c r="S33" s="362">
        <f>SUM(Q33:R33)</f>
        <v>1</v>
      </c>
    </row>
    <row r="34" spans="1:19" ht="26.25" customHeight="1">
      <c r="A34" s="722" t="s">
        <v>1673</v>
      </c>
      <c r="B34" s="367" t="s">
        <v>1760</v>
      </c>
      <c r="C34" s="363">
        <f>COUNTIFS('PLAN DE MEJORAMIENTO'!U7:U351,A34,'PLAN DE MEJORAMIENTO'!L7:L351,C3,'PLAN DE MEJORAMIENTO'!B7:B351,"&lt;&gt;0")</f>
        <v>2</v>
      </c>
      <c r="D34" s="363">
        <f>COUNTIFS('PLAN DE MEJORAMIENTO'!U7:U351,A34,'PLAN DE MEJORAMIENTO'!L7:L351,D3,'PLAN DE MEJORAMIENTO'!B7:B351,"&lt;&gt;0")</f>
        <v>1</v>
      </c>
      <c r="E34" s="363">
        <f>COUNTIFS('PLAN DE MEJORAMIENTO'!U7:U351,A34,'PLAN DE MEJORAMIENTO'!L7:L351,E3,'PLAN DE MEJORAMIENTO'!B7:B351,"&lt;&gt;0")</f>
        <v>0</v>
      </c>
      <c r="F34" s="364">
        <f t="shared" si="0"/>
        <v>3</v>
      </c>
      <c r="G34" s="365">
        <f>COUNTIFS('PLAN DE MEJORAMIENTO'!U7:U351,A34,'PLAN DE MEJORAMIENTO'!P7:P351,G3)</f>
        <v>2</v>
      </c>
      <c r="H34" s="363">
        <f>COUNTIFS('PLAN DE MEJORAMIENTO'!U7:U351,A34,'PLAN DE MEJORAMIENTO'!P7:P351,H3)</f>
        <v>1</v>
      </c>
      <c r="I34" s="363">
        <f>COUNTIFS('PLAN DE MEJORAMIENTO'!U7:U351,A34,'PLAN DE MEJORAMIENTO'!P7:P351,I3)</f>
        <v>0</v>
      </c>
      <c r="J34" s="363">
        <f>COUNTIFS('PLAN DE MEJORAMIENTO'!U7:U351,A34,'PLAN DE MEJORAMIENTO'!P7:P351,J3)</f>
        <v>1</v>
      </c>
      <c r="K34" s="364">
        <f t="shared" si="1"/>
        <v>4</v>
      </c>
      <c r="L34" s="357">
        <f>COUNTIFS('PLAN DE MEJORAMIENTO'!U7:U351,A34,'PLAN DE MEJORAMIENTO'!AY7:AY351,L3)</f>
        <v>1</v>
      </c>
      <c r="M34" s="355">
        <f>COUNTIFS('PLAN DE MEJORAMIENTO'!U7:U351,A34,'PLAN DE MEJORAMIENTO'!AY7:AY351,M3)</f>
        <v>2</v>
      </c>
      <c r="N34" s="355">
        <f>COUNTIFS('PLAN DE MEJORAMIENTO'!U7:U351,A34,'PLAN DE MEJORAMIENTO'!AY7:AY351,N3)</f>
        <v>1</v>
      </c>
      <c r="O34" s="355">
        <f>COUNTIFS('PLAN DE MEJORAMIENTO'!U7:U351,A34,'PLAN DE MEJORAMIENTO'!AY7:AY351,O3)</f>
        <v>0</v>
      </c>
      <c r="P34" s="364">
        <f t="shared" si="2"/>
        <v>4</v>
      </c>
      <c r="Q34" s="365">
        <f>COUNTIFS('PLAN DE MEJORAMIENTO'!U7:U351,A34,'PLAN DE MEJORAMIENTO'!BJ7:BJ351,Q3,'PLAN DE MEJORAMIENTO'!B7:B351,"&lt;&gt;0")</f>
        <v>3</v>
      </c>
      <c r="R34" s="363">
        <f>COUNTIFS('PLAN DE MEJORAMIENTO'!U7:U351,A34,'PLAN DE MEJORAMIENTO'!BJ7:BJ351,R3,'PLAN DE MEJORAMIENTO'!B7:B351,"&lt;&gt;0")</f>
        <v>0</v>
      </c>
      <c r="S34" s="364">
        <f t="shared" si="3"/>
        <v>3</v>
      </c>
    </row>
    <row r="35" spans="1:19" ht="26.25" customHeight="1" thickBot="1">
      <c r="A35" s="723"/>
      <c r="B35" s="358" t="s">
        <v>1769</v>
      </c>
      <c r="C35" s="359">
        <f>IF($F$34=0,"",C34/$F$34)</f>
        <v>0.66666666666666663</v>
      </c>
      <c r="D35" s="359">
        <f>IF($F$34=0,"",D34/$F$34)</f>
        <v>0.33333333333333331</v>
      </c>
      <c r="E35" s="359">
        <f>IF($F$34=0,"",E34/$F$34)</f>
        <v>0</v>
      </c>
      <c r="F35" s="366">
        <f>SUM(C35:E35)</f>
        <v>1</v>
      </c>
      <c r="G35" s="361">
        <f>IF($K$34=0,"",G34/$K$34)</f>
        <v>0.5</v>
      </c>
      <c r="H35" s="361">
        <f>IF($K$34=0,"",H34/$K$34)</f>
        <v>0.25</v>
      </c>
      <c r="I35" s="361">
        <f>IF($K$34=0,"",I34/$K$34)</f>
        <v>0</v>
      </c>
      <c r="J35" s="361">
        <f>IF($K$34=0,"",J34/$K$34)</f>
        <v>0.25</v>
      </c>
      <c r="K35" s="360">
        <f>SUM(G35:J35)</f>
        <v>1</v>
      </c>
      <c r="L35" s="361">
        <f>IF($P$34=0,"",L34/$P$34)</f>
        <v>0.25</v>
      </c>
      <c r="M35" s="361">
        <f>IF($P$34=0,"",M34/$P$34)</f>
        <v>0.5</v>
      </c>
      <c r="N35" s="361">
        <f>IF($P$34=0,"",N34/$P$34)</f>
        <v>0.25</v>
      </c>
      <c r="O35" s="361">
        <f>IF($P$34=0,"",O34/$P$34)</f>
        <v>0</v>
      </c>
      <c r="P35" s="366">
        <f>SUM(L35:O35)</f>
        <v>1</v>
      </c>
      <c r="Q35" s="361">
        <f>IF($S$34=0,"",Q34/$S$34)</f>
        <v>1</v>
      </c>
      <c r="R35" s="361">
        <f>IF($S$34=0,"",R34/$S$34)</f>
        <v>0</v>
      </c>
      <c r="S35" s="362">
        <f>SUM(Q35:R35)</f>
        <v>1</v>
      </c>
    </row>
    <row r="36" spans="1:19" ht="26.25" customHeight="1">
      <c r="A36" s="722" t="s">
        <v>1133</v>
      </c>
      <c r="B36" s="367" t="s">
        <v>1760</v>
      </c>
      <c r="C36" s="363">
        <f>COUNTIFS('PLAN DE MEJORAMIENTO'!U7:U351,A36,'PLAN DE MEJORAMIENTO'!L7:L351,C3,'PLAN DE MEJORAMIENTO'!B7:B351,"&lt;&gt;0")</f>
        <v>21</v>
      </c>
      <c r="D36" s="363">
        <f>COUNTIFS('PLAN DE MEJORAMIENTO'!U7:U351,A36,'PLAN DE MEJORAMIENTO'!L7:L351,D3,'PLAN DE MEJORAMIENTO'!B7:B351,"&lt;&gt;0")</f>
        <v>3</v>
      </c>
      <c r="E36" s="363">
        <f>COUNTIFS('PLAN DE MEJORAMIENTO'!U7:U351,A36,'PLAN DE MEJORAMIENTO'!L7:L351,E3,'PLAN DE MEJORAMIENTO'!B7:B351,"&lt;&gt;0")</f>
        <v>0</v>
      </c>
      <c r="F36" s="364">
        <f t="shared" si="0"/>
        <v>24</v>
      </c>
      <c r="G36" s="365">
        <f>COUNTIFS('PLAN DE MEJORAMIENTO'!U7:U351,A36,'PLAN DE MEJORAMIENTO'!P7:P351,G3)</f>
        <v>30</v>
      </c>
      <c r="H36" s="363">
        <f>COUNTIFS('PLAN DE MEJORAMIENTO'!U7:U351,A36,'PLAN DE MEJORAMIENTO'!P7:P351,H3)</f>
        <v>1</v>
      </c>
      <c r="I36" s="363">
        <f>COUNTIFS('PLAN DE MEJORAMIENTO'!U7:U351,A36,'PLAN DE MEJORAMIENTO'!P7:P351,I3)</f>
        <v>0</v>
      </c>
      <c r="J36" s="363">
        <f>COUNTIFS('PLAN DE MEJORAMIENTO'!U7:U351,A36,'PLAN DE MEJORAMIENTO'!P7:P351,J3)</f>
        <v>2</v>
      </c>
      <c r="K36" s="364">
        <f t="shared" si="1"/>
        <v>33</v>
      </c>
      <c r="L36" s="357">
        <f>COUNTIFS('PLAN DE MEJORAMIENTO'!U7:U351,A36,'PLAN DE MEJORAMIENTO'!AY7:AY351,L3)</f>
        <v>6</v>
      </c>
      <c r="M36" s="355">
        <f>COUNTIFS('PLAN DE MEJORAMIENTO'!U7:U351,A36,'PLAN DE MEJORAMIENTO'!AY7:AY351,M3)</f>
        <v>17</v>
      </c>
      <c r="N36" s="355">
        <f>COUNTIFS('PLAN DE MEJORAMIENTO'!U7:U351,A36,'PLAN DE MEJORAMIENTO'!AY7:AY351,N3)</f>
        <v>10</v>
      </c>
      <c r="O36" s="355">
        <f>COUNTIFS('PLAN DE MEJORAMIENTO'!U7:U351,A36,'PLAN DE MEJORAMIENTO'!AY7:AY351,O3)</f>
        <v>0</v>
      </c>
      <c r="P36" s="364">
        <f t="shared" si="2"/>
        <v>33</v>
      </c>
      <c r="Q36" s="365">
        <f>COUNTIFS('PLAN DE MEJORAMIENTO'!U7:U351,A36,'PLAN DE MEJORAMIENTO'!BJ7:BJ351,Q3,'PLAN DE MEJORAMIENTO'!B7:B351,"&lt;&gt;0")</f>
        <v>23</v>
      </c>
      <c r="R36" s="363">
        <f>COUNTIFS('PLAN DE MEJORAMIENTO'!U7:U351,A36,'PLAN DE MEJORAMIENTO'!BJ7:BJ351,R3,'PLAN DE MEJORAMIENTO'!B7:B351,"&lt;&gt;0")</f>
        <v>1</v>
      </c>
      <c r="S36" s="364">
        <f t="shared" si="3"/>
        <v>24</v>
      </c>
    </row>
    <row r="37" spans="1:19" ht="26.25" customHeight="1" thickBot="1">
      <c r="A37" s="723"/>
      <c r="B37" s="358" t="s">
        <v>1769</v>
      </c>
      <c r="C37" s="359">
        <f>IF($F$36=0,"",C36/$F$36)</f>
        <v>0.875</v>
      </c>
      <c r="D37" s="359">
        <f>IF($F$36=0,"",D36/$F$36)</f>
        <v>0.125</v>
      </c>
      <c r="E37" s="359">
        <f>IF($F$36=0,"",E36/$F$36)</f>
        <v>0</v>
      </c>
      <c r="F37" s="366">
        <f>SUM(C37:E37)</f>
        <v>1</v>
      </c>
      <c r="G37" s="361">
        <f>IF($K$36=0,"",G36/$K$36)</f>
        <v>0.90909090909090906</v>
      </c>
      <c r="H37" s="361">
        <f>IF($K$36=0,"",H36/$K$36)</f>
        <v>3.0303030303030304E-2</v>
      </c>
      <c r="I37" s="361">
        <f>IF($K$36=0,"",I36/$K$36)</f>
        <v>0</v>
      </c>
      <c r="J37" s="361">
        <f>IF($K$36=0,"",J36/$K$36)</f>
        <v>6.0606060606060608E-2</v>
      </c>
      <c r="K37" s="360">
        <f>SUM(G37:J37)</f>
        <v>1</v>
      </c>
      <c r="L37" s="361">
        <f>IF($P$36=0,"",L36/$P$36)</f>
        <v>0.18181818181818182</v>
      </c>
      <c r="M37" s="361">
        <f>IF($P$36=0,"",M36/$P$36)</f>
        <v>0.51515151515151514</v>
      </c>
      <c r="N37" s="361">
        <f>IF($P$36=0,"",N36/$P$36)</f>
        <v>0.30303030303030304</v>
      </c>
      <c r="O37" s="361">
        <f>IF($P$36=0,"",O36/$P$36)</f>
        <v>0</v>
      </c>
      <c r="P37" s="366">
        <f>SUM(L37:O37)</f>
        <v>1</v>
      </c>
      <c r="Q37" s="361">
        <f>IF($S$36=0,"",Q36/$S$36)</f>
        <v>0.95833333333333337</v>
      </c>
      <c r="R37" s="361">
        <f>IF($S$36=0,"",R36/$S$36)</f>
        <v>4.1666666666666664E-2</v>
      </c>
      <c r="S37" s="362">
        <f>SUM(Q37:R37)</f>
        <v>1</v>
      </c>
    </row>
    <row r="38" spans="1:19" ht="26.25" hidden="1" customHeight="1">
      <c r="A38" s="727" t="s">
        <v>1772</v>
      </c>
      <c r="B38" s="354" t="s">
        <v>1760</v>
      </c>
      <c r="C38" s="368"/>
      <c r="D38" s="368"/>
      <c r="E38" s="368"/>
      <c r="F38" s="369"/>
      <c r="G38" s="370"/>
      <c r="H38" s="368"/>
      <c r="I38" s="368"/>
      <c r="J38" s="368"/>
      <c r="K38" s="369"/>
      <c r="L38" s="357"/>
      <c r="M38" s="355"/>
      <c r="N38" s="355"/>
      <c r="O38" s="355"/>
      <c r="P38" s="369"/>
      <c r="Q38" s="370"/>
      <c r="R38" s="368"/>
      <c r="S38" s="369"/>
    </row>
    <row r="39" spans="1:19" ht="26.25" hidden="1" customHeight="1" thickBot="1">
      <c r="A39" s="728"/>
      <c r="B39" s="371" t="s">
        <v>1769</v>
      </c>
      <c r="C39" s="372"/>
      <c r="D39" s="372"/>
      <c r="E39" s="372"/>
      <c r="F39" s="373"/>
      <c r="G39" s="374"/>
      <c r="H39" s="372"/>
      <c r="I39" s="372"/>
      <c r="J39" s="372"/>
      <c r="K39" s="375"/>
      <c r="L39" s="374"/>
      <c r="M39" s="372"/>
      <c r="N39" s="372"/>
      <c r="O39" s="372"/>
      <c r="P39" s="373"/>
      <c r="Q39" s="374"/>
      <c r="R39" s="372"/>
      <c r="S39" s="373"/>
    </row>
    <row r="40" spans="1:19" s="380" customFormat="1" ht="27.75" customHeight="1">
      <c r="A40" s="725" t="s">
        <v>1766</v>
      </c>
      <c r="B40" s="376" t="s">
        <v>1760</v>
      </c>
      <c r="C40" s="377">
        <f>C4+C6+C8+C10+C12+C14+C16+C18+C20+C22+C24+C26+C28+C30+C32+C34+C36+C38</f>
        <v>200</v>
      </c>
      <c r="D40" s="377">
        <f t="shared" ref="D40:S40" si="4">D4+D6+D8+D10+D12+D14+D16+D18+D20+D22+D24+D26+D28+D30+D32+D34+D36+D38</f>
        <v>28</v>
      </c>
      <c r="E40" s="377">
        <f t="shared" si="4"/>
        <v>5</v>
      </c>
      <c r="F40" s="378">
        <f t="shared" si="4"/>
        <v>233</v>
      </c>
      <c r="G40" s="379">
        <f t="shared" si="4"/>
        <v>259</v>
      </c>
      <c r="H40" s="377">
        <f t="shared" si="4"/>
        <v>31</v>
      </c>
      <c r="I40" s="377">
        <f t="shared" si="4"/>
        <v>6</v>
      </c>
      <c r="J40" s="377">
        <f t="shared" si="4"/>
        <v>18</v>
      </c>
      <c r="K40" s="378">
        <f t="shared" si="4"/>
        <v>314</v>
      </c>
      <c r="L40" s="379">
        <f t="shared" si="4"/>
        <v>104</v>
      </c>
      <c r="M40" s="377">
        <f t="shared" si="4"/>
        <v>46</v>
      </c>
      <c r="N40" s="377">
        <f t="shared" si="4"/>
        <v>87</v>
      </c>
      <c r="O40" s="377">
        <f t="shared" si="4"/>
        <v>1</v>
      </c>
      <c r="P40" s="378">
        <f t="shared" si="4"/>
        <v>238</v>
      </c>
      <c r="Q40" s="379">
        <f t="shared" si="4"/>
        <v>122</v>
      </c>
      <c r="R40" s="377">
        <f t="shared" si="4"/>
        <v>35</v>
      </c>
      <c r="S40" s="378">
        <f t="shared" si="4"/>
        <v>157</v>
      </c>
    </row>
    <row r="41" spans="1:19" s="380" customFormat="1" ht="20.25" customHeight="1" thickBot="1">
      <c r="A41" s="726"/>
      <c r="B41" s="352" t="s">
        <v>1769</v>
      </c>
      <c r="C41" s="467">
        <f>IF($F$40=0,"",C40/$F$40)</f>
        <v>0.85836909871244638</v>
      </c>
      <c r="D41" s="467">
        <f>IF($F$40=0,"",D40/$F$40)</f>
        <v>0.12017167381974249</v>
      </c>
      <c r="E41" s="467">
        <f>IF($F$40=0,"",E40/$F$40)</f>
        <v>2.1459227467811159E-2</v>
      </c>
      <c r="F41" s="468">
        <f>SUM(C41:E41)</f>
        <v>1</v>
      </c>
      <c r="G41" s="469">
        <f>IF($K$40=0,"",G40/$K$40)</f>
        <v>0.82484076433121023</v>
      </c>
      <c r="H41" s="467">
        <f>IF($K$40=0,"",H40/$K$40)</f>
        <v>9.8726114649681534E-2</v>
      </c>
      <c r="I41" s="467">
        <f>IF($K$40=0,"",I40/$K$40)</f>
        <v>1.9108280254777069E-2</v>
      </c>
      <c r="J41" s="467">
        <f>IF($K$40=0,"",J40/$K$40)</f>
        <v>5.7324840764331211E-2</v>
      </c>
      <c r="K41" s="470">
        <f>SUM(G41:J41)</f>
        <v>1</v>
      </c>
      <c r="L41" s="469">
        <f>IF($P$40=0,"",L40/$P$40)</f>
        <v>0.43697478991596639</v>
      </c>
      <c r="M41" s="467">
        <f>IF($P$40=0,"",M40/$P$40)</f>
        <v>0.19327731092436976</v>
      </c>
      <c r="N41" s="467">
        <f>IF($P$40=0,"",N40/$P$40)</f>
        <v>0.36554621848739494</v>
      </c>
      <c r="O41" s="467">
        <f>IF($P$40=0,"",O40/$P$40)</f>
        <v>4.2016806722689074E-3</v>
      </c>
      <c r="P41" s="470">
        <f>SUM(L41:O41)</f>
        <v>1</v>
      </c>
      <c r="Q41" s="469">
        <f>IF($S$40=0,"",Q40/$S$40)</f>
        <v>0.77707006369426757</v>
      </c>
      <c r="R41" s="467">
        <f>IF($S$40=0,"",R40/$S$40)</f>
        <v>0.22292993630573249</v>
      </c>
      <c r="S41" s="468">
        <f>SUM(Q41:R41)</f>
        <v>1</v>
      </c>
    </row>
  </sheetData>
  <mergeCells count="27">
    <mergeCell ref="A40:A41"/>
    <mergeCell ref="A28:A29"/>
    <mergeCell ref="A30:A31"/>
    <mergeCell ref="A32:A33"/>
    <mergeCell ref="A34:A35"/>
    <mergeCell ref="A36:A37"/>
    <mergeCell ref="A38:A39"/>
    <mergeCell ref="A26:A27"/>
    <mergeCell ref="A4:A5"/>
    <mergeCell ref="A6:A7"/>
    <mergeCell ref="A8:A9"/>
    <mergeCell ref="A10:A11"/>
    <mergeCell ref="A12:A13"/>
    <mergeCell ref="A14:A15"/>
    <mergeCell ref="A16:A17"/>
    <mergeCell ref="A18:A19"/>
    <mergeCell ref="A20:A21"/>
    <mergeCell ref="A22:A23"/>
    <mergeCell ref="A24:A25"/>
    <mergeCell ref="A1:K1"/>
    <mergeCell ref="L1:S1"/>
    <mergeCell ref="A2:A3"/>
    <mergeCell ref="B2:B3"/>
    <mergeCell ref="C2:F2"/>
    <mergeCell ref="G2:K2"/>
    <mergeCell ref="L2:P2"/>
    <mergeCell ref="Q2:S2"/>
  </mergeCells>
  <pageMargins left="0.7" right="0.7" top="0.75" bottom="0.75" header="0.3" footer="0.3"/>
  <pageSetup orientation="portrait" horizontalDpi="4294967294" verticalDpi="4294967294" r:id="rId1"/>
  <ignoredErrors>
    <ignoredError sqref="F5:F8 F13:F37 K5:K4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3"/>
  <sheetViews>
    <sheetView topLeftCell="A272" zoomScale="85" zoomScaleNormal="85" workbookViewId="0">
      <selection activeCell="C302" sqref="C302"/>
    </sheetView>
  </sheetViews>
  <sheetFormatPr baseColWidth="10" defaultRowHeight="15"/>
  <cols>
    <col min="1" max="1" width="15.42578125" customWidth="1"/>
    <col min="2" max="2" width="21.28515625" customWidth="1"/>
    <col min="14" max="14" width="11.42578125" style="414"/>
  </cols>
  <sheetData>
    <row r="1" spans="1:4" ht="15.75" thickBot="1">
      <c r="A1" s="732" t="s">
        <v>1766</v>
      </c>
      <c r="B1" s="733"/>
      <c r="C1" s="382" t="s">
        <v>1773</v>
      </c>
      <c r="D1" s="383" t="s">
        <v>1769</v>
      </c>
    </row>
    <row r="2" spans="1:4">
      <c r="A2" s="729" t="s">
        <v>1761</v>
      </c>
      <c r="B2" s="384" t="s">
        <v>1774</v>
      </c>
      <c r="C2" s="385">
        <f>'[3]TERCER SEG.'!C40</f>
        <v>135</v>
      </c>
      <c r="D2" s="386">
        <f>+C2/$C$5*100</f>
        <v>85.98726114649682</v>
      </c>
    </row>
    <row r="3" spans="1:4">
      <c r="A3" s="730"/>
      <c r="B3" s="387" t="s">
        <v>1775</v>
      </c>
      <c r="C3" s="388">
        <f>'[3]TERCER SEG.'!D40</f>
        <v>17</v>
      </c>
      <c r="D3" s="389">
        <f>+C3/$C$5*100</f>
        <v>10.828025477707007</v>
      </c>
    </row>
    <row r="4" spans="1:4" ht="30.75" thickBot="1">
      <c r="A4" s="730"/>
      <c r="B4" s="390" t="s">
        <v>1776</v>
      </c>
      <c r="C4" s="391">
        <f>'[3]TERCER SEG.'!E40</f>
        <v>5</v>
      </c>
      <c r="D4" s="392">
        <f t="shared" ref="D4" si="0">+C4/$C$5*100</f>
        <v>3.1847133757961785</v>
      </c>
    </row>
    <row r="5" spans="1:4" ht="15.75" thickBot="1">
      <c r="A5" s="731"/>
      <c r="B5" s="393" t="s">
        <v>1766</v>
      </c>
      <c r="C5" s="394">
        <f>SUM(C2:C4)</f>
        <v>157</v>
      </c>
      <c r="D5" s="395">
        <f>SUM(D2:D4)</f>
        <v>100</v>
      </c>
    </row>
    <row r="6" spans="1:4">
      <c r="A6" s="734" t="s">
        <v>1762</v>
      </c>
      <c r="B6" s="396" t="s">
        <v>1777</v>
      </c>
      <c r="C6" s="397">
        <f>'[3]TERCER SEG.'!G40</f>
        <v>187</v>
      </c>
      <c r="D6" s="398">
        <f>C6/$C$10*100</f>
        <v>78.571428571428569</v>
      </c>
    </row>
    <row r="7" spans="1:4">
      <c r="A7" s="735"/>
      <c r="B7" s="387" t="s">
        <v>1778</v>
      </c>
      <c r="C7" s="399">
        <f>'[3]TERCER SEG.'!H40</f>
        <v>30</v>
      </c>
      <c r="D7" s="398">
        <f t="shared" ref="D7:D9" si="1">C7/$C$10*100</f>
        <v>12.605042016806722</v>
      </c>
    </row>
    <row r="8" spans="1:4">
      <c r="A8" s="735"/>
      <c r="B8" s="400" t="s">
        <v>1779</v>
      </c>
      <c r="C8" s="399">
        <f>'[3]TERCER SEG.'!I40</f>
        <v>6</v>
      </c>
      <c r="D8" s="398">
        <f t="shared" si="1"/>
        <v>2.5210084033613445</v>
      </c>
    </row>
    <row r="9" spans="1:4" ht="15.75" thickBot="1">
      <c r="A9" s="735"/>
      <c r="B9" s="400" t="s">
        <v>1780</v>
      </c>
      <c r="C9" s="401">
        <f>'[3]TERCER SEG.'!J40</f>
        <v>15</v>
      </c>
      <c r="D9" s="398">
        <f t="shared" si="1"/>
        <v>6.3025210084033612</v>
      </c>
    </row>
    <row r="10" spans="1:4" ht="15.75" thickBot="1">
      <c r="A10" s="736"/>
      <c r="B10" s="393" t="s">
        <v>1766</v>
      </c>
      <c r="C10" s="394">
        <f>SUM(C6:C9)</f>
        <v>238</v>
      </c>
      <c r="D10" s="395">
        <f>SUM(D6:D9)</f>
        <v>100</v>
      </c>
    </row>
    <row r="11" spans="1:4">
      <c r="A11" s="737" t="s">
        <v>1781</v>
      </c>
      <c r="B11" s="402" t="s">
        <v>1782</v>
      </c>
      <c r="C11" s="397">
        <f>'[3]TERCER SEG.'!L40</f>
        <v>104</v>
      </c>
      <c r="D11" s="398">
        <f>C11/$C$15*100</f>
        <v>43.69747899159664</v>
      </c>
    </row>
    <row r="12" spans="1:4">
      <c r="A12" s="738"/>
      <c r="B12" s="403" t="s">
        <v>1783</v>
      </c>
      <c r="C12" s="399">
        <f>'[3]TERCER SEG.'!M40</f>
        <v>46</v>
      </c>
      <c r="D12" s="398">
        <f>C12/$C$15*100</f>
        <v>19.327731092436977</v>
      </c>
    </row>
    <row r="13" spans="1:4">
      <c r="A13" s="738"/>
      <c r="B13" s="404" t="s">
        <v>1784</v>
      </c>
      <c r="C13" s="399">
        <f>'[3]TERCER SEG.'!N40</f>
        <v>87</v>
      </c>
      <c r="D13" s="398">
        <f t="shared" ref="D13:D14" si="2">C13/$C$15*100</f>
        <v>36.554621848739494</v>
      </c>
    </row>
    <row r="14" spans="1:4" ht="15.75" thickBot="1">
      <c r="A14" s="738"/>
      <c r="B14" s="405" t="s">
        <v>1785</v>
      </c>
      <c r="C14" s="401">
        <f>'[3]TERCER SEG.'!O40</f>
        <v>1</v>
      </c>
      <c r="D14" s="398">
        <f t="shared" si="2"/>
        <v>0.42016806722689076</v>
      </c>
    </row>
    <row r="15" spans="1:4" ht="15.75" thickBot="1">
      <c r="A15" s="739"/>
      <c r="B15" s="393" t="s">
        <v>1766</v>
      </c>
      <c r="C15" s="394">
        <f>SUM(C11:C14)</f>
        <v>238</v>
      </c>
      <c r="D15" s="395">
        <f>SUM(D11:D14)</f>
        <v>100.00000000000001</v>
      </c>
    </row>
    <row r="16" spans="1:4">
      <c r="A16" s="730" t="s">
        <v>1786</v>
      </c>
      <c r="B16" s="406" t="s">
        <v>1787</v>
      </c>
      <c r="C16" s="397">
        <f>'TERCER SEG.'!Q40</f>
        <v>122</v>
      </c>
      <c r="D16" s="398">
        <f>C16/$C$18*100</f>
        <v>77.70700636942675</v>
      </c>
    </row>
    <row r="17" spans="1:4" ht="15.75" thickBot="1">
      <c r="A17" s="730"/>
      <c r="B17" s="407" t="s">
        <v>1788</v>
      </c>
      <c r="C17" s="401">
        <f>'TERCER SEG.'!R40</f>
        <v>35</v>
      </c>
      <c r="D17" s="398">
        <f>C17/$C$18*100</f>
        <v>22.29299363057325</v>
      </c>
    </row>
    <row r="18" spans="1:4" ht="15.75" thickBot="1">
      <c r="A18" s="731"/>
      <c r="B18" s="393" t="s">
        <v>1766</v>
      </c>
      <c r="C18" s="394">
        <f>SUM(C16:C17)</f>
        <v>157</v>
      </c>
      <c r="D18" s="395">
        <f>SUM(D16:D17)</f>
        <v>100</v>
      </c>
    </row>
    <row r="19" spans="1:4" ht="15.75" thickBot="1"/>
    <row r="20" spans="1:4" ht="15.75" thickBot="1">
      <c r="A20" s="732" t="s">
        <v>1789</v>
      </c>
      <c r="B20" s="733"/>
      <c r="C20" s="382" t="s">
        <v>1773</v>
      </c>
      <c r="D20" s="383" t="s">
        <v>1769</v>
      </c>
    </row>
    <row r="21" spans="1:4">
      <c r="A21" s="729" t="s">
        <v>1761</v>
      </c>
      <c r="B21" s="384" t="s">
        <v>1774</v>
      </c>
      <c r="C21" s="385">
        <f>'[3]TERCER SEG.'!C4</f>
        <v>1</v>
      </c>
      <c r="D21" s="386">
        <f>+C21/$C$24*100</f>
        <v>100</v>
      </c>
    </row>
    <row r="22" spans="1:4">
      <c r="A22" s="730"/>
      <c r="B22" s="387" t="s">
        <v>1775</v>
      </c>
      <c r="C22" s="388">
        <f>'[3]TERCER SEG.'!D4</f>
        <v>0</v>
      </c>
      <c r="D22" s="389">
        <f>+C22/$C$24*100</f>
        <v>0</v>
      </c>
    </row>
    <row r="23" spans="1:4" ht="30.75" thickBot="1">
      <c r="A23" s="730"/>
      <c r="B23" s="390" t="s">
        <v>1776</v>
      </c>
      <c r="C23" s="391">
        <f>'[3]TERCER SEG.'!E4</f>
        <v>0</v>
      </c>
      <c r="D23" s="392">
        <f>+C23/$C$24*100</f>
        <v>0</v>
      </c>
    </row>
    <row r="24" spans="1:4" ht="15.75" thickBot="1">
      <c r="A24" s="731"/>
      <c r="B24" s="393" t="s">
        <v>1766</v>
      </c>
      <c r="C24" s="394">
        <f>SUM(C21:C23)</f>
        <v>1</v>
      </c>
      <c r="D24" s="395">
        <f>SUM(D21:D23)</f>
        <v>100</v>
      </c>
    </row>
    <row r="25" spans="1:4">
      <c r="A25" s="734" t="s">
        <v>1762</v>
      </c>
      <c r="B25" s="396" t="s">
        <v>1777</v>
      </c>
      <c r="C25" s="397">
        <f>'[3]TERCER SEG.'!G4</f>
        <v>1</v>
      </c>
      <c r="D25" s="398">
        <f>C25/$C$29*100</f>
        <v>100</v>
      </c>
    </row>
    <row r="26" spans="1:4">
      <c r="A26" s="735"/>
      <c r="B26" s="387" t="s">
        <v>1778</v>
      </c>
      <c r="C26" s="399">
        <f>'[3]TERCER SEG.'!H4</f>
        <v>0</v>
      </c>
      <c r="D26" s="398">
        <f>C26/$C$29*100</f>
        <v>0</v>
      </c>
    </row>
    <row r="27" spans="1:4">
      <c r="A27" s="735"/>
      <c r="B27" s="400" t="s">
        <v>1779</v>
      </c>
      <c r="C27" s="399">
        <f>'[3]TERCER SEG.'!I4</f>
        <v>0</v>
      </c>
      <c r="D27" s="398">
        <f>C27/$C$29*100</f>
        <v>0</v>
      </c>
    </row>
    <row r="28" spans="1:4" ht="15.75" thickBot="1">
      <c r="A28" s="735"/>
      <c r="B28" s="400" t="s">
        <v>1780</v>
      </c>
      <c r="C28" s="401">
        <f>'[3]TERCER SEG.'!J4</f>
        <v>0</v>
      </c>
      <c r="D28" s="398">
        <f>C28/$C$29*100</f>
        <v>0</v>
      </c>
    </row>
    <row r="29" spans="1:4" ht="15.75" thickBot="1">
      <c r="A29" s="736"/>
      <c r="B29" s="393" t="s">
        <v>1766</v>
      </c>
      <c r="C29" s="394">
        <f>SUM(C25:C28)</f>
        <v>1</v>
      </c>
      <c r="D29" s="395">
        <f>SUM(D25:D28)</f>
        <v>100</v>
      </c>
    </row>
    <row r="30" spans="1:4">
      <c r="A30" s="737" t="s">
        <v>1781</v>
      </c>
      <c r="B30" s="402" t="s">
        <v>1782</v>
      </c>
      <c r="C30" s="397">
        <f>'[3]TERCER SEG.'!L4</f>
        <v>1</v>
      </c>
      <c r="D30" s="398">
        <f>C30/$C$34*100</f>
        <v>100</v>
      </c>
    </row>
    <row r="31" spans="1:4">
      <c r="A31" s="738"/>
      <c r="B31" s="403" t="s">
        <v>1783</v>
      </c>
      <c r="C31" s="399">
        <f>'[3]TERCER SEG.'!M4</f>
        <v>0</v>
      </c>
      <c r="D31" s="398">
        <f>C31/$C$34*100</f>
        <v>0</v>
      </c>
    </row>
    <row r="32" spans="1:4">
      <c r="A32" s="738"/>
      <c r="B32" s="404" t="s">
        <v>1784</v>
      </c>
      <c r="C32" s="399">
        <f>'[3]TERCER SEG.'!N4</f>
        <v>0</v>
      </c>
      <c r="D32" s="398">
        <f>C32/$C$34*100</f>
        <v>0</v>
      </c>
    </row>
    <row r="33" spans="1:4" ht="15.75" thickBot="1">
      <c r="A33" s="738"/>
      <c r="B33" s="405" t="s">
        <v>1785</v>
      </c>
      <c r="C33" s="401">
        <f>'[3]TERCER SEG.'!O4</f>
        <v>0</v>
      </c>
      <c r="D33" s="398">
        <f>C33/$C$34*100</f>
        <v>0</v>
      </c>
    </row>
    <row r="34" spans="1:4" ht="15.75" thickBot="1">
      <c r="A34" s="739"/>
      <c r="B34" s="393" t="s">
        <v>1766</v>
      </c>
      <c r="C34" s="394">
        <f>SUM(C30:C33)</f>
        <v>1</v>
      </c>
      <c r="D34" s="395">
        <f>SUM(D30:D33)</f>
        <v>100</v>
      </c>
    </row>
    <row r="35" spans="1:4">
      <c r="A35" s="730" t="s">
        <v>1786</v>
      </c>
      <c r="B35" s="406" t="s">
        <v>1787</v>
      </c>
      <c r="C35" s="397">
        <f>'[3]TERCER SEG.'!Q4</f>
        <v>0</v>
      </c>
      <c r="D35" s="398">
        <f>C35/$C$37*100</f>
        <v>0</v>
      </c>
    </row>
    <row r="36" spans="1:4" ht="15.75" thickBot="1">
      <c r="A36" s="730"/>
      <c r="B36" s="407" t="s">
        <v>1788</v>
      </c>
      <c r="C36" s="401">
        <f>'[3]TERCER SEG.'!R4</f>
        <v>1</v>
      </c>
      <c r="D36" s="398">
        <f>C36/$C$37*100</f>
        <v>100</v>
      </c>
    </row>
    <row r="37" spans="1:4" ht="15.75" thickBot="1">
      <c r="A37" s="731"/>
      <c r="B37" s="393" t="s">
        <v>1766</v>
      </c>
      <c r="C37" s="394">
        <f>SUM(C35:C36)</f>
        <v>1</v>
      </c>
      <c r="D37" s="395">
        <f>SUM(D35:D36)</f>
        <v>100</v>
      </c>
    </row>
    <row r="38" spans="1:4" ht="15.75" thickBot="1"/>
    <row r="39" spans="1:4" ht="15.75" thickBot="1">
      <c r="A39" s="732" t="s">
        <v>1790</v>
      </c>
      <c r="B39" s="733"/>
      <c r="C39" s="382" t="s">
        <v>1773</v>
      </c>
      <c r="D39" s="383" t="s">
        <v>1769</v>
      </c>
    </row>
    <row r="40" spans="1:4">
      <c r="A40" s="729" t="s">
        <v>1761</v>
      </c>
      <c r="B40" s="384" t="s">
        <v>1774</v>
      </c>
      <c r="C40" s="385">
        <f>'[3]TERCER SEG.'!C6</f>
        <v>7</v>
      </c>
      <c r="D40" s="386">
        <f>+C40/$C$43*100</f>
        <v>87.5</v>
      </c>
    </row>
    <row r="41" spans="1:4">
      <c r="A41" s="730"/>
      <c r="B41" s="387" t="s">
        <v>1775</v>
      </c>
      <c r="C41" s="388">
        <f>'[3]TERCER SEG.'!D6</f>
        <v>1</v>
      </c>
      <c r="D41" s="389">
        <f>+C41/$C$24*100</f>
        <v>100</v>
      </c>
    </row>
    <row r="42" spans="1:4" ht="30.75" thickBot="1">
      <c r="A42" s="730"/>
      <c r="B42" s="390" t="s">
        <v>1776</v>
      </c>
      <c r="C42" s="391">
        <f>'[3]TERCER SEG.'!E6</f>
        <v>0</v>
      </c>
      <c r="D42" s="392">
        <f>+C42/$C$24*100</f>
        <v>0</v>
      </c>
    </row>
    <row r="43" spans="1:4" ht="15.75" thickBot="1">
      <c r="A43" s="731"/>
      <c r="B43" s="393" t="s">
        <v>1766</v>
      </c>
      <c r="C43" s="394">
        <f>SUM(C40:C42)</f>
        <v>8</v>
      </c>
      <c r="D43" s="395">
        <f>SUM(D40:D42)</f>
        <v>187.5</v>
      </c>
    </row>
    <row r="44" spans="1:4">
      <c r="A44" s="734" t="s">
        <v>1762</v>
      </c>
      <c r="B44" s="396" t="s">
        <v>1777</v>
      </c>
      <c r="C44" s="397">
        <f>'[3]TERCER SEG.'!G6</f>
        <v>12</v>
      </c>
      <c r="D44" s="398">
        <f>C44/$C$48*100</f>
        <v>80</v>
      </c>
    </row>
    <row r="45" spans="1:4">
      <c r="A45" s="735"/>
      <c r="B45" s="387" t="s">
        <v>1778</v>
      </c>
      <c r="C45" s="399">
        <f>'[3]TERCER SEG.'!H6</f>
        <v>2</v>
      </c>
      <c r="D45" s="398">
        <f>C45/$C$48*100</f>
        <v>13.333333333333334</v>
      </c>
    </row>
    <row r="46" spans="1:4">
      <c r="A46" s="735"/>
      <c r="B46" s="400" t="s">
        <v>1779</v>
      </c>
      <c r="C46" s="399">
        <f>'[3]TERCER SEG.'!I6</f>
        <v>1</v>
      </c>
      <c r="D46" s="398">
        <f>C46/$C$48*100</f>
        <v>6.666666666666667</v>
      </c>
    </row>
    <row r="47" spans="1:4" ht="15.75" thickBot="1">
      <c r="A47" s="735"/>
      <c r="B47" s="400" t="s">
        <v>1780</v>
      </c>
      <c r="C47" s="401">
        <f>'[3]TERCER SEG.'!J6</f>
        <v>0</v>
      </c>
      <c r="D47" s="398">
        <f>C47/$C$48*100</f>
        <v>0</v>
      </c>
    </row>
    <row r="48" spans="1:4" ht="15.75" thickBot="1">
      <c r="A48" s="736"/>
      <c r="B48" s="393" t="s">
        <v>1766</v>
      </c>
      <c r="C48" s="394">
        <f>SUM(C44:C47)</f>
        <v>15</v>
      </c>
      <c r="D48" s="395">
        <f>SUM(D44:D47)</f>
        <v>100</v>
      </c>
    </row>
    <row r="49" spans="1:4">
      <c r="A49" s="737" t="s">
        <v>1781</v>
      </c>
      <c r="B49" s="402" t="s">
        <v>1782</v>
      </c>
      <c r="C49" s="397">
        <f>'[3]TERCER SEG.'!L6</f>
        <v>5</v>
      </c>
      <c r="D49" s="398">
        <f>C49/$C$53*100</f>
        <v>33.333333333333329</v>
      </c>
    </row>
    <row r="50" spans="1:4">
      <c r="A50" s="738"/>
      <c r="B50" s="403" t="s">
        <v>1783</v>
      </c>
      <c r="C50" s="399">
        <f>'[3]TERCER SEG.'!M6</f>
        <v>9</v>
      </c>
      <c r="D50" s="398">
        <f>C50/$C$53*100</f>
        <v>60</v>
      </c>
    </row>
    <row r="51" spans="1:4">
      <c r="A51" s="738"/>
      <c r="B51" s="404" t="s">
        <v>1784</v>
      </c>
      <c r="C51" s="399">
        <f>'[3]TERCER SEG.'!N6</f>
        <v>1</v>
      </c>
      <c r="D51" s="398">
        <f>C51/$C$53*100</f>
        <v>6.666666666666667</v>
      </c>
    </row>
    <row r="52" spans="1:4" ht="15.75" thickBot="1">
      <c r="A52" s="738"/>
      <c r="B52" s="405" t="s">
        <v>1785</v>
      </c>
      <c r="C52" s="401">
        <f>'[3]TERCER SEG.'!O6</f>
        <v>0</v>
      </c>
      <c r="D52" s="398">
        <f>C52/$C$53*100</f>
        <v>0</v>
      </c>
    </row>
    <row r="53" spans="1:4" ht="15.75" thickBot="1">
      <c r="A53" s="739"/>
      <c r="B53" s="393" t="s">
        <v>1766</v>
      </c>
      <c r="C53" s="394">
        <f>SUM(C49:C52)</f>
        <v>15</v>
      </c>
      <c r="D53" s="395">
        <f>SUM(D49:D52)</f>
        <v>100</v>
      </c>
    </row>
    <row r="54" spans="1:4">
      <c r="A54" s="730" t="s">
        <v>1786</v>
      </c>
      <c r="B54" s="406" t="s">
        <v>1787</v>
      </c>
      <c r="C54" s="397">
        <f>'[3]TERCER SEG.'!Q6</f>
        <v>7</v>
      </c>
      <c r="D54" s="398">
        <f>C54/$C$56*100</f>
        <v>87.5</v>
      </c>
    </row>
    <row r="55" spans="1:4" ht="15.75" thickBot="1">
      <c r="A55" s="730"/>
      <c r="B55" s="407" t="s">
        <v>1788</v>
      </c>
      <c r="C55" s="401">
        <f>'[3]TERCER SEG.'!R6</f>
        <v>1</v>
      </c>
      <c r="D55" s="398">
        <f>C55/$C$56*100</f>
        <v>12.5</v>
      </c>
    </row>
    <row r="56" spans="1:4" ht="15.75" thickBot="1">
      <c r="A56" s="731"/>
      <c r="B56" s="393" t="s">
        <v>1766</v>
      </c>
      <c r="C56" s="394">
        <f>SUM(C54:C55)</f>
        <v>8</v>
      </c>
      <c r="D56" s="395">
        <f>SUM(D54:D55)</f>
        <v>100</v>
      </c>
    </row>
    <row r="57" spans="1:4" ht="15.75" thickBot="1"/>
    <row r="58" spans="1:4" ht="32.25" customHeight="1" thickBot="1">
      <c r="A58" s="740" t="s">
        <v>1791</v>
      </c>
      <c r="B58" s="741"/>
      <c r="C58" s="408" t="s">
        <v>1773</v>
      </c>
      <c r="D58" s="409" t="s">
        <v>1769</v>
      </c>
    </row>
    <row r="59" spans="1:4">
      <c r="A59" s="729" t="s">
        <v>1761</v>
      </c>
      <c r="B59" s="384" t="s">
        <v>1774</v>
      </c>
      <c r="C59" s="385">
        <f>'[3]TERCER SEG.'!C8</f>
        <v>5</v>
      </c>
      <c r="D59" s="386">
        <f>+C59/C$62*100</f>
        <v>100</v>
      </c>
    </row>
    <row r="60" spans="1:4">
      <c r="A60" s="730"/>
      <c r="B60" s="387" t="s">
        <v>1775</v>
      </c>
      <c r="C60" s="388">
        <f>'[3]TERCER SEG.'!D8</f>
        <v>0</v>
      </c>
      <c r="D60" s="389">
        <f>+C60/C62*100</f>
        <v>0</v>
      </c>
    </row>
    <row r="61" spans="1:4" ht="30.75" thickBot="1">
      <c r="A61" s="730"/>
      <c r="B61" s="390" t="s">
        <v>1776</v>
      </c>
      <c r="C61" s="391">
        <f>'[3]TERCER SEG.'!E8</f>
        <v>0</v>
      </c>
      <c r="D61" s="392">
        <f>+C61/C62*100</f>
        <v>0</v>
      </c>
    </row>
    <row r="62" spans="1:4" ht="15.75" thickBot="1">
      <c r="A62" s="731"/>
      <c r="B62" s="393" t="s">
        <v>1766</v>
      </c>
      <c r="C62" s="394">
        <f>SUM(C59:C61)</f>
        <v>5</v>
      </c>
      <c r="D62" s="395">
        <f>SUM(D59:D61)</f>
        <v>100</v>
      </c>
    </row>
    <row r="63" spans="1:4">
      <c r="A63" s="734" t="s">
        <v>1762</v>
      </c>
      <c r="B63" s="396" t="s">
        <v>1777</v>
      </c>
      <c r="C63" s="397">
        <f>'[3]TERCER SEG.'!G8</f>
        <v>8</v>
      </c>
      <c r="D63" s="398">
        <f>C63/$C$67*100</f>
        <v>100</v>
      </c>
    </row>
    <row r="64" spans="1:4">
      <c r="A64" s="735"/>
      <c r="B64" s="387" t="s">
        <v>1778</v>
      </c>
      <c r="C64" s="399">
        <f>'[3]TERCER SEG.'!H8</f>
        <v>0</v>
      </c>
      <c r="D64" s="398">
        <f>C64/$C$67*100</f>
        <v>0</v>
      </c>
    </row>
    <row r="65" spans="1:4">
      <c r="A65" s="735"/>
      <c r="B65" s="400" t="s">
        <v>1779</v>
      </c>
      <c r="C65" s="399">
        <f>'[3]TERCER SEG.'!I8</f>
        <v>0</v>
      </c>
      <c r="D65" s="398">
        <f>C65/$C$67*100</f>
        <v>0</v>
      </c>
    </row>
    <row r="66" spans="1:4" ht="15.75" thickBot="1">
      <c r="A66" s="735"/>
      <c r="B66" s="400" t="s">
        <v>1780</v>
      </c>
      <c r="C66" s="401">
        <f>'[3]TERCER SEG.'!J8</f>
        <v>0</v>
      </c>
      <c r="D66" s="398">
        <f>C66/$C$67*100</f>
        <v>0</v>
      </c>
    </row>
    <row r="67" spans="1:4" ht="15.75" thickBot="1">
      <c r="A67" s="736"/>
      <c r="B67" s="393" t="s">
        <v>1766</v>
      </c>
      <c r="C67" s="394">
        <f>SUM(C63:C66)</f>
        <v>8</v>
      </c>
      <c r="D67" s="395">
        <f>SUM(D63:D66)</f>
        <v>100</v>
      </c>
    </row>
    <row r="68" spans="1:4">
      <c r="A68" s="737" t="s">
        <v>1781</v>
      </c>
      <c r="B68" s="402" t="s">
        <v>1782</v>
      </c>
      <c r="C68" s="397">
        <f>'[3]TERCER SEG.'!L8</f>
        <v>2</v>
      </c>
      <c r="D68" s="398">
        <f>C68/$C$72*100</f>
        <v>25</v>
      </c>
    </row>
    <row r="69" spans="1:4">
      <c r="A69" s="738"/>
      <c r="B69" s="403" t="s">
        <v>1783</v>
      </c>
      <c r="C69" s="399">
        <f>'[3]TERCER SEG.'!M8</f>
        <v>4</v>
      </c>
      <c r="D69" s="398">
        <f>C69/$C$72*100</f>
        <v>50</v>
      </c>
    </row>
    <row r="70" spans="1:4">
      <c r="A70" s="738"/>
      <c r="B70" s="404" t="s">
        <v>1784</v>
      </c>
      <c r="C70" s="399">
        <f>'[3]TERCER SEG.'!N8</f>
        <v>2</v>
      </c>
      <c r="D70" s="398">
        <f>C70/$C$72*100</f>
        <v>25</v>
      </c>
    </row>
    <row r="71" spans="1:4" ht="15.75" thickBot="1">
      <c r="A71" s="738"/>
      <c r="B71" s="405" t="s">
        <v>1785</v>
      </c>
      <c r="C71" s="401">
        <f>'[3]TERCER SEG.'!O8</f>
        <v>0</v>
      </c>
      <c r="D71" s="398">
        <f>C71/$C$72*100</f>
        <v>0</v>
      </c>
    </row>
    <row r="72" spans="1:4" ht="15.75" thickBot="1">
      <c r="A72" s="739"/>
      <c r="B72" s="393" t="s">
        <v>1766</v>
      </c>
      <c r="C72" s="394">
        <f>SUM(C68:C71)</f>
        <v>8</v>
      </c>
      <c r="D72" s="395">
        <f>SUM(D68:D71)</f>
        <v>100</v>
      </c>
    </row>
    <row r="73" spans="1:4">
      <c r="A73" s="730" t="s">
        <v>1786</v>
      </c>
      <c r="B73" s="406" t="s">
        <v>1787</v>
      </c>
      <c r="C73" s="397">
        <f>'[3]TERCER SEG.'!Q8</f>
        <v>5</v>
      </c>
      <c r="D73" s="398">
        <f>C73/$C$75*100</f>
        <v>100</v>
      </c>
    </row>
    <row r="74" spans="1:4" ht="15.75" thickBot="1">
      <c r="A74" s="730"/>
      <c r="B74" s="407" t="s">
        <v>1788</v>
      </c>
      <c r="C74" s="401">
        <f>'[3]TERCER SEG.'!R8</f>
        <v>0</v>
      </c>
      <c r="D74" s="398">
        <f>C74/$C$75*100</f>
        <v>0</v>
      </c>
    </row>
    <row r="75" spans="1:4" ht="15.75" thickBot="1">
      <c r="A75" s="731"/>
      <c r="B75" s="393" t="s">
        <v>1766</v>
      </c>
      <c r="C75" s="394">
        <f>SUM(C73:C74)</f>
        <v>5</v>
      </c>
      <c r="D75" s="395">
        <f>SUM(D73:D74)</f>
        <v>100</v>
      </c>
    </row>
    <row r="76" spans="1:4" ht="15.75" thickBot="1"/>
    <row r="77" spans="1:4" ht="32.25" customHeight="1" thickBot="1">
      <c r="A77" s="740" t="s">
        <v>1792</v>
      </c>
      <c r="B77" s="741"/>
      <c r="C77" s="408" t="s">
        <v>1773</v>
      </c>
      <c r="D77" s="409" t="s">
        <v>1769</v>
      </c>
    </row>
    <row r="78" spans="1:4">
      <c r="A78" s="730" t="s">
        <v>1761</v>
      </c>
      <c r="B78" s="396" t="s">
        <v>1774</v>
      </c>
      <c r="C78" s="410">
        <f>'[3]TERCER SEG.'!C12</f>
        <v>14</v>
      </c>
      <c r="D78" s="398">
        <f>+C78/C$81*100</f>
        <v>66.666666666666657</v>
      </c>
    </row>
    <row r="79" spans="1:4">
      <c r="A79" s="730"/>
      <c r="B79" s="387" t="s">
        <v>1775</v>
      </c>
      <c r="C79" s="388">
        <f>'[3]TERCER SEG.'!D12</f>
        <v>7</v>
      </c>
      <c r="D79" s="411">
        <f>+C79/C$81*100</f>
        <v>33.333333333333329</v>
      </c>
    </row>
    <row r="80" spans="1:4" ht="30.75" thickBot="1">
      <c r="A80" s="730"/>
      <c r="B80" s="390" t="s">
        <v>1776</v>
      </c>
      <c r="C80" s="391">
        <f>'[3]TERCER SEG.'!E12</f>
        <v>0</v>
      </c>
      <c r="D80" s="412">
        <f t="shared" ref="D80" si="3">+C80/C$81*100</f>
        <v>0</v>
      </c>
    </row>
    <row r="81" spans="1:4" ht="15.75" thickBot="1">
      <c r="A81" s="731"/>
      <c r="B81" s="413" t="s">
        <v>1766</v>
      </c>
      <c r="C81" s="394">
        <f>SUM(C78:C80)</f>
        <v>21</v>
      </c>
      <c r="D81" s="395">
        <f>SUM(D78:D80)</f>
        <v>99.999999999999986</v>
      </c>
    </row>
    <row r="82" spans="1:4">
      <c r="A82" s="734" t="s">
        <v>1762</v>
      </c>
      <c r="B82" s="396" t="s">
        <v>1777</v>
      </c>
      <c r="C82" s="397">
        <f>'[3]TERCER SEG.'!G12</f>
        <v>20</v>
      </c>
      <c r="D82" s="398">
        <f>C82/$C$86*100</f>
        <v>62.5</v>
      </c>
    </row>
    <row r="83" spans="1:4">
      <c r="A83" s="735"/>
      <c r="B83" s="387" t="s">
        <v>1778</v>
      </c>
      <c r="C83" s="399">
        <f>'[3]TERCER SEG.'!H12</f>
        <v>6</v>
      </c>
      <c r="D83" s="398">
        <f t="shared" ref="D83:D85" si="4">C83/$C$86*100</f>
        <v>18.75</v>
      </c>
    </row>
    <row r="84" spans="1:4">
      <c r="A84" s="735"/>
      <c r="B84" s="400" t="s">
        <v>1779</v>
      </c>
      <c r="C84" s="399">
        <f>'[3]TERCER SEG.'!I12</f>
        <v>0</v>
      </c>
      <c r="D84" s="398">
        <f t="shared" si="4"/>
        <v>0</v>
      </c>
    </row>
    <row r="85" spans="1:4" ht="15.75" thickBot="1">
      <c r="A85" s="735"/>
      <c r="B85" s="400" t="s">
        <v>1780</v>
      </c>
      <c r="C85" s="401">
        <f>'[3]TERCER SEG.'!J12</f>
        <v>6</v>
      </c>
      <c r="D85" s="398">
        <f t="shared" si="4"/>
        <v>18.75</v>
      </c>
    </row>
    <row r="86" spans="1:4" ht="15.75" thickBot="1">
      <c r="A86" s="736"/>
      <c r="B86" s="393" t="s">
        <v>1766</v>
      </c>
      <c r="C86" s="394">
        <f>SUM(C82:C85)</f>
        <v>32</v>
      </c>
      <c r="D86" s="395">
        <f>SUM(D82:D85)</f>
        <v>100</v>
      </c>
    </row>
    <row r="87" spans="1:4">
      <c r="A87" s="737" t="s">
        <v>1781</v>
      </c>
      <c r="B87" s="402" t="s">
        <v>1782</v>
      </c>
      <c r="C87" s="397">
        <f>'[3]TERCER SEG.'!L12</f>
        <v>14</v>
      </c>
      <c r="D87" s="398">
        <f>C87/$C$91*100</f>
        <v>43.75</v>
      </c>
    </row>
    <row r="88" spans="1:4">
      <c r="A88" s="738"/>
      <c r="B88" s="403" t="s">
        <v>1783</v>
      </c>
      <c r="C88" s="399">
        <f>'[3]TERCER SEG.'!M12</f>
        <v>9</v>
      </c>
      <c r="D88" s="398">
        <f>C88/$C$91*100</f>
        <v>28.125</v>
      </c>
    </row>
    <row r="89" spans="1:4">
      <c r="A89" s="738"/>
      <c r="B89" s="404" t="s">
        <v>1784</v>
      </c>
      <c r="C89" s="399">
        <f>'[3]TERCER SEG.'!N12</f>
        <v>8</v>
      </c>
      <c r="D89" s="398">
        <f t="shared" ref="D89:D90" si="5">C89/$C$91*100</f>
        <v>25</v>
      </c>
    </row>
    <row r="90" spans="1:4" ht="15.75" thickBot="1">
      <c r="A90" s="738"/>
      <c r="B90" s="405" t="s">
        <v>1785</v>
      </c>
      <c r="C90" s="401">
        <f>'[3]TERCER SEG.'!O12</f>
        <v>1</v>
      </c>
      <c r="D90" s="398">
        <f t="shared" si="5"/>
        <v>3.125</v>
      </c>
    </row>
    <row r="91" spans="1:4" ht="15.75" thickBot="1">
      <c r="A91" s="739"/>
      <c r="B91" s="393" t="s">
        <v>1766</v>
      </c>
      <c r="C91" s="394">
        <f>SUM(C87:C90)</f>
        <v>32</v>
      </c>
      <c r="D91" s="395">
        <f>SUM(D87:D90)</f>
        <v>100</v>
      </c>
    </row>
    <row r="92" spans="1:4">
      <c r="A92" s="730" t="s">
        <v>1786</v>
      </c>
      <c r="B92" s="406" t="s">
        <v>1787</v>
      </c>
      <c r="C92" s="397">
        <f>'[3]TERCER SEG.'!Q12</f>
        <v>16</v>
      </c>
      <c r="D92" s="398">
        <f>C92/$C$94*100</f>
        <v>76.19047619047619</v>
      </c>
    </row>
    <row r="93" spans="1:4" ht="15.75" thickBot="1">
      <c r="A93" s="730"/>
      <c r="B93" s="407" t="s">
        <v>1788</v>
      </c>
      <c r="C93" s="401">
        <f>'[3]TERCER SEG.'!R12</f>
        <v>5</v>
      </c>
      <c r="D93" s="398">
        <f>C93/$C$94*100</f>
        <v>23.809523809523807</v>
      </c>
    </row>
    <row r="94" spans="1:4" ht="15.75" thickBot="1">
      <c r="A94" s="731"/>
      <c r="B94" s="393" t="s">
        <v>1766</v>
      </c>
      <c r="C94" s="394">
        <f>SUM(C92:C93)</f>
        <v>21</v>
      </c>
      <c r="D94" s="395">
        <f>SUM(D92:D93)</f>
        <v>100</v>
      </c>
    </row>
    <row r="95" spans="1:4" ht="15.75" thickBot="1"/>
    <row r="96" spans="1:4" ht="48.75" customHeight="1" thickBot="1">
      <c r="A96" s="742" t="s">
        <v>1793</v>
      </c>
      <c r="B96" s="743"/>
      <c r="C96" s="408" t="s">
        <v>1773</v>
      </c>
      <c r="D96" s="409" t="s">
        <v>1769</v>
      </c>
    </row>
    <row r="97" spans="1:4">
      <c r="A97" s="730" t="s">
        <v>1761</v>
      </c>
      <c r="B97" s="396" t="s">
        <v>1774</v>
      </c>
      <c r="C97" s="410">
        <f>'[3]TERCER SEG.'!C14</f>
        <v>9</v>
      </c>
      <c r="D97" s="398">
        <f>+C97/C$100*100</f>
        <v>90</v>
      </c>
    </row>
    <row r="98" spans="1:4">
      <c r="A98" s="730"/>
      <c r="B98" s="387" t="s">
        <v>1775</v>
      </c>
      <c r="C98" s="388">
        <f>'[3]TERCER SEG.'!D14</f>
        <v>1</v>
      </c>
      <c r="D98" s="398">
        <f t="shared" ref="D98" si="6">+C98/C$100*100</f>
        <v>10</v>
      </c>
    </row>
    <row r="99" spans="1:4" ht="30.75" thickBot="1">
      <c r="A99" s="730"/>
      <c r="B99" s="390" t="s">
        <v>1776</v>
      </c>
      <c r="C99" s="391">
        <f>'[3]TERCER SEG.'!E14</f>
        <v>0</v>
      </c>
      <c r="D99" s="392">
        <f>+C99/C$100*100</f>
        <v>0</v>
      </c>
    </row>
    <row r="100" spans="1:4" ht="15.75" thickBot="1">
      <c r="A100" s="731"/>
      <c r="B100" s="413" t="s">
        <v>1766</v>
      </c>
      <c r="C100" s="394">
        <f>SUM(C97:C99)</f>
        <v>10</v>
      </c>
      <c r="D100" s="395">
        <f>SUM(D97:D99)</f>
        <v>100</v>
      </c>
    </row>
    <row r="101" spans="1:4">
      <c r="A101" s="734" t="s">
        <v>1762</v>
      </c>
      <c r="B101" s="396" t="s">
        <v>1777</v>
      </c>
      <c r="C101" s="397">
        <f>'[3]TERCER SEG.'!G14</f>
        <v>13</v>
      </c>
      <c r="D101" s="398">
        <f>C101/$C$105*100</f>
        <v>92.857142857142861</v>
      </c>
    </row>
    <row r="102" spans="1:4">
      <c r="A102" s="735"/>
      <c r="B102" s="387" t="s">
        <v>1778</v>
      </c>
      <c r="C102" s="399">
        <f>'[3]TERCER SEG.'!H14</f>
        <v>0</v>
      </c>
      <c r="D102" s="398">
        <f t="shared" ref="D102:D104" si="7">C102/$C$105*100</f>
        <v>0</v>
      </c>
    </row>
    <row r="103" spans="1:4">
      <c r="A103" s="735"/>
      <c r="B103" s="400" t="s">
        <v>1779</v>
      </c>
      <c r="C103" s="399">
        <f>'[3]TERCER SEG.'!I14</f>
        <v>1</v>
      </c>
      <c r="D103" s="398">
        <f>C103/$C$105*100</f>
        <v>7.1428571428571423</v>
      </c>
    </row>
    <row r="104" spans="1:4" ht="15.75" thickBot="1">
      <c r="A104" s="735"/>
      <c r="B104" s="400" t="s">
        <v>1780</v>
      </c>
      <c r="C104" s="401">
        <f>'[3]TERCER SEG.'!J14</f>
        <v>0</v>
      </c>
      <c r="D104" s="398">
        <f t="shared" si="7"/>
        <v>0</v>
      </c>
    </row>
    <row r="105" spans="1:4" ht="15.75" thickBot="1">
      <c r="A105" s="736"/>
      <c r="B105" s="393" t="s">
        <v>1766</v>
      </c>
      <c r="C105" s="394">
        <f>SUM(C101:C104)</f>
        <v>14</v>
      </c>
      <c r="D105" s="395">
        <f>SUM(D101:D104)</f>
        <v>100</v>
      </c>
    </row>
    <row r="106" spans="1:4">
      <c r="A106" s="737" t="s">
        <v>1781</v>
      </c>
      <c r="B106" s="402" t="s">
        <v>1782</v>
      </c>
      <c r="C106" s="397">
        <f>'[3]TERCER SEG.'!L14</f>
        <v>6</v>
      </c>
      <c r="D106" s="398">
        <f>C106/$C$110*100</f>
        <v>42.857142857142854</v>
      </c>
    </row>
    <row r="107" spans="1:4">
      <c r="A107" s="738"/>
      <c r="B107" s="403" t="s">
        <v>1783</v>
      </c>
      <c r="C107" s="399">
        <f>'[3]TERCER SEG.'!M14</f>
        <v>1</v>
      </c>
      <c r="D107" s="398">
        <f>C107/$C$110*100</f>
        <v>7.1428571428571423</v>
      </c>
    </row>
    <row r="108" spans="1:4">
      <c r="A108" s="738"/>
      <c r="B108" s="404" t="s">
        <v>1784</v>
      </c>
      <c r="C108" s="399">
        <f>'[3]TERCER SEG.'!N14</f>
        <v>7</v>
      </c>
      <c r="D108" s="398">
        <f t="shared" ref="D108:D109" si="8">C108/$C$110*100</f>
        <v>50</v>
      </c>
    </row>
    <row r="109" spans="1:4" ht="15.75" thickBot="1">
      <c r="A109" s="738"/>
      <c r="B109" s="405" t="s">
        <v>1785</v>
      </c>
      <c r="C109" s="401">
        <f>'[3]TERCER SEG.'!O14</f>
        <v>0</v>
      </c>
      <c r="D109" s="398">
        <f t="shared" si="8"/>
        <v>0</v>
      </c>
    </row>
    <row r="110" spans="1:4" ht="15.75" thickBot="1">
      <c r="A110" s="739"/>
      <c r="B110" s="393" t="s">
        <v>1766</v>
      </c>
      <c r="C110" s="394">
        <f>SUM(C106:C109)</f>
        <v>14</v>
      </c>
      <c r="D110" s="395">
        <f>SUM(D106:D109)</f>
        <v>100</v>
      </c>
    </row>
    <row r="111" spans="1:4">
      <c r="A111" s="730" t="s">
        <v>1786</v>
      </c>
      <c r="B111" s="406" t="s">
        <v>1787</v>
      </c>
      <c r="C111" s="397">
        <f>'[3]TERCER SEG.'!Q14</f>
        <v>10</v>
      </c>
      <c r="D111" s="398">
        <f>C111/$C$113*100</f>
        <v>100</v>
      </c>
    </row>
    <row r="112" spans="1:4" ht="15.75" thickBot="1">
      <c r="A112" s="730"/>
      <c r="B112" s="407" t="s">
        <v>1788</v>
      </c>
      <c r="C112" s="401">
        <f>'[3]TERCER SEG.'!R14</f>
        <v>0</v>
      </c>
      <c r="D112" s="398">
        <f>C112/$C$113*100</f>
        <v>0</v>
      </c>
    </row>
    <row r="113" spans="1:4" ht="15.75" thickBot="1">
      <c r="A113" s="731"/>
      <c r="B113" s="393" t="s">
        <v>1766</v>
      </c>
      <c r="C113" s="394">
        <f>SUM(C111:C112)</f>
        <v>10</v>
      </c>
      <c r="D113" s="395">
        <f>SUM(D111:D112)</f>
        <v>100</v>
      </c>
    </row>
    <row r="114" spans="1:4" ht="15.75" thickBot="1"/>
    <row r="115" spans="1:4" ht="34.5" customHeight="1" thickBot="1">
      <c r="A115" s="742" t="s">
        <v>1794</v>
      </c>
      <c r="B115" s="743"/>
      <c r="C115" s="408" t="s">
        <v>1773</v>
      </c>
      <c r="D115" s="409" t="s">
        <v>1769</v>
      </c>
    </row>
    <row r="116" spans="1:4">
      <c r="A116" s="730" t="s">
        <v>1761</v>
      </c>
      <c r="B116" s="396" t="s">
        <v>1774</v>
      </c>
      <c r="C116" s="410">
        <f>'[3]TERCER SEG.'!C18</f>
        <v>2</v>
      </c>
      <c r="D116" s="398">
        <f>+C116/C$119*100</f>
        <v>100</v>
      </c>
    </row>
    <row r="117" spans="1:4">
      <c r="A117" s="730"/>
      <c r="B117" s="387" t="s">
        <v>1775</v>
      </c>
      <c r="C117" s="388">
        <f>'[3]TERCER SEG.'!D18</f>
        <v>0</v>
      </c>
      <c r="D117" s="398">
        <f>+C117/C$119*100</f>
        <v>0</v>
      </c>
    </row>
    <row r="118" spans="1:4" ht="30.75" thickBot="1">
      <c r="A118" s="730"/>
      <c r="B118" s="390" t="s">
        <v>1776</v>
      </c>
      <c r="C118" s="391">
        <f>'[3]TERCER SEG.'!E18</f>
        <v>0</v>
      </c>
      <c r="D118" s="398">
        <f t="shared" ref="D118" si="9">+C118/C$119*100</f>
        <v>0</v>
      </c>
    </row>
    <row r="119" spans="1:4" ht="15.75" thickBot="1">
      <c r="A119" s="731"/>
      <c r="B119" s="413" t="s">
        <v>1766</v>
      </c>
      <c r="C119" s="394">
        <f>SUM(C116:C118)</f>
        <v>2</v>
      </c>
      <c r="D119" s="395">
        <f>SUM(D116:D118)</f>
        <v>100</v>
      </c>
    </row>
    <row r="120" spans="1:4">
      <c r="A120" s="734" t="s">
        <v>1762</v>
      </c>
      <c r="B120" s="396" t="s">
        <v>1777</v>
      </c>
      <c r="C120" s="397">
        <f>'[3]TERCER SEG.'!G18</f>
        <v>2</v>
      </c>
      <c r="D120" s="398">
        <f>C120/$C$124*100</f>
        <v>100</v>
      </c>
    </row>
    <row r="121" spans="1:4">
      <c r="A121" s="735"/>
      <c r="B121" s="387" t="s">
        <v>1778</v>
      </c>
      <c r="C121" s="399">
        <f>'[3]TERCER SEG.'!H18</f>
        <v>0</v>
      </c>
      <c r="D121" s="398">
        <f>C121/$C$124*100</f>
        <v>0</v>
      </c>
    </row>
    <row r="122" spans="1:4">
      <c r="A122" s="735"/>
      <c r="B122" s="400" t="s">
        <v>1779</v>
      </c>
      <c r="C122" s="399">
        <f>'[3]TERCER SEG.'!I18</f>
        <v>0</v>
      </c>
      <c r="D122" s="398">
        <f t="shared" ref="D122:D123" si="10">C122/$C$124*100</f>
        <v>0</v>
      </c>
    </row>
    <row r="123" spans="1:4" ht="15.75" thickBot="1">
      <c r="A123" s="735"/>
      <c r="B123" s="400" t="s">
        <v>1780</v>
      </c>
      <c r="C123" s="401">
        <f>'[3]TERCER SEG.'!J18</f>
        <v>0</v>
      </c>
      <c r="D123" s="398">
        <f t="shared" si="10"/>
        <v>0</v>
      </c>
    </row>
    <row r="124" spans="1:4" ht="15.75" thickBot="1">
      <c r="A124" s="736"/>
      <c r="B124" s="393" t="s">
        <v>1766</v>
      </c>
      <c r="C124" s="394">
        <f>SUM(C120:C123)</f>
        <v>2</v>
      </c>
      <c r="D124" s="395">
        <f>SUM(D120:D123)</f>
        <v>100</v>
      </c>
    </row>
    <row r="125" spans="1:4">
      <c r="A125" s="737" t="s">
        <v>1781</v>
      </c>
      <c r="B125" s="402" t="s">
        <v>1782</v>
      </c>
      <c r="C125" s="397">
        <f>'[3]TERCER SEG.'!L18</f>
        <v>0</v>
      </c>
      <c r="D125" s="398">
        <f>C125/$C$129*100</f>
        <v>0</v>
      </c>
    </row>
    <row r="126" spans="1:4">
      <c r="A126" s="738"/>
      <c r="B126" s="403" t="s">
        <v>1783</v>
      </c>
      <c r="C126" s="399">
        <f>'[3]TERCER SEG.'!M18</f>
        <v>0</v>
      </c>
      <c r="D126" s="398">
        <f>C126/$C$129*100</f>
        <v>0</v>
      </c>
    </row>
    <row r="127" spans="1:4">
      <c r="A127" s="738"/>
      <c r="B127" s="404" t="s">
        <v>1784</v>
      </c>
      <c r="C127" s="399">
        <f>'[3]TERCER SEG.'!N18</f>
        <v>2</v>
      </c>
      <c r="D127" s="398">
        <f t="shared" ref="D127:D128" si="11">C127/$C$129*100</f>
        <v>100</v>
      </c>
    </row>
    <row r="128" spans="1:4" ht="15.75" thickBot="1">
      <c r="A128" s="738"/>
      <c r="B128" s="405" t="s">
        <v>1785</v>
      </c>
      <c r="C128" s="401">
        <f>'[3]TERCER SEG.'!O18</f>
        <v>0</v>
      </c>
      <c r="D128" s="398">
        <f t="shared" si="11"/>
        <v>0</v>
      </c>
    </row>
    <row r="129" spans="1:4" ht="15.75" thickBot="1">
      <c r="A129" s="739"/>
      <c r="B129" s="393" t="s">
        <v>1766</v>
      </c>
      <c r="C129" s="394">
        <f>SUM(C125:C128)</f>
        <v>2</v>
      </c>
      <c r="D129" s="395">
        <f>SUM(D125:D128)</f>
        <v>100</v>
      </c>
    </row>
    <row r="130" spans="1:4">
      <c r="A130" s="730" t="s">
        <v>1786</v>
      </c>
      <c r="B130" s="406" t="s">
        <v>1787</v>
      </c>
      <c r="C130" s="397">
        <f>'[3]TERCER SEG.'!Q18</f>
        <v>2</v>
      </c>
      <c r="D130" s="398">
        <f>C130/$C$132*100</f>
        <v>100</v>
      </c>
    </row>
    <row r="131" spans="1:4" ht="15.75" thickBot="1">
      <c r="A131" s="730"/>
      <c r="B131" s="407" t="s">
        <v>1788</v>
      </c>
      <c r="C131" s="401">
        <f>'[3]TERCER SEG.'!R18</f>
        <v>0</v>
      </c>
      <c r="D131" s="398">
        <f>C131/$C$132*100</f>
        <v>0</v>
      </c>
    </row>
    <row r="132" spans="1:4" ht="15.75" thickBot="1">
      <c r="A132" s="731"/>
      <c r="B132" s="393" t="s">
        <v>1766</v>
      </c>
      <c r="C132" s="394">
        <f>SUM(C130:C131)</f>
        <v>2</v>
      </c>
      <c r="D132" s="395">
        <f>SUM(D130:D131)</f>
        <v>100</v>
      </c>
    </row>
    <row r="133" spans="1:4" ht="15.75" thickBot="1"/>
    <row r="134" spans="1:4" ht="15.75" thickBot="1">
      <c r="A134" s="742" t="s">
        <v>1795</v>
      </c>
      <c r="B134" s="743"/>
      <c r="C134" s="408" t="s">
        <v>1773</v>
      </c>
      <c r="D134" s="409" t="s">
        <v>1769</v>
      </c>
    </row>
    <row r="135" spans="1:4">
      <c r="A135" s="730" t="s">
        <v>1761</v>
      </c>
      <c r="B135" s="396" t="s">
        <v>1774</v>
      </c>
      <c r="C135" s="410">
        <f>'[3]TERCER SEG.'!C20</f>
        <v>1</v>
      </c>
      <c r="D135" s="398">
        <f>+C135/C$138*100</f>
        <v>100</v>
      </c>
    </row>
    <row r="136" spans="1:4">
      <c r="A136" s="730"/>
      <c r="B136" s="387" t="s">
        <v>1775</v>
      </c>
      <c r="C136" s="388">
        <f>'[3]TERCER SEG.'!D20</f>
        <v>0</v>
      </c>
      <c r="D136" s="398">
        <f>+C136/C$138*100</f>
        <v>0</v>
      </c>
    </row>
    <row r="137" spans="1:4" ht="30.75" thickBot="1">
      <c r="A137" s="730"/>
      <c r="B137" s="390" t="s">
        <v>1776</v>
      </c>
      <c r="C137" s="391">
        <f>'[3]TERCER SEG.'!E20</f>
        <v>0</v>
      </c>
      <c r="D137" s="398">
        <f t="shared" ref="D137" si="12">+C137/C$138*100</f>
        <v>0</v>
      </c>
    </row>
    <row r="138" spans="1:4" ht="15.75" thickBot="1">
      <c r="A138" s="731"/>
      <c r="B138" s="413" t="s">
        <v>1766</v>
      </c>
      <c r="C138" s="394">
        <f>SUM(C135:C137)</f>
        <v>1</v>
      </c>
      <c r="D138" s="395">
        <f>SUM(D135:D137)</f>
        <v>100</v>
      </c>
    </row>
    <row r="139" spans="1:4">
      <c r="A139" s="734" t="s">
        <v>1762</v>
      </c>
      <c r="B139" s="396" t="s">
        <v>1777</v>
      </c>
      <c r="C139" s="397">
        <f>'[3]TERCER SEG.'!G20</f>
        <v>2</v>
      </c>
      <c r="D139" s="398">
        <f>C139/$C$143*100</f>
        <v>100</v>
      </c>
    </row>
    <row r="140" spans="1:4">
      <c r="A140" s="735"/>
      <c r="B140" s="387" t="s">
        <v>1778</v>
      </c>
      <c r="C140" s="399">
        <f>'[3]TERCER SEG.'!H20</f>
        <v>0</v>
      </c>
      <c r="D140" s="398">
        <f>C140/$C$143*100</f>
        <v>0</v>
      </c>
    </row>
    <row r="141" spans="1:4">
      <c r="A141" s="735"/>
      <c r="B141" s="400" t="s">
        <v>1779</v>
      </c>
      <c r="C141" s="399">
        <f>'[3]TERCER SEG.'!I20</f>
        <v>0</v>
      </c>
      <c r="D141" s="398">
        <f t="shared" ref="D141:D142" si="13">C141/$C$143*100</f>
        <v>0</v>
      </c>
    </row>
    <row r="142" spans="1:4" ht="15.75" thickBot="1">
      <c r="A142" s="735"/>
      <c r="B142" s="400" t="s">
        <v>1780</v>
      </c>
      <c r="C142" s="401">
        <f>'[3]TERCER SEG.'!J20</f>
        <v>0</v>
      </c>
      <c r="D142" s="398">
        <f t="shared" si="13"/>
        <v>0</v>
      </c>
    </row>
    <row r="143" spans="1:4" ht="15.75" thickBot="1">
      <c r="A143" s="736"/>
      <c r="B143" s="393" t="s">
        <v>1766</v>
      </c>
      <c r="C143" s="394">
        <f>SUM(C139:C142)</f>
        <v>2</v>
      </c>
      <c r="D143" s="395">
        <f>SUM(D139:D142)</f>
        <v>100</v>
      </c>
    </row>
    <row r="144" spans="1:4">
      <c r="A144" s="737" t="s">
        <v>1781</v>
      </c>
      <c r="B144" s="402" t="s">
        <v>1782</v>
      </c>
      <c r="C144" s="397">
        <f>'[3]TERCER SEG.'!L20</f>
        <v>2</v>
      </c>
      <c r="D144" s="398">
        <f>C144/$C$148*100</f>
        <v>100</v>
      </c>
    </row>
    <row r="145" spans="1:4">
      <c r="A145" s="738"/>
      <c r="B145" s="403" t="s">
        <v>1783</v>
      </c>
      <c r="C145" s="399">
        <f>'[3]TERCER SEG.'!M20</f>
        <v>0</v>
      </c>
      <c r="D145" s="398">
        <f t="shared" ref="D145:D147" si="14">C145/$C$148*100</f>
        <v>0</v>
      </c>
    </row>
    <row r="146" spans="1:4">
      <c r="A146" s="738"/>
      <c r="B146" s="404" t="s">
        <v>1784</v>
      </c>
      <c r="C146" s="399">
        <f>'[3]TERCER SEG.'!N20</f>
        <v>0</v>
      </c>
      <c r="D146" s="398">
        <f t="shared" si="14"/>
        <v>0</v>
      </c>
    </row>
    <row r="147" spans="1:4" ht="15.75" thickBot="1">
      <c r="A147" s="738"/>
      <c r="B147" s="405" t="s">
        <v>1785</v>
      </c>
      <c r="C147" s="401">
        <f>'[3]TERCER SEG.'!O20</f>
        <v>0</v>
      </c>
      <c r="D147" s="398">
        <f t="shared" si="14"/>
        <v>0</v>
      </c>
    </row>
    <row r="148" spans="1:4" ht="15.75" thickBot="1">
      <c r="A148" s="739"/>
      <c r="B148" s="393" t="s">
        <v>1766</v>
      </c>
      <c r="C148" s="394">
        <f>SUM(C144:C147)</f>
        <v>2</v>
      </c>
      <c r="D148" s="395">
        <f>SUM(D144:D147)</f>
        <v>100</v>
      </c>
    </row>
    <row r="149" spans="1:4">
      <c r="A149" s="730" t="s">
        <v>1786</v>
      </c>
      <c r="B149" s="406" t="s">
        <v>1787</v>
      </c>
      <c r="C149" s="397">
        <f>'[3]TERCER SEG.'!Q20</f>
        <v>0</v>
      </c>
      <c r="D149" s="398">
        <f>C149/$C$151*100</f>
        <v>0</v>
      </c>
    </row>
    <row r="150" spans="1:4" ht="15.75" thickBot="1">
      <c r="A150" s="730"/>
      <c r="B150" s="407" t="s">
        <v>1788</v>
      </c>
      <c r="C150" s="401">
        <f>'[3]TERCER SEG.'!R20</f>
        <v>1</v>
      </c>
      <c r="D150" s="398">
        <f>C150/$C$151*100</f>
        <v>100</v>
      </c>
    </row>
    <row r="151" spans="1:4" ht="15.75" thickBot="1">
      <c r="A151" s="731"/>
      <c r="B151" s="393" t="s">
        <v>1766</v>
      </c>
      <c r="C151" s="394">
        <f>SUM(C149:C150)</f>
        <v>1</v>
      </c>
      <c r="D151" s="395">
        <f>SUM(D149:D150)</f>
        <v>100</v>
      </c>
    </row>
    <row r="152" spans="1:4" ht="15.75" thickBot="1"/>
    <row r="153" spans="1:4" ht="15.75" thickBot="1">
      <c r="A153" s="742" t="s">
        <v>1796</v>
      </c>
      <c r="B153" s="743"/>
      <c r="C153" s="408" t="s">
        <v>1773</v>
      </c>
      <c r="D153" s="409" t="s">
        <v>1769</v>
      </c>
    </row>
    <row r="154" spans="1:4">
      <c r="A154" s="730" t="s">
        <v>1761</v>
      </c>
      <c r="B154" s="396" t="s">
        <v>1774</v>
      </c>
      <c r="C154" s="410">
        <f>'[3]TERCER SEG.'!C22</f>
        <v>31</v>
      </c>
      <c r="D154" s="398">
        <f>+C154/C$157*100</f>
        <v>93.939393939393938</v>
      </c>
    </row>
    <row r="155" spans="1:4">
      <c r="A155" s="730"/>
      <c r="B155" s="387" t="s">
        <v>1775</v>
      </c>
      <c r="C155" s="388">
        <f>'[3]TERCER SEG.'!D22</f>
        <v>2</v>
      </c>
      <c r="D155" s="398">
        <f t="shared" ref="D155:D156" si="15">+C155/C$157*100</f>
        <v>6.0606060606060606</v>
      </c>
    </row>
    <row r="156" spans="1:4" ht="30.75" thickBot="1">
      <c r="A156" s="730"/>
      <c r="B156" s="390" t="s">
        <v>1776</v>
      </c>
      <c r="C156" s="391">
        <f>'[3]TERCER SEG.'!E22</f>
        <v>0</v>
      </c>
      <c r="D156" s="392">
        <f t="shared" si="15"/>
        <v>0</v>
      </c>
    </row>
    <row r="157" spans="1:4" ht="15.75" thickBot="1">
      <c r="A157" s="731"/>
      <c r="B157" s="413" t="s">
        <v>1766</v>
      </c>
      <c r="C157" s="394">
        <f>SUM(C154:C156)</f>
        <v>33</v>
      </c>
      <c r="D157" s="395">
        <f>SUM(D154:D156)</f>
        <v>100</v>
      </c>
    </row>
    <row r="158" spans="1:4">
      <c r="A158" s="734" t="s">
        <v>1762</v>
      </c>
      <c r="B158" s="396" t="s">
        <v>1777</v>
      </c>
      <c r="C158" s="397">
        <f>'[3]TERCER SEG.'!G22</f>
        <v>38</v>
      </c>
      <c r="D158" s="398">
        <f>C158/$C$162*100</f>
        <v>70.370370370370367</v>
      </c>
    </row>
    <row r="159" spans="1:4">
      <c r="A159" s="735"/>
      <c r="B159" s="387" t="s">
        <v>1778</v>
      </c>
      <c r="C159" s="399">
        <f>'[3]TERCER SEG.'!H22</f>
        <v>13</v>
      </c>
      <c r="D159" s="398">
        <f>C159/$C$162*100</f>
        <v>24.074074074074073</v>
      </c>
    </row>
    <row r="160" spans="1:4">
      <c r="A160" s="735"/>
      <c r="B160" s="400" t="s">
        <v>1779</v>
      </c>
      <c r="C160" s="399">
        <f>'[3]TERCER SEG.'!I22</f>
        <v>3</v>
      </c>
      <c r="D160" s="398">
        <f t="shared" ref="D160" si="16">C160/$C$162*100</f>
        <v>5.5555555555555554</v>
      </c>
    </row>
    <row r="161" spans="1:4" ht="15.75" thickBot="1">
      <c r="A161" s="735"/>
      <c r="B161" s="400" t="s">
        <v>1780</v>
      </c>
      <c r="C161" s="401">
        <f>'[3]TERCER SEG.'!J22</f>
        <v>0</v>
      </c>
      <c r="D161" s="398">
        <f>C161/$C$162*100</f>
        <v>0</v>
      </c>
    </row>
    <row r="162" spans="1:4" ht="15.75" thickBot="1">
      <c r="A162" s="736"/>
      <c r="B162" s="393" t="s">
        <v>1766</v>
      </c>
      <c r="C162" s="394">
        <f>SUM(C158:C161)</f>
        <v>54</v>
      </c>
      <c r="D162" s="395">
        <f>SUM(D158:D161)</f>
        <v>100</v>
      </c>
    </row>
    <row r="163" spans="1:4">
      <c r="A163" s="737" t="s">
        <v>1781</v>
      </c>
      <c r="B163" s="402" t="s">
        <v>1782</v>
      </c>
      <c r="C163" s="397">
        <f>'[3]TERCER SEG.'!L22</f>
        <v>34</v>
      </c>
      <c r="D163" s="398">
        <f>C163/$C$167*100</f>
        <v>62.962962962962962</v>
      </c>
    </row>
    <row r="164" spans="1:4">
      <c r="A164" s="738"/>
      <c r="B164" s="403" t="s">
        <v>1783</v>
      </c>
      <c r="C164" s="399">
        <f>'[3]TERCER SEG.'!M22</f>
        <v>0</v>
      </c>
      <c r="D164" s="398">
        <f>C164/$C$167*100</f>
        <v>0</v>
      </c>
    </row>
    <row r="165" spans="1:4">
      <c r="A165" s="738"/>
      <c r="B165" s="404" t="s">
        <v>1784</v>
      </c>
      <c r="C165" s="399">
        <f>'[3]TERCER SEG.'!N22</f>
        <v>20</v>
      </c>
      <c r="D165" s="398">
        <f t="shared" ref="D165:D166" si="17">C165/$C$167*100</f>
        <v>37.037037037037038</v>
      </c>
    </row>
    <row r="166" spans="1:4" ht="15.75" thickBot="1">
      <c r="A166" s="738"/>
      <c r="B166" s="405" t="s">
        <v>1785</v>
      </c>
      <c r="C166" s="401">
        <f>'[3]TERCER SEG.'!O22</f>
        <v>0</v>
      </c>
      <c r="D166" s="398">
        <f t="shared" si="17"/>
        <v>0</v>
      </c>
    </row>
    <row r="167" spans="1:4" ht="15.75" thickBot="1">
      <c r="A167" s="739"/>
      <c r="B167" s="393" t="s">
        <v>1766</v>
      </c>
      <c r="C167" s="394">
        <f>SUM(C163:C166)</f>
        <v>54</v>
      </c>
      <c r="D167" s="395">
        <f>SUM(D163:D166)</f>
        <v>100</v>
      </c>
    </row>
    <row r="168" spans="1:4">
      <c r="A168" s="730" t="s">
        <v>1786</v>
      </c>
      <c r="B168" s="406" t="s">
        <v>1787</v>
      </c>
      <c r="C168" s="397">
        <f>+'TERCER SEG.'!Q22</f>
        <v>19</v>
      </c>
      <c r="D168" s="398">
        <f>C168/$C$170*100</f>
        <v>57.575757575757578</v>
      </c>
    </row>
    <row r="169" spans="1:4" ht="15.75" thickBot="1">
      <c r="A169" s="730"/>
      <c r="B169" s="407" t="s">
        <v>1788</v>
      </c>
      <c r="C169" s="401">
        <f>+'TERCER SEG.'!R22</f>
        <v>14</v>
      </c>
      <c r="D169" s="398">
        <f>C169/$C$170*100</f>
        <v>42.424242424242422</v>
      </c>
    </row>
    <row r="170" spans="1:4" ht="15.75" thickBot="1">
      <c r="A170" s="731"/>
      <c r="B170" s="393" t="s">
        <v>1766</v>
      </c>
      <c r="C170" s="394">
        <f>SUM(C168:C169)</f>
        <v>33</v>
      </c>
      <c r="D170" s="395">
        <f>SUM(D168:D169)</f>
        <v>100</v>
      </c>
    </row>
    <row r="171" spans="1:4" ht="15.75" thickBot="1"/>
    <row r="172" spans="1:4" ht="15.75" thickBot="1">
      <c r="A172" s="742" t="s">
        <v>1797</v>
      </c>
      <c r="B172" s="743"/>
      <c r="C172" s="408" t="s">
        <v>1773</v>
      </c>
      <c r="D172" s="409" t="s">
        <v>1769</v>
      </c>
    </row>
    <row r="173" spans="1:4">
      <c r="A173" s="730" t="s">
        <v>1761</v>
      </c>
      <c r="B173" s="396" t="s">
        <v>1774</v>
      </c>
      <c r="C173" s="410">
        <f>'[3]TERCER SEG.'!C24</f>
        <v>2</v>
      </c>
      <c r="D173" s="398">
        <f>+C173/C$176*100</f>
        <v>100</v>
      </c>
    </row>
    <row r="174" spans="1:4">
      <c r="A174" s="730"/>
      <c r="B174" s="387" t="s">
        <v>1775</v>
      </c>
      <c r="C174" s="388">
        <f>'[3]TERCER SEG.'!D24</f>
        <v>0</v>
      </c>
      <c r="D174" s="398">
        <f t="shared" ref="D174" si="18">+C174/C$176*100</f>
        <v>0</v>
      </c>
    </row>
    <row r="175" spans="1:4" ht="30.75" thickBot="1">
      <c r="A175" s="730"/>
      <c r="B175" s="390" t="s">
        <v>1776</v>
      </c>
      <c r="C175" s="391">
        <f>'[3]TERCER SEG.'!E24</f>
        <v>0</v>
      </c>
      <c r="D175" s="392">
        <f>+C175/C$176*100</f>
        <v>0</v>
      </c>
    </row>
    <row r="176" spans="1:4" ht="15.75" thickBot="1">
      <c r="A176" s="731"/>
      <c r="B176" s="413" t="s">
        <v>1766</v>
      </c>
      <c r="C176" s="394">
        <f>SUM(C173:C175)</f>
        <v>2</v>
      </c>
      <c r="D176" s="395">
        <f>SUM(D173:D175)</f>
        <v>100</v>
      </c>
    </row>
    <row r="177" spans="1:4">
      <c r="A177" s="734" t="s">
        <v>1762</v>
      </c>
      <c r="B177" s="396" t="s">
        <v>1777</v>
      </c>
      <c r="C177" s="397">
        <f>'[3]TERCER SEG.'!G24</f>
        <v>2</v>
      </c>
      <c r="D177" s="398">
        <f>C177/$C$181*100</f>
        <v>100</v>
      </c>
    </row>
    <row r="178" spans="1:4">
      <c r="A178" s="735"/>
      <c r="B178" s="387" t="s">
        <v>1778</v>
      </c>
      <c r="C178" s="399">
        <f>'[3]TERCER SEG.'!H24</f>
        <v>0</v>
      </c>
      <c r="D178" s="398">
        <f>C178/$C$181*100</f>
        <v>0</v>
      </c>
    </row>
    <row r="179" spans="1:4">
      <c r="A179" s="735"/>
      <c r="B179" s="400" t="s">
        <v>1779</v>
      </c>
      <c r="C179" s="399">
        <f>'[3]TERCER SEG.'!I24</f>
        <v>0</v>
      </c>
      <c r="D179" s="398">
        <f t="shared" ref="D179:D180" si="19">C179/$C$181*100</f>
        <v>0</v>
      </c>
    </row>
    <row r="180" spans="1:4" ht="15.75" thickBot="1">
      <c r="A180" s="735"/>
      <c r="B180" s="400" t="s">
        <v>1780</v>
      </c>
      <c r="C180" s="401">
        <f>'[3]TERCER SEG.'!J24</f>
        <v>0</v>
      </c>
      <c r="D180" s="398">
        <f t="shared" si="19"/>
        <v>0</v>
      </c>
    </row>
    <row r="181" spans="1:4" ht="15.75" thickBot="1">
      <c r="A181" s="736"/>
      <c r="B181" s="393" t="s">
        <v>1766</v>
      </c>
      <c r="C181" s="394">
        <f>SUM(C177:C180)</f>
        <v>2</v>
      </c>
      <c r="D181" s="395">
        <f>SUM(D177:D180)</f>
        <v>100</v>
      </c>
    </row>
    <row r="182" spans="1:4">
      <c r="A182" s="737" t="s">
        <v>1781</v>
      </c>
      <c r="B182" s="402" t="s">
        <v>1782</v>
      </c>
      <c r="C182" s="397">
        <f>'[3]TERCER SEG.'!L24</f>
        <v>0</v>
      </c>
      <c r="D182" s="398">
        <f>C182/$C$186*100</f>
        <v>0</v>
      </c>
    </row>
    <row r="183" spans="1:4">
      <c r="A183" s="738"/>
      <c r="B183" s="403" t="s">
        <v>1783</v>
      </c>
      <c r="C183" s="399">
        <f>'[3]TERCER SEG.'!M24</f>
        <v>0</v>
      </c>
      <c r="D183" s="398">
        <f t="shared" ref="D183:D185" si="20">C183/$C$186*100</f>
        <v>0</v>
      </c>
    </row>
    <row r="184" spans="1:4">
      <c r="A184" s="738"/>
      <c r="B184" s="404" t="s">
        <v>1784</v>
      </c>
      <c r="C184" s="399">
        <f>'[3]TERCER SEG.'!N24</f>
        <v>2</v>
      </c>
      <c r="D184" s="398">
        <f>C184/$C$186*100</f>
        <v>100</v>
      </c>
    </row>
    <row r="185" spans="1:4" ht="15.75" thickBot="1">
      <c r="A185" s="738"/>
      <c r="B185" s="405" t="s">
        <v>1785</v>
      </c>
      <c r="C185" s="401">
        <f>'[3]TERCER SEG.'!O24</f>
        <v>0</v>
      </c>
      <c r="D185" s="398">
        <f t="shared" si="20"/>
        <v>0</v>
      </c>
    </row>
    <row r="186" spans="1:4" ht="15.75" thickBot="1">
      <c r="A186" s="739"/>
      <c r="B186" s="393" t="s">
        <v>1766</v>
      </c>
      <c r="C186" s="394">
        <f>SUM(C182:C185)</f>
        <v>2</v>
      </c>
      <c r="D186" s="395">
        <f>SUM(D182:D185)</f>
        <v>100</v>
      </c>
    </row>
    <row r="187" spans="1:4">
      <c r="A187" s="730" t="s">
        <v>1786</v>
      </c>
      <c r="B187" s="406" t="s">
        <v>1787</v>
      </c>
      <c r="C187" s="397">
        <f>'[3]TERCER SEG.'!Q24</f>
        <v>2</v>
      </c>
      <c r="D187" s="398">
        <f>C187/$C$189*100</f>
        <v>100</v>
      </c>
    </row>
    <row r="188" spans="1:4" ht="15.75" thickBot="1">
      <c r="A188" s="730"/>
      <c r="B188" s="407" t="s">
        <v>1788</v>
      </c>
      <c r="C188" s="401">
        <f>'[3]TERCER SEG.'!R24</f>
        <v>0</v>
      </c>
      <c r="D188" s="398">
        <f>C188/$C$189*100</f>
        <v>0</v>
      </c>
    </row>
    <row r="189" spans="1:4" ht="15.75" thickBot="1">
      <c r="A189" s="731"/>
      <c r="B189" s="393" t="s">
        <v>1766</v>
      </c>
      <c r="C189" s="394">
        <f>SUM(C187:C188)</f>
        <v>2</v>
      </c>
      <c r="D189" s="395">
        <f>SUM(D187:D188)</f>
        <v>100</v>
      </c>
    </row>
    <row r="190" spans="1:4" ht="15.75" thickBot="1"/>
    <row r="191" spans="1:4" ht="15.75" thickBot="1">
      <c r="A191" s="742" t="s">
        <v>1798</v>
      </c>
      <c r="B191" s="743"/>
      <c r="C191" s="408" t="s">
        <v>1773</v>
      </c>
      <c r="D191" s="409" t="s">
        <v>1769</v>
      </c>
    </row>
    <row r="192" spans="1:4">
      <c r="A192" s="730" t="s">
        <v>1761</v>
      </c>
      <c r="B192" s="396" t="s">
        <v>1774</v>
      </c>
      <c r="C192" s="410">
        <f>'[3]TERCER SEG.'!C26</f>
        <v>7</v>
      </c>
      <c r="D192" s="398">
        <f>+C192/C$195*100</f>
        <v>100</v>
      </c>
    </row>
    <row r="193" spans="1:4">
      <c r="A193" s="730"/>
      <c r="B193" s="387" t="s">
        <v>1775</v>
      </c>
      <c r="C193" s="388">
        <f>'[3]TERCER SEG.'!D26</f>
        <v>0</v>
      </c>
      <c r="D193" s="398">
        <f t="shared" ref="D193:D194" si="21">+C193/C$195*100</f>
        <v>0</v>
      </c>
    </row>
    <row r="194" spans="1:4" ht="30.75" thickBot="1">
      <c r="A194" s="730"/>
      <c r="B194" s="390" t="s">
        <v>1776</v>
      </c>
      <c r="C194" s="391">
        <f>'[3]TERCER SEG.'!E26</f>
        <v>0</v>
      </c>
      <c r="D194" s="392">
        <f t="shared" si="21"/>
        <v>0</v>
      </c>
    </row>
    <row r="195" spans="1:4" ht="15.75" thickBot="1">
      <c r="A195" s="731"/>
      <c r="B195" s="413" t="s">
        <v>1766</v>
      </c>
      <c r="C195" s="394">
        <f>SUM(C192:C194)</f>
        <v>7</v>
      </c>
      <c r="D195" s="395">
        <f>SUM(D192:D194)</f>
        <v>100</v>
      </c>
    </row>
    <row r="196" spans="1:4">
      <c r="A196" s="734" t="s">
        <v>1762</v>
      </c>
      <c r="B196" s="396" t="s">
        <v>1777</v>
      </c>
      <c r="C196" s="397">
        <f>'[3]TERCER SEG.'!G26</f>
        <v>8</v>
      </c>
      <c r="D196" s="398">
        <f>C196/$C$200*100</f>
        <v>88.888888888888886</v>
      </c>
    </row>
    <row r="197" spans="1:4">
      <c r="A197" s="735"/>
      <c r="B197" s="387" t="s">
        <v>1778</v>
      </c>
      <c r="C197" s="399">
        <f>'[3]TERCER SEG.'!H26</f>
        <v>1</v>
      </c>
      <c r="D197" s="398">
        <f t="shared" ref="D197" si="22">C197/$C$200*100</f>
        <v>11.111111111111111</v>
      </c>
    </row>
    <row r="198" spans="1:4">
      <c r="A198" s="735"/>
      <c r="B198" s="400" t="s">
        <v>1779</v>
      </c>
      <c r="C198" s="399">
        <f>'[3]TERCER SEG.'!I26</f>
        <v>0</v>
      </c>
      <c r="D198" s="398">
        <f>C198/$C$200*100</f>
        <v>0</v>
      </c>
    </row>
    <row r="199" spans="1:4" ht="15.75" thickBot="1">
      <c r="A199" s="735"/>
      <c r="B199" s="400" t="s">
        <v>1780</v>
      </c>
      <c r="C199" s="401">
        <f>'[3]TERCER SEG.'!J26</f>
        <v>0</v>
      </c>
      <c r="D199" s="398">
        <f>C199/$C$200*100</f>
        <v>0</v>
      </c>
    </row>
    <row r="200" spans="1:4" ht="15.75" thickBot="1">
      <c r="A200" s="736"/>
      <c r="B200" s="393" t="s">
        <v>1766</v>
      </c>
      <c r="C200" s="394">
        <f>SUM(C196:C199)</f>
        <v>9</v>
      </c>
      <c r="D200" s="395">
        <f>SUM(D196:D199)</f>
        <v>100</v>
      </c>
    </row>
    <row r="201" spans="1:4">
      <c r="A201" s="737" t="s">
        <v>1781</v>
      </c>
      <c r="B201" s="402" t="s">
        <v>1782</v>
      </c>
      <c r="C201" s="397">
        <f>'[3]TERCER SEG.'!L26</f>
        <v>7</v>
      </c>
      <c r="D201" s="398">
        <f>C201/$C$205*100</f>
        <v>77.777777777777786</v>
      </c>
    </row>
    <row r="202" spans="1:4">
      <c r="A202" s="738"/>
      <c r="B202" s="403" t="s">
        <v>1783</v>
      </c>
      <c r="C202" s="399">
        <f>'[3]TERCER SEG.'!M26</f>
        <v>0</v>
      </c>
      <c r="D202" s="398">
        <f t="shared" ref="D202:D203" si="23">C202/$C$205*100</f>
        <v>0</v>
      </c>
    </row>
    <row r="203" spans="1:4">
      <c r="A203" s="738"/>
      <c r="B203" s="404" t="s">
        <v>1784</v>
      </c>
      <c r="C203" s="399">
        <f>'[3]TERCER SEG.'!N26</f>
        <v>2</v>
      </c>
      <c r="D203" s="398">
        <f t="shared" si="23"/>
        <v>22.222222222222221</v>
      </c>
    </row>
    <row r="204" spans="1:4" ht="15.75" thickBot="1">
      <c r="A204" s="738"/>
      <c r="B204" s="405" t="s">
        <v>1785</v>
      </c>
      <c r="C204" s="401">
        <f>'[3]TERCER SEG.'!O26</f>
        <v>0</v>
      </c>
      <c r="D204" s="398">
        <f>C204/$C$205*100</f>
        <v>0</v>
      </c>
    </row>
    <row r="205" spans="1:4" ht="15.75" thickBot="1">
      <c r="A205" s="739"/>
      <c r="B205" s="393" t="s">
        <v>1766</v>
      </c>
      <c r="C205" s="394">
        <f>SUM(C201:C204)</f>
        <v>9</v>
      </c>
      <c r="D205" s="395">
        <f>SUM(D201:D204)</f>
        <v>100</v>
      </c>
    </row>
    <row r="206" spans="1:4">
      <c r="A206" s="730" t="s">
        <v>1786</v>
      </c>
      <c r="B206" s="406" t="s">
        <v>1787</v>
      </c>
      <c r="C206" s="397">
        <f>'[3]TERCER SEG.'!Q26</f>
        <v>3</v>
      </c>
      <c r="D206" s="398">
        <f>C206/$C$208*100</f>
        <v>42.857142857142854</v>
      </c>
    </row>
    <row r="207" spans="1:4" ht="15.75" thickBot="1">
      <c r="A207" s="730"/>
      <c r="B207" s="407" t="s">
        <v>1788</v>
      </c>
      <c r="C207" s="401">
        <f>'[3]TERCER SEG.'!R26</f>
        <v>4</v>
      </c>
      <c r="D207" s="398">
        <f>C207/$C$208*100</f>
        <v>57.142857142857139</v>
      </c>
    </row>
    <row r="208" spans="1:4" ht="15.75" thickBot="1">
      <c r="A208" s="731"/>
      <c r="B208" s="393" t="s">
        <v>1766</v>
      </c>
      <c r="C208" s="394">
        <f>SUM(C206:C207)</f>
        <v>7</v>
      </c>
      <c r="D208" s="395">
        <f>SUM(D206:D207)</f>
        <v>100</v>
      </c>
    </row>
    <row r="209" spans="1:4" ht="15.75" thickBot="1"/>
    <row r="210" spans="1:4" ht="15.75" thickBot="1">
      <c r="A210" s="742" t="s">
        <v>1799</v>
      </c>
      <c r="B210" s="743"/>
      <c r="C210" s="408" t="s">
        <v>1773</v>
      </c>
      <c r="D210" s="409" t="s">
        <v>1769</v>
      </c>
    </row>
    <row r="211" spans="1:4">
      <c r="A211" s="730" t="s">
        <v>1761</v>
      </c>
      <c r="B211" s="396" t="s">
        <v>1774</v>
      </c>
      <c r="C211" s="410">
        <f>'[3]TERCER SEG.'!C28</f>
        <v>20</v>
      </c>
      <c r="D211" s="398">
        <f>+C211/C$214*100</f>
        <v>95.238095238095227</v>
      </c>
    </row>
    <row r="212" spans="1:4">
      <c r="A212" s="730"/>
      <c r="B212" s="387" t="s">
        <v>1775</v>
      </c>
      <c r="C212" s="388">
        <f>'[3]TERCER SEG.'!D28</f>
        <v>1</v>
      </c>
      <c r="D212" s="398">
        <f t="shared" ref="D212" si="24">+C212/C$214*100</f>
        <v>4.7619047619047619</v>
      </c>
    </row>
    <row r="213" spans="1:4" ht="30.75" thickBot="1">
      <c r="A213" s="730"/>
      <c r="B213" s="390" t="s">
        <v>1776</v>
      </c>
      <c r="C213" s="391">
        <f>'[3]TERCER SEG.'!E28</f>
        <v>0</v>
      </c>
      <c r="D213" s="392">
        <f>+C213/C$214*100</f>
        <v>0</v>
      </c>
    </row>
    <row r="214" spans="1:4" ht="15.75" thickBot="1">
      <c r="A214" s="731"/>
      <c r="B214" s="413" t="s">
        <v>1766</v>
      </c>
      <c r="C214" s="394">
        <f>SUM(C211:C213)</f>
        <v>21</v>
      </c>
      <c r="D214" s="395">
        <f>SUM(D211:D213)</f>
        <v>99.999999999999986</v>
      </c>
    </row>
    <row r="215" spans="1:4">
      <c r="A215" s="734" t="s">
        <v>1762</v>
      </c>
      <c r="B215" s="396" t="s">
        <v>1777</v>
      </c>
      <c r="C215" s="397">
        <f>'[3]TERCER SEG.'!G28</f>
        <v>32</v>
      </c>
      <c r="D215" s="398">
        <f>C215/$C$219*100</f>
        <v>82.051282051282044</v>
      </c>
    </row>
    <row r="216" spans="1:4">
      <c r="A216" s="735"/>
      <c r="B216" s="387" t="s">
        <v>1778</v>
      </c>
      <c r="C216" s="399">
        <f>'[3]TERCER SEG.'!H28</f>
        <v>5</v>
      </c>
      <c r="D216" s="398">
        <f>C216/$C$219*100</f>
        <v>12.820512820512819</v>
      </c>
    </row>
    <row r="217" spans="1:4">
      <c r="A217" s="735"/>
      <c r="B217" s="400" t="s">
        <v>1779</v>
      </c>
      <c r="C217" s="399">
        <f>'[3]TERCER SEG.'!I28</f>
        <v>1</v>
      </c>
      <c r="D217" s="398">
        <f t="shared" ref="D217" si="25">C217/$C$219*100</f>
        <v>2.5641025641025639</v>
      </c>
    </row>
    <row r="218" spans="1:4" ht="15.75" thickBot="1">
      <c r="A218" s="735"/>
      <c r="B218" s="400" t="s">
        <v>1780</v>
      </c>
      <c r="C218" s="401">
        <f>'[3]TERCER SEG.'!J28</f>
        <v>1</v>
      </c>
      <c r="D218" s="398">
        <f>C218/$C$219*100</f>
        <v>2.5641025641025639</v>
      </c>
    </row>
    <row r="219" spans="1:4" ht="15.75" thickBot="1">
      <c r="A219" s="736"/>
      <c r="B219" s="393" t="s">
        <v>1766</v>
      </c>
      <c r="C219" s="394">
        <f>SUM(C215:C218)</f>
        <v>39</v>
      </c>
      <c r="D219" s="395">
        <f>SUM(D215:D218)</f>
        <v>100</v>
      </c>
    </row>
    <row r="220" spans="1:4">
      <c r="A220" s="737" t="s">
        <v>1781</v>
      </c>
      <c r="B220" s="402" t="s">
        <v>1782</v>
      </c>
      <c r="C220" s="397">
        <f>'[3]TERCER SEG.'!L28</f>
        <v>24</v>
      </c>
      <c r="D220" s="398">
        <f>C220/$C$224*100</f>
        <v>61.53846153846154</v>
      </c>
    </row>
    <row r="221" spans="1:4">
      <c r="A221" s="738"/>
      <c r="B221" s="403" t="s">
        <v>1783</v>
      </c>
      <c r="C221" s="399">
        <f>'[3]TERCER SEG.'!M28</f>
        <v>4</v>
      </c>
      <c r="D221" s="398">
        <f>C221/$C$224*100</f>
        <v>10.256410256410255</v>
      </c>
    </row>
    <row r="222" spans="1:4">
      <c r="A222" s="738"/>
      <c r="B222" s="404" t="s">
        <v>1784</v>
      </c>
      <c r="C222" s="399">
        <f>'[3]TERCER SEG.'!N28</f>
        <v>11</v>
      </c>
      <c r="D222" s="398">
        <f t="shared" ref="D222" si="26">C222/$C$224*100</f>
        <v>28.205128205128204</v>
      </c>
    </row>
    <row r="223" spans="1:4" ht="15.75" thickBot="1">
      <c r="A223" s="738"/>
      <c r="B223" s="405" t="s">
        <v>1785</v>
      </c>
      <c r="C223" s="401">
        <f>'[3]TERCER SEG.'!O28</f>
        <v>0</v>
      </c>
      <c r="D223" s="398">
        <f>C223/$C$224*100</f>
        <v>0</v>
      </c>
    </row>
    <row r="224" spans="1:4" ht="15.75" thickBot="1">
      <c r="A224" s="739"/>
      <c r="B224" s="393" t="s">
        <v>1766</v>
      </c>
      <c r="C224" s="394">
        <f>SUM(C220:C223)</f>
        <v>39</v>
      </c>
      <c r="D224" s="395">
        <f>SUM(D220:D223)</f>
        <v>100</v>
      </c>
    </row>
    <row r="225" spans="1:4">
      <c r="A225" s="730" t="s">
        <v>1786</v>
      </c>
      <c r="B225" s="406" t="s">
        <v>1787</v>
      </c>
      <c r="C225" s="397">
        <f>'[3]TERCER SEG.'!Q28</f>
        <v>15</v>
      </c>
      <c r="D225" s="398">
        <f>C225/$C$227*100</f>
        <v>71.428571428571431</v>
      </c>
    </row>
    <row r="226" spans="1:4" ht="15.75" thickBot="1">
      <c r="A226" s="730"/>
      <c r="B226" s="407" t="s">
        <v>1788</v>
      </c>
      <c r="C226" s="401">
        <f>'[3]TERCER SEG.'!R28</f>
        <v>6</v>
      </c>
      <c r="D226" s="398">
        <f>C226/$C$227*100</f>
        <v>28.571428571428569</v>
      </c>
    </row>
    <row r="227" spans="1:4" ht="15.75" thickBot="1">
      <c r="A227" s="731"/>
      <c r="B227" s="393" t="s">
        <v>1766</v>
      </c>
      <c r="C227" s="394">
        <f>SUM(C225:C226)</f>
        <v>21</v>
      </c>
      <c r="D227" s="395">
        <f>SUM(D225:D226)</f>
        <v>100</v>
      </c>
    </row>
    <row r="228" spans="1:4" ht="15.75" thickBot="1"/>
    <row r="229" spans="1:4" ht="15.75" thickBot="1">
      <c r="A229" s="742" t="s">
        <v>1800</v>
      </c>
      <c r="B229" s="743"/>
      <c r="C229" s="408" t="s">
        <v>1773</v>
      </c>
      <c r="D229" s="409" t="s">
        <v>1769</v>
      </c>
    </row>
    <row r="230" spans="1:4">
      <c r="A230" s="730" t="s">
        <v>1761</v>
      </c>
      <c r="B230" s="396" t="s">
        <v>1774</v>
      </c>
      <c r="C230" s="410">
        <f>'[3]TERCER SEG.'!C30</f>
        <v>10</v>
      </c>
      <c r="D230" s="398">
        <f>+C230/C$233*100</f>
        <v>62.5</v>
      </c>
    </row>
    <row r="231" spans="1:4">
      <c r="A231" s="730"/>
      <c r="B231" s="387" t="s">
        <v>1775</v>
      </c>
      <c r="C231" s="388">
        <f>'[3]TERCER SEG.'!D30</f>
        <v>1</v>
      </c>
      <c r="D231" s="398">
        <f t="shared" ref="D231" si="27">+C231/C$233*100</f>
        <v>6.25</v>
      </c>
    </row>
    <row r="232" spans="1:4" ht="30.75" thickBot="1">
      <c r="A232" s="730"/>
      <c r="B232" s="390" t="s">
        <v>1776</v>
      </c>
      <c r="C232" s="391">
        <f>'[3]TERCER SEG.'!E30</f>
        <v>5</v>
      </c>
      <c r="D232" s="392">
        <f>+C232/C$233*100</f>
        <v>31.25</v>
      </c>
    </row>
    <row r="233" spans="1:4" ht="15.75" thickBot="1">
      <c r="A233" s="731"/>
      <c r="B233" s="413" t="s">
        <v>1766</v>
      </c>
      <c r="C233" s="394">
        <f>SUM(C230:C232)</f>
        <v>16</v>
      </c>
      <c r="D233" s="395">
        <f>SUM(D230:D232)</f>
        <v>100</v>
      </c>
    </row>
    <row r="234" spans="1:4">
      <c r="A234" s="734" t="s">
        <v>1762</v>
      </c>
      <c r="B234" s="396" t="s">
        <v>1777</v>
      </c>
      <c r="C234" s="397">
        <f>'[3]TERCER SEG.'!G30</f>
        <v>14</v>
      </c>
      <c r="D234" s="398">
        <f>C234/$C$238*100</f>
        <v>70</v>
      </c>
    </row>
    <row r="235" spans="1:4">
      <c r="A235" s="735"/>
      <c r="B235" s="387" t="s">
        <v>1778</v>
      </c>
      <c r="C235" s="399">
        <f>'[3]TERCER SEG.'!H30</f>
        <v>1</v>
      </c>
      <c r="D235" s="398">
        <f>C235/$C$238*100</f>
        <v>5</v>
      </c>
    </row>
    <row r="236" spans="1:4">
      <c r="A236" s="735"/>
      <c r="B236" s="400" t="s">
        <v>1779</v>
      </c>
      <c r="C236" s="399">
        <f>'[3]TERCER SEG.'!I30</f>
        <v>0</v>
      </c>
      <c r="D236" s="398">
        <f t="shared" ref="D236:D237" si="28">C236/$C$238*100</f>
        <v>0</v>
      </c>
    </row>
    <row r="237" spans="1:4" ht="15.75" thickBot="1">
      <c r="A237" s="735"/>
      <c r="B237" s="400" t="s">
        <v>1780</v>
      </c>
      <c r="C237" s="401">
        <f>'[3]TERCER SEG.'!J30</f>
        <v>5</v>
      </c>
      <c r="D237" s="398">
        <f t="shared" si="28"/>
        <v>25</v>
      </c>
    </row>
    <row r="238" spans="1:4" ht="15.75" thickBot="1">
      <c r="A238" s="736"/>
      <c r="B238" s="393" t="s">
        <v>1766</v>
      </c>
      <c r="C238" s="394">
        <f>SUM(C234:C237)</f>
        <v>20</v>
      </c>
      <c r="D238" s="395">
        <f>SUM(D234:D237)</f>
        <v>100</v>
      </c>
    </row>
    <row r="239" spans="1:4">
      <c r="A239" s="737" t="s">
        <v>1781</v>
      </c>
      <c r="B239" s="402" t="s">
        <v>1782</v>
      </c>
      <c r="C239" s="397">
        <f>'[3]TERCER SEG.'!L30</f>
        <v>2</v>
      </c>
      <c r="D239" s="398">
        <f>C239/$C$243*100</f>
        <v>10</v>
      </c>
    </row>
    <row r="240" spans="1:4">
      <c r="A240" s="738"/>
      <c r="B240" s="403" t="s">
        <v>1783</v>
      </c>
      <c r="C240" s="399">
        <f>'[3]TERCER SEG.'!M30</f>
        <v>0</v>
      </c>
      <c r="D240" s="398">
        <f>C240/$C$243*100</f>
        <v>0</v>
      </c>
    </row>
    <row r="241" spans="1:4">
      <c r="A241" s="738"/>
      <c r="B241" s="404" t="s">
        <v>1784</v>
      </c>
      <c r="C241" s="399">
        <f>'[3]TERCER SEG.'!N30</f>
        <v>18</v>
      </c>
      <c r="D241" s="398">
        <f t="shared" ref="D241:D242" si="29">C241/$C$243*100</f>
        <v>90</v>
      </c>
    </row>
    <row r="242" spans="1:4" ht="15.75" thickBot="1">
      <c r="A242" s="738"/>
      <c r="B242" s="405" t="s">
        <v>1785</v>
      </c>
      <c r="C242" s="401">
        <f>'[3]TERCER SEG.'!O30</f>
        <v>0</v>
      </c>
      <c r="D242" s="398">
        <f t="shared" si="29"/>
        <v>0</v>
      </c>
    </row>
    <row r="243" spans="1:4" ht="15.75" thickBot="1">
      <c r="A243" s="739"/>
      <c r="B243" s="393" t="s">
        <v>1766</v>
      </c>
      <c r="C243" s="394">
        <f>SUM(C239:C242)</f>
        <v>20</v>
      </c>
      <c r="D243" s="395">
        <f>SUM(D239:D242)</f>
        <v>100</v>
      </c>
    </row>
    <row r="244" spans="1:4">
      <c r="A244" s="730" t="s">
        <v>1786</v>
      </c>
      <c r="B244" s="406" t="s">
        <v>1787</v>
      </c>
      <c r="C244" s="397">
        <f>'TERCER SEG.'!Q30</f>
        <v>14</v>
      </c>
      <c r="D244" s="398">
        <f>C244/$C$246*100</f>
        <v>87.5</v>
      </c>
    </row>
    <row r="245" spans="1:4" ht="15.75" thickBot="1">
      <c r="A245" s="730"/>
      <c r="B245" s="407" t="s">
        <v>1788</v>
      </c>
      <c r="C245" s="401">
        <f>'TERCER SEG.'!R30</f>
        <v>2</v>
      </c>
      <c r="D245" s="398">
        <f>C245/$C$246*100</f>
        <v>12.5</v>
      </c>
    </row>
    <row r="246" spans="1:4" ht="15.75" thickBot="1">
      <c r="A246" s="731"/>
      <c r="B246" s="393" t="s">
        <v>1766</v>
      </c>
      <c r="C246" s="394">
        <f>SUM(C244:C245)</f>
        <v>16</v>
      </c>
      <c r="D246" s="395">
        <f>SUM(D244:D245)</f>
        <v>100</v>
      </c>
    </row>
    <row r="247" spans="1:4" ht="15.75" thickBot="1"/>
    <row r="248" spans="1:4" ht="15.75" customHeight="1" thickBot="1">
      <c r="A248" s="742" t="s">
        <v>1801</v>
      </c>
      <c r="B248" s="743"/>
      <c r="C248" s="408" t="s">
        <v>1773</v>
      </c>
      <c r="D248" s="409" t="s">
        <v>1769</v>
      </c>
    </row>
    <row r="249" spans="1:4" ht="15" customHeight="1">
      <c r="A249" s="730" t="s">
        <v>1761</v>
      </c>
      <c r="B249" s="396" t="s">
        <v>1774</v>
      </c>
      <c r="C249" s="410">
        <f>'[3]TERCER SEG.'!C32</f>
        <v>3</v>
      </c>
      <c r="D249" s="398">
        <f>+C249/C$252*100</f>
        <v>100</v>
      </c>
    </row>
    <row r="250" spans="1:4">
      <c r="A250" s="730"/>
      <c r="B250" s="387" t="s">
        <v>1775</v>
      </c>
      <c r="C250" s="388">
        <f>'[3]TERCER SEG.'!D32</f>
        <v>0</v>
      </c>
      <c r="D250" s="398">
        <f t="shared" ref="D250:D251" si="30">+C250/C$252*100</f>
        <v>0</v>
      </c>
    </row>
    <row r="251" spans="1:4" ht="30.75" thickBot="1">
      <c r="A251" s="730"/>
      <c r="B251" s="390" t="s">
        <v>1776</v>
      </c>
      <c r="C251" s="391">
        <f>'[3]TERCER SEG.'!E32</f>
        <v>0</v>
      </c>
      <c r="D251" s="392">
        <f t="shared" si="30"/>
        <v>0</v>
      </c>
    </row>
    <row r="252" spans="1:4" ht="15.75" thickBot="1">
      <c r="A252" s="731"/>
      <c r="B252" s="413" t="s">
        <v>1766</v>
      </c>
      <c r="C252" s="394">
        <f>SUM(C249:C251)</f>
        <v>3</v>
      </c>
      <c r="D252" s="395">
        <f>SUM(D249:D251)</f>
        <v>100</v>
      </c>
    </row>
    <row r="253" spans="1:4" ht="15" customHeight="1">
      <c r="A253" s="734" t="s">
        <v>1762</v>
      </c>
      <c r="B253" s="396" t="s">
        <v>1777</v>
      </c>
      <c r="C253" s="397">
        <f>'[3]TERCER SEG.'!G32</f>
        <v>3</v>
      </c>
      <c r="D253" s="398">
        <f>C253/$C$257*100</f>
        <v>100</v>
      </c>
    </row>
    <row r="254" spans="1:4">
      <c r="A254" s="735"/>
      <c r="B254" s="387" t="s">
        <v>1778</v>
      </c>
      <c r="C254" s="399">
        <f>'[3]TERCER SEG.'!H32</f>
        <v>0</v>
      </c>
      <c r="D254" s="398">
        <f>C254/$C$257*100</f>
        <v>0</v>
      </c>
    </row>
    <row r="255" spans="1:4">
      <c r="A255" s="735"/>
      <c r="B255" s="400" t="s">
        <v>1779</v>
      </c>
      <c r="C255" s="399">
        <f>'[3]TERCER SEG.'!I32</f>
        <v>0</v>
      </c>
      <c r="D255" s="398">
        <f t="shared" ref="D255:D256" si="31">C255/$C$257*100</f>
        <v>0</v>
      </c>
    </row>
    <row r="256" spans="1:4" ht="15.75" thickBot="1">
      <c r="A256" s="735"/>
      <c r="B256" s="400" t="s">
        <v>1780</v>
      </c>
      <c r="C256" s="401">
        <f>'[3]TERCER SEG.'!J32</f>
        <v>0</v>
      </c>
      <c r="D256" s="398">
        <f t="shared" si="31"/>
        <v>0</v>
      </c>
    </row>
    <row r="257" spans="1:4" ht="15.75" thickBot="1">
      <c r="A257" s="736"/>
      <c r="B257" s="393" t="s">
        <v>1766</v>
      </c>
      <c r="C257" s="394">
        <f>SUM(C253:C256)</f>
        <v>3</v>
      </c>
      <c r="D257" s="395">
        <f>SUM(D253:D256)</f>
        <v>100</v>
      </c>
    </row>
    <row r="258" spans="1:4">
      <c r="A258" s="737" t="s">
        <v>1781</v>
      </c>
      <c r="B258" s="402" t="s">
        <v>1782</v>
      </c>
      <c r="C258" s="397">
        <f>'[3]TERCER SEG.'!L32</f>
        <v>0</v>
      </c>
      <c r="D258" s="398">
        <f>C258/$C$262*100</f>
        <v>0</v>
      </c>
    </row>
    <row r="259" spans="1:4">
      <c r="A259" s="738"/>
      <c r="B259" s="403" t="s">
        <v>1783</v>
      </c>
      <c r="C259" s="399">
        <f>'[3]TERCER SEG.'!M32</f>
        <v>0</v>
      </c>
      <c r="D259" s="398">
        <f>C259/$C$262*100</f>
        <v>0</v>
      </c>
    </row>
    <row r="260" spans="1:4">
      <c r="A260" s="738"/>
      <c r="B260" s="404" t="s">
        <v>1784</v>
      </c>
      <c r="C260" s="399">
        <f>'[3]TERCER SEG.'!N32</f>
        <v>3</v>
      </c>
      <c r="D260" s="398">
        <f t="shared" ref="D260" si="32">C260/$C$262*100</f>
        <v>100</v>
      </c>
    </row>
    <row r="261" spans="1:4" ht="15.75" thickBot="1">
      <c r="A261" s="738"/>
      <c r="B261" s="405" t="s">
        <v>1785</v>
      </c>
      <c r="C261" s="401">
        <f>'[3]TERCER SEG.'!O32</f>
        <v>0</v>
      </c>
      <c r="D261" s="398">
        <f>C261/$C$262*100</f>
        <v>0</v>
      </c>
    </row>
    <row r="262" spans="1:4" ht="15.75" thickBot="1">
      <c r="A262" s="739"/>
      <c r="B262" s="393" t="s">
        <v>1766</v>
      </c>
      <c r="C262" s="394">
        <f>SUM(C258:C261)</f>
        <v>3</v>
      </c>
      <c r="D262" s="395">
        <f>SUM(D258:D261)</f>
        <v>100</v>
      </c>
    </row>
    <row r="263" spans="1:4" ht="15" customHeight="1">
      <c r="A263" s="730" t="s">
        <v>1786</v>
      </c>
      <c r="B263" s="406" t="s">
        <v>1787</v>
      </c>
      <c r="C263" s="397">
        <f>'[3]TERCER SEG.'!Q32</f>
        <v>3</v>
      </c>
      <c r="D263" s="398">
        <f>C263/$C$265*100</f>
        <v>100</v>
      </c>
    </row>
    <row r="264" spans="1:4" ht="15.75" thickBot="1">
      <c r="A264" s="730"/>
      <c r="B264" s="407" t="s">
        <v>1788</v>
      </c>
      <c r="C264" s="401">
        <f>'[3]TERCER SEG.'!R32</f>
        <v>0</v>
      </c>
      <c r="D264" s="398">
        <f>C264/$C$265*100</f>
        <v>0</v>
      </c>
    </row>
    <row r="265" spans="1:4" ht="15.75" thickBot="1">
      <c r="A265" s="731"/>
      <c r="B265" s="393" t="s">
        <v>1766</v>
      </c>
      <c r="C265" s="394">
        <f>SUM(C263:C264)</f>
        <v>3</v>
      </c>
      <c r="D265" s="395">
        <f>SUM(D263:D264)</f>
        <v>100</v>
      </c>
    </row>
    <row r="266" spans="1:4" ht="15.75" thickBot="1"/>
    <row r="267" spans="1:4" ht="15.75" thickBot="1">
      <c r="A267" s="742" t="s">
        <v>1802</v>
      </c>
      <c r="B267" s="743"/>
      <c r="C267" s="408" t="s">
        <v>1773</v>
      </c>
      <c r="D267" s="409" t="s">
        <v>1769</v>
      </c>
    </row>
    <row r="268" spans="1:4">
      <c r="A268" s="730" t="s">
        <v>1761</v>
      </c>
      <c r="B268" s="396" t="s">
        <v>1774</v>
      </c>
      <c r="C268" s="410">
        <f>'[3]TERCER SEG.'!C34</f>
        <v>2</v>
      </c>
      <c r="D268" s="398">
        <f>+C268/C$271*100</f>
        <v>66.666666666666657</v>
      </c>
    </row>
    <row r="269" spans="1:4">
      <c r="A269" s="730"/>
      <c r="B269" s="387" t="s">
        <v>1775</v>
      </c>
      <c r="C269" s="388">
        <f>'[3]TERCER SEG.'!D34</f>
        <v>1</v>
      </c>
      <c r="D269" s="398">
        <f t="shared" ref="D269" si="33">+C269/C$271*100</f>
        <v>33.333333333333329</v>
      </c>
    </row>
    <row r="270" spans="1:4" ht="30.75" thickBot="1">
      <c r="A270" s="730"/>
      <c r="B270" s="390" t="s">
        <v>1776</v>
      </c>
      <c r="C270" s="391">
        <f>'[3]TERCER SEG.'!E34</f>
        <v>0</v>
      </c>
      <c r="D270" s="392">
        <f>+C270/C$271*100</f>
        <v>0</v>
      </c>
    </row>
    <row r="271" spans="1:4" ht="15.75" thickBot="1">
      <c r="A271" s="731"/>
      <c r="B271" s="413" t="s">
        <v>1766</v>
      </c>
      <c r="C271" s="394">
        <f>SUM(C268:C270)</f>
        <v>3</v>
      </c>
      <c r="D271" s="395">
        <f>SUM(D268:D270)</f>
        <v>99.999999999999986</v>
      </c>
    </row>
    <row r="272" spans="1:4">
      <c r="A272" s="734" t="s">
        <v>1762</v>
      </c>
      <c r="B272" s="396" t="s">
        <v>1777</v>
      </c>
      <c r="C272" s="397">
        <f>'[3]TERCER SEG.'!G34</f>
        <v>2</v>
      </c>
      <c r="D272" s="398">
        <f>C272/$C$276*100</f>
        <v>50</v>
      </c>
    </row>
    <row r="273" spans="1:4">
      <c r="A273" s="735"/>
      <c r="B273" s="387" t="s">
        <v>1778</v>
      </c>
      <c r="C273" s="399">
        <f>'[3]TERCER SEG.'!H34</f>
        <v>1</v>
      </c>
      <c r="D273" s="398">
        <f>C273/$C$276*100</f>
        <v>25</v>
      </c>
    </row>
    <row r="274" spans="1:4">
      <c r="A274" s="735"/>
      <c r="B274" s="400" t="s">
        <v>1779</v>
      </c>
      <c r="C274" s="399">
        <f>'[3]TERCER SEG.'!I34</f>
        <v>0</v>
      </c>
      <c r="D274" s="398">
        <f t="shared" ref="D274" si="34">C274/$C$276*100</f>
        <v>0</v>
      </c>
    </row>
    <row r="275" spans="1:4" ht="15.75" thickBot="1">
      <c r="A275" s="735"/>
      <c r="B275" s="400" t="s">
        <v>1780</v>
      </c>
      <c r="C275" s="401">
        <f>'[3]TERCER SEG.'!J34</f>
        <v>1</v>
      </c>
      <c r="D275" s="398">
        <f>C275/$C$276*100</f>
        <v>25</v>
      </c>
    </row>
    <row r="276" spans="1:4" ht="15.75" thickBot="1">
      <c r="A276" s="736"/>
      <c r="B276" s="393" t="s">
        <v>1766</v>
      </c>
      <c r="C276" s="394">
        <f>SUM(C272:C275)</f>
        <v>4</v>
      </c>
      <c r="D276" s="395">
        <f>SUM(D272:D275)</f>
        <v>100</v>
      </c>
    </row>
    <row r="277" spans="1:4">
      <c r="A277" s="737" t="s">
        <v>1781</v>
      </c>
      <c r="B277" s="402" t="s">
        <v>1782</v>
      </c>
      <c r="C277" s="397">
        <f>'[3]TERCER SEG.'!L34</f>
        <v>1</v>
      </c>
      <c r="D277" s="398">
        <f>C277/$C$281*100</f>
        <v>25</v>
      </c>
    </row>
    <row r="278" spans="1:4">
      <c r="A278" s="738"/>
      <c r="B278" s="403" t="s">
        <v>1783</v>
      </c>
      <c r="C278" s="399">
        <f>'[3]TERCER SEG.'!M34</f>
        <v>2</v>
      </c>
      <c r="D278" s="398">
        <f t="shared" ref="D278:D280" si="35">C278/$C$281*100</f>
        <v>50</v>
      </c>
    </row>
    <row r="279" spans="1:4">
      <c r="A279" s="738"/>
      <c r="B279" s="404" t="s">
        <v>1784</v>
      </c>
      <c r="C279" s="399">
        <f>'[3]TERCER SEG.'!N34</f>
        <v>1</v>
      </c>
      <c r="D279" s="398">
        <f>C279/$C$281*100</f>
        <v>25</v>
      </c>
    </row>
    <row r="280" spans="1:4" ht="15.75" thickBot="1">
      <c r="A280" s="738"/>
      <c r="B280" s="405" t="s">
        <v>1785</v>
      </c>
      <c r="C280" s="401">
        <f>'[3]TERCER SEG.'!O34</f>
        <v>0</v>
      </c>
      <c r="D280" s="398">
        <f t="shared" si="35"/>
        <v>0</v>
      </c>
    </row>
    <row r="281" spans="1:4" ht="15.75" thickBot="1">
      <c r="A281" s="739"/>
      <c r="B281" s="393" t="s">
        <v>1766</v>
      </c>
      <c r="C281" s="394">
        <f>SUM(C277:C280)</f>
        <v>4</v>
      </c>
      <c r="D281" s="395">
        <f>SUM(D277:D280)</f>
        <v>100</v>
      </c>
    </row>
    <row r="282" spans="1:4">
      <c r="A282" s="730" t="s">
        <v>1786</v>
      </c>
      <c r="B282" s="406" t="s">
        <v>1787</v>
      </c>
      <c r="C282" s="397">
        <f>'[3]TERCER SEG.'!Q34</f>
        <v>3</v>
      </c>
      <c r="D282" s="398">
        <f>C282/$C$284*100</f>
        <v>100</v>
      </c>
    </row>
    <row r="283" spans="1:4" ht="15.75" thickBot="1">
      <c r="A283" s="730"/>
      <c r="B283" s="407" t="s">
        <v>1788</v>
      </c>
      <c r="C283" s="401">
        <f>'[3]TERCER SEG.'!R34</f>
        <v>0</v>
      </c>
      <c r="D283" s="398">
        <f>C283/$C$284*100</f>
        <v>0</v>
      </c>
    </row>
    <row r="284" spans="1:4" ht="15.75" thickBot="1">
      <c r="A284" s="731"/>
      <c r="B284" s="393" t="s">
        <v>1766</v>
      </c>
      <c r="C284" s="394">
        <f>SUM(C282:C283)</f>
        <v>3</v>
      </c>
      <c r="D284" s="395">
        <f>SUM(D282:D283)</f>
        <v>100</v>
      </c>
    </row>
    <row r="285" spans="1:4" ht="15.75" thickBot="1"/>
    <row r="286" spans="1:4" ht="15.75" thickBot="1">
      <c r="A286" s="742" t="s">
        <v>1803</v>
      </c>
      <c r="B286" s="743"/>
      <c r="C286" s="408" t="s">
        <v>1773</v>
      </c>
      <c r="D286" s="409" t="s">
        <v>1769</v>
      </c>
    </row>
    <row r="287" spans="1:4">
      <c r="A287" s="730" t="s">
        <v>1761</v>
      </c>
      <c r="B287" s="396" t="s">
        <v>1774</v>
      </c>
      <c r="C287" s="410">
        <f>'[3]TERCER SEG.'!C36</f>
        <v>21</v>
      </c>
      <c r="D287" s="398">
        <f>+C287/C$290*100</f>
        <v>87.5</v>
      </c>
    </row>
    <row r="288" spans="1:4">
      <c r="A288" s="730"/>
      <c r="B288" s="387" t="s">
        <v>1775</v>
      </c>
      <c r="C288" s="388">
        <f>'[3]TERCER SEG.'!D36</f>
        <v>3</v>
      </c>
      <c r="D288" s="398">
        <f>+C288/C$290*100</f>
        <v>12.5</v>
      </c>
    </row>
    <row r="289" spans="1:4" ht="30.75" thickBot="1">
      <c r="A289" s="730"/>
      <c r="B289" s="390" t="s">
        <v>1776</v>
      </c>
      <c r="C289" s="391">
        <f>'[3]TERCER SEG.'!E36</f>
        <v>0</v>
      </c>
      <c r="D289" s="392">
        <f>+C289/C$290*100</f>
        <v>0</v>
      </c>
    </row>
    <row r="290" spans="1:4" ht="15.75" thickBot="1">
      <c r="A290" s="731"/>
      <c r="B290" s="413" t="s">
        <v>1766</v>
      </c>
      <c r="C290" s="394">
        <f>SUM(C287:C289)</f>
        <v>24</v>
      </c>
      <c r="D290" s="395">
        <f>SUM(D287:D289)</f>
        <v>100</v>
      </c>
    </row>
    <row r="291" spans="1:4">
      <c r="A291" s="734" t="s">
        <v>1762</v>
      </c>
      <c r="B291" s="396" t="s">
        <v>1777</v>
      </c>
      <c r="C291" s="397">
        <f>'[3]TERCER SEG.'!G36</f>
        <v>30</v>
      </c>
      <c r="D291" s="398">
        <f>C291/$C$295*100</f>
        <v>90.909090909090907</v>
      </c>
    </row>
    <row r="292" spans="1:4">
      <c r="A292" s="735"/>
      <c r="B292" s="387" t="s">
        <v>1778</v>
      </c>
      <c r="C292" s="399">
        <f>'[3]TERCER SEG.'!H36</f>
        <v>1</v>
      </c>
      <c r="D292" s="398">
        <f>C292/$C$295*100</f>
        <v>3.0303030303030303</v>
      </c>
    </row>
    <row r="293" spans="1:4">
      <c r="A293" s="735"/>
      <c r="B293" s="400" t="s">
        <v>1779</v>
      </c>
      <c r="C293" s="399">
        <f>'[3]TERCER SEG.'!I36</f>
        <v>0</v>
      </c>
      <c r="D293" s="398">
        <f>C293/$C$295*100</f>
        <v>0</v>
      </c>
    </row>
    <row r="294" spans="1:4" ht="15.75" thickBot="1">
      <c r="A294" s="735"/>
      <c r="B294" s="400" t="s">
        <v>1780</v>
      </c>
      <c r="C294" s="401">
        <f>'[3]TERCER SEG.'!J36</f>
        <v>2</v>
      </c>
      <c r="D294" s="398">
        <f>C294/$C$295*100</f>
        <v>6.0606060606060606</v>
      </c>
    </row>
    <row r="295" spans="1:4" ht="15.75" thickBot="1">
      <c r="A295" s="736"/>
      <c r="B295" s="393" t="s">
        <v>1766</v>
      </c>
      <c r="C295" s="394">
        <f>SUM(C291:C294)</f>
        <v>33</v>
      </c>
      <c r="D295" s="395">
        <f>SUM(D291:D294)</f>
        <v>100</v>
      </c>
    </row>
    <row r="296" spans="1:4">
      <c r="A296" s="737" t="s">
        <v>1781</v>
      </c>
      <c r="B296" s="402" t="s">
        <v>1782</v>
      </c>
      <c r="C296" s="397">
        <f>'[3]TERCER SEG.'!L36</f>
        <v>6</v>
      </c>
      <c r="D296" s="398">
        <f>C296/$C$300*100</f>
        <v>18.181818181818183</v>
      </c>
    </row>
    <row r="297" spans="1:4">
      <c r="A297" s="738"/>
      <c r="B297" s="403" t="s">
        <v>1783</v>
      </c>
      <c r="C297" s="399">
        <f>'[3]TERCER SEG.'!M36</f>
        <v>17</v>
      </c>
      <c r="D297" s="398">
        <f t="shared" ref="D297:D299" si="36">C297/$C$300*100</f>
        <v>51.515151515151516</v>
      </c>
    </row>
    <row r="298" spans="1:4">
      <c r="A298" s="738"/>
      <c r="B298" s="404" t="s">
        <v>1784</v>
      </c>
      <c r="C298" s="399">
        <f>'[3]TERCER SEG.'!N36</f>
        <v>10</v>
      </c>
      <c r="D298" s="398">
        <f>C298/$C$300*100</f>
        <v>30.303030303030305</v>
      </c>
    </row>
    <row r="299" spans="1:4" ht="15.75" thickBot="1">
      <c r="A299" s="738"/>
      <c r="B299" s="405" t="s">
        <v>1785</v>
      </c>
      <c r="C299" s="401">
        <f>'[3]TERCER SEG.'!O36</f>
        <v>0</v>
      </c>
      <c r="D299" s="398">
        <f t="shared" si="36"/>
        <v>0</v>
      </c>
    </row>
    <row r="300" spans="1:4" ht="15.75" thickBot="1">
      <c r="A300" s="739"/>
      <c r="B300" s="393" t="s">
        <v>1766</v>
      </c>
      <c r="C300" s="394">
        <f>SUM(C296:C299)</f>
        <v>33</v>
      </c>
      <c r="D300" s="395">
        <f>SUM(D296:D299)</f>
        <v>100</v>
      </c>
    </row>
    <row r="301" spans="1:4">
      <c r="A301" s="730" t="s">
        <v>1786</v>
      </c>
      <c r="B301" s="406" t="s">
        <v>1787</v>
      </c>
      <c r="C301" s="397">
        <f>'[3]TERCER SEG.'!Q36</f>
        <v>23</v>
      </c>
      <c r="D301" s="398">
        <f>C301/$C$303*100</f>
        <v>95.833333333333343</v>
      </c>
    </row>
    <row r="302" spans="1:4" ht="15.75" thickBot="1">
      <c r="A302" s="730"/>
      <c r="B302" s="407" t="s">
        <v>1788</v>
      </c>
      <c r="C302" s="401">
        <f>'[3]TERCER SEG.'!R36</f>
        <v>1</v>
      </c>
      <c r="D302" s="398">
        <f>C302/$C$303*100</f>
        <v>4.1666666666666661</v>
      </c>
    </row>
    <row r="303" spans="1:4" ht="15.75" thickBot="1">
      <c r="A303" s="731"/>
      <c r="B303" s="393" t="s">
        <v>1766</v>
      </c>
      <c r="C303" s="394">
        <f>SUM(C301:C302)</f>
        <v>24</v>
      </c>
      <c r="D303" s="395">
        <f>SUM(D301:D302)</f>
        <v>100.00000000000001</v>
      </c>
    </row>
  </sheetData>
  <mergeCells count="80">
    <mergeCell ref="A296:A300"/>
    <mergeCell ref="A301:A303"/>
    <mergeCell ref="A272:A276"/>
    <mergeCell ref="A277:A281"/>
    <mergeCell ref="A282:A284"/>
    <mergeCell ref="A286:B286"/>
    <mergeCell ref="A287:A290"/>
    <mergeCell ref="A291:A295"/>
    <mergeCell ref="A268:A271"/>
    <mergeCell ref="A229:B229"/>
    <mergeCell ref="A230:A233"/>
    <mergeCell ref="A234:A238"/>
    <mergeCell ref="A239:A243"/>
    <mergeCell ref="A244:A246"/>
    <mergeCell ref="A248:B248"/>
    <mergeCell ref="A249:A252"/>
    <mergeCell ref="A253:A257"/>
    <mergeCell ref="A258:A262"/>
    <mergeCell ref="A263:A265"/>
    <mergeCell ref="A267:B267"/>
    <mergeCell ref="A225:A227"/>
    <mergeCell ref="A182:A186"/>
    <mergeCell ref="A187:A189"/>
    <mergeCell ref="A191:B191"/>
    <mergeCell ref="A192:A195"/>
    <mergeCell ref="A196:A200"/>
    <mergeCell ref="A201:A205"/>
    <mergeCell ref="A206:A208"/>
    <mergeCell ref="A210:B210"/>
    <mergeCell ref="A211:A214"/>
    <mergeCell ref="A215:A219"/>
    <mergeCell ref="A220:A224"/>
    <mergeCell ref="A177:A181"/>
    <mergeCell ref="A135:A138"/>
    <mergeCell ref="A139:A143"/>
    <mergeCell ref="A144:A148"/>
    <mergeCell ref="A149:A151"/>
    <mergeCell ref="A153:B153"/>
    <mergeCell ref="A154:A157"/>
    <mergeCell ref="A158:A162"/>
    <mergeCell ref="A163:A167"/>
    <mergeCell ref="A168:A170"/>
    <mergeCell ref="A172:B172"/>
    <mergeCell ref="A173:A176"/>
    <mergeCell ref="A134:B134"/>
    <mergeCell ref="A92:A94"/>
    <mergeCell ref="A96:B96"/>
    <mergeCell ref="A97:A100"/>
    <mergeCell ref="A101:A105"/>
    <mergeCell ref="A106:A110"/>
    <mergeCell ref="A111:A113"/>
    <mergeCell ref="A115:B115"/>
    <mergeCell ref="A116:A119"/>
    <mergeCell ref="A120:A124"/>
    <mergeCell ref="A125:A129"/>
    <mergeCell ref="A130:A132"/>
    <mergeCell ref="A87:A91"/>
    <mergeCell ref="A44:A48"/>
    <mergeCell ref="A49:A53"/>
    <mergeCell ref="A54:A56"/>
    <mergeCell ref="A58:B58"/>
    <mergeCell ref="A59:A62"/>
    <mergeCell ref="A63:A67"/>
    <mergeCell ref="A68:A72"/>
    <mergeCell ref="A73:A75"/>
    <mergeCell ref="A77:B77"/>
    <mergeCell ref="A78:A81"/>
    <mergeCell ref="A82:A86"/>
    <mergeCell ref="A40:A43"/>
    <mergeCell ref="A1:B1"/>
    <mergeCell ref="A2:A5"/>
    <mergeCell ref="A6:A10"/>
    <mergeCell ref="A11:A15"/>
    <mergeCell ref="A16:A18"/>
    <mergeCell ref="A20:B20"/>
    <mergeCell ref="A21:A24"/>
    <mergeCell ref="A25:A29"/>
    <mergeCell ref="A30:A34"/>
    <mergeCell ref="A35:A37"/>
    <mergeCell ref="A39:B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8317"/>
  <sheetViews>
    <sheetView zoomScale="70" zoomScaleNormal="70" zoomScaleSheetLayoutView="70" workbookViewId="0">
      <pane xSplit="10" ySplit="7" topLeftCell="R96" activePane="bottomRight" state="frozen"/>
      <selection activeCell="B1" sqref="B1"/>
      <selection pane="topRight" activeCell="K1" sqref="K1"/>
      <selection pane="bottomLeft" activeCell="B8" sqref="B8"/>
      <selection pane="bottomRight" activeCell="BP137" sqref="BP137"/>
    </sheetView>
  </sheetViews>
  <sheetFormatPr baseColWidth="10" defaultColWidth="11.42578125" defaultRowHeight="38.25" customHeight="1"/>
  <cols>
    <col min="1" max="2" width="15.28515625" style="21" hidden="1" customWidth="1"/>
    <col min="3" max="3" width="6.28515625" style="21" customWidth="1"/>
    <col min="4" max="4" width="17.140625" style="22" customWidth="1"/>
    <col min="5" max="5" width="8.42578125" style="22" bestFit="1" customWidth="1"/>
    <col min="6" max="6" width="19.42578125" style="21" customWidth="1"/>
    <col min="7" max="7" width="19.42578125" style="22" customWidth="1"/>
    <col min="8" max="8" width="19.42578125" style="22" hidden="1" customWidth="1"/>
    <col min="9" max="9" width="4.85546875" style="22" hidden="1" customWidth="1"/>
    <col min="10" max="10" width="5.42578125" style="330" hidden="1" customWidth="1"/>
    <col min="11" max="11" width="32.85546875" style="331" customWidth="1"/>
    <col min="12" max="12" width="23" style="332" customWidth="1"/>
    <col min="13" max="13" width="32" style="331" customWidth="1"/>
    <col min="14" max="14" width="21.85546875" style="331" customWidth="1"/>
    <col min="15" max="15" width="19.42578125" style="331" customWidth="1"/>
    <col min="16" max="16" width="19.42578125" style="22" customWidth="1"/>
    <col min="17" max="18" width="30.85546875" style="21" customWidth="1"/>
    <col min="19" max="19" width="11.42578125" style="22" customWidth="1"/>
    <col min="20" max="20" width="33.42578125" style="21" customWidth="1"/>
    <col min="21" max="21" width="22" style="22" customWidth="1"/>
    <col min="22" max="22" width="33.42578125" style="22" customWidth="1"/>
    <col min="23" max="23" width="17.85546875" style="22" customWidth="1"/>
    <col min="24" max="24" width="18.140625" style="22" customWidth="1"/>
    <col min="25" max="25" width="16.42578125" style="22" customWidth="1"/>
    <col min="26" max="26" width="13.42578125" style="22" customWidth="1"/>
    <col min="27" max="27" width="18.140625" style="22" customWidth="1"/>
    <col min="28" max="28" width="21" style="22" customWidth="1"/>
    <col min="29" max="29" width="28.28515625" style="21" customWidth="1"/>
    <col min="30" max="30" width="10" style="22" customWidth="1"/>
    <col min="31" max="31" width="18.140625" style="21" hidden="1" customWidth="1"/>
    <col min="32" max="32" width="32.42578125" style="21" hidden="1" customWidth="1"/>
    <col min="33" max="33" width="19.140625" style="21" hidden="1" customWidth="1"/>
    <col min="34" max="34" width="11.42578125" style="21" hidden="1" customWidth="1"/>
    <col min="35" max="35" width="17.140625" style="22" hidden="1" customWidth="1"/>
    <col min="36" max="36" width="11.42578125" style="22" customWidth="1"/>
    <col min="37" max="37" width="28.7109375" style="339" customWidth="1"/>
    <col min="38" max="38" width="16.85546875" style="22" customWidth="1"/>
    <col min="39" max="39" width="15.42578125" style="22" customWidth="1"/>
    <col min="40" max="40" width="33.140625" style="21" customWidth="1"/>
    <col min="41" max="41" width="18.7109375" style="332" customWidth="1"/>
    <col min="42" max="42" width="11.42578125" style="21" customWidth="1"/>
    <col min="43" max="43" width="13.28515625" style="22" customWidth="1"/>
    <col min="44" max="44" width="13.28515625" style="21" hidden="1" customWidth="1"/>
    <col min="45" max="45" width="16.42578125" style="21" hidden="1" customWidth="1"/>
    <col min="46" max="46" width="16.85546875" style="21" hidden="1" customWidth="1"/>
    <col min="47" max="47" width="14.42578125" style="21" hidden="1" customWidth="1"/>
    <col min="48" max="48" width="18.7109375" style="21" hidden="1" customWidth="1"/>
    <col min="49" max="49" width="19.140625" style="21" hidden="1" customWidth="1"/>
    <col min="50" max="52" width="11.42578125" style="21" hidden="1" customWidth="1"/>
    <col min="53" max="53" width="16.42578125" style="21" hidden="1" customWidth="1"/>
    <col min="54" max="54" width="16.85546875" style="21" hidden="1" customWidth="1"/>
    <col min="55" max="55" width="17.42578125" style="22" hidden="1" customWidth="1"/>
    <col min="56" max="56" width="18.7109375" style="21" hidden="1" customWidth="1"/>
    <col min="57" max="57" width="25.42578125" style="21" hidden="1" customWidth="1"/>
    <col min="58" max="58" width="11.42578125" style="21" hidden="1" customWidth="1"/>
    <col min="59" max="59" width="13.28515625" style="22" hidden="1" customWidth="1"/>
    <col min="60" max="62" width="11.42578125" style="22" customWidth="1"/>
    <col min="63" max="63" width="21.85546875" style="21" customWidth="1"/>
    <col min="64" max="64" width="13.42578125" style="332" customWidth="1"/>
    <col min="65" max="65" width="17.7109375" style="22" customWidth="1"/>
    <col min="66" max="66" width="24.85546875" style="22" customWidth="1"/>
    <col min="67" max="67" width="16.42578125" style="21" customWidth="1"/>
    <col min="68" max="16384" width="11.42578125" style="21"/>
  </cols>
  <sheetData>
    <row r="1" spans="1:67" s="8" customFormat="1" ht="17.25" customHeight="1">
      <c r="A1" s="1"/>
      <c r="B1" s="1"/>
      <c r="C1" s="3"/>
      <c r="D1" s="1"/>
      <c r="E1" s="3"/>
      <c r="F1" s="3"/>
      <c r="G1" s="3"/>
      <c r="H1" s="3"/>
      <c r="I1" s="3"/>
      <c r="J1" s="4"/>
      <c r="K1" s="3"/>
      <c r="L1" s="3"/>
      <c r="M1" s="3"/>
      <c r="N1" s="3"/>
      <c r="O1" s="3"/>
      <c r="P1" s="3"/>
      <c r="Q1" s="3"/>
      <c r="R1" s="3"/>
      <c r="S1" s="5"/>
      <c r="T1" s="3"/>
      <c r="U1" s="5"/>
      <c r="V1" s="1"/>
      <c r="W1" s="1"/>
      <c r="X1" s="1"/>
      <c r="Y1" s="1"/>
      <c r="Z1" s="1"/>
      <c r="AA1" s="1"/>
      <c r="AB1" s="1"/>
      <c r="AC1" s="1"/>
      <c r="AD1" s="1"/>
      <c r="AE1" s="1"/>
      <c r="AF1" s="1"/>
      <c r="AG1" s="1"/>
      <c r="AH1" s="1"/>
      <c r="AI1" s="1"/>
      <c r="AJ1" s="1"/>
      <c r="AK1" s="6"/>
      <c r="AL1" s="2"/>
      <c r="AM1" s="1"/>
      <c r="AN1" s="1"/>
      <c r="AO1" s="2"/>
      <c r="AP1" s="1"/>
      <c r="AQ1" s="1"/>
      <c r="AR1" s="1"/>
      <c r="AS1" s="1"/>
      <c r="AT1" s="1"/>
      <c r="AU1" s="1"/>
      <c r="AV1" s="1"/>
      <c r="AW1" s="1"/>
      <c r="AX1" s="1"/>
      <c r="AY1" s="1"/>
      <c r="AZ1" s="1"/>
      <c r="BA1" s="1"/>
      <c r="BB1" s="1"/>
      <c r="BC1" s="1"/>
      <c r="BD1" s="1"/>
      <c r="BE1" s="1"/>
      <c r="BF1" s="1"/>
      <c r="BG1" s="1"/>
      <c r="BH1" s="2"/>
      <c r="BI1" s="2"/>
      <c r="BJ1" s="1"/>
      <c r="BK1" s="1"/>
      <c r="BL1" s="7"/>
      <c r="BM1" s="1"/>
      <c r="BN1" s="2"/>
      <c r="BO1" s="1"/>
    </row>
    <row r="2" spans="1:67" s="14" customFormat="1" ht="18" customHeight="1">
      <c r="A2" s="9"/>
      <c r="B2" s="9"/>
      <c r="C2" s="744" t="s">
        <v>0</v>
      </c>
      <c r="D2" s="744"/>
      <c r="E2" s="744"/>
      <c r="F2" s="744"/>
      <c r="G2" s="744"/>
      <c r="H2" s="744"/>
      <c r="I2" s="744"/>
      <c r="J2" s="745"/>
      <c r="K2" s="744"/>
      <c r="L2" s="744"/>
      <c r="M2" s="744"/>
      <c r="N2" s="744"/>
      <c r="O2" s="744"/>
      <c r="P2" s="744"/>
      <c r="Q2" s="744"/>
      <c r="R2" s="744"/>
      <c r="S2" s="744"/>
      <c r="T2" s="744"/>
      <c r="U2" s="744"/>
      <c r="V2" s="744"/>
      <c r="W2" s="744"/>
      <c r="X2" s="11"/>
      <c r="Y2" s="9"/>
      <c r="Z2" s="9"/>
      <c r="AA2" s="9"/>
      <c r="AB2" s="9"/>
      <c r="AC2" s="9"/>
      <c r="AD2" s="9"/>
      <c r="AE2" s="9"/>
      <c r="AF2" s="9"/>
      <c r="AG2" s="9"/>
      <c r="AH2" s="9"/>
      <c r="AI2" s="9"/>
      <c r="AJ2" s="9"/>
      <c r="AK2" s="12"/>
      <c r="AL2" s="10"/>
      <c r="AM2" s="9"/>
      <c r="AN2" s="9"/>
      <c r="AO2" s="10"/>
      <c r="AP2" s="9"/>
      <c r="AQ2" s="9"/>
      <c r="AR2" s="9"/>
      <c r="AS2" s="9"/>
      <c r="AT2" s="9"/>
      <c r="AU2" s="9"/>
      <c r="AV2" s="9"/>
      <c r="AW2" s="9"/>
      <c r="AX2" s="9"/>
      <c r="AY2" s="9"/>
      <c r="AZ2" s="9"/>
      <c r="BA2" s="9"/>
      <c r="BB2" s="9"/>
      <c r="BC2" s="9"/>
      <c r="BD2" s="9"/>
      <c r="BE2" s="9"/>
      <c r="BF2" s="9"/>
      <c r="BG2" s="9"/>
      <c r="BH2" s="10"/>
      <c r="BI2" s="10"/>
      <c r="BJ2" s="9"/>
      <c r="BK2" s="9"/>
      <c r="BL2" s="13"/>
      <c r="BM2" s="9"/>
      <c r="BN2" s="10"/>
      <c r="BO2" s="9"/>
    </row>
    <row r="3" spans="1:67" s="14" customFormat="1" ht="19.5" customHeight="1">
      <c r="A3" s="9"/>
      <c r="B3" s="9"/>
      <c r="C3" s="744" t="s">
        <v>1</v>
      </c>
      <c r="D3" s="744"/>
      <c r="E3" s="744"/>
      <c r="F3" s="744"/>
      <c r="G3" s="744"/>
      <c r="H3" s="744"/>
      <c r="I3" s="744"/>
      <c r="J3" s="745"/>
      <c r="K3" s="744"/>
      <c r="L3" s="744"/>
      <c r="M3" s="744"/>
      <c r="N3" s="744"/>
      <c r="O3" s="744"/>
      <c r="P3" s="744"/>
      <c r="Q3" s="744"/>
      <c r="R3" s="744"/>
      <c r="S3" s="744"/>
      <c r="T3" s="744"/>
      <c r="U3" s="744"/>
      <c r="V3" s="744"/>
      <c r="W3" s="744"/>
      <c r="X3" s="11"/>
      <c r="Y3" s="9"/>
      <c r="Z3" s="9"/>
      <c r="AA3" s="9"/>
      <c r="AB3" s="9"/>
      <c r="AC3" s="9"/>
      <c r="AD3" s="9"/>
      <c r="AE3" s="9"/>
      <c r="AF3" s="9"/>
      <c r="AG3" s="9"/>
      <c r="AH3" s="9"/>
      <c r="AI3" s="9"/>
      <c r="AJ3" s="9"/>
      <c r="AK3" s="12"/>
      <c r="AL3" s="10"/>
      <c r="AM3" s="9"/>
      <c r="AN3" s="9"/>
      <c r="AO3" s="10"/>
      <c r="AP3" s="9"/>
      <c r="AQ3" s="9"/>
      <c r="AR3" s="9"/>
      <c r="AS3" s="9"/>
      <c r="AT3" s="9"/>
      <c r="AU3" s="9"/>
      <c r="AV3" s="9"/>
      <c r="AW3" s="9"/>
      <c r="AX3" s="9"/>
      <c r="AY3" s="9"/>
      <c r="AZ3" s="9"/>
      <c r="BA3" s="9"/>
      <c r="BB3" s="9"/>
      <c r="BC3" s="9"/>
      <c r="BD3" s="9"/>
      <c r="BE3" s="9"/>
      <c r="BF3" s="9"/>
      <c r="BG3" s="9"/>
      <c r="BH3" s="10"/>
      <c r="BI3" s="10"/>
      <c r="BJ3" s="9"/>
      <c r="BK3" s="9"/>
      <c r="BL3" s="13"/>
      <c r="BM3" s="9"/>
      <c r="BN3" s="10"/>
      <c r="BO3" s="9"/>
    </row>
    <row r="4" spans="1:67" s="8" customFormat="1" ht="18" customHeight="1">
      <c r="A4" s="1"/>
      <c r="B4" s="1"/>
      <c r="C4" s="3"/>
      <c r="D4" s="1"/>
      <c r="E4" s="3"/>
      <c r="F4" s="3"/>
      <c r="G4" s="3"/>
      <c r="H4" s="3"/>
      <c r="I4" s="3"/>
      <c r="J4" s="4"/>
      <c r="K4" s="3"/>
      <c r="L4" s="3"/>
      <c r="M4" s="3"/>
      <c r="N4" s="3"/>
      <c r="O4" s="3"/>
      <c r="P4" s="3"/>
      <c r="Q4" s="3"/>
      <c r="R4" s="3"/>
      <c r="S4" s="5"/>
      <c r="T4" s="3"/>
      <c r="U4" s="5"/>
      <c r="V4" s="1"/>
      <c r="W4" s="1"/>
      <c r="X4" s="1"/>
      <c r="Y4" s="1"/>
      <c r="Z4" s="1"/>
      <c r="AA4" s="1"/>
      <c r="AB4" s="1"/>
      <c r="AC4" s="1"/>
      <c r="AD4" s="1"/>
      <c r="AE4" s="1"/>
      <c r="AF4" s="1"/>
      <c r="AG4" s="1"/>
      <c r="AH4" s="1"/>
      <c r="AI4" s="1"/>
      <c r="AJ4" s="1"/>
      <c r="AK4" s="6"/>
      <c r="AL4" s="2"/>
      <c r="AM4" s="1"/>
      <c r="AN4" s="1"/>
      <c r="AO4" s="2"/>
      <c r="AP4" s="1"/>
      <c r="AQ4" s="1"/>
      <c r="AR4" s="1"/>
      <c r="AS4" s="1"/>
      <c r="AT4" s="1"/>
      <c r="AU4" s="1"/>
      <c r="AV4" s="1"/>
      <c r="AW4" s="1"/>
      <c r="AX4" s="1"/>
      <c r="AY4" s="1"/>
      <c r="AZ4" s="1"/>
      <c r="BA4" s="1"/>
      <c r="BB4" s="1"/>
      <c r="BC4" s="1"/>
      <c r="BD4" s="1"/>
      <c r="BE4" s="1"/>
      <c r="BF4" s="1"/>
      <c r="BG4" s="1"/>
      <c r="BH4" s="2"/>
      <c r="BI4" s="2"/>
      <c r="BJ4" s="1"/>
      <c r="BK4" s="1"/>
      <c r="BL4" s="7"/>
      <c r="BM4" s="1"/>
      <c r="BN4" s="2"/>
      <c r="BO4" s="1"/>
    </row>
    <row r="5" spans="1:67" s="15" customFormat="1" ht="12.75" customHeight="1" thickBot="1">
      <c r="D5" s="16"/>
      <c r="E5" s="16"/>
      <c r="G5" s="16"/>
      <c r="H5" s="16"/>
      <c r="I5" s="16"/>
      <c r="J5" s="17"/>
      <c r="K5" s="18"/>
      <c r="L5" s="19"/>
      <c r="M5" s="18"/>
      <c r="N5" s="18"/>
      <c r="O5" s="18"/>
      <c r="P5" s="16"/>
      <c r="S5" s="16"/>
      <c r="U5" s="16"/>
      <c r="V5" s="16"/>
      <c r="W5" s="16"/>
      <c r="X5" s="16"/>
      <c r="Y5" s="16"/>
      <c r="Z5" s="16"/>
      <c r="AA5" s="16"/>
      <c r="AB5" s="16"/>
      <c r="AD5" s="16"/>
      <c r="AI5" s="16"/>
      <c r="AJ5" s="16"/>
      <c r="AK5" s="20"/>
      <c r="AL5" s="16"/>
      <c r="AM5" s="16"/>
      <c r="AO5" s="16"/>
      <c r="AQ5" s="16"/>
      <c r="BC5" s="16"/>
      <c r="BG5" s="16"/>
      <c r="BH5" s="16"/>
      <c r="BI5" s="16"/>
      <c r="BJ5" s="16"/>
      <c r="BL5" s="19"/>
      <c r="BM5" s="16"/>
      <c r="BN5" s="16"/>
    </row>
    <row r="6" spans="1:67" ht="21.75" customHeight="1" thickBot="1">
      <c r="C6" s="746" t="s">
        <v>2</v>
      </c>
      <c r="D6" s="746"/>
      <c r="E6" s="746"/>
      <c r="F6" s="746"/>
      <c r="G6" s="746"/>
      <c r="H6" s="746"/>
      <c r="I6" s="746"/>
      <c r="J6" s="747"/>
      <c r="K6" s="746"/>
      <c r="L6" s="746"/>
      <c r="M6" s="23" t="s">
        <v>3</v>
      </c>
      <c r="N6" s="23"/>
      <c r="O6" s="23"/>
      <c r="P6" s="23"/>
      <c r="Q6" s="23"/>
      <c r="R6" s="23"/>
      <c r="S6" s="23"/>
      <c r="T6" s="23"/>
      <c r="U6" s="23"/>
      <c r="V6" s="23"/>
      <c r="W6" s="23"/>
      <c r="X6" s="23"/>
      <c r="Y6" s="23"/>
      <c r="Z6" s="23"/>
      <c r="AA6" s="23"/>
      <c r="AB6" s="24" t="s">
        <v>4</v>
      </c>
      <c r="AC6" s="25"/>
      <c r="AD6" s="26"/>
      <c r="AE6" s="27" t="s">
        <v>5</v>
      </c>
      <c r="AF6" s="28"/>
      <c r="AG6" s="28"/>
      <c r="AH6" s="28"/>
      <c r="AI6" s="29"/>
      <c r="AJ6" s="748" t="s">
        <v>6</v>
      </c>
      <c r="AK6" s="749"/>
      <c r="AL6" s="750"/>
      <c r="AM6" s="751" t="s">
        <v>7</v>
      </c>
      <c r="AN6" s="752"/>
      <c r="AO6" s="752"/>
      <c r="AP6" s="752"/>
      <c r="AQ6" s="753"/>
      <c r="AR6" s="24" t="s">
        <v>8</v>
      </c>
      <c r="AS6" s="25"/>
      <c r="AT6" s="26"/>
      <c r="AU6" s="27" t="s">
        <v>9</v>
      </c>
      <c r="AV6" s="28"/>
      <c r="AW6" s="28"/>
      <c r="AX6" s="28"/>
      <c r="AY6" s="29"/>
      <c r="AZ6" s="24" t="s">
        <v>10</v>
      </c>
      <c r="BA6" s="25"/>
      <c r="BB6" s="26"/>
      <c r="BC6" s="27" t="s">
        <v>11</v>
      </c>
      <c r="BD6" s="28"/>
      <c r="BE6" s="28"/>
      <c r="BF6" s="28"/>
      <c r="BG6" s="29"/>
      <c r="BH6" s="709" t="s">
        <v>12</v>
      </c>
      <c r="BI6" s="710"/>
      <c r="BJ6" s="711"/>
      <c r="BK6" s="710"/>
      <c r="BL6" s="712"/>
      <c r="BM6" s="30" t="s">
        <v>13</v>
      </c>
      <c r="BN6" s="31" t="s">
        <v>14</v>
      </c>
      <c r="BO6" s="32"/>
    </row>
    <row r="7" spans="1:67" s="33" customFormat="1" ht="27" customHeight="1">
      <c r="A7" s="33" t="s">
        <v>15</v>
      </c>
      <c r="B7" s="34"/>
      <c r="C7" s="36" t="s">
        <v>17</v>
      </c>
      <c r="D7" s="36" t="s">
        <v>18</v>
      </c>
      <c r="E7" s="36" t="s">
        <v>19</v>
      </c>
      <c r="F7" s="415" t="s">
        <v>20</v>
      </c>
      <c r="G7" s="36" t="s">
        <v>21</v>
      </c>
      <c r="H7" s="35" t="s">
        <v>22</v>
      </c>
      <c r="I7" s="36">
        <v>1</v>
      </c>
      <c r="J7" s="34">
        <v>2</v>
      </c>
      <c r="K7" s="36" t="s">
        <v>23</v>
      </c>
      <c r="L7" s="36" t="s">
        <v>24</v>
      </c>
      <c r="M7" s="36" t="s">
        <v>25</v>
      </c>
      <c r="N7" s="36" t="s">
        <v>26</v>
      </c>
      <c r="O7" s="36" t="s">
        <v>27</v>
      </c>
      <c r="P7" s="36" t="s">
        <v>28</v>
      </c>
      <c r="Q7" s="36" t="s">
        <v>29</v>
      </c>
      <c r="R7" s="36" t="s">
        <v>30</v>
      </c>
      <c r="S7" s="36" t="s">
        <v>31</v>
      </c>
      <c r="T7" s="36" t="s">
        <v>32</v>
      </c>
      <c r="U7" s="415" t="s">
        <v>33</v>
      </c>
      <c r="V7" s="36" t="s">
        <v>34</v>
      </c>
      <c r="W7" s="36" t="s">
        <v>35</v>
      </c>
      <c r="X7" s="36" t="s">
        <v>36</v>
      </c>
      <c r="Y7" s="36" t="s">
        <v>37</v>
      </c>
      <c r="Z7" s="36" t="s">
        <v>38</v>
      </c>
      <c r="AA7" s="36" t="s">
        <v>39</v>
      </c>
      <c r="AB7" s="37" t="s">
        <v>40</v>
      </c>
      <c r="AC7" s="38" t="s">
        <v>41</v>
      </c>
      <c r="AD7" s="39" t="s">
        <v>42</v>
      </c>
      <c r="AE7" s="40" t="s">
        <v>43</v>
      </c>
      <c r="AF7" s="41" t="s">
        <v>44</v>
      </c>
      <c r="AG7" s="41" t="s">
        <v>45</v>
      </c>
      <c r="AH7" s="42" t="s">
        <v>46</v>
      </c>
      <c r="AI7" s="43" t="s">
        <v>47</v>
      </c>
      <c r="AJ7" s="44" t="s">
        <v>48</v>
      </c>
      <c r="AK7" s="417" t="s">
        <v>49</v>
      </c>
      <c r="AL7" s="46" t="s">
        <v>50</v>
      </c>
      <c r="AM7" s="40" t="s">
        <v>51</v>
      </c>
      <c r="AN7" s="41" t="s">
        <v>44</v>
      </c>
      <c r="AO7" s="41" t="s">
        <v>52</v>
      </c>
      <c r="AP7" s="42" t="s">
        <v>53</v>
      </c>
      <c r="AQ7" s="43" t="s">
        <v>54</v>
      </c>
      <c r="AR7" s="37" t="s">
        <v>55</v>
      </c>
      <c r="AS7" s="38" t="s">
        <v>56</v>
      </c>
      <c r="AT7" s="39" t="s">
        <v>57</v>
      </c>
      <c r="AU7" s="40" t="s">
        <v>58</v>
      </c>
      <c r="AV7" s="41" t="s">
        <v>59</v>
      </c>
      <c r="AW7" s="41" t="s">
        <v>60</v>
      </c>
      <c r="AX7" s="42" t="s">
        <v>61</v>
      </c>
      <c r="AY7" s="43" t="s">
        <v>62</v>
      </c>
      <c r="AZ7" s="44" t="s">
        <v>63</v>
      </c>
      <c r="BA7" s="45" t="s">
        <v>64</v>
      </c>
      <c r="BB7" s="46" t="s">
        <v>65</v>
      </c>
      <c r="BC7" s="40" t="s">
        <v>66</v>
      </c>
      <c r="BD7" s="41" t="s">
        <v>67</v>
      </c>
      <c r="BE7" s="41" t="s">
        <v>68</v>
      </c>
      <c r="BF7" s="42" t="s">
        <v>69</v>
      </c>
      <c r="BG7" s="43" t="s">
        <v>70</v>
      </c>
      <c r="BH7" s="47" t="s">
        <v>71</v>
      </c>
      <c r="BI7" s="48" t="s">
        <v>72</v>
      </c>
      <c r="BJ7" s="48" t="s">
        <v>73</v>
      </c>
      <c r="BK7" s="48" t="s">
        <v>74</v>
      </c>
      <c r="BL7" s="49" t="s">
        <v>75</v>
      </c>
      <c r="BM7" s="50" t="s">
        <v>13</v>
      </c>
      <c r="BN7" s="51" t="s">
        <v>76</v>
      </c>
      <c r="BO7" s="52" t="s">
        <v>77</v>
      </c>
    </row>
    <row r="8" spans="1:67" s="432" customFormat="1" ht="35.25" customHeight="1">
      <c r="A8" s="165" t="s">
        <v>1804</v>
      </c>
      <c r="B8" s="418">
        <v>1</v>
      </c>
      <c r="C8" s="419">
        <v>1</v>
      </c>
      <c r="D8" s="56" t="s">
        <v>78</v>
      </c>
      <c r="E8" s="58">
        <v>2018</v>
      </c>
      <c r="F8" s="58" t="s">
        <v>1805</v>
      </c>
      <c r="G8" s="60"/>
      <c r="H8" s="60" t="str">
        <f t="shared" ref="H8:H71" si="0">U8</f>
        <v>Gestión   Financiera</v>
      </c>
      <c r="I8" s="420">
        <v>1</v>
      </c>
      <c r="J8" s="418">
        <v>1</v>
      </c>
      <c r="K8" s="64" t="s">
        <v>1806</v>
      </c>
      <c r="L8" s="63" t="s">
        <v>81</v>
      </c>
      <c r="M8" s="64" t="s">
        <v>1807</v>
      </c>
      <c r="N8" s="64" t="s">
        <v>1808</v>
      </c>
      <c r="O8" s="64" t="s">
        <v>1809</v>
      </c>
      <c r="P8" s="56" t="s">
        <v>85</v>
      </c>
      <c r="Q8" s="64" t="s">
        <v>1810</v>
      </c>
      <c r="R8" s="58"/>
      <c r="S8" s="421">
        <v>1</v>
      </c>
      <c r="T8" s="422" t="s">
        <v>1811</v>
      </c>
      <c r="U8" s="68" t="s">
        <v>256</v>
      </c>
      <c r="V8" s="422" t="s">
        <v>1812</v>
      </c>
      <c r="W8" s="423">
        <v>43521</v>
      </c>
      <c r="X8" s="423">
        <v>43646</v>
      </c>
      <c r="Y8" s="424"/>
      <c r="Z8" s="420"/>
      <c r="AA8" s="70">
        <f t="shared" ref="AA8:AA71" si="1">IF(X8="","",(X8+Z8))</f>
        <v>43646</v>
      </c>
      <c r="AB8" s="71">
        <v>43646</v>
      </c>
      <c r="AC8" s="64" t="s">
        <v>1813</v>
      </c>
      <c r="AD8" s="72">
        <v>0</v>
      </c>
      <c r="AE8" s="71">
        <v>43663</v>
      </c>
      <c r="AF8" s="64" t="s">
        <v>1814</v>
      </c>
      <c r="AG8" s="58" t="s">
        <v>105</v>
      </c>
      <c r="AH8" s="73">
        <f t="shared" ref="AH8:AH71" si="2">+AD8/S8</f>
        <v>0</v>
      </c>
      <c r="AI8" s="425" t="s">
        <v>100</v>
      </c>
      <c r="AJ8" s="71">
        <v>43799</v>
      </c>
      <c r="AK8" s="106" t="s">
        <v>366</v>
      </c>
      <c r="AL8" s="426">
        <v>1</v>
      </c>
      <c r="AM8" s="220">
        <v>43809</v>
      </c>
      <c r="AN8" s="146" t="s">
        <v>1815</v>
      </c>
      <c r="AO8" s="159" t="s">
        <v>105</v>
      </c>
      <c r="AP8" s="79">
        <v>1</v>
      </c>
      <c r="AQ8" s="187" t="s">
        <v>100</v>
      </c>
      <c r="AR8" s="427"/>
      <c r="AS8" s="159"/>
      <c r="AT8" s="428"/>
      <c r="AU8" s="220"/>
      <c r="AV8" s="159"/>
      <c r="AW8" s="89"/>
      <c r="AX8" s="216"/>
      <c r="AY8" s="429"/>
      <c r="AZ8" s="427"/>
      <c r="BA8" s="159"/>
      <c r="BB8" s="429"/>
      <c r="BC8" s="220"/>
      <c r="BD8" s="159"/>
      <c r="BE8" s="159"/>
      <c r="BF8" s="159"/>
      <c r="BG8" s="187"/>
      <c r="BH8" s="430" t="s">
        <v>101</v>
      </c>
      <c r="BI8" s="167" t="s">
        <v>101</v>
      </c>
      <c r="BJ8" s="89" t="s">
        <v>261</v>
      </c>
      <c r="BK8" s="146" t="s">
        <v>1816</v>
      </c>
      <c r="BL8" s="165" t="s">
        <v>105</v>
      </c>
      <c r="BM8" s="431">
        <v>43809</v>
      </c>
      <c r="BN8" s="89" t="s">
        <v>102</v>
      </c>
      <c r="BO8" s="187"/>
    </row>
    <row r="9" spans="1:67" ht="35.25" customHeight="1">
      <c r="B9" s="418">
        <v>2</v>
      </c>
      <c r="C9" s="55">
        <f t="shared" ref="C9:C72" si="3">1+C8</f>
        <v>2</v>
      </c>
      <c r="D9" s="56" t="s">
        <v>78</v>
      </c>
      <c r="E9" s="58">
        <v>2018</v>
      </c>
      <c r="F9" s="58" t="s">
        <v>1805</v>
      </c>
      <c r="G9" s="60"/>
      <c r="H9" s="60" t="str">
        <f t="shared" si="0"/>
        <v>Gestión   Financiera</v>
      </c>
      <c r="I9" s="420">
        <v>2</v>
      </c>
      <c r="J9" s="418">
        <v>2</v>
      </c>
      <c r="K9" s="64" t="s">
        <v>1817</v>
      </c>
      <c r="L9" s="63" t="s">
        <v>81</v>
      </c>
      <c r="M9" s="64" t="s">
        <v>1818</v>
      </c>
      <c r="N9" s="246" t="s">
        <v>108</v>
      </c>
      <c r="O9" s="64" t="s">
        <v>1819</v>
      </c>
      <c r="P9" s="65" t="s">
        <v>85</v>
      </c>
      <c r="Q9" s="64" t="s">
        <v>1820</v>
      </c>
      <c r="R9" s="58"/>
      <c r="S9" s="433">
        <v>1</v>
      </c>
      <c r="T9" s="422" t="s">
        <v>1821</v>
      </c>
      <c r="U9" s="68" t="s">
        <v>256</v>
      </c>
      <c r="V9" s="422" t="s">
        <v>1822</v>
      </c>
      <c r="W9" s="423">
        <v>43521</v>
      </c>
      <c r="X9" s="423">
        <v>43555</v>
      </c>
      <c r="Y9" s="424"/>
      <c r="Z9" s="57"/>
      <c r="AA9" s="70">
        <f t="shared" si="1"/>
        <v>43555</v>
      </c>
      <c r="AB9" s="71">
        <v>43646</v>
      </c>
      <c r="AC9" s="57"/>
      <c r="AD9" s="72">
        <v>0.6</v>
      </c>
      <c r="AE9" s="71">
        <v>43663</v>
      </c>
      <c r="AF9" s="64" t="s">
        <v>1823</v>
      </c>
      <c r="AG9" s="58" t="s">
        <v>105</v>
      </c>
      <c r="AH9" s="73">
        <f t="shared" si="2"/>
        <v>0.6</v>
      </c>
      <c r="AI9" s="72" t="s">
        <v>1767</v>
      </c>
      <c r="AJ9" s="71">
        <v>43799</v>
      </c>
      <c r="AK9" s="434" t="s">
        <v>1824</v>
      </c>
      <c r="AL9" s="102">
        <v>1</v>
      </c>
      <c r="AM9" s="220">
        <v>43809</v>
      </c>
      <c r="AN9" s="146" t="s">
        <v>1825</v>
      </c>
      <c r="AO9" s="248" t="s">
        <v>105</v>
      </c>
      <c r="AP9" s="79">
        <v>1</v>
      </c>
      <c r="AQ9" s="187" t="s">
        <v>100</v>
      </c>
      <c r="AR9" s="85"/>
      <c r="AS9" s="83"/>
      <c r="AT9" s="86"/>
      <c r="AU9" s="85"/>
      <c r="AV9" s="83"/>
      <c r="AW9" s="83"/>
      <c r="AX9" s="83"/>
      <c r="AY9" s="86"/>
      <c r="AZ9" s="85"/>
      <c r="BA9" s="83"/>
      <c r="BB9" s="86"/>
      <c r="BC9" s="76"/>
      <c r="BD9" s="83"/>
      <c r="BE9" s="83"/>
      <c r="BF9" s="83"/>
      <c r="BG9" s="80"/>
      <c r="BH9" s="87" t="s">
        <v>101</v>
      </c>
      <c r="BI9" s="88" t="s">
        <v>101</v>
      </c>
      <c r="BJ9" s="89" t="s">
        <v>261</v>
      </c>
      <c r="BK9" s="106" t="s">
        <v>1826</v>
      </c>
      <c r="BL9" s="165" t="s">
        <v>105</v>
      </c>
      <c r="BM9" s="92">
        <v>43809</v>
      </c>
      <c r="BN9" s="93" t="s">
        <v>102</v>
      </c>
      <c r="BO9" s="435"/>
    </row>
    <row r="10" spans="1:67" ht="35.25" customHeight="1">
      <c r="A10" s="53"/>
      <c r="B10" s="61">
        <v>3</v>
      </c>
      <c r="C10" s="55">
        <f t="shared" si="3"/>
        <v>3</v>
      </c>
      <c r="D10" s="56" t="s">
        <v>78</v>
      </c>
      <c r="E10" s="58">
        <v>2018</v>
      </c>
      <c r="F10" s="58" t="s">
        <v>1805</v>
      </c>
      <c r="G10" s="59"/>
      <c r="H10" s="60" t="str">
        <f t="shared" si="0"/>
        <v>Gestión   Financiera</v>
      </c>
      <c r="I10" s="94">
        <v>3</v>
      </c>
      <c r="J10" s="61">
        <v>3</v>
      </c>
      <c r="K10" s="64" t="s">
        <v>1827</v>
      </c>
      <c r="L10" s="63" t="s">
        <v>81</v>
      </c>
      <c r="M10" s="64" t="s">
        <v>1828</v>
      </c>
      <c r="N10" s="64" t="s">
        <v>1829</v>
      </c>
      <c r="O10" s="64" t="s">
        <v>1830</v>
      </c>
      <c r="P10" s="65" t="s">
        <v>85</v>
      </c>
      <c r="Q10" s="64" t="s">
        <v>1831</v>
      </c>
      <c r="R10" s="66"/>
      <c r="S10" s="421">
        <v>1</v>
      </c>
      <c r="T10" s="422" t="s">
        <v>1832</v>
      </c>
      <c r="U10" s="68" t="s">
        <v>256</v>
      </c>
      <c r="V10" s="422" t="s">
        <v>1822</v>
      </c>
      <c r="W10" s="423">
        <v>43521</v>
      </c>
      <c r="X10" s="423">
        <v>43524</v>
      </c>
      <c r="Y10" s="65"/>
      <c r="Z10" s="57"/>
      <c r="AA10" s="70">
        <f t="shared" si="1"/>
        <v>43524</v>
      </c>
      <c r="AB10" s="71">
        <v>43646</v>
      </c>
      <c r="AC10" s="66"/>
      <c r="AD10" s="72">
        <v>1</v>
      </c>
      <c r="AE10" s="71">
        <v>43663</v>
      </c>
      <c r="AF10" s="64" t="s">
        <v>1833</v>
      </c>
      <c r="AG10" s="58" t="s">
        <v>105</v>
      </c>
      <c r="AH10" s="73">
        <f t="shared" si="2"/>
        <v>1</v>
      </c>
      <c r="AI10" s="72" t="s">
        <v>100</v>
      </c>
      <c r="AJ10" s="71">
        <v>43799</v>
      </c>
      <c r="AK10" s="106" t="s">
        <v>366</v>
      </c>
      <c r="AL10" s="191">
        <v>1</v>
      </c>
      <c r="AM10" s="76">
        <v>43809</v>
      </c>
      <c r="AN10" s="146" t="s">
        <v>1834</v>
      </c>
      <c r="AO10" s="83" t="s">
        <v>105</v>
      </c>
      <c r="AP10" s="79">
        <v>1</v>
      </c>
      <c r="AQ10" s="187" t="s">
        <v>100</v>
      </c>
      <c r="AR10" s="85"/>
      <c r="AS10" s="83"/>
      <c r="AT10" s="86"/>
      <c r="AU10" s="85"/>
      <c r="AV10" s="83"/>
      <c r="AW10" s="83"/>
      <c r="AX10" s="83"/>
      <c r="AY10" s="86"/>
      <c r="AZ10" s="85"/>
      <c r="BA10" s="83"/>
      <c r="BB10" s="86"/>
      <c r="BC10" s="76"/>
      <c r="BD10" s="83"/>
      <c r="BE10" s="83"/>
      <c r="BF10" s="83"/>
      <c r="BG10" s="80"/>
      <c r="BH10" s="87" t="s">
        <v>101</v>
      </c>
      <c r="BI10" s="88" t="s">
        <v>101</v>
      </c>
      <c r="BJ10" s="89" t="s">
        <v>261</v>
      </c>
      <c r="BK10" s="146" t="s">
        <v>1834</v>
      </c>
      <c r="BL10" s="91" t="s">
        <v>105</v>
      </c>
      <c r="BM10" s="92">
        <v>43809</v>
      </c>
      <c r="BN10" s="93" t="s">
        <v>102</v>
      </c>
      <c r="BO10" s="86"/>
    </row>
    <row r="11" spans="1:67" ht="142.5">
      <c r="A11" s="53"/>
      <c r="B11" s="61">
        <v>4</v>
      </c>
      <c r="C11" s="55">
        <f t="shared" si="3"/>
        <v>4</v>
      </c>
      <c r="D11" s="56" t="s">
        <v>78</v>
      </c>
      <c r="E11" s="58">
        <v>2018</v>
      </c>
      <c r="F11" s="58" t="s">
        <v>1805</v>
      </c>
      <c r="G11" s="59"/>
      <c r="H11" s="60" t="str">
        <f t="shared" si="0"/>
        <v>Gestión   Financiera</v>
      </c>
      <c r="I11" s="94">
        <v>4</v>
      </c>
      <c r="J11" s="61">
        <v>4</v>
      </c>
      <c r="K11" s="64" t="s">
        <v>1835</v>
      </c>
      <c r="L11" s="63" t="s">
        <v>81</v>
      </c>
      <c r="M11" s="64" t="s">
        <v>1836</v>
      </c>
      <c r="N11" s="64" t="s">
        <v>1837</v>
      </c>
      <c r="O11" s="64" t="s">
        <v>1838</v>
      </c>
      <c r="P11" s="65" t="s">
        <v>85</v>
      </c>
      <c r="Q11" s="64" t="s">
        <v>1839</v>
      </c>
      <c r="R11" s="66"/>
      <c r="S11" s="421">
        <v>1</v>
      </c>
      <c r="T11" s="422" t="s">
        <v>1840</v>
      </c>
      <c r="U11" s="68" t="s">
        <v>256</v>
      </c>
      <c r="V11" s="422" t="s">
        <v>1822</v>
      </c>
      <c r="W11" s="423">
        <v>43521</v>
      </c>
      <c r="X11" s="423">
        <v>43524</v>
      </c>
      <c r="Y11" s="65"/>
      <c r="Z11" s="57"/>
      <c r="AA11" s="70">
        <f t="shared" si="1"/>
        <v>43524</v>
      </c>
      <c r="AB11" s="71">
        <v>43646</v>
      </c>
      <c r="AC11" s="66"/>
      <c r="AD11" s="72">
        <v>1</v>
      </c>
      <c r="AE11" s="71">
        <v>43663</v>
      </c>
      <c r="AF11" s="64" t="s">
        <v>1841</v>
      </c>
      <c r="AG11" s="58" t="s">
        <v>105</v>
      </c>
      <c r="AH11" s="73">
        <f t="shared" si="2"/>
        <v>1</v>
      </c>
      <c r="AI11" s="72" t="s">
        <v>100</v>
      </c>
      <c r="AJ11" s="71">
        <v>43799</v>
      </c>
      <c r="AK11" s="106" t="s">
        <v>366</v>
      </c>
      <c r="AL11" s="191">
        <v>1</v>
      </c>
      <c r="AM11" s="76">
        <v>43809</v>
      </c>
      <c r="AN11" s="146" t="s">
        <v>1842</v>
      </c>
      <c r="AO11" s="83" t="s">
        <v>105</v>
      </c>
      <c r="AP11" s="79">
        <v>1</v>
      </c>
      <c r="AQ11" s="187" t="s">
        <v>100</v>
      </c>
      <c r="AR11" s="85"/>
      <c r="AS11" s="83"/>
      <c r="AT11" s="86"/>
      <c r="AU11" s="85"/>
      <c r="AV11" s="83"/>
      <c r="AW11" s="83"/>
      <c r="AX11" s="83"/>
      <c r="AY11" s="86"/>
      <c r="AZ11" s="85"/>
      <c r="BA11" s="83"/>
      <c r="BB11" s="86"/>
      <c r="BC11" s="76"/>
      <c r="BD11" s="83"/>
      <c r="BE11" s="83"/>
      <c r="BF11" s="83"/>
      <c r="BG11" s="80"/>
      <c r="BH11" s="87" t="s">
        <v>101</v>
      </c>
      <c r="BI11" s="88" t="s">
        <v>101</v>
      </c>
      <c r="BJ11" s="89" t="s">
        <v>261</v>
      </c>
      <c r="BK11" s="146" t="s">
        <v>1842</v>
      </c>
      <c r="BL11" s="91" t="s">
        <v>105</v>
      </c>
      <c r="BM11" s="92">
        <v>43809</v>
      </c>
      <c r="BN11" s="93" t="s">
        <v>102</v>
      </c>
      <c r="BO11" s="86"/>
    </row>
    <row r="12" spans="1:67" ht="35.25" customHeight="1">
      <c r="A12" s="53"/>
      <c r="B12" s="61">
        <v>5</v>
      </c>
      <c r="C12" s="55">
        <f t="shared" si="3"/>
        <v>5</v>
      </c>
      <c r="D12" s="56" t="s">
        <v>78</v>
      </c>
      <c r="E12" s="58">
        <v>2018</v>
      </c>
      <c r="F12" s="58" t="s">
        <v>1805</v>
      </c>
      <c r="G12" s="59"/>
      <c r="H12" s="60" t="str">
        <f t="shared" si="0"/>
        <v>Gestión del Talento Humano</v>
      </c>
      <c r="I12" s="94">
        <v>5</v>
      </c>
      <c r="J12" s="61">
        <v>5</v>
      </c>
      <c r="K12" s="64" t="s">
        <v>1843</v>
      </c>
      <c r="L12" s="63" t="s">
        <v>81</v>
      </c>
      <c r="M12" s="64" t="s">
        <v>1844</v>
      </c>
      <c r="N12" s="64" t="s">
        <v>1845</v>
      </c>
      <c r="O12" s="64" t="s">
        <v>1846</v>
      </c>
      <c r="P12" s="65" t="s">
        <v>85</v>
      </c>
      <c r="Q12" s="64" t="s">
        <v>1847</v>
      </c>
      <c r="R12" s="66"/>
      <c r="S12" s="421">
        <v>11</v>
      </c>
      <c r="T12" s="422" t="s">
        <v>1848</v>
      </c>
      <c r="U12" s="68" t="s">
        <v>1311</v>
      </c>
      <c r="V12" s="422" t="s">
        <v>1849</v>
      </c>
      <c r="W12" s="182">
        <v>43521</v>
      </c>
      <c r="X12" s="423">
        <v>43829</v>
      </c>
      <c r="Y12" s="65"/>
      <c r="Z12" s="57"/>
      <c r="AA12" s="70">
        <f t="shared" si="1"/>
        <v>43829</v>
      </c>
      <c r="AB12" s="71">
        <v>43646</v>
      </c>
      <c r="AC12" s="66"/>
      <c r="AD12" s="72">
        <v>6</v>
      </c>
      <c r="AE12" s="71">
        <v>43663</v>
      </c>
      <c r="AF12" s="64" t="s">
        <v>1850</v>
      </c>
      <c r="AG12" s="58" t="s">
        <v>105</v>
      </c>
      <c r="AH12" s="73">
        <f t="shared" si="2"/>
        <v>0.54545454545454541</v>
      </c>
      <c r="AI12" s="72" t="s">
        <v>93</v>
      </c>
      <c r="AJ12" s="71">
        <v>43799</v>
      </c>
      <c r="AK12" s="205" t="s">
        <v>1851</v>
      </c>
      <c r="AL12" s="193">
        <v>11</v>
      </c>
      <c r="AM12" s="76">
        <v>43809</v>
      </c>
      <c r="AN12" s="81" t="s">
        <v>1852</v>
      </c>
      <c r="AO12" s="83" t="s">
        <v>663</v>
      </c>
      <c r="AP12" s="79">
        <f>+AL12/S12</f>
        <v>1</v>
      </c>
      <c r="AQ12" s="187" t="s">
        <v>100</v>
      </c>
      <c r="AR12" s="85"/>
      <c r="AS12" s="83"/>
      <c r="AT12" s="86"/>
      <c r="AU12" s="85"/>
      <c r="AV12" s="83"/>
      <c r="AW12" s="83"/>
      <c r="AX12" s="83"/>
      <c r="AY12" s="86"/>
      <c r="AZ12" s="85"/>
      <c r="BA12" s="83"/>
      <c r="BB12" s="86"/>
      <c r="BC12" s="76"/>
      <c r="BD12" s="83"/>
      <c r="BE12" s="83"/>
      <c r="BF12" s="83"/>
      <c r="BG12" s="80"/>
      <c r="BH12" s="87" t="s">
        <v>101</v>
      </c>
      <c r="BI12" s="88" t="s">
        <v>101</v>
      </c>
      <c r="BJ12" s="89" t="s">
        <v>261</v>
      </c>
      <c r="BK12" s="81" t="s">
        <v>1853</v>
      </c>
      <c r="BL12" s="91" t="s">
        <v>663</v>
      </c>
      <c r="BM12" s="92">
        <v>43809</v>
      </c>
      <c r="BN12" s="93"/>
      <c r="BO12" s="86"/>
    </row>
    <row r="13" spans="1:67" ht="35.25" customHeight="1">
      <c r="A13" s="53"/>
      <c r="B13" s="61">
        <v>6</v>
      </c>
      <c r="C13" s="55">
        <f t="shared" si="3"/>
        <v>6</v>
      </c>
      <c r="D13" s="56" t="s">
        <v>78</v>
      </c>
      <c r="E13" s="58">
        <v>2018</v>
      </c>
      <c r="F13" s="58" t="s">
        <v>1805</v>
      </c>
      <c r="G13" s="59"/>
      <c r="H13" s="60" t="str">
        <f t="shared" si="0"/>
        <v>Gestión   Financiera</v>
      </c>
      <c r="I13" s="94">
        <v>6</v>
      </c>
      <c r="J13" s="61">
        <v>6</v>
      </c>
      <c r="K13" s="64" t="s">
        <v>1854</v>
      </c>
      <c r="L13" s="63" t="s">
        <v>81</v>
      </c>
      <c r="M13" s="64" t="s">
        <v>1855</v>
      </c>
      <c r="N13" s="64" t="s">
        <v>1856</v>
      </c>
      <c r="O13" s="64" t="s">
        <v>1857</v>
      </c>
      <c r="P13" s="65" t="s">
        <v>85</v>
      </c>
      <c r="Q13" s="64" t="s">
        <v>1858</v>
      </c>
      <c r="R13" s="66"/>
      <c r="S13" s="421">
        <v>2</v>
      </c>
      <c r="T13" s="422" t="s">
        <v>1859</v>
      </c>
      <c r="U13" s="68" t="s">
        <v>256</v>
      </c>
      <c r="V13" s="422" t="s">
        <v>1822</v>
      </c>
      <c r="W13" s="423">
        <v>43521</v>
      </c>
      <c r="X13" s="423">
        <v>43799</v>
      </c>
      <c r="Y13" s="65"/>
      <c r="Z13" s="57"/>
      <c r="AA13" s="70">
        <f t="shared" si="1"/>
        <v>43799</v>
      </c>
      <c r="AB13" s="71">
        <v>43646</v>
      </c>
      <c r="AC13" s="66"/>
      <c r="AD13" s="72">
        <v>1</v>
      </c>
      <c r="AE13" s="71">
        <v>43663</v>
      </c>
      <c r="AF13" s="64" t="s">
        <v>1860</v>
      </c>
      <c r="AG13" s="58" t="s">
        <v>105</v>
      </c>
      <c r="AH13" s="73">
        <f t="shared" si="2"/>
        <v>0.5</v>
      </c>
      <c r="AI13" s="72" t="s">
        <v>93</v>
      </c>
      <c r="AJ13" s="71">
        <v>43799</v>
      </c>
      <c r="AK13" s="205" t="s">
        <v>1861</v>
      </c>
      <c r="AL13" s="191">
        <v>2</v>
      </c>
      <c r="AM13" s="76">
        <v>43809</v>
      </c>
      <c r="AN13" s="146" t="s">
        <v>1862</v>
      </c>
      <c r="AO13" s="83" t="s">
        <v>105</v>
      </c>
      <c r="AP13" s="79">
        <v>1</v>
      </c>
      <c r="AQ13" s="187" t="s">
        <v>100</v>
      </c>
      <c r="AR13" s="85"/>
      <c r="AS13" s="83"/>
      <c r="AT13" s="86"/>
      <c r="AU13" s="85"/>
      <c r="AV13" s="83"/>
      <c r="AW13" s="83"/>
      <c r="AX13" s="83"/>
      <c r="AY13" s="86"/>
      <c r="AZ13" s="85"/>
      <c r="BA13" s="83"/>
      <c r="BB13" s="86"/>
      <c r="BC13" s="76"/>
      <c r="BD13" s="83"/>
      <c r="BE13" s="83"/>
      <c r="BF13" s="83"/>
      <c r="BG13" s="80"/>
      <c r="BH13" s="87" t="s">
        <v>101</v>
      </c>
      <c r="BI13" s="88" t="s">
        <v>101</v>
      </c>
      <c r="BJ13" s="89" t="s">
        <v>261</v>
      </c>
      <c r="BK13" s="81" t="s">
        <v>1863</v>
      </c>
      <c r="BL13" s="91" t="s">
        <v>105</v>
      </c>
      <c r="BM13" s="92">
        <v>43809</v>
      </c>
      <c r="BN13" s="93" t="s">
        <v>102</v>
      </c>
      <c r="BO13" s="86"/>
    </row>
    <row r="14" spans="1:67" ht="35.25" customHeight="1">
      <c r="A14" s="53"/>
      <c r="B14" s="61">
        <v>0</v>
      </c>
      <c r="C14" s="55">
        <f t="shared" si="3"/>
        <v>7</v>
      </c>
      <c r="D14" s="56" t="s">
        <v>78</v>
      </c>
      <c r="E14" s="58">
        <v>2018</v>
      </c>
      <c r="F14" s="58" t="s">
        <v>1805</v>
      </c>
      <c r="G14" s="59"/>
      <c r="H14" s="60" t="str">
        <f t="shared" si="0"/>
        <v>Gestión   Financiera</v>
      </c>
      <c r="I14" s="94"/>
      <c r="J14" s="61">
        <v>6</v>
      </c>
      <c r="K14" s="64" t="s">
        <v>1854</v>
      </c>
      <c r="L14" s="63" t="s">
        <v>81</v>
      </c>
      <c r="M14" s="64" t="s">
        <v>1855</v>
      </c>
      <c r="N14" s="64" t="s">
        <v>1856</v>
      </c>
      <c r="O14" s="64" t="s">
        <v>1857</v>
      </c>
      <c r="P14" s="65" t="s">
        <v>85</v>
      </c>
      <c r="Q14" s="189" t="s">
        <v>1864</v>
      </c>
      <c r="R14" s="66"/>
      <c r="S14" s="421">
        <v>2</v>
      </c>
      <c r="T14" s="422" t="s">
        <v>1865</v>
      </c>
      <c r="U14" s="68" t="s">
        <v>256</v>
      </c>
      <c r="V14" s="422" t="s">
        <v>1822</v>
      </c>
      <c r="W14" s="423">
        <v>43521</v>
      </c>
      <c r="X14" s="423">
        <v>43799</v>
      </c>
      <c r="Y14" s="65"/>
      <c r="Z14" s="57"/>
      <c r="AA14" s="70">
        <f t="shared" si="1"/>
        <v>43799</v>
      </c>
      <c r="AB14" s="71">
        <v>43646</v>
      </c>
      <c r="AC14" s="66"/>
      <c r="AD14" s="72">
        <v>1</v>
      </c>
      <c r="AE14" s="71">
        <v>43663</v>
      </c>
      <c r="AF14" s="64" t="s">
        <v>1860</v>
      </c>
      <c r="AG14" s="58" t="s">
        <v>105</v>
      </c>
      <c r="AH14" s="73">
        <f t="shared" si="2"/>
        <v>0.5</v>
      </c>
      <c r="AI14" s="72" t="s">
        <v>93</v>
      </c>
      <c r="AJ14" s="71">
        <v>43799</v>
      </c>
      <c r="AK14" s="205" t="s">
        <v>1861</v>
      </c>
      <c r="AL14" s="191">
        <v>2</v>
      </c>
      <c r="AM14" s="76">
        <v>43809</v>
      </c>
      <c r="AN14" s="146" t="s">
        <v>1862</v>
      </c>
      <c r="AO14" s="83" t="s">
        <v>105</v>
      </c>
      <c r="AP14" s="79">
        <v>1</v>
      </c>
      <c r="AQ14" s="187" t="s">
        <v>100</v>
      </c>
      <c r="AR14" s="85"/>
      <c r="AS14" s="83"/>
      <c r="AT14" s="86"/>
      <c r="AU14" s="85"/>
      <c r="AV14" s="83"/>
      <c r="AW14" s="83"/>
      <c r="AX14" s="83"/>
      <c r="AY14" s="86"/>
      <c r="AZ14" s="85"/>
      <c r="BA14" s="83"/>
      <c r="BB14" s="86"/>
      <c r="BC14" s="76"/>
      <c r="BD14" s="83"/>
      <c r="BE14" s="83"/>
      <c r="BF14" s="83"/>
      <c r="BG14" s="80"/>
      <c r="BH14" s="87" t="s">
        <v>101</v>
      </c>
      <c r="BI14" s="88" t="s">
        <v>101</v>
      </c>
      <c r="BJ14" s="89" t="s">
        <v>261</v>
      </c>
      <c r="BK14" s="81" t="s">
        <v>1863</v>
      </c>
      <c r="BL14" s="91" t="s">
        <v>105</v>
      </c>
      <c r="BM14" s="92">
        <v>43809</v>
      </c>
      <c r="BN14" s="93" t="s">
        <v>102</v>
      </c>
      <c r="BO14" s="86"/>
    </row>
    <row r="15" spans="1:67" ht="38.25" customHeight="1">
      <c r="B15" s="61">
        <v>9</v>
      </c>
      <c r="C15" s="55">
        <f t="shared" si="3"/>
        <v>8</v>
      </c>
      <c r="D15" s="56" t="s">
        <v>78</v>
      </c>
      <c r="E15" s="58">
        <v>2018</v>
      </c>
      <c r="F15" s="58" t="s">
        <v>347</v>
      </c>
      <c r="G15" s="59"/>
      <c r="H15" s="60" t="str">
        <f t="shared" si="0"/>
        <v xml:space="preserve">Gestión Administrativa </v>
      </c>
      <c r="I15" s="94">
        <v>3</v>
      </c>
      <c r="J15" s="61">
        <v>9</v>
      </c>
      <c r="K15" s="64" t="s">
        <v>1866</v>
      </c>
      <c r="L15" s="63" t="s">
        <v>81</v>
      </c>
      <c r="M15" s="64" t="s">
        <v>1867</v>
      </c>
      <c r="N15" s="64" t="s">
        <v>1868</v>
      </c>
      <c r="O15" s="64" t="s">
        <v>1869</v>
      </c>
      <c r="P15" s="65" t="s">
        <v>288</v>
      </c>
      <c r="Q15" s="189" t="s">
        <v>1870</v>
      </c>
      <c r="R15" s="66"/>
      <c r="S15" s="208">
        <v>1</v>
      </c>
      <c r="T15" s="67" t="s">
        <v>1871</v>
      </c>
      <c r="U15" s="68" t="s">
        <v>354</v>
      </c>
      <c r="V15" s="67" t="s">
        <v>355</v>
      </c>
      <c r="W15" s="204">
        <v>43298</v>
      </c>
      <c r="X15" s="204">
        <v>43465</v>
      </c>
      <c r="Y15" s="65"/>
      <c r="Z15" s="57"/>
      <c r="AA15" s="70">
        <f t="shared" si="1"/>
        <v>43465</v>
      </c>
      <c r="AB15" s="71">
        <v>43646</v>
      </c>
      <c r="AC15" s="64" t="s">
        <v>1872</v>
      </c>
      <c r="AD15" s="184">
        <v>1</v>
      </c>
      <c r="AE15" s="71">
        <v>43662</v>
      </c>
      <c r="AF15" s="64" t="s">
        <v>1873</v>
      </c>
      <c r="AG15" s="58" t="s">
        <v>105</v>
      </c>
      <c r="AH15" s="73">
        <f t="shared" si="2"/>
        <v>1</v>
      </c>
      <c r="AI15" s="72" t="s">
        <v>116</v>
      </c>
      <c r="AJ15" s="71">
        <v>43799</v>
      </c>
      <c r="AK15" s="205"/>
      <c r="AL15" s="109"/>
      <c r="AM15" s="76">
        <v>43809</v>
      </c>
      <c r="AN15" s="106" t="s">
        <v>1874</v>
      </c>
      <c r="AO15" s="83" t="s">
        <v>105</v>
      </c>
      <c r="AP15" s="79">
        <v>1</v>
      </c>
      <c r="AQ15" s="187" t="s">
        <v>100</v>
      </c>
      <c r="AR15" s="85"/>
      <c r="AS15" s="83"/>
      <c r="AT15" s="86"/>
      <c r="AU15" s="85"/>
      <c r="AV15" s="83"/>
      <c r="AW15" s="83"/>
      <c r="AX15" s="83"/>
      <c r="AY15" s="86"/>
      <c r="AZ15" s="85"/>
      <c r="BA15" s="83"/>
      <c r="BB15" s="86"/>
      <c r="BC15" s="76"/>
      <c r="BD15" s="83"/>
      <c r="BE15" s="83"/>
      <c r="BF15" s="83"/>
      <c r="BG15" s="80"/>
      <c r="BH15" s="87" t="s">
        <v>101</v>
      </c>
      <c r="BI15" s="88" t="s">
        <v>101</v>
      </c>
      <c r="BJ15" s="89" t="s">
        <v>261</v>
      </c>
      <c r="BK15" s="106" t="s">
        <v>1874</v>
      </c>
      <c r="BL15" s="91" t="s">
        <v>105</v>
      </c>
      <c r="BM15" s="92">
        <v>43809</v>
      </c>
      <c r="BN15" s="93" t="s">
        <v>102</v>
      </c>
      <c r="BO15" s="86"/>
    </row>
    <row r="16" spans="1:67" ht="38.25" customHeight="1">
      <c r="B16" s="61">
        <v>0</v>
      </c>
      <c r="C16" s="55">
        <f t="shared" si="3"/>
        <v>9</v>
      </c>
      <c r="D16" s="56" t="s">
        <v>78</v>
      </c>
      <c r="E16" s="58">
        <v>2018</v>
      </c>
      <c r="F16" s="58" t="s">
        <v>347</v>
      </c>
      <c r="G16" s="59"/>
      <c r="H16" s="60" t="str">
        <f t="shared" si="0"/>
        <v xml:space="preserve">Gestión Administrativa </v>
      </c>
      <c r="I16" s="94"/>
      <c r="J16" s="61">
        <v>9</v>
      </c>
      <c r="K16" s="64" t="s">
        <v>1866</v>
      </c>
      <c r="L16" s="63" t="s">
        <v>81</v>
      </c>
      <c r="M16" s="64" t="s">
        <v>1867</v>
      </c>
      <c r="N16" s="64" t="s">
        <v>1868</v>
      </c>
      <c r="O16" s="64" t="s">
        <v>1869</v>
      </c>
      <c r="P16" s="65" t="s">
        <v>85</v>
      </c>
      <c r="Q16" s="189" t="s">
        <v>1875</v>
      </c>
      <c r="R16" s="66"/>
      <c r="S16" s="208">
        <v>1</v>
      </c>
      <c r="T16" s="67" t="s">
        <v>1876</v>
      </c>
      <c r="U16" s="68" t="s">
        <v>354</v>
      </c>
      <c r="V16" s="67" t="s">
        <v>355</v>
      </c>
      <c r="W16" s="204">
        <v>43298</v>
      </c>
      <c r="X16" s="204">
        <v>43465</v>
      </c>
      <c r="Y16" s="65"/>
      <c r="Z16" s="57"/>
      <c r="AA16" s="70">
        <f t="shared" si="1"/>
        <v>43465</v>
      </c>
      <c r="AB16" s="71">
        <v>43646</v>
      </c>
      <c r="AC16" s="64" t="s">
        <v>1877</v>
      </c>
      <c r="AD16" s="184">
        <v>1</v>
      </c>
      <c r="AE16" s="71">
        <v>43662</v>
      </c>
      <c r="AF16" s="64" t="s">
        <v>1878</v>
      </c>
      <c r="AG16" s="58" t="s">
        <v>105</v>
      </c>
      <c r="AH16" s="73">
        <f t="shared" si="2"/>
        <v>1</v>
      </c>
      <c r="AI16" s="72" t="s">
        <v>100</v>
      </c>
      <c r="AJ16" s="71">
        <v>43799</v>
      </c>
      <c r="AK16" s="106" t="s">
        <v>366</v>
      </c>
      <c r="AL16" s="102">
        <v>1</v>
      </c>
      <c r="AM16" s="76">
        <v>43809</v>
      </c>
      <c r="AN16" s="106" t="s">
        <v>1879</v>
      </c>
      <c r="AO16" s="83" t="s">
        <v>105</v>
      </c>
      <c r="AP16" s="79">
        <f>+AL16/S16</f>
        <v>1</v>
      </c>
      <c r="AQ16" s="187" t="s">
        <v>100</v>
      </c>
      <c r="AR16" s="85"/>
      <c r="AS16" s="83"/>
      <c r="AT16" s="86"/>
      <c r="AU16" s="85"/>
      <c r="AV16" s="83"/>
      <c r="AW16" s="83"/>
      <c r="AX16" s="83"/>
      <c r="AY16" s="86"/>
      <c r="AZ16" s="85"/>
      <c r="BA16" s="83"/>
      <c r="BB16" s="86"/>
      <c r="BC16" s="76"/>
      <c r="BD16" s="83"/>
      <c r="BE16" s="83"/>
      <c r="BF16" s="83"/>
      <c r="BG16" s="80"/>
      <c r="BH16" s="87" t="s">
        <v>101</v>
      </c>
      <c r="BI16" s="88" t="s">
        <v>101</v>
      </c>
      <c r="BJ16" s="89" t="s">
        <v>261</v>
      </c>
      <c r="BK16" s="106" t="s">
        <v>1879</v>
      </c>
      <c r="BL16" s="91" t="s">
        <v>105</v>
      </c>
      <c r="BM16" s="92">
        <v>43809</v>
      </c>
      <c r="BN16" s="93" t="s">
        <v>102</v>
      </c>
      <c r="BO16" s="86"/>
    </row>
    <row r="17" spans="2:67" ht="38.25" customHeight="1">
      <c r="B17" s="61">
        <v>17</v>
      </c>
      <c r="C17" s="55">
        <f t="shared" si="3"/>
        <v>10</v>
      </c>
      <c r="D17" s="56" t="s">
        <v>78</v>
      </c>
      <c r="E17" s="58">
        <v>2018</v>
      </c>
      <c r="F17" s="58" t="s">
        <v>250</v>
      </c>
      <c r="G17" s="59"/>
      <c r="H17" s="60" t="str">
        <f t="shared" si="0"/>
        <v>Gestión   Financiera</v>
      </c>
      <c r="I17" s="94">
        <v>1</v>
      </c>
      <c r="J17" s="61">
        <v>17</v>
      </c>
      <c r="K17" s="64" t="s">
        <v>1880</v>
      </c>
      <c r="L17" s="63" t="s">
        <v>107</v>
      </c>
      <c r="M17" s="436" t="s">
        <v>108</v>
      </c>
      <c r="N17" s="246" t="s">
        <v>108</v>
      </c>
      <c r="O17" s="246" t="s">
        <v>108</v>
      </c>
      <c r="P17" s="65" t="s">
        <v>586</v>
      </c>
      <c r="Q17" s="189" t="s">
        <v>1881</v>
      </c>
      <c r="R17" s="66"/>
      <c r="S17" s="57">
        <v>1</v>
      </c>
      <c r="T17" s="57" t="s">
        <v>1882</v>
      </c>
      <c r="U17" s="68" t="s">
        <v>256</v>
      </c>
      <c r="V17" s="57" t="s">
        <v>1883</v>
      </c>
      <c r="W17" s="59">
        <v>42633</v>
      </c>
      <c r="X17" s="59">
        <v>43373</v>
      </c>
      <c r="Y17" s="65"/>
      <c r="Z17" s="57"/>
      <c r="AA17" s="70">
        <f t="shared" si="1"/>
        <v>43373</v>
      </c>
      <c r="AB17" s="71">
        <v>43646</v>
      </c>
      <c r="AC17" s="64" t="s">
        <v>1884</v>
      </c>
      <c r="AD17" s="72">
        <v>1</v>
      </c>
      <c r="AE17" s="71">
        <v>43665</v>
      </c>
      <c r="AF17" s="64" t="s">
        <v>1884</v>
      </c>
      <c r="AG17" s="58" t="s">
        <v>105</v>
      </c>
      <c r="AH17" s="73">
        <f t="shared" si="2"/>
        <v>1</v>
      </c>
      <c r="AI17" s="72" t="s">
        <v>100</v>
      </c>
      <c r="AJ17" s="71">
        <v>43799</v>
      </c>
      <c r="AK17" s="106" t="s">
        <v>366</v>
      </c>
      <c r="AL17" s="191">
        <v>1</v>
      </c>
      <c r="AM17" s="76">
        <v>43809</v>
      </c>
      <c r="AN17" s="146" t="s">
        <v>1885</v>
      </c>
      <c r="AO17" s="83" t="s">
        <v>105</v>
      </c>
      <c r="AP17" s="79">
        <v>1</v>
      </c>
      <c r="AQ17" s="187" t="s">
        <v>100</v>
      </c>
      <c r="AR17" s="85"/>
      <c r="AS17" s="83"/>
      <c r="AT17" s="86"/>
      <c r="AU17" s="85"/>
      <c r="AV17" s="83"/>
      <c r="AW17" s="83"/>
      <c r="AX17" s="83"/>
      <c r="AY17" s="86"/>
      <c r="AZ17" s="85"/>
      <c r="BA17" s="83"/>
      <c r="BB17" s="86"/>
      <c r="BC17" s="76"/>
      <c r="BD17" s="83"/>
      <c r="BE17" s="83"/>
      <c r="BF17" s="83"/>
      <c r="BG17" s="80"/>
      <c r="BH17" s="87" t="s">
        <v>101</v>
      </c>
      <c r="BI17" s="88" t="s">
        <v>101</v>
      </c>
      <c r="BJ17" s="89" t="s">
        <v>261</v>
      </c>
      <c r="BK17" s="81" t="s">
        <v>1886</v>
      </c>
      <c r="BL17" s="91" t="s">
        <v>105</v>
      </c>
      <c r="BM17" s="92">
        <v>43809</v>
      </c>
      <c r="BN17" s="93" t="s">
        <v>102</v>
      </c>
      <c r="BO17" s="86"/>
    </row>
    <row r="18" spans="2:67" ht="38.25" customHeight="1">
      <c r="B18" s="61">
        <v>18</v>
      </c>
      <c r="C18" s="55">
        <f t="shared" si="3"/>
        <v>11</v>
      </c>
      <c r="D18" s="56" t="s">
        <v>78</v>
      </c>
      <c r="E18" s="58">
        <v>2018</v>
      </c>
      <c r="F18" s="58" t="s">
        <v>250</v>
      </c>
      <c r="G18" s="59"/>
      <c r="H18" s="60" t="str">
        <f t="shared" si="0"/>
        <v>Gestión   Financiera</v>
      </c>
      <c r="I18" s="94">
        <v>2</v>
      </c>
      <c r="J18" s="61">
        <v>18</v>
      </c>
      <c r="K18" s="64" t="s">
        <v>1887</v>
      </c>
      <c r="L18" s="63" t="s">
        <v>81</v>
      </c>
      <c r="M18" s="64" t="s">
        <v>1888</v>
      </c>
      <c r="N18" s="64" t="s">
        <v>1889</v>
      </c>
      <c r="O18" s="64" t="s">
        <v>1890</v>
      </c>
      <c r="P18" s="65" t="s">
        <v>85</v>
      </c>
      <c r="Q18" s="189" t="s">
        <v>1891</v>
      </c>
      <c r="R18" s="66"/>
      <c r="S18" s="57">
        <v>1</v>
      </c>
      <c r="T18" s="58" t="s">
        <v>1892</v>
      </c>
      <c r="U18" s="68" t="s">
        <v>256</v>
      </c>
      <c r="V18" s="57" t="s">
        <v>1822</v>
      </c>
      <c r="W18" s="59">
        <v>42633</v>
      </c>
      <c r="X18" s="59">
        <v>43373</v>
      </c>
      <c r="Y18" s="65"/>
      <c r="Z18" s="57"/>
      <c r="AA18" s="70">
        <f t="shared" si="1"/>
        <v>43373</v>
      </c>
      <c r="AB18" s="71">
        <v>43646</v>
      </c>
      <c r="AC18" s="305" t="s">
        <v>1893</v>
      </c>
      <c r="AD18" s="72">
        <v>1</v>
      </c>
      <c r="AE18" s="71">
        <v>43665</v>
      </c>
      <c r="AF18" s="64"/>
      <c r="AG18" s="58" t="s">
        <v>105</v>
      </c>
      <c r="AH18" s="73">
        <f t="shared" si="2"/>
        <v>1</v>
      </c>
      <c r="AI18" s="72" t="s">
        <v>100</v>
      </c>
      <c r="AJ18" s="71">
        <v>43799</v>
      </c>
      <c r="AK18" s="106" t="s">
        <v>366</v>
      </c>
      <c r="AL18" s="191">
        <v>1</v>
      </c>
      <c r="AM18" s="76">
        <v>43809</v>
      </c>
      <c r="AN18" s="146" t="s">
        <v>1894</v>
      </c>
      <c r="AO18" s="83" t="s">
        <v>105</v>
      </c>
      <c r="AP18" s="79">
        <v>1</v>
      </c>
      <c r="AQ18" s="187" t="s">
        <v>100</v>
      </c>
      <c r="AR18" s="85"/>
      <c r="AS18" s="83"/>
      <c r="AT18" s="86"/>
      <c r="AU18" s="85"/>
      <c r="AV18" s="83"/>
      <c r="AW18" s="83"/>
      <c r="AX18" s="83"/>
      <c r="AY18" s="86"/>
      <c r="AZ18" s="85"/>
      <c r="BA18" s="83"/>
      <c r="BB18" s="86"/>
      <c r="BC18" s="76"/>
      <c r="BD18" s="83"/>
      <c r="BE18" s="83"/>
      <c r="BF18" s="83"/>
      <c r="BG18" s="80"/>
      <c r="BH18" s="87" t="s">
        <v>101</v>
      </c>
      <c r="BI18" s="88" t="s">
        <v>101</v>
      </c>
      <c r="BJ18" s="89" t="s">
        <v>261</v>
      </c>
      <c r="BK18" s="146" t="s">
        <v>1895</v>
      </c>
      <c r="BL18" s="91" t="s">
        <v>105</v>
      </c>
      <c r="BM18" s="92">
        <v>43809</v>
      </c>
      <c r="BN18" s="93" t="s">
        <v>102</v>
      </c>
      <c r="BO18" s="86"/>
    </row>
    <row r="19" spans="2:67" ht="38.25" customHeight="1">
      <c r="B19" s="61">
        <v>0</v>
      </c>
      <c r="C19" s="55">
        <f t="shared" si="3"/>
        <v>12</v>
      </c>
      <c r="D19" s="56" t="s">
        <v>78</v>
      </c>
      <c r="E19" s="58">
        <v>2018</v>
      </c>
      <c r="F19" s="58" t="s">
        <v>250</v>
      </c>
      <c r="G19" s="59"/>
      <c r="H19" s="60" t="str">
        <f t="shared" si="0"/>
        <v>Gestión   Financiera</v>
      </c>
      <c r="I19" s="94"/>
      <c r="J19" s="61">
        <v>18</v>
      </c>
      <c r="K19" s="64" t="s">
        <v>1887</v>
      </c>
      <c r="L19" s="63" t="s">
        <v>81</v>
      </c>
      <c r="M19" s="437"/>
      <c r="N19" s="64" t="s">
        <v>1896</v>
      </c>
      <c r="O19" s="64" t="s">
        <v>1897</v>
      </c>
      <c r="P19" s="65" t="s">
        <v>85</v>
      </c>
      <c r="Q19" s="189" t="s">
        <v>1898</v>
      </c>
      <c r="R19" s="66"/>
      <c r="S19" s="57">
        <v>3</v>
      </c>
      <c r="T19" s="58" t="s">
        <v>1899</v>
      </c>
      <c r="U19" s="68" t="s">
        <v>256</v>
      </c>
      <c r="V19" s="57" t="s">
        <v>1822</v>
      </c>
      <c r="W19" s="59">
        <v>42633</v>
      </c>
      <c r="X19" s="59">
        <v>43373</v>
      </c>
      <c r="Y19" s="65"/>
      <c r="Z19" s="57"/>
      <c r="AA19" s="70">
        <f t="shared" si="1"/>
        <v>43373</v>
      </c>
      <c r="AB19" s="71">
        <v>43646</v>
      </c>
      <c r="AC19" s="64" t="s">
        <v>1884</v>
      </c>
      <c r="AD19" s="72">
        <v>3</v>
      </c>
      <c r="AE19" s="71">
        <v>43665</v>
      </c>
      <c r="AF19" s="64" t="s">
        <v>1884</v>
      </c>
      <c r="AG19" s="58" t="s">
        <v>105</v>
      </c>
      <c r="AH19" s="73">
        <f t="shared" si="2"/>
        <v>1</v>
      </c>
      <c r="AI19" s="72" t="s">
        <v>100</v>
      </c>
      <c r="AJ19" s="71">
        <v>43799</v>
      </c>
      <c r="AK19" s="106" t="s">
        <v>366</v>
      </c>
      <c r="AL19" s="191">
        <v>3</v>
      </c>
      <c r="AM19" s="76">
        <v>43809</v>
      </c>
      <c r="AN19" s="146" t="s">
        <v>1815</v>
      </c>
      <c r="AO19" s="159" t="s">
        <v>105</v>
      </c>
      <c r="AP19" s="79">
        <v>1</v>
      </c>
      <c r="AQ19" s="187" t="s">
        <v>100</v>
      </c>
      <c r="AR19" s="85"/>
      <c r="AS19" s="83"/>
      <c r="AT19" s="86"/>
      <c r="AU19" s="85"/>
      <c r="AV19" s="83"/>
      <c r="AW19" s="83"/>
      <c r="AX19" s="83"/>
      <c r="AY19" s="86"/>
      <c r="AZ19" s="85"/>
      <c r="BA19" s="83"/>
      <c r="BB19" s="86"/>
      <c r="BC19" s="76"/>
      <c r="BD19" s="83"/>
      <c r="BE19" s="83"/>
      <c r="BF19" s="83"/>
      <c r="BG19" s="80"/>
      <c r="BH19" s="87" t="s">
        <v>101</v>
      </c>
      <c r="BI19" s="88" t="s">
        <v>101</v>
      </c>
      <c r="BJ19" s="89" t="s">
        <v>261</v>
      </c>
      <c r="BK19" s="146" t="s">
        <v>1815</v>
      </c>
      <c r="BL19" s="91" t="s">
        <v>105</v>
      </c>
      <c r="BM19" s="92">
        <v>43809</v>
      </c>
      <c r="BN19" s="93" t="s">
        <v>102</v>
      </c>
      <c r="BO19" s="86"/>
    </row>
    <row r="20" spans="2:67" ht="38.25" customHeight="1">
      <c r="B20" s="61">
        <v>19</v>
      </c>
      <c r="C20" s="55">
        <f t="shared" si="3"/>
        <v>13</v>
      </c>
      <c r="D20" s="56" t="s">
        <v>78</v>
      </c>
      <c r="E20" s="58">
        <v>2018</v>
      </c>
      <c r="F20" s="58" t="s">
        <v>250</v>
      </c>
      <c r="G20" s="59"/>
      <c r="H20" s="60" t="str">
        <f t="shared" si="0"/>
        <v>Gestión   Financiera</v>
      </c>
      <c r="I20" s="94">
        <v>3</v>
      </c>
      <c r="J20" s="61">
        <v>19</v>
      </c>
      <c r="K20" s="207" t="s">
        <v>1900</v>
      </c>
      <c r="L20" s="63" t="s">
        <v>81</v>
      </c>
      <c r="M20" s="64" t="s">
        <v>1901</v>
      </c>
      <c r="N20" s="64" t="s">
        <v>1901</v>
      </c>
      <c r="O20" s="64" t="s">
        <v>1902</v>
      </c>
      <c r="P20" s="65" t="s">
        <v>85</v>
      </c>
      <c r="Q20" s="189" t="s">
        <v>1903</v>
      </c>
      <c r="R20" s="66"/>
      <c r="S20" s="181">
        <v>1</v>
      </c>
      <c r="T20" s="67" t="s">
        <v>1904</v>
      </c>
      <c r="U20" s="68" t="s">
        <v>256</v>
      </c>
      <c r="V20" s="57" t="s">
        <v>1822</v>
      </c>
      <c r="W20" s="69">
        <v>43528</v>
      </c>
      <c r="X20" s="69">
        <v>43646</v>
      </c>
      <c r="Y20" s="65"/>
      <c r="Z20" s="57"/>
      <c r="AA20" s="70">
        <f t="shared" si="1"/>
        <v>43646</v>
      </c>
      <c r="AB20" s="71">
        <v>43646</v>
      </c>
      <c r="AC20" s="305" t="s">
        <v>1884</v>
      </c>
      <c r="AD20" s="184">
        <v>1</v>
      </c>
      <c r="AE20" s="71">
        <v>43665</v>
      </c>
      <c r="AF20" s="64" t="s">
        <v>1884</v>
      </c>
      <c r="AG20" s="58" t="s">
        <v>105</v>
      </c>
      <c r="AH20" s="73">
        <f t="shared" si="2"/>
        <v>1</v>
      </c>
      <c r="AI20" s="72" t="s">
        <v>100</v>
      </c>
      <c r="AJ20" s="71">
        <v>43799</v>
      </c>
      <c r="AK20" s="106" t="s">
        <v>366</v>
      </c>
      <c r="AL20" s="102">
        <v>1</v>
      </c>
      <c r="AM20" s="76">
        <v>43809</v>
      </c>
      <c r="AN20" s="146" t="s">
        <v>1815</v>
      </c>
      <c r="AO20" s="159" t="s">
        <v>105</v>
      </c>
      <c r="AP20" s="79">
        <f>+AL20/S20</f>
        <v>1</v>
      </c>
      <c r="AQ20" s="187" t="s">
        <v>100</v>
      </c>
      <c r="AR20" s="85"/>
      <c r="AS20" s="83"/>
      <c r="AT20" s="86"/>
      <c r="AU20" s="85"/>
      <c r="AV20" s="83"/>
      <c r="AW20" s="83"/>
      <c r="AX20" s="83"/>
      <c r="AY20" s="86"/>
      <c r="AZ20" s="85"/>
      <c r="BA20" s="83"/>
      <c r="BB20" s="86"/>
      <c r="BC20" s="76"/>
      <c r="BD20" s="83"/>
      <c r="BE20" s="83"/>
      <c r="BF20" s="83"/>
      <c r="BG20" s="80"/>
      <c r="BH20" s="87" t="s">
        <v>101</v>
      </c>
      <c r="BI20" s="88" t="s">
        <v>101</v>
      </c>
      <c r="BJ20" s="89" t="s">
        <v>261</v>
      </c>
      <c r="BK20" s="146" t="s">
        <v>1815</v>
      </c>
      <c r="BL20" s="91" t="s">
        <v>105</v>
      </c>
      <c r="BM20" s="92">
        <v>43809</v>
      </c>
      <c r="BN20" s="93" t="s">
        <v>102</v>
      </c>
      <c r="BO20" s="86"/>
    </row>
    <row r="21" spans="2:67" ht="38.25" customHeight="1">
      <c r="B21" s="61">
        <v>20</v>
      </c>
      <c r="C21" s="55">
        <f t="shared" si="3"/>
        <v>14</v>
      </c>
      <c r="D21" s="56" t="s">
        <v>78</v>
      </c>
      <c r="E21" s="58">
        <v>2018</v>
      </c>
      <c r="F21" s="58" t="s">
        <v>250</v>
      </c>
      <c r="G21" s="59"/>
      <c r="H21" s="60" t="str">
        <f t="shared" si="0"/>
        <v>Gestión   Financiera</v>
      </c>
      <c r="I21" s="94">
        <v>4</v>
      </c>
      <c r="J21" s="61">
        <v>20</v>
      </c>
      <c r="K21" s="64" t="s">
        <v>1905</v>
      </c>
      <c r="L21" s="63" t="s">
        <v>81</v>
      </c>
      <c r="M21" s="64" t="s">
        <v>1906</v>
      </c>
      <c r="N21" s="64" t="s">
        <v>1906</v>
      </c>
      <c r="O21" s="64" t="s">
        <v>1907</v>
      </c>
      <c r="P21" s="65" t="s">
        <v>85</v>
      </c>
      <c r="Q21" s="189" t="s">
        <v>1908</v>
      </c>
      <c r="R21" s="66"/>
      <c r="S21" s="57">
        <v>12</v>
      </c>
      <c r="T21" s="67" t="s">
        <v>1909</v>
      </c>
      <c r="U21" s="68" t="s">
        <v>256</v>
      </c>
      <c r="V21" s="57" t="s">
        <v>1812</v>
      </c>
      <c r="W21" s="69">
        <v>43495</v>
      </c>
      <c r="X21" s="69">
        <v>43830</v>
      </c>
      <c r="Y21" s="65"/>
      <c r="Z21" s="57"/>
      <c r="AA21" s="70">
        <f t="shared" si="1"/>
        <v>43830</v>
      </c>
      <c r="AB21" s="71">
        <v>43646</v>
      </c>
      <c r="AC21" s="438" t="s">
        <v>1910</v>
      </c>
      <c r="AD21" s="72">
        <v>3</v>
      </c>
      <c r="AE21" s="71">
        <v>43665</v>
      </c>
      <c r="AF21" s="64" t="s">
        <v>1911</v>
      </c>
      <c r="AG21" s="58" t="s">
        <v>105</v>
      </c>
      <c r="AH21" s="73">
        <f t="shared" si="2"/>
        <v>0.25</v>
      </c>
      <c r="AI21" s="72" t="s">
        <v>93</v>
      </c>
      <c r="AJ21" s="71">
        <v>43799</v>
      </c>
      <c r="AK21" s="205" t="s">
        <v>1910</v>
      </c>
      <c r="AL21" s="191">
        <v>12</v>
      </c>
      <c r="AM21" s="76">
        <v>43809</v>
      </c>
      <c r="AN21" s="146" t="s">
        <v>1912</v>
      </c>
      <c r="AO21" s="83" t="s">
        <v>105</v>
      </c>
      <c r="AP21" s="79">
        <v>1</v>
      </c>
      <c r="AQ21" s="187" t="s">
        <v>100</v>
      </c>
      <c r="AR21" s="85"/>
      <c r="AS21" s="83"/>
      <c r="AT21" s="86"/>
      <c r="AU21" s="85"/>
      <c r="AV21" s="83"/>
      <c r="AW21" s="83"/>
      <c r="AX21" s="83"/>
      <c r="AY21" s="86"/>
      <c r="AZ21" s="85"/>
      <c r="BA21" s="83"/>
      <c r="BB21" s="86"/>
      <c r="BC21" s="76"/>
      <c r="BD21" s="83"/>
      <c r="BE21" s="83"/>
      <c r="BF21" s="83"/>
      <c r="BG21" s="80"/>
      <c r="BH21" s="87" t="s">
        <v>101</v>
      </c>
      <c r="BI21" s="88" t="s">
        <v>101</v>
      </c>
      <c r="BJ21" s="89" t="s">
        <v>261</v>
      </c>
      <c r="BK21" s="146" t="s">
        <v>1912</v>
      </c>
      <c r="BL21" s="91" t="s">
        <v>105</v>
      </c>
      <c r="BM21" s="92">
        <v>43809</v>
      </c>
      <c r="BN21" s="93" t="s">
        <v>102</v>
      </c>
      <c r="BO21" s="86"/>
    </row>
    <row r="22" spans="2:67" ht="38.25" customHeight="1">
      <c r="B22" s="61">
        <v>21</v>
      </c>
      <c r="C22" s="55">
        <f t="shared" si="3"/>
        <v>15</v>
      </c>
      <c r="D22" s="56" t="s">
        <v>78</v>
      </c>
      <c r="E22" s="58">
        <v>2018</v>
      </c>
      <c r="F22" s="58" t="s">
        <v>250</v>
      </c>
      <c r="G22" s="59"/>
      <c r="H22" s="60" t="str">
        <f t="shared" si="0"/>
        <v>Gestión Contractual</v>
      </c>
      <c r="I22" s="94">
        <v>5</v>
      </c>
      <c r="J22" s="61">
        <v>21</v>
      </c>
      <c r="K22" s="64" t="s">
        <v>1913</v>
      </c>
      <c r="L22" s="63" t="s">
        <v>81</v>
      </c>
      <c r="M22" s="64" t="s">
        <v>1914</v>
      </c>
      <c r="N22" s="64" t="s">
        <v>1914</v>
      </c>
      <c r="O22" s="64" t="s">
        <v>1915</v>
      </c>
      <c r="P22" s="65" t="s">
        <v>85</v>
      </c>
      <c r="Q22" s="189" t="s">
        <v>1916</v>
      </c>
      <c r="R22" s="66"/>
      <c r="S22" s="57">
        <v>1</v>
      </c>
      <c r="T22" s="67" t="s">
        <v>1917</v>
      </c>
      <c r="U22" s="68" t="s">
        <v>653</v>
      </c>
      <c r="V22" s="67" t="s">
        <v>355</v>
      </c>
      <c r="W22" s="182">
        <v>43467</v>
      </c>
      <c r="X22" s="182">
        <v>43496</v>
      </c>
      <c r="Y22" s="65"/>
      <c r="Z22" s="57"/>
      <c r="AA22" s="70">
        <f t="shared" si="1"/>
        <v>43496</v>
      </c>
      <c r="AB22" s="71">
        <v>43646</v>
      </c>
      <c r="AC22" s="438" t="s">
        <v>1918</v>
      </c>
      <c r="AD22" s="72">
        <v>1</v>
      </c>
      <c r="AE22" s="71">
        <v>43665</v>
      </c>
      <c r="AF22" s="64" t="s">
        <v>1918</v>
      </c>
      <c r="AG22" s="58" t="s">
        <v>105</v>
      </c>
      <c r="AH22" s="73">
        <f t="shared" si="2"/>
        <v>1</v>
      </c>
      <c r="AI22" s="72" t="s">
        <v>100</v>
      </c>
      <c r="AJ22" s="71">
        <v>43799</v>
      </c>
      <c r="AK22" s="106" t="s">
        <v>366</v>
      </c>
      <c r="AL22" s="191">
        <v>1</v>
      </c>
      <c r="AM22" s="76">
        <v>43808</v>
      </c>
      <c r="AN22" s="274" t="s">
        <v>1919</v>
      </c>
      <c r="AO22" s="161" t="s">
        <v>663</v>
      </c>
      <c r="AP22" s="79">
        <f t="shared" ref="AP22:AP27" si="4">+AL22/S22</f>
        <v>1</v>
      </c>
      <c r="AQ22" s="187" t="s">
        <v>100</v>
      </c>
      <c r="AR22" s="85"/>
      <c r="AS22" s="83"/>
      <c r="AT22" s="86"/>
      <c r="AU22" s="85"/>
      <c r="AV22" s="83"/>
      <c r="AW22" s="83"/>
      <c r="AX22" s="83"/>
      <c r="AY22" s="86"/>
      <c r="AZ22" s="85"/>
      <c r="BA22" s="83"/>
      <c r="BB22" s="86"/>
      <c r="BC22" s="76"/>
      <c r="BD22" s="83"/>
      <c r="BE22" s="83"/>
      <c r="BF22" s="83"/>
      <c r="BG22" s="80"/>
      <c r="BH22" s="87" t="s">
        <v>101</v>
      </c>
      <c r="BI22" s="88" t="s">
        <v>101</v>
      </c>
      <c r="BJ22" s="89" t="s">
        <v>261</v>
      </c>
      <c r="BK22" s="81" t="s">
        <v>1920</v>
      </c>
      <c r="BL22" s="91"/>
      <c r="BM22" s="92"/>
      <c r="BN22" s="93"/>
      <c r="BO22" s="86"/>
    </row>
    <row r="23" spans="2:67" ht="38.25" customHeight="1">
      <c r="B23" s="61">
        <v>0</v>
      </c>
      <c r="C23" s="55">
        <f t="shared" si="3"/>
        <v>16</v>
      </c>
      <c r="D23" s="56" t="s">
        <v>78</v>
      </c>
      <c r="E23" s="58">
        <v>2018</v>
      </c>
      <c r="F23" s="58" t="s">
        <v>250</v>
      </c>
      <c r="G23" s="59"/>
      <c r="H23" s="60" t="str">
        <f t="shared" si="0"/>
        <v>Gestión   Financiera</v>
      </c>
      <c r="I23" s="94"/>
      <c r="J23" s="61">
        <v>21</v>
      </c>
      <c r="K23" s="64" t="s">
        <v>1913</v>
      </c>
      <c r="L23" s="63" t="s">
        <v>81</v>
      </c>
      <c r="M23" s="64" t="s">
        <v>1914</v>
      </c>
      <c r="N23" s="64" t="s">
        <v>1914</v>
      </c>
      <c r="O23" s="64" t="s">
        <v>1915</v>
      </c>
      <c r="P23" s="65" t="s">
        <v>85</v>
      </c>
      <c r="Q23" s="189" t="s">
        <v>1921</v>
      </c>
      <c r="R23" s="66"/>
      <c r="S23" s="439">
        <v>1</v>
      </c>
      <c r="T23" s="67" t="s">
        <v>1922</v>
      </c>
      <c r="U23" s="68" t="s">
        <v>256</v>
      </c>
      <c r="V23" s="57" t="s">
        <v>1923</v>
      </c>
      <c r="W23" s="182">
        <v>43480</v>
      </c>
      <c r="X23" s="182">
        <v>43784</v>
      </c>
      <c r="Y23" s="65"/>
      <c r="Z23" s="57"/>
      <c r="AA23" s="70">
        <f t="shared" si="1"/>
        <v>43784</v>
      </c>
      <c r="AB23" s="71">
        <v>43646</v>
      </c>
      <c r="AC23" s="438" t="s">
        <v>1924</v>
      </c>
      <c r="AD23" s="184">
        <v>0.5</v>
      </c>
      <c r="AE23" s="71">
        <v>43665</v>
      </c>
      <c r="AF23" s="66"/>
      <c r="AG23" s="58" t="s">
        <v>105</v>
      </c>
      <c r="AH23" s="73">
        <f t="shared" si="2"/>
        <v>0.5</v>
      </c>
      <c r="AI23" s="72" t="s">
        <v>93</v>
      </c>
      <c r="AJ23" s="71">
        <v>43799</v>
      </c>
      <c r="AK23" s="205" t="s">
        <v>1924</v>
      </c>
      <c r="AL23" s="102">
        <v>1</v>
      </c>
      <c r="AM23" s="76">
        <v>43809</v>
      </c>
      <c r="AN23" s="146" t="s">
        <v>1925</v>
      </c>
      <c r="AO23" s="83" t="s">
        <v>105</v>
      </c>
      <c r="AP23" s="79">
        <f t="shared" si="4"/>
        <v>1</v>
      </c>
      <c r="AQ23" s="187" t="s">
        <v>100</v>
      </c>
      <c r="AR23" s="85"/>
      <c r="AS23" s="83"/>
      <c r="AT23" s="86"/>
      <c r="AU23" s="85"/>
      <c r="AV23" s="83"/>
      <c r="AW23" s="83"/>
      <c r="AX23" s="83"/>
      <c r="AY23" s="86"/>
      <c r="AZ23" s="85"/>
      <c r="BA23" s="83"/>
      <c r="BB23" s="86"/>
      <c r="BC23" s="76"/>
      <c r="BD23" s="83"/>
      <c r="BE23" s="83"/>
      <c r="BF23" s="83"/>
      <c r="BG23" s="80"/>
      <c r="BH23" s="87" t="s">
        <v>101</v>
      </c>
      <c r="BI23" s="88" t="s">
        <v>101</v>
      </c>
      <c r="BJ23" s="89" t="s">
        <v>261</v>
      </c>
      <c r="BK23" s="146" t="s">
        <v>1925</v>
      </c>
      <c r="BL23" s="91" t="s">
        <v>105</v>
      </c>
      <c r="BM23" s="92">
        <v>43809</v>
      </c>
      <c r="BN23" s="93" t="s">
        <v>102</v>
      </c>
      <c r="BO23" s="86"/>
    </row>
    <row r="24" spans="2:67" ht="38.25" customHeight="1">
      <c r="B24" s="61">
        <v>22</v>
      </c>
      <c r="C24" s="55">
        <f t="shared" si="3"/>
        <v>17</v>
      </c>
      <c r="D24" s="56" t="s">
        <v>78</v>
      </c>
      <c r="E24" s="58">
        <v>2018</v>
      </c>
      <c r="F24" s="58" t="s">
        <v>250</v>
      </c>
      <c r="G24" s="59"/>
      <c r="H24" s="60" t="str">
        <f t="shared" si="0"/>
        <v>Gestión   Financiera</v>
      </c>
      <c r="I24" s="94">
        <v>6</v>
      </c>
      <c r="J24" s="61">
        <v>22</v>
      </c>
      <c r="K24" s="64" t="s">
        <v>1926</v>
      </c>
      <c r="L24" s="63" t="s">
        <v>81</v>
      </c>
      <c r="M24" s="64" t="s">
        <v>1927</v>
      </c>
      <c r="N24" s="64" t="s">
        <v>1927</v>
      </c>
      <c r="O24" s="64" t="s">
        <v>1928</v>
      </c>
      <c r="P24" s="65" t="s">
        <v>85</v>
      </c>
      <c r="Q24" s="64" t="s">
        <v>1929</v>
      </c>
      <c r="R24" s="66"/>
      <c r="S24" s="440">
        <v>12</v>
      </c>
      <c r="T24" s="303" t="s">
        <v>1930</v>
      </c>
      <c r="U24" s="68" t="s">
        <v>256</v>
      </c>
      <c r="V24" s="303" t="s">
        <v>1931</v>
      </c>
      <c r="W24" s="182">
        <v>43467</v>
      </c>
      <c r="X24" s="182">
        <v>43830</v>
      </c>
      <c r="Y24" s="65"/>
      <c r="Z24" s="57"/>
      <c r="AA24" s="70">
        <f t="shared" si="1"/>
        <v>43830</v>
      </c>
      <c r="AB24" s="71">
        <v>43646</v>
      </c>
      <c r="AC24" s="438" t="s">
        <v>1932</v>
      </c>
      <c r="AD24" s="72">
        <v>6</v>
      </c>
      <c r="AE24" s="71">
        <v>43665</v>
      </c>
      <c r="AF24" s="64" t="s">
        <v>1933</v>
      </c>
      <c r="AG24" s="58" t="s">
        <v>105</v>
      </c>
      <c r="AH24" s="73">
        <f t="shared" si="2"/>
        <v>0.5</v>
      </c>
      <c r="AI24" s="72" t="s">
        <v>93</v>
      </c>
      <c r="AJ24" s="71">
        <v>43799</v>
      </c>
      <c r="AK24" s="205" t="s">
        <v>1934</v>
      </c>
      <c r="AL24" s="191">
        <v>12</v>
      </c>
      <c r="AM24" s="76">
        <v>43809</v>
      </c>
      <c r="AN24" s="146" t="s">
        <v>1935</v>
      </c>
      <c r="AO24" s="83" t="s">
        <v>105</v>
      </c>
      <c r="AP24" s="79">
        <f t="shared" si="4"/>
        <v>1</v>
      </c>
      <c r="AQ24" s="187" t="s">
        <v>100</v>
      </c>
      <c r="AR24" s="85"/>
      <c r="AS24" s="83"/>
      <c r="AT24" s="86"/>
      <c r="AU24" s="85"/>
      <c r="AV24" s="83"/>
      <c r="AW24" s="83"/>
      <c r="AX24" s="83"/>
      <c r="AY24" s="86"/>
      <c r="AZ24" s="85"/>
      <c r="BA24" s="83"/>
      <c r="BB24" s="86"/>
      <c r="BC24" s="76"/>
      <c r="BD24" s="83"/>
      <c r="BE24" s="83"/>
      <c r="BF24" s="83"/>
      <c r="BG24" s="80"/>
      <c r="BH24" s="87" t="s">
        <v>101</v>
      </c>
      <c r="BI24" s="88" t="s">
        <v>101</v>
      </c>
      <c r="BJ24" s="89" t="s">
        <v>261</v>
      </c>
      <c r="BK24" s="146" t="s">
        <v>1935</v>
      </c>
      <c r="BL24" s="91" t="s">
        <v>105</v>
      </c>
      <c r="BM24" s="92">
        <v>43809</v>
      </c>
      <c r="BN24" s="93" t="s">
        <v>102</v>
      </c>
      <c r="BO24" s="86"/>
    </row>
    <row r="25" spans="2:67" ht="38.25" customHeight="1">
      <c r="B25" s="61">
        <v>0</v>
      </c>
      <c r="C25" s="55">
        <f t="shared" si="3"/>
        <v>18</v>
      </c>
      <c r="D25" s="56" t="s">
        <v>78</v>
      </c>
      <c r="E25" s="58">
        <v>2018</v>
      </c>
      <c r="F25" s="58" t="s">
        <v>250</v>
      </c>
      <c r="G25" s="59"/>
      <c r="H25" s="60" t="str">
        <f t="shared" si="0"/>
        <v>Gestión del Talento Humano</v>
      </c>
      <c r="I25" s="94"/>
      <c r="J25" s="61">
        <v>22</v>
      </c>
      <c r="K25" s="64" t="s">
        <v>1926</v>
      </c>
      <c r="L25" s="63" t="s">
        <v>81</v>
      </c>
      <c r="M25" s="64" t="s">
        <v>1927</v>
      </c>
      <c r="N25" s="64" t="s">
        <v>1927</v>
      </c>
      <c r="O25" s="64" t="s">
        <v>1928</v>
      </c>
      <c r="P25" s="65" t="s">
        <v>85</v>
      </c>
      <c r="Q25" s="64" t="s">
        <v>1936</v>
      </c>
      <c r="R25" s="66"/>
      <c r="S25" s="440">
        <v>12</v>
      </c>
      <c r="T25" s="67" t="s">
        <v>1937</v>
      </c>
      <c r="U25" s="68" t="s">
        <v>1311</v>
      </c>
      <c r="V25" s="67" t="s">
        <v>1938</v>
      </c>
      <c r="W25" s="182">
        <v>43467</v>
      </c>
      <c r="X25" s="182">
        <v>43830</v>
      </c>
      <c r="Y25" s="65"/>
      <c r="Z25" s="57"/>
      <c r="AA25" s="70">
        <f t="shared" si="1"/>
        <v>43830</v>
      </c>
      <c r="AB25" s="71">
        <v>43646</v>
      </c>
      <c r="AC25" s="438" t="s">
        <v>1939</v>
      </c>
      <c r="AD25" s="72">
        <v>6</v>
      </c>
      <c r="AE25" s="71">
        <v>43665</v>
      </c>
      <c r="AF25" s="66"/>
      <c r="AG25" s="58" t="s">
        <v>105</v>
      </c>
      <c r="AH25" s="73">
        <f t="shared" si="2"/>
        <v>0.5</v>
      </c>
      <c r="AI25" s="72" t="s">
        <v>93</v>
      </c>
      <c r="AJ25" s="71">
        <v>43799</v>
      </c>
      <c r="AK25" s="205" t="s">
        <v>1940</v>
      </c>
      <c r="AL25" s="191">
        <v>12</v>
      </c>
      <c r="AM25" s="76">
        <v>43809</v>
      </c>
      <c r="AN25" s="81" t="s">
        <v>1941</v>
      </c>
      <c r="AO25" s="83" t="s">
        <v>663</v>
      </c>
      <c r="AP25" s="79">
        <f t="shared" si="4"/>
        <v>1</v>
      </c>
      <c r="AQ25" s="187" t="s">
        <v>100</v>
      </c>
      <c r="AR25" s="85"/>
      <c r="AS25" s="83"/>
      <c r="AT25" s="86"/>
      <c r="AU25" s="85"/>
      <c r="AV25" s="83"/>
      <c r="AW25" s="83"/>
      <c r="AX25" s="83"/>
      <c r="AY25" s="86"/>
      <c r="AZ25" s="85"/>
      <c r="BA25" s="83"/>
      <c r="BB25" s="86"/>
      <c r="BC25" s="76"/>
      <c r="BD25" s="83"/>
      <c r="BE25" s="83"/>
      <c r="BF25" s="83"/>
      <c r="BG25" s="80"/>
      <c r="BH25" s="87" t="s">
        <v>101</v>
      </c>
      <c r="BI25" s="88" t="s">
        <v>101</v>
      </c>
      <c r="BJ25" s="89" t="s">
        <v>261</v>
      </c>
      <c r="BK25" s="81" t="s">
        <v>1942</v>
      </c>
      <c r="BL25" s="91" t="s">
        <v>663</v>
      </c>
      <c r="BM25" s="92">
        <v>43809</v>
      </c>
      <c r="BN25" s="93"/>
      <c r="BO25" s="86"/>
    </row>
    <row r="26" spans="2:67" ht="38.25" customHeight="1">
      <c r="B26" s="61">
        <v>23</v>
      </c>
      <c r="C26" s="55">
        <f t="shared" si="3"/>
        <v>19</v>
      </c>
      <c r="D26" s="56" t="s">
        <v>78</v>
      </c>
      <c r="E26" s="58">
        <v>2018</v>
      </c>
      <c r="F26" s="58" t="s">
        <v>250</v>
      </c>
      <c r="G26" s="59"/>
      <c r="H26" s="60" t="str">
        <f t="shared" si="0"/>
        <v>Gestión Contractual</v>
      </c>
      <c r="I26" s="94">
        <v>7</v>
      </c>
      <c r="J26" s="61">
        <v>23</v>
      </c>
      <c r="K26" s="64" t="s">
        <v>1943</v>
      </c>
      <c r="L26" s="63" t="s">
        <v>81</v>
      </c>
      <c r="M26" s="64" t="s">
        <v>1914</v>
      </c>
      <c r="N26" s="64" t="s">
        <v>1914</v>
      </c>
      <c r="O26" s="64" t="s">
        <v>1915</v>
      </c>
      <c r="P26" s="65" t="s">
        <v>85</v>
      </c>
      <c r="Q26" s="64" t="s">
        <v>1944</v>
      </c>
      <c r="R26" s="194"/>
      <c r="S26" s="303">
        <v>1</v>
      </c>
      <c r="T26" s="303" t="s">
        <v>1917</v>
      </c>
      <c r="U26" s="68" t="s">
        <v>653</v>
      </c>
      <c r="V26" s="67" t="s">
        <v>355</v>
      </c>
      <c r="W26" s="182">
        <v>43467</v>
      </c>
      <c r="X26" s="182">
        <v>43830</v>
      </c>
      <c r="Y26" s="65"/>
      <c r="Z26" s="57"/>
      <c r="AA26" s="70">
        <f t="shared" si="1"/>
        <v>43830</v>
      </c>
      <c r="AB26" s="71">
        <v>43646</v>
      </c>
      <c r="AC26" s="438" t="s">
        <v>1918</v>
      </c>
      <c r="AD26" s="72">
        <v>1</v>
      </c>
      <c r="AE26" s="71">
        <v>43665</v>
      </c>
      <c r="AF26" s="66"/>
      <c r="AG26" s="58" t="s">
        <v>105</v>
      </c>
      <c r="AH26" s="73">
        <f t="shared" si="2"/>
        <v>1</v>
      </c>
      <c r="AI26" s="72" t="s">
        <v>100</v>
      </c>
      <c r="AJ26" s="71">
        <v>43799</v>
      </c>
      <c r="AK26" s="106" t="s">
        <v>366</v>
      </c>
      <c r="AL26" s="191">
        <v>1</v>
      </c>
      <c r="AM26" s="76">
        <v>43808</v>
      </c>
      <c r="AN26" s="274" t="s">
        <v>1945</v>
      </c>
      <c r="AO26" s="161" t="s">
        <v>663</v>
      </c>
      <c r="AP26" s="79">
        <f t="shared" si="4"/>
        <v>1</v>
      </c>
      <c r="AQ26" s="187" t="s">
        <v>100</v>
      </c>
      <c r="AR26" s="85"/>
      <c r="AS26" s="83"/>
      <c r="AT26" s="86"/>
      <c r="AU26" s="85"/>
      <c r="AV26" s="83"/>
      <c r="AW26" s="83"/>
      <c r="AX26" s="83"/>
      <c r="AY26" s="86"/>
      <c r="AZ26" s="85"/>
      <c r="BA26" s="83"/>
      <c r="BB26" s="86"/>
      <c r="BC26" s="76"/>
      <c r="BD26" s="83"/>
      <c r="BE26" s="83"/>
      <c r="BF26" s="83"/>
      <c r="BG26" s="80"/>
      <c r="BH26" s="87" t="s">
        <v>101</v>
      </c>
      <c r="BI26" s="88" t="s">
        <v>101</v>
      </c>
      <c r="BJ26" s="89" t="s">
        <v>261</v>
      </c>
      <c r="BK26" s="81" t="s">
        <v>1920</v>
      </c>
      <c r="BL26" s="91"/>
      <c r="BM26" s="92"/>
      <c r="BN26" s="93"/>
      <c r="BO26" s="86"/>
    </row>
    <row r="27" spans="2:67" ht="38.25" customHeight="1">
      <c r="B27" s="61">
        <v>0</v>
      </c>
      <c r="C27" s="55">
        <f t="shared" si="3"/>
        <v>20</v>
      </c>
      <c r="D27" s="56" t="s">
        <v>78</v>
      </c>
      <c r="E27" s="58">
        <v>2018</v>
      </c>
      <c r="F27" s="58" t="s">
        <v>250</v>
      </c>
      <c r="G27" s="59"/>
      <c r="H27" s="60" t="str">
        <f t="shared" si="0"/>
        <v>Gestión   Financiera</v>
      </c>
      <c r="I27" s="94"/>
      <c r="J27" s="61">
        <v>23</v>
      </c>
      <c r="K27" s="64" t="s">
        <v>1943</v>
      </c>
      <c r="L27" s="63" t="s">
        <v>81</v>
      </c>
      <c r="M27" s="64" t="s">
        <v>1914</v>
      </c>
      <c r="N27" s="64" t="s">
        <v>1914</v>
      </c>
      <c r="O27" s="64" t="s">
        <v>1915</v>
      </c>
      <c r="P27" s="65" t="s">
        <v>85</v>
      </c>
      <c r="Q27" s="64" t="s">
        <v>1921</v>
      </c>
      <c r="R27" s="194"/>
      <c r="S27" s="254">
        <v>1</v>
      </c>
      <c r="T27" s="303" t="s">
        <v>1922</v>
      </c>
      <c r="U27" s="68" t="s">
        <v>256</v>
      </c>
      <c r="V27" s="57" t="s">
        <v>1923</v>
      </c>
      <c r="W27" s="182">
        <v>43480</v>
      </c>
      <c r="X27" s="182">
        <v>43784</v>
      </c>
      <c r="Y27" s="65"/>
      <c r="Z27" s="57"/>
      <c r="AA27" s="70">
        <f t="shared" si="1"/>
        <v>43784</v>
      </c>
      <c r="AB27" s="71">
        <v>43646</v>
      </c>
      <c r="AC27" s="438" t="s">
        <v>1924</v>
      </c>
      <c r="AD27" s="184">
        <v>0.4</v>
      </c>
      <c r="AE27" s="71">
        <v>43665</v>
      </c>
      <c r="AF27" s="64" t="s">
        <v>1946</v>
      </c>
      <c r="AG27" s="58" t="s">
        <v>105</v>
      </c>
      <c r="AH27" s="73">
        <f t="shared" si="2"/>
        <v>0.4</v>
      </c>
      <c r="AI27" s="72" t="s">
        <v>93</v>
      </c>
      <c r="AJ27" s="71">
        <v>43799</v>
      </c>
      <c r="AK27" s="205" t="s">
        <v>1924</v>
      </c>
      <c r="AL27" s="102">
        <v>1</v>
      </c>
      <c r="AM27" s="76">
        <v>43809</v>
      </c>
      <c r="AN27" s="146" t="s">
        <v>1925</v>
      </c>
      <c r="AO27" s="83" t="s">
        <v>105</v>
      </c>
      <c r="AP27" s="79">
        <f t="shared" si="4"/>
        <v>1</v>
      </c>
      <c r="AQ27" s="187" t="s">
        <v>100</v>
      </c>
      <c r="AR27" s="85"/>
      <c r="AS27" s="83"/>
      <c r="AT27" s="86"/>
      <c r="AU27" s="85"/>
      <c r="AV27" s="83"/>
      <c r="AW27" s="83"/>
      <c r="AX27" s="83"/>
      <c r="AY27" s="86"/>
      <c r="AZ27" s="85"/>
      <c r="BA27" s="83"/>
      <c r="BB27" s="86"/>
      <c r="BC27" s="76"/>
      <c r="BD27" s="83"/>
      <c r="BE27" s="83"/>
      <c r="BF27" s="83"/>
      <c r="BG27" s="80"/>
      <c r="BH27" s="87" t="s">
        <v>101</v>
      </c>
      <c r="BI27" s="88" t="s">
        <v>101</v>
      </c>
      <c r="BJ27" s="89" t="s">
        <v>261</v>
      </c>
      <c r="BK27" s="146" t="s">
        <v>1925</v>
      </c>
      <c r="BL27" s="91" t="s">
        <v>105</v>
      </c>
      <c r="BM27" s="92">
        <v>43809</v>
      </c>
      <c r="BN27" s="93" t="s">
        <v>102</v>
      </c>
      <c r="BO27" s="86"/>
    </row>
    <row r="28" spans="2:67" ht="38.25" customHeight="1">
      <c r="B28" s="54">
        <v>25</v>
      </c>
      <c r="C28" s="55">
        <f t="shared" si="3"/>
        <v>21</v>
      </c>
      <c r="D28" s="56" t="s">
        <v>78</v>
      </c>
      <c r="E28" s="58">
        <v>2018</v>
      </c>
      <c r="F28" s="58" t="s">
        <v>250</v>
      </c>
      <c r="G28" s="180"/>
      <c r="H28" s="60" t="str">
        <f t="shared" si="0"/>
        <v>Gestión del Talento Humano</v>
      </c>
      <c r="I28" s="94">
        <v>9</v>
      </c>
      <c r="J28" s="61">
        <v>25</v>
      </c>
      <c r="K28" s="64" t="s">
        <v>1947</v>
      </c>
      <c r="L28" s="63" t="s">
        <v>81</v>
      </c>
      <c r="M28" s="64" t="s">
        <v>1948</v>
      </c>
      <c r="N28" s="64" t="s">
        <v>1948</v>
      </c>
      <c r="O28" s="64" t="s">
        <v>1949</v>
      </c>
      <c r="P28" s="65" t="s">
        <v>85</v>
      </c>
      <c r="Q28" s="64" t="s">
        <v>1950</v>
      </c>
      <c r="R28" s="66"/>
      <c r="S28" s="297">
        <v>13</v>
      </c>
      <c r="T28" s="67" t="s">
        <v>1950</v>
      </c>
      <c r="U28" s="68" t="s">
        <v>1311</v>
      </c>
      <c r="V28" s="57" t="s">
        <v>1951</v>
      </c>
      <c r="W28" s="182">
        <v>43420</v>
      </c>
      <c r="X28" s="69">
        <v>43830</v>
      </c>
      <c r="Y28" s="65"/>
      <c r="Z28" s="57"/>
      <c r="AA28" s="70">
        <f t="shared" si="1"/>
        <v>43830</v>
      </c>
      <c r="AB28" s="71">
        <v>43646</v>
      </c>
      <c r="AC28" s="438"/>
      <c r="AD28" s="72">
        <v>8</v>
      </c>
      <c r="AE28" s="71">
        <v>43665</v>
      </c>
      <c r="AF28" s="64" t="s">
        <v>1952</v>
      </c>
      <c r="AG28" s="58" t="s">
        <v>105</v>
      </c>
      <c r="AH28" s="73">
        <f t="shared" si="2"/>
        <v>0.61538461538461542</v>
      </c>
      <c r="AI28" s="72" t="s">
        <v>93</v>
      </c>
      <c r="AJ28" s="71">
        <v>43799</v>
      </c>
      <c r="AK28" s="106" t="s">
        <v>1953</v>
      </c>
      <c r="AL28" s="193">
        <v>11</v>
      </c>
      <c r="AM28" s="76">
        <v>43809</v>
      </c>
      <c r="AN28" s="81" t="s">
        <v>1954</v>
      </c>
      <c r="AO28" s="83" t="s">
        <v>663</v>
      </c>
      <c r="AP28" s="79">
        <v>10</v>
      </c>
      <c r="AQ28" s="187" t="s">
        <v>100</v>
      </c>
      <c r="AR28" s="85"/>
      <c r="AS28" s="83"/>
      <c r="AT28" s="86"/>
      <c r="AU28" s="85"/>
      <c r="AV28" s="83"/>
      <c r="AW28" s="83"/>
      <c r="AX28" s="83"/>
      <c r="AY28" s="86"/>
      <c r="AZ28" s="85"/>
      <c r="BA28" s="83"/>
      <c r="BB28" s="86"/>
      <c r="BC28" s="76"/>
      <c r="BD28" s="83"/>
      <c r="BE28" s="83"/>
      <c r="BF28" s="83"/>
      <c r="BG28" s="80"/>
      <c r="BH28" s="87" t="s">
        <v>101</v>
      </c>
      <c r="BI28" s="88" t="s">
        <v>101</v>
      </c>
      <c r="BJ28" s="89" t="s">
        <v>261</v>
      </c>
      <c r="BK28" s="81" t="s">
        <v>1955</v>
      </c>
      <c r="BL28" s="91" t="s">
        <v>663</v>
      </c>
      <c r="BM28" s="92">
        <v>43811</v>
      </c>
      <c r="BN28" s="93"/>
      <c r="BO28" s="86"/>
    </row>
    <row r="29" spans="2:67" ht="38.25" customHeight="1">
      <c r="B29" s="54">
        <v>0</v>
      </c>
      <c r="C29" s="55">
        <f t="shared" si="3"/>
        <v>22</v>
      </c>
      <c r="D29" s="56" t="s">
        <v>78</v>
      </c>
      <c r="E29" s="58">
        <v>2018</v>
      </c>
      <c r="F29" s="58" t="s">
        <v>250</v>
      </c>
      <c r="G29" s="180"/>
      <c r="H29" s="60" t="str">
        <f t="shared" si="0"/>
        <v>Gestión   Financiera</v>
      </c>
      <c r="I29" s="94"/>
      <c r="J29" s="61">
        <v>25</v>
      </c>
      <c r="K29" s="64" t="s">
        <v>1947</v>
      </c>
      <c r="L29" s="63" t="s">
        <v>81</v>
      </c>
      <c r="M29" s="64" t="s">
        <v>1948</v>
      </c>
      <c r="N29" s="64" t="s">
        <v>1948</v>
      </c>
      <c r="O29" s="64" t="s">
        <v>1949</v>
      </c>
      <c r="P29" s="65" t="s">
        <v>85</v>
      </c>
      <c r="Q29" s="64" t="s">
        <v>1956</v>
      </c>
      <c r="R29" s="66"/>
      <c r="S29" s="297">
        <v>13</v>
      </c>
      <c r="T29" s="67" t="s">
        <v>1956</v>
      </c>
      <c r="U29" s="68" t="s">
        <v>256</v>
      </c>
      <c r="V29" s="57" t="s">
        <v>311</v>
      </c>
      <c r="W29" s="182">
        <v>43420</v>
      </c>
      <c r="X29" s="69">
        <v>43830</v>
      </c>
      <c r="Y29" s="65"/>
      <c r="Z29" s="57"/>
      <c r="AA29" s="70">
        <f t="shared" si="1"/>
        <v>43830</v>
      </c>
      <c r="AB29" s="71">
        <v>43646</v>
      </c>
      <c r="AC29" s="438" t="s">
        <v>1957</v>
      </c>
      <c r="AD29" s="72">
        <v>8</v>
      </c>
      <c r="AE29" s="71">
        <v>43665</v>
      </c>
      <c r="AF29" s="64" t="s">
        <v>1957</v>
      </c>
      <c r="AG29" s="58" t="s">
        <v>105</v>
      </c>
      <c r="AH29" s="73">
        <f t="shared" si="2"/>
        <v>0.61538461538461542</v>
      </c>
      <c r="AI29" s="72" t="s">
        <v>93</v>
      </c>
      <c r="AJ29" s="71">
        <v>43799</v>
      </c>
      <c r="AK29" s="183" t="s">
        <v>1958</v>
      </c>
      <c r="AL29" s="191">
        <v>13</v>
      </c>
      <c r="AM29" s="76">
        <v>43809</v>
      </c>
      <c r="AN29" s="146" t="s">
        <v>1959</v>
      </c>
      <c r="AO29" s="83" t="s">
        <v>105</v>
      </c>
      <c r="AP29" s="79">
        <v>1</v>
      </c>
      <c r="AQ29" s="187" t="s">
        <v>100</v>
      </c>
      <c r="AR29" s="85"/>
      <c r="AS29" s="83"/>
      <c r="AT29" s="86"/>
      <c r="AU29" s="85"/>
      <c r="AV29" s="83"/>
      <c r="AW29" s="83"/>
      <c r="AX29" s="83"/>
      <c r="AY29" s="86"/>
      <c r="AZ29" s="85"/>
      <c r="BA29" s="83"/>
      <c r="BB29" s="86"/>
      <c r="BC29" s="76"/>
      <c r="BD29" s="83"/>
      <c r="BE29" s="83"/>
      <c r="BF29" s="83"/>
      <c r="BG29" s="80"/>
      <c r="BH29" s="87" t="s">
        <v>101</v>
      </c>
      <c r="BI29" s="88" t="s">
        <v>101</v>
      </c>
      <c r="BJ29" s="89" t="s">
        <v>261</v>
      </c>
      <c r="BK29" s="146" t="s">
        <v>1959</v>
      </c>
      <c r="BL29" s="91" t="s">
        <v>105</v>
      </c>
      <c r="BM29" s="92">
        <v>43809</v>
      </c>
      <c r="BN29" s="93" t="s">
        <v>102</v>
      </c>
      <c r="BO29" s="86"/>
    </row>
    <row r="30" spans="2:67" ht="38.25" customHeight="1">
      <c r="B30" s="54">
        <v>0</v>
      </c>
      <c r="C30" s="55">
        <f t="shared" si="3"/>
        <v>23</v>
      </c>
      <c r="D30" s="56" t="s">
        <v>78</v>
      </c>
      <c r="E30" s="58">
        <v>2018</v>
      </c>
      <c r="F30" s="58" t="s">
        <v>250</v>
      </c>
      <c r="G30" s="180"/>
      <c r="H30" s="60" t="str">
        <f t="shared" si="0"/>
        <v>Gestión de asuntos disciplinarios</v>
      </c>
      <c r="I30" s="94"/>
      <c r="J30" s="61">
        <v>25</v>
      </c>
      <c r="K30" s="64" t="s">
        <v>1947</v>
      </c>
      <c r="L30" s="63" t="s">
        <v>81</v>
      </c>
      <c r="M30" s="64" t="s">
        <v>1948</v>
      </c>
      <c r="N30" s="64" t="s">
        <v>1948</v>
      </c>
      <c r="O30" s="64" t="s">
        <v>1949</v>
      </c>
      <c r="P30" s="65" t="s">
        <v>85</v>
      </c>
      <c r="Q30" s="64" t="s">
        <v>774</v>
      </c>
      <c r="R30" s="66"/>
      <c r="S30" s="181">
        <v>1</v>
      </c>
      <c r="T30" s="67" t="s">
        <v>781</v>
      </c>
      <c r="U30" s="68" t="s">
        <v>776</v>
      </c>
      <c r="V30" s="57" t="s">
        <v>355</v>
      </c>
      <c r="W30" s="182">
        <v>43420</v>
      </c>
      <c r="X30" s="69">
        <v>43830</v>
      </c>
      <c r="Y30" s="65"/>
      <c r="Z30" s="57"/>
      <c r="AA30" s="70">
        <f t="shared" si="1"/>
        <v>43830</v>
      </c>
      <c r="AB30" s="71">
        <v>43646</v>
      </c>
      <c r="AC30" s="183" t="s">
        <v>1960</v>
      </c>
      <c r="AD30" s="184">
        <v>0</v>
      </c>
      <c r="AE30" s="71">
        <v>43665</v>
      </c>
      <c r="AF30" s="66"/>
      <c r="AG30" s="58" t="s">
        <v>105</v>
      </c>
      <c r="AH30" s="73">
        <f t="shared" si="2"/>
        <v>0</v>
      </c>
      <c r="AI30" s="72" t="s">
        <v>93</v>
      </c>
      <c r="AJ30" s="71">
        <v>43799</v>
      </c>
      <c r="AK30" s="190" t="s">
        <v>783</v>
      </c>
      <c r="AL30" s="249">
        <f>1/1</f>
        <v>1</v>
      </c>
      <c r="AM30" s="76">
        <v>43809</v>
      </c>
      <c r="AN30" s="90" t="s">
        <v>1961</v>
      </c>
      <c r="AO30" s="83" t="s">
        <v>105</v>
      </c>
      <c r="AP30" s="79">
        <f t="shared" ref="AP30" si="5">+AL30/S30</f>
        <v>1</v>
      </c>
      <c r="AQ30" s="187" t="s">
        <v>100</v>
      </c>
      <c r="AR30" s="85"/>
      <c r="AS30" s="83"/>
      <c r="AT30" s="86"/>
      <c r="AU30" s="85"/>
      <c r="AV30" s="83"/>
      <c r="AW30" s="83"/>
      <c r="AX30" s="83"/>
      <c r="AY30" s="86"/>
      <c r="AZ30" s="85"/>
      <c r="BA30" s="83"/>
      <c r="BB30" s="86"/>
      <c r="BC30" s="76"/>
      <c r="BD30" s="83"/>
      <c r="BE30" s="83"/>
      <c r="BF30" s="83"/>
      <c r="BG30" s="80"/>
      <c r="BH30" s="87" t="s">
        <v>101</v>
      </c>
      <c r="BI30" s="88" t="s">
        <v>101</v>
      </c>
      <c r="BJ30" s="89" t="s">
        <v>261</v>
      </c>
      <c r="BK30" s="90" t="s">
        <v>1961</v>
      </c>
      <c r="BL30" s="91" t="s">
        <v>105</v>
      </c>
      <c r="BM30" s="92">
        <v>43809</v>
      </c>
      <c r="BN30" s="93" t="s">
        <v>102</v>
      </c>
      <c r="BO30" s="86"/>
    </row>
    <row r="31" spans="2:67" ht="38.25" customHeight="1">
      <c r="B31" s="54">
        <v>29</v>
      </c>
      <c r="C31" s="55">
        <f t="shared" si="3"/>
        <v>24</v>
      </c>
      <c r="D31" s="56" t="s">
        <v>78</v>
      </c>
      <c r="E31" s="58">
        <v>2018</v>
      </c>
      <c r="F31" s="58" t="s">
        <v>250</v>
      </c>
      <c r="G31" s="180"/>
      <c r="H31" s="60" t="str">
        <f t="shared" si="0"/>
        <v>Gestión   Financiera</v>
      </c>
      <c r="I31" s="94">
        <v>13</v>
      </c>
      <c r="J31" s="61">
        <v>29</v>
      </c>
      <c r="K31" s="64" t="s">
        <v>1962</v>
      </c>
      <c r="L31" s="63" t="s">
        <v>81</v>
      </c>
      <c r="M31" s="64" t="s">
        <v>1963</v>
      </c>
      <c r="N31" s="64" t="s">
        <v>1963</v>
      </c>
      <c r="O31" s="64" t="s">
        <v>1964</v>
      </c>
      <c r="P31" s="65" t="s">
        <v>288</v>
      </c>
      <c r="Q31" s="189" t="s">
        <v>1965</v>
      </c>
      <c r="R31" s="194"/>
      <c r="S31" s="181">
        <v>1</v>
      </c>
      <c r="T31" s="67" t="s">
        <v>1966</v>
      </c>
      <c r="U31" s="68" t="s">
        <v>256</v>
      </c>
      <c r="V31" s="67" t="s">
        <v>301</v>
      </c>
      <c r="W31" s="69">
        <v>43467</v>
      </c>
      <c r="X31" s="69">
        <v>43830</v>
      </c>
      <c r="Y31" s="65"/>
      <c r="Z31" s="57"/>
      <c r="AA31" s="70">
        <f t="shared" si="1"/>
        <v>43830</v>
      </c>
      <c r="AB31" s="71">
        <v>43646</v>
      </c>
      <c r="AC31" s="183" t="s">
        <v>1823</v>
      </c>
      <c r="AD31" s="184">
        <v>0.6</v>
      </c>
      <c r="AE31" s="71">
        <v>43665</v>
      </c>
      <c r="AF31" s="66"/>
      <c r="AG31" s="58" t="s">
        <v>105</v>
      </c>
      <c r="AH31" s="73">
        <f t="shared" si="2"/>
        <v>0.6</v>
      </c>
      <c r="AI31" s="72" t="s">
        <v>93</v>
      </c>
      <c r="AJ31" s="71">
        <v>43799</v>
      </c>
      <c r="AK31" s="190" t="s">
        <v>1824</v>
      </c>
      <c r="AL31" s="102">
        <v>1</v>
      </c>
      <c r="AM31" s="76">
        <v>43809</v>
      </c>
      <c r="AN31" s="146" t="s">
        <v>1825</v>
      </c>
      <c r="AO31" s="248" t="s">
        <v>105</v>
      </c>
      <c r="AP31" s="79">
        <v>1</v>
      </c>
      <c r="AQ31" s="187" t="s">
        <v>100</v>
      </c>
      <c r="AR31" s="85"/>
      <c r="AS31" s="83"/>
      <c r="AT31" s="86"/>
      <c r="AU31" s="85"/>
      <c r="AV31" s="83"/>
      <c r="AW31" s="83"/>
      <c r="AX31" s="83"/>
      <c r="AY31" s="86"/>
      <c r="AZ31" s="85"/>
      <c r="BA31" s="83"/>
      <c r="BB31" s="86"/>
      <c r="BC31" s="76"/>
      <c r="BD31" s="83"/>
      <c r="BE31" s="83"/>
      <c r="BF31" s="83"/>
      <c r="BG31" s="80"/>
      <c r="BH31" s="87" t="s">
        <v>101</v>
      </c>
      <c r="BI31" s="88" t="s">
        <v>101</v>
      </c>
      <c r="BJ31" s="89" t="s">
        <v>261</v>
      </c>
      <c r="BK31" s="146" t="s">
        <v>1967</v>
      </c>
      <c r="BL31" s="91" t="s">
        <v>105</v>
      </c>
      <c r="BM31" s="92">
        <v>43809</v>
      </c>
      <c r="BN31" s="93" t="s">
        <v>102</v>
      </c>
      <c r="BO31" s="86"/>
    </row>
    <row r="32" spans="2:67" ht="38.25" customHeight="1">
      <c r="B32" s="54">
        <v>31</v>
      </c>
      <c r="C32" s="55">
        <f t="shared" si="3"/>
        <v>25</v>
      </c>
      <c r="D32" s="56" t="s">
        <v>78</v>
      </c>
      <c r="E32" s="58">
        <v>2016</v>
      </c>
      <c r="F32" s="58" t="s">
        <v>1015</v>
      </c>
      <c r="G32" s="180"/>
      <c r="H32" s="60" t="str">
        <f t="shared" si="0"/>
        <v>Gestión del Talento Humano</v>
      </c>
      <c r="I32" s="94">
        <v>1</v>
      </c>
      <c r="J32" s="61">
        <v>31</v>
      </c>
      <c r="K32" s="64" t="s">
        <v>1968</v>
      </c>
      <c r="L32" s="63" t="s">
        <v>81</v>
      </c>
      <c r="M32" s="64" t="s">
        <v>1969</v>
      </c>
      <c r="N32" s="64" t="s">
        <v>1969</v>
      </c>
      <c r="O32" s="64" t="s">
        <v>1969</v>
      </c>
      <c r="P32" s="65" t="s">
        <v>85</v>
      </c>
      <c r="Q32" s="64" t="s">
        <v>1969</v>
      </c>
      <c r="R32" s="66"/>
      <c r="S32" s="73">
        <v>1</v>
      </c>
      <c r="T32" s="58" t="s">
        <v>1969</v>
      </c>
      <c r="U32" s="68" t="s">
        <v>1311</v>
      </c>
      <c r="V32" s="58" t="s">
        <v>1312</v>
      </c>
      <c r="W32" s="69"/>
      <c r="X32" s="69">
        <v>43311</v>
      </c>
      <c r="Y32" s="65"/>
      <c r="Z32" s="57"/>
      <c r="AA32" s="70">
        <f t="shared" si="1"/>
        <v>43311</v>
      </c>
      <c r="AB32" s="71">
        <v>43646</v>
      </c>
      <c r="AC32" s="305" t="s">
        <v>1525</v>
      </c>
      <c r="AD32" s="184">
        <v>0</v>
      </c>
      <c r="AE32" s="71">
        <v>43664</v>
      </c>
      <c r="AF32" s="441"/>
      <c r="AG32" s="58" t="s">
        <v>221</v>
      </c>
      <c r="AH32" s="73">
        <f t="shared" si="2"/>
        <v>0</v>
      </c>
      <c r="AI32" s="72" t="s">
        <v>116</v>
      </c>
      <c r="AJ32" s="71">
        <v>43799</v>
      </c>
      <c r="AK32" s="205" t="s">
        <v>1970</v>
      </c>
      <c r="AL32" s="102">
        <v>1</v>
      </c>
      <c r="AM32" s="76">
        <v>43809</v>
      </c>
      <c r="AN32" s="81" t="s">
        <v>1971</v>
      </c>
      <c r="AO32" s="83" t="s">
        <v>663</v>
      </c>
      <c r="AP32" s="79">
        <f t="shared" ref="AP32:AP33" si="6">+AL32/S32</f>
        <v>1</v>
      </c>
      <c r="AQ32" s="187" t="s">
        <v>100</v>
      </c>
      <c r="AR32" s="85"/>
      <c r="AS32" s="83"/>
      <c r="AT32" s="86"/>
      <c r="AU32" s="85"/>
      <c r="AV32" s="83"/>
      <c r="AW32" s="83"/>
      <c r="AX32" s="83"/>
      <c r="AY32" s="86"/>
      <c r="AZ32" s="85"/>
      <c r="BA32" s="83"/>
      <c r="BB32" s="86"/>
      <c r="BC32" s="76"/>
      <c r="BD32" s="83"/>
      <c r="BE32" s="83"/>
      <c r="BF32" s="83"/>
      <c r="BG32" s="80"/>
      <c r="BH32" s="87" t="s">
        <v>101</v>
      </c>
      <c r="BI32" s="88" t="s">
        <v>101</v>
      </c>
      <c r="BJ32" s="89" t="s">
        <v>261</v>
      </c>
      <c r="BK32" s="159" t="s">
        <v>1972</v>
      </c>
      <c r="BL32" s="91" t="s">
        <v>663</v>
      </c>
      <c r="BM32" s="92">
        <v>43809</v>
      </c>
      <c r="BN32" s="93"/>
      <c r="BO32" s="86"/>
    </row>
    <row r="33" spans="2:67" ht="38.25" customHeight="1">
      <c r="B33" s="54">
        <v>32</v>
      </c>
      <c r="C33" s="55">
        <f t="shared" si="3"/>
        <v>26</v>
      </c>
      <c r="D33" s="56" t="s">
        <v>78</v>
      </c>
      <c r="E33" s="58">
        <v>2016</v>
      </c>
      <c r="F33" s="58" t="s">
        <v>1015</v>
      </c>
      <c r="G33" s="59"/>
      <c r="H33" s="60" t="str">
        <f t="shared" si="0"/>
        <v>Gestión del Talento Humano</v>
      </c>
      <c r="I33" s="94">
        <v>2</v>
      </c>
      <c r="J33" s="61">
        <v>32</v>
      </c>
      <c r="K33" s="64" t="s">
        <v>1973</v>
      </c>
      <c r="L33" s="63" t="s">
        <v>81</v>
      </c>
      <c r="M33" s="64" t="s">
        <v>1969</v>
      </c>
      <c r="N33" s="64" t="s">
        <v>1969</v>
      </c>
      <c r="O33" s="64" t="s">
        <v>1969</v>
      </c>
      <c r="P33" s="65" t="s">
        <v>85</v>
      </c>
      <c r="Q33" s="64" t="s">
        <v>1969</v>
      </c>
      <c r="R33" s="66"/>
      <c r="S33" s="73">
        <v>1</v>
      </c>
      <c r="T33" s="58" t="s">
        <v>1969</v>
      </c>
      <c r="U33" s="68" t="s">
        <v>1311</v>
      </c>
      <c r="V33" s="58" t="s">
        <v>1312</v>
      </c>
      <c r="W33" s="69"/>
      <c r="X33" s="69">
        <v>43311</v>
      </c>
      <c r="Y33" s="65"/>
      <c r="Z33" s="57"/>
      <c r="AA33" s="70">
        <f t="shared" si="1"/>
        <v>43311</v>
      </c>
      <c r="AB33" s="71">
        <v>43646</v>
      </c>
      <c r="AC33" s="437" t="s">
        <v>1974</v>
      </c>
      <c r="AD33" s="184">
        <v>0.5</v>
      </c>
      <c r="AE33" s="71">
        <v>43664</v>
      </c>
      <c r="AF33" s="64" t="s">
        <v>1974</v>
      </c>
      <c r="AG33" s="58" t="s">
        <v>221</v>
      </c>
      <c r="AH33" s="73">
        <f t="shared" si="2"/>
        <v>0.5</v>
      </c>
      <c r="AI33" s="72" t="s">
        <v>116</v>
      </c>
      <c r="AJ33" s="71">
        <v>43799</v>
      </c>
      <c r="AK33" s="205" t="s">
        <v>1970</v>
      </c>
      <c r="AL33" s="102">
        <v>1</v>
      </c>
      <c r="AM33" s="76">
        <v>43809</v>
      </c>
      <c r="AN33" s="81" t="s">
        <v>1975</v>
      </c>
      <c r="AO33" s="83" t="s">
        <v>663</v>
      </c>
      <c r="AP33" s="79">
        <f t="shared" si="6"/>
        <v>1</v>
      </c>
      <c r="AQ33" s="187" t="s">
        <v>100</v>
      </c>
      <c r="AR33" s="85"/>
      <c r="AS33" s="83"/>
      <c r="AT33" s="86"/>
      <c r="AU33" s="85"/>
      <c r="AV33" s="83"/>
      <c r="AW33" s="83"/>
      <c r="AX33" s="83"/>
      <c r="AY33" s="86"/>
      <c r="AZ33" s="85"/>
      <c r="BA33" s="83"/>
      <c r="BB33" s="86"/>
      <c r="BC33" s="76"/>
      <c r="BD33" s="83"/>
      <c r="BE33" s="83"/>
      <c r="BF33" s="83"/>
      <c r="BG33" s="80"/>
      <c r="BH33" s="87" t="s">
        <v>101</v>
      </c>
      <c r="BI33" s="88" t="s">
        <v>101</v>
      </c>
      <c r="BJ33" s="89" t="s">
        <v>261</v>
      </c>
      <c r="BK33" s="159" t="s">
        <v>1976</v>
      </c>
      <c r="BL33" s="91" t="s">
        <v>663</v>
      </c>
      <c r="BM33" s="92">
        <v>43809</v>
      </c>
      <c r="BN33" s="93"/>
      <c r="BO33" s="86"/>
    </row>
    <row r="34" spans="2:67" ht="38.25" customHeight="1">
      <c r="B34" s="54">
        <v>33</v>
      </c>
      <c r="C34" s="55">
        <f t="shared" si="3"/>
        <v>27</v>
      </c>
      <c r="D34" s="56" t="s">
        <v>78</v>
      </c>
      <c r="E34" s="58">
        <v>2016</v>
      </c>
      <c r="F34" s="58" t="s">
        <v>1015</v>
      </c>
      <c r="G34" s="59"/>
      <c r="H34" s="60" t="str">
        <f t="shared" si="0"/>
        <v>Gestión Análisis y mejora continua</v>
      </c>
      <c r="I34" s="94">
        <v>3</v>
      </c>
      <c r="J34" s="61">
        <v>33</v>
      </c>
      <c r="K34" s="64" t="s">
        <v>1977</v>
      </c>
      <c r="L34" s="63" t="s">
        <v>81</v>
      </c>
      <c r="M34" s="64" t="s">
        <v>1978</v>
      </c>
      <c r="N34" s="64" t="s">
        <v>1979</v>
      </c>
      <c r="O34" s="64" t="s">
        <v>1980</v>
      </c>
      <c r="P34" s="65" t="s">
        <v>85</v>
      </c>
      <c r="Q34" s="64" t="s">
        <v>1981</v>
      </c>
      <c r="R34" s="66"/>
      <c r="S34" s="58">
        <v>2</v>
      </c>
      <c r="T34" s="58" t="s">
        <v>373</v>
      </c>
      <c r="U34" s="68" t="s">
        <v>614</v>
      </c>
      <c r="V34" s="58" t="s">
        <v>1982</v>
      </c>
      <c r="W34" s="69">
        <v>42756</v>
      </c>
      <c r="X34" s="69">
        <v>42916</v>
      </c>
      <c r="Y34" s="65"/>
      <c r="Z34" s="57"/>
      <c r="AA34" s="70">
        <f t="shared" si="1"/>
        <v>42916</v>
      </c>
      <c r="AB34" s="71">
        <v>43646</v>
      </c>
      <c r="AC34" s="64" t="s">
        <v>1983</v>
      </c>
      <c r="AD34" s="72">
        <v>2</v>
      </c>
      <c r="AE34" s="71">
        <v>43664</v>
      </c>
      <c r="AF34" s="64" t="s">
        <v>1025</v>
      </c>
      <c r="AG34" s="58" t="s">
        <v>221</v>
      </c>
      <c r="AH34" s="73">
        <f t="shared" si="2"/>
        <v>1</v>
      </c>
      <c r="AI34" s="72" t="s">
        <v>100</v>
      </c>
      <c r="AJ34" s="71">
        <v>43799</v>
      </c>
      <c r="AK34" s="106" t="s">
        <v>366</v>
      </c>
      <c r="AL34" s="301">
        <v>0.02</v>
      </c>
      <c r="AM34" s="76">
        <v>43810</v>
      </c>
      <c r="AN34" s="106" t="s">
        <v>1984</v>
      </c>
      <c r="AO34" s="81" t="s">
        <v>96</v>
      </c>
      <c r="AP34" s="79">
        <v>0.5</v>
      </c>
      <c r="AQ34" s="187" t="s">
        <v>100</v>
      </c>
      <c r="AR34" s="85"/>
      <c r="AS34" s="83"/>
      <c r="AT34" s="86"/>
      <c r="AU34" s="85"/>
      <c r="AV34" s="83"/>
      <c r="AW34" s="83"/>
      <c r="AX34" s="83"/>
      <c r="AY34" s="86"/>
      <c r="AZ34" s="85"/>
      <c r="BA34" s="83"/>
      <c r="BB34" s="86"/>
      <c r="BC34" s="76"/>
      <c r="BD34" s="83"/>
      <c r="BE34" s="83"/>
      <c r="BF34" s="83"/>
      <c r="BG34" s="80"/>
      <c r="BH34" s="87" t="s">
        <v>101</v>
      </c>
      <c r="BI34" s="88" t="s">
        <v>101</v>
      </c>
      <c r="BJ34" s="89" t="s">
        <v>261</v>
      </c>
      <c r="BK34" s="159" t="s">
        <v>1985</v>
      </c>
      <c r="BL34" s="91" t="s">
        <v>96</v>
      </c>
      <c r="BM34" s="92">
        <v>43810</v>
      </c>
      <c r="BN34" s="93" t="s">
        <v>102</v>
      </c>
      <c r="BO34" s="276" t="s">
        <v>1986</v>
      </c>
    </row>
    <row r="35" spans="2:67" ht="38.25" customHeight="1">
      <c r="B35" s="61">
        <v>0</v>
      </c>
      <c r="C35" s="55">
        <f t="shared" si="3"/>
        <v>28</v>
      </c>
      <c r="D35" s="56" t="s">
        <v>78</v>
      </c>
      <c r="E35" s="58">
        <v>2016</v>
      </c>
      <c r="F35" s="58" t="s">
        <v>1015</v>
      </c>
      <c r="G35" s="59"/>
      <c r="H35" s="60" t="str">
        <f t="shared" si="0"/>
        <v>Gestión Análisis y mejora continua</v>
      </c>
      <c r="I35" s="94"/>
      <c r="J35" s="61">
        <v>33</v>
      </c>
      <c r="K35" s="64" t="s">
        <v>1977</v>
      </c>
      <c r="L35" s="63" t="s">
        <v>81</v>
      </c>
      <c r="M35" s="64" t="s">
        <v>825</v>
      </c>
      <c r="N35" s="246" t="s">
        <v>108</v>
      </c>
      <c r="O35" s="64" t="s">
        <v>1980</v>
      </c>
      <c r="P35" s="65" t="s">
        <v>288</v>
      </c>
      <c r="Q35" s="189" t="s">
        <v>1987</v>
      </c>
      <c r="R35" s="66"/>
      <c r="S35" s="73">
        <v>1</v>
      </c>
      <c r="T35" s="58" t="s">
        <v>1988</v>
      </c>
      <c r="U35" s="68" t="s">
        <v>614</v>
      </c>
      <c r="V35" s="58" t="s">
        <v>1989</v>
      </c>
      <c r="W35" s="69">
        <v>42439</v>
      </c>
      <c r="X35" s="69">
        <v>43311</v>
      </c>
      <c r="Y35" s="65"/>
      <c r="Z35" s="57"/>
      <c r="AA35" s="70">
        <f t="shared" si="1"/>
        <v>43311</v>
      </c>
      <c r="AB35" s="71">
        <v>43646</v>
      </c>
      <c r="AC35" s="207" t="s">
        <v>1990</v>
      </c>
      <c r="AD35" s="184">
        <v>0.77</v>
      </c>
      <c r="AE35" s="71">
        <v>43664</v>
      </c>
      <c r="AF35" s="64" t="s">
        <v>1990</v>
      </c>
      <c r="AG35" s="58" t="s">
        <v>221</v>
      </c>
      <c r="AH35" s="73">
        <f t="shared" si="2"/>
        <v>0.77</v>
      </c>
      <c r="AI35" s="72" t="s">
        <v>116</v>
      </c>
      <c r="AJ35" s="71">
        <v>43799</v>
      </c>
      <c r="AK35" s="190" t="s">
        <v>1991</v>
      </c>
      <c r="AL35" s="301">
        <v>1</v>
      </c>
      <c r="AM35" s="76">
        <v>43810</v>
      </c>
      <c r="AN35" s="81" t="s">
        <v>1992</v>
      </c>
      <c r="AO35" s="81" t="s">
        <v>96</v>
      </c>
      <c r="AP35" s="79">
        <v>0.9</v>
      </c>
      <c r="AQ35" s="187" t="s">
        <v>100</v>
      </c>
      <c r="AR35" s="85"/>
      <c r="AS35" s="83"/>
      <c r="AT35" s="86"/>
      <c r="AU35" s="85"/>
      <c r="AV35" s="83"/>
      <c r="AW35" s="83"/>
      <c r="AX35" s="83"/>
      <c r="AY35" s="86"/>
      <c r="AZ35" s="85"/>
      <c r="BA35" s="83"/>
      <c r="BB35" s="86"/>
      <c r="BC35" s="76"/>
      <c r="BD35" s="83"/>
      <c r="BE35" s="83"/>
      <c r="BF35" s="83"/>
      <c r="BG35" s="80"/>
      <c r="BH35" s="87" t="s">
        <v>101</v>
      </c>
      <c r="BI35" s="88" t="s">
        <v>101</v>
      </c>
      <c r="BJ35" s="89" t="s">
        <v>261</v>
      </c>
      <c r="BK35" s="159" t="s">
        <v>1993</v>
      </c>
      <c r="BL35" s="91" t="s">
        <v>96</v>
      </c>
      <c r="BM35" s="92">
        <v>43810</v>
      </c>
      <c r="BN35" s="93" t="s">
        <v>102</v>
      </c>
      <c r="BO35" s="276" t="s">
        <v>1994</v>
      </c>
    </row>
    <row r="36" spans="2:67" ht="38.25" customHeight="1">
      <c r="B36" s="61">
        <v>34</v>
      </c>
      <c r="C36" s="55">
        <f t="shared" si="3"/>
        <v>29</v>
      </c>
      <c r="D36" s="56" t="s">
        <v>78</v>
      </c>
      <c r="E36" s="58">
        <v>2016</v>
      </c>
      <c r="F36" s="58" t="s">
        <v>1015</v>
      </c>
      <c r="G36" s="59"/>
      <c r="H36" s="60" t="str">
        <f t="shared" si="0"/>
        <v>Gestión Análisis y mejora continua</v>
      </c>
      <c r="I36" s="94">
        <v>4</v>
      </c>
      <c r="J36" s="61">
        <v>34</v>
      </c>
      <c r="K36" s="64" t="s">
        <v>1995</v>
      </c>
      <c r="L36" s="63" t="s">
        <v>81</v>
      </c>
      <c r="M36" s="64" t="s">
        <v>1996</v>
      </c>
      <c r="N36" s="64" t="s">
        <v>1997</v>
      </c>
      <c r="O36" s="64" t="s">
        <v>1998</v>
      </c>
      <c r="P36" s="65" t="s">
        <v>85</v>
      </c>
      <c r="Q36" s="189" t="s">
        <v>1981</v>
      </c>
      <c r="R36" s="66"/>
      <c r="S36" s="58">
        <v>2</v>
      </c>
      <c r="T36" s="58" t="s">
        <v>373</v>
      </c>
      <c r="U36" s="68" t="s">
        <v>614</v>
      </c>
      <c r="V36" s="58" t="s">
        <v>1982</v>
      </c>
      <c r="W36" s="69">
        <v>42756</v>
      </c>
      <c r="X36" s="69">
        <v>42916</v>
      </c>
      <c r="Y36" s="65"/>
      <c r="Z36" s="57"/>
      <c r="AA36" s="70">
        <f t="shared" si="1"/>
        <v>42916</v>
      </c>
      <c r="AB36" s="71">
        <v>43646</v>
      </c>
      <c r="AC36" s="64" t="s">
        <v>1025</v>
      </c>
      <c r="AD36" s="72">
        <v>2</v>
      </c>
      <c r="AE36" s="71">
        <v>43664</v>
      </c>
      <c r="AF36" s="64" t="s">
        <v>1025</v>
      </c>
      <c r="AG36" s="58" t="s">
        <v>221</v>
      </c>
      <c r="AH36" s="73">
        <f t="shared" si="2"/>
        <v>1</v>
      </c>
      <c r="AI36" s="72" t="s">
        <v>100</v>
      </c>
      <c r="AJ36" s="71">
        <v>43799</v>
      </c>
      <c r="AK36" s="106" t="s">
        <v>366</v>
      </c>
      <c r="AL36" s="191">
        <v>2</v>
      </c>
      <c r="AM36" s="76">
        <v>43810</v>
      </c>
      <c r="AN36" s="81" t="s">
        <v>1985</v>
      </c>
      <c r="AO36" s="81" t="s">
        <v>96</v>
      </c>
      <c r="AP36" s="79">
        <f t="shared" ref="AP36:AP51" si="7">+AL36/S36</f>
        <v>1</v>
      </c>
      <c r="AQ36" s="187" t="s">
        <v>100</v>
      </c>
      <c r="AR36" s="85"/>
      <c r="AS36" s="83"/>
      <c r="AT36" s="86"/>
      <c r="AU36" s="85"/>
      <c r="AV36" s="83"/>
      <c r="AW36" s="83"/>
      <c r="AX36" s="83"/>
      <c r="AY36" s="86"/>
      <c r="AZ36" s="85"/>
      <c r="BA36" s="83"/>
      <c r="BB36" s="86"/>
      <c r="BC36" s="76"/>
      <c r="BD36" s="83"/>
      <c r="BE36" s="83"/>
      <c r="BF36" s="83"/>
      <c r="BG36" s="80"/>
      <c r="BH36" s="87" t="s">
        <v>101</v>
      </c>
      <c r="BI36" s="88" t="s">
        <v>101</v>
      </c>
      <c r="BJ36" s="89" t="s">
        <v>261</v>
      </c>
      <c r="BK36" s="159" t="s">
        <v>1985</v>
      </c>
      <c r="BL36" s="91" t="s">
        <v>96</v>
      </c>
      <c r="BM36" s="92">
        <v>43810</v>
      </c>
      <c r="BN36" s="93" t="s">
        <v>102</v>
      </c>
      <c r="BO36" s="276" t="s">
        <v>1986</v>
      </c>
    </row>
    <row r="37" spans="2:67" ht="38.25" customHeight="1">
      <c r="B37" s="61">
        <v>0</v>
      </c>
      <c r="C37" s="55">
        <f t="shared" si="3"/>
        <v>30</v>
      </c>
      <c r="D37" s="56" t="s">
        <v>78</v>
      </c>
      <c r="E37" s="58">
        <v>2016</v>
      </c>
      <c r="F37" s="58" t="s">
        <v>1015</v>
      </c>
      <c r="G37" s="59"/>
      <c r="H37" s="60" t="str">
        <f t="shared" si="0"/>
        <v>Gestión Análisis y mejora continua</v>
      </c>
      <c r="I37" s="94"/>
      <c r="J37" s="61">
        <v>34</v>
      </c>
      <c r="K37" s="64" t="s">
        <v>1995</v>
      </c>
      <c r="L37" s="63" t="s">
        <v>81</v>
      </c>
      <c r="M37" s="436" t="s">
        <v>108</v>
      </c>
      <c r="N37" s="246" t="s">
        <v>108</v>
      </c>
      <c r="O37" s="64" t="s">
        <v>1998</v>
      </c>
      <c r="P37" s="65" t="s">
        <v>288</v>
      </c>
      <c r="Q37" s="189" t="s">
        <v>1999</v>
      </c>
      <c r="R37" s="66"/>
      <c r="S37" s="73">
        <v>1</v>
      </c>
      <c r="T37" s="58" t="s">
        <v>2000</v>
      </c>
      <c r="U37" s="68" t="s">
        <v>614</v>
      </c>
      <c r="V37" s="58" t="s">
        <v>1989</v>
      </c>
      <c r="W37" s="69">
        <v>42439</v>
      </c>
      <c r="X37" s="69">
        <v>43311</v>
      </c>
      <c r="Y37" s="65"/>
      <c r="Z37" s="57"/>
      <c r="AA37" s="70">
        <f t="shared" si="1"/>
        <v>43311</v>
      </c>
      <c r="AB37" s="71">
        <v>43646</v>
      </c>
      <c r="AC37" s="64" t="s">
        <v>2001</v>
      </c>
      <c r="AD37" s="184">
        <v>0.94</v>
      </c>
      <c r="AE37" s="71">
        <v>43664</v>
      </c>
      <c r="AF37" s="64" t="s">
        <v>2001</v>
      </c>
      <c r="AG37" s="58" t="s">
        <v>221</v>
      </c>
      <c r="AH37" s="73">
        <f t="shared" si="2"/>
        <v>0.94</v>
      </c>
      <c r="AI37" s="72" t="s">
        <v>116</v>
      </c>
      <c r="AJ37" s="71">
        <v>43799</v>
      </c>
      <c r="AK37" s="190" t="s">
        <v>2002</v>
      </c>
      <c r="AL37" s="301">
        <v>1</v>
      </c>
      <c r="AM37" s="76">
        <v>43810</v>
      </c>
      <c r="AN37" s="81" t="s">
        <v>2003</v>
      </c>
      <c r="AO37" s="81" t="s">
        <v>96</v>
      </c>
      <c r="AP37" s="79">
        <f t="shared" si="7"/>
        <v>1</v>
      </c>
      <c r="AQ37" s="187" t="s">
        <v>100</v>
      </c>
      <c r="AR37" s="85"/>
      <c r="AS37" s="83"/>
      <c r="AT37" s="86"/>
      <c r="AU37" s="85"/>
      <c r="AV37" s="83"/>
      <c r="AW37" s="83"/>
      <c r="AX37" s="83"/>
      <c r="AY37" s="86"/>
      <c r="AZ37" s="85"/>
      <c r="BA37" s="83"/>
      <c r="BB37" s="86"/>
      <c r="BC37" s="76"/>
      <c r="BD37" s="83"/>
      <c r="BE37" s="83"/>
      <c r="BF37" s="83"/>
      <c r="BG37" s="80"/>
      <c r="BH37" s="87" t="s">
        <v>101</v>
      </c>
      <c r="BI37" s="88" t="s">
        <v>101</v>
      </c>
      <c r="BJ37" s="89" t="s">
        <v>261</v>
      </c>
      <c r="BK37" s="159" t="s">
        <v>2004</v>
      </c>
      <c r="BL37" s="91" t="s">
        <v>96</v>
      </c>
      <c r="BM37" s="92">
        <v>43810</v>
      </c>
      <c r="BN37" s="93" t="s">
        <v>102</v>
      </c>
      <c r="BO37" s="276" t="s">
        <v>2005</v>
      </c>
    </row>
    <row r="38" spans="2:67" ht="38.25" customHeight="1">
      <c r="B38" s="61">
        <v>35</v>
      </c>
      <c r="C38" s="55">
        <f t="shared" si="3"/>
        <v>31</v>
      </c>
      <c r="D38" s="56" t="s">
        <v>78</v>
      </c>
      <c r="E38" s="58">
        <v>2016</v>
      </c>
      <c r="F38" s="58" t="s">
        <v>1015</v>
      </c>
      <c r="G38" s="59"/>
      <c r="H38" s="60" t="str">
        <f t="shared" si="0"/>
        <v>Gestión Análisis y mejora continua</v>
      </c>
      <c r="I38" s="94">
        <v>5</v>
      </c>
      <c r="J38" s="61">
        <v>35</v>
      </c>
      <c r="K38" s="64" t="s">
        <v>2006</v>
      </c>
      <c r="L38" s="63" t="s">
        <v>81</v>
      </c>
      <c r="M38" s="64" t="s">
        <v>2007</v>
      </c>
      <c r="N38" s="64" t="s">
        <v>2008</v>
      </c>
      <c r="O38" s="64" t="s">
        <v>2009</v>
      </c>
      <c r="P38" s="65" t="s">
        <v>85</v>
      </c>
      <c r="Q38" s="189" t="s">
        <v>2010</v>
      </c>
      <c r="R38" s="66"/>
      <c r="S38" s="58">
        <v>1</v>
      </c>
      <c r="T38" s="58" t="s">
        <v>1603</v>
      </c>
      <c r="U38" s="68" t="s">
        <v>614</v>
      </c>
      <c r="V38" s="58" t="s">
        <v>2011</v>
      </c>
      <c r="W38" s="69">
        <v>43009</v>
      </c>
      <c r="X38" s="69">
        <v>43311</v>
      </c>
      <c r="Y38" s="65"/>
      <c r="Z38" s="57"/>
      <c r="AA38" s="70">
        <f t="shared" si="1"/>
        <v>43311</v>
      </c>
      <c r="AB38" s="71">
        <v>43646</v>
      </c>
      <c r="AC38" s="64" t="s">
        <v>2012</v>
      </c>
      <c r="AD38" s="72">
        <v>1</v>
      </c>
      <c r="AE38" s="71">
        <v>43664</v>
      </c>
      <c r="AF38" s="64" t="s">
        <v>2013</v>
      </c>
      <c r="AG38" s="58" t="s">
        <v>221</v>
      </c>
      <c r="AH38" s="73">
        <f t="shared" si="2"/>
        <v>1</v>
      </c>
      <c r="AI38" s="72" t="s">
        <v>100</v>
      </c>
      <c r="AJ38" s="71">
        <v>43799</v>
      </c>
      <c r="AK38" s="106" t="s">
        <v>366</v>
      </c>
      <c r="AL38" s="191">
        <v>1</v>
      </c>
      <c r="AM38" s="76">
        <v>43810</v>
      </c>
      <c r="AN38" s="81" t="s">
        <v>2014</v>
      </c>
      <c r="AO38" s="81" t="s">
        <v>96</v>
      </c>
      <c r="AP38" s="79">
        <f t="shared" si="7"/>
        <v>1</v>
      </c>
      <c r="AQ38" s="187" t="s">
        <v>100</v>
      </c>
      <c r="AR38" s="85"/>
      <c r="AS38" s="83"/>
      <c r="AT38" s="86"/>
      <c r="AU38" s="85"/>
      <c r="AV38" s="83"/>
      <c r="AW38" s="83"/>
      <c r="AX38" s="83"/>
      <c r="AY38" s="86"/>
      <c r="AZ38" s="85"/>
      <c r="BA38" s="83"/>
      <c r="BB38" s="86"/>
      <c r="BC38" s="76"/>
      <c r="BD38" s="83"/>
      <c r="BE38" s="83"/>
      <c r="BF38" s="83"/>
      <c r="BG38" s="80"/>
      <c r="BH38" s="87" t="s">
        <v>101</v>
      </c>
      <c r="BI38" s="88" t="s">
        <v>101</v>
      </c>
      <c r="BJ38" s="89" t="s">
        <v>261</v>
      </c>
      <c r="BK38" s="159" t="s">
        <v>2015</v>
      </c>
      <c r="BL38" s="91" t="s">
        <v>96</v>
      </c>
      <c r="BM38" s="92">
        <v>43810</v>
      </c>
      <c r="BN38" s="93"/>
      <c r="BO38" s="276" t="s">
        <v>2015</v>
      </c>
    </row>
    <row r="39" spans="2:67" ht="38.25" customHeight="1">
      <c r="B39" s="61">
        <v>0</v>
      </c>
      <c r="C39" s="55">
        <f t="shared" si="3"/>
        <v>32</v>
      </c>
      <c r="D39" s="56" t="s">
        <v>78</v>
      </c>
      <c r="E39" s="58">
        <v>2016</v>
      </c>
      <c r="F39" s="58" t="s">
        <v>1015</v>
      </c>
      <c r="G39" s="59"/>
      <c r="H39" s="60" t="str">
        <f t="shared" si="0"/>
        <v>Gestión Análisis y mejora continua</v>
      </c>
      <c r="I39" s="94"/>
      <c r="J39" s="61">
        <v>35</v>
      </c>
      <c r="K39" s="64" t="s">
        <v>2006</v>
      </c>
      <c r="L39" s="63" t="s">
        <v>81</v>
      </c>
      <c r="M39" s="436" t="s">
        <v>108</v>
      </c>
      <c r="N39" s="246" t="s">
        <v>108</v>
      </c>
      <c r="O39" s="64" t="s">
        <v>2009</v>
      </c>
      <c r="P39" s="65" t="s">
        <v>288</v>
      </c>
      <c r="Q39" s="189" t="s">
        <v>2016</v>
      </c>
      <c r="R39" s="66"/>
      <c r="S39" s="73">
        <v>1</v>
      </c>
      <c r="T39" s="58" t="s">
        <v>2017</v>
      </c>
      <c r="U39" s="68" t="s">
        <v>614</v>
      </c>
      <c r="V39" s="58" t="s">
        <v>1989</v>
      </c>
      <c r="W39" s="69">
        <v>42439</v>
      </c>
      <c r="X39" s="69">
        <v>43311</v>
      </c>
      <c r="Y39" s="65"/>
      <c r="Z39" s="57"/>
      <c r="AA39" s="70">
        <f t="shared" si="1"/>
        <v>43311</v>
      </c>
      <c r="AB39" s="71">
        <v>43646</v>
      </c>
      <c r="AC39" s="64" t="s">
        <v>2018</v>
      </c>
      <c r="AD39" s="184">
        <v>1</v>
      </c>
      <c r="AE39" s="71">
        <v>43664</v>
      </c>
      <c r="AF39" s="64" t="s">
        <v>2013</v>
      </c>
      <c r="AG39" s="58" t="s">
        <v>221</v>
      </c>
      <c r="AH39" s="73">
        <f t="shared" si="2"/>
        <v>1</v>
      </c>
      <c r="AI39" s="72" t="s">
        <v>100</v>
      </c>
      <c r="AJ39" s="71">
        <v>43799</v>
      </c>
      <c r="AK39" s="106" t="s">
        <v>366</v>
      </c>
      <c r="AL39" s="102">
        <v>1</v>
      </c>
      <c r="AM39" s="76">
        <v>43810</v>
      </c>
      <c r="AN39" s="81" t="s">
        <v>2019</v>
      </c>
      <c r="AO39" s="81" t="s">
        <v>96</v>
      </c>
      <c r="AP39" s="79">
        <f t="shared" si="7"/>
        <v>1</v>
      </c>
      <c r="AQ39" s="187" t="s">
        <v>100</v>
      </c>
      <c r="AR39" s="85"/>
      <c r="AS39" s="83"/>
      <c r="AT39" s="86"/>
      <c r="AU39" s="85"/>
      <c r="AV39" s="83"/>
      <c r="AW39" s="83"/>
      <c r="AX39" s="83"/>
      <c r="AY39" s="86"/>
      <c r="AZ39" s="85"/>
      <c r="BA39" s="83"/>
      <c r="BB39" s="86"/>
      <c r="BC39" s="76"/>
      <c r="BD39" s="83"/>
      <c r="BE39" s="83"/>
      <c r="BF39" s="83"/>
      <c r="BG39" s="80"/>
      <c r="BH39" s="87" t="s">
        <v>101</v>
      </c>
      <c r="BI39" s="88" t="s">
        <v>101</v>
      </c>
      <c r="BJ39" s="89" t="s">
        <v>261</v>
      </c>
      <c r="BK39" s="159" t="s">
        <v>2015</v>
      </c>
      <c r="BL39" s="91" t="s">
        <v>96</v>
      </c>
      <c r="BM39" s="92">
        <v>43810</v>
      </c>
      <c r="BN39" s="93" t="s">
        <v>102</v>
      </c>
      <c r="BO39" s="276" t="s">
        <v>2015</v>
      </c>
    </row>
    <row r="40" spans="2:67" ht="38.25" customHeight="1">
      <c r="B40" s="61">
        <v>36</v>
      </c>
      <c r="C40" s="55">
        <f t="shared" si="3"/>
        <v>33</v>
      </c>
      <c r="D40" s="56" t="s">
        <v>78</v>
      </c>
      <c r="E40" s="58">
        <v>2016</v>
      </c>
      <c r="F40" s="58" t="s">
        <v>1015</v>
      </c>
      <c r="G40" s="59"/>
      <c r="H40" s="60" t="str">
        <f t="shared" si="0"/>
        <v>Gestión documental</v>
      </c>
      <c r="I40" s="94">
        <v>6</v>
      </c>
      <c r="J40" s="61">
        <v>36</v>
      </c>
      <c r="K40" s="64" t="s">
        <v>2020</v>
      </c>
      <c r="L40" s="63" t="s">
        <v>81</v>
      </c>
      <c r="M40" s="64" t="s">
        <v>2021</v>
      </c>
      <c r="N40" s="64" t="s">
        <v>2022</v>
      </c>
      <c r="O40" s="64" t="s">
        <v>2023</v>
      </c>
      <c r="P40" s="65" t="s">
        <v>85</v>
      </c>
      <c r="Q40" s="189" t="s">
        <v>2024</v>
      </c>
      <c r="R40" s="66"/>
      <c r="S40" s="58">
        <v>19</v>
      </c>
      <c r="T40" s="58" t="s">
        <v>2025</v>
      </c>
      <c r="U40" s="68" t="s">
        <v>1673</v>
      </c>
      <c r="V40" s="103" t="s">
        <v>1681</v>
      </c>
      <c r="W40" s="69">
        <v>42437</v>
      </c>
      <c r="X40" s="69">
        <v>43311</v>
      </c>
      <c r="Y40" s="65"/>
      <c r="Z40" s="57"/>
      <c r="AA40" s="70">
        <f t="shared" si="1"/>
        <v>43311</v>
      </c>
      <c r="AB40" s="71">
        <v>43646</v>
      </c>
      <c r="AC40" s="64" t="s">
        <v>2026</v>
      </c>
      <c r="AD40" s="72">
        <v>17</v>
      </c>
      <c r="AE40" s="71">
        <v>43664</v>
      </c>
      <c r="AF40" s="64" t="s">
        <v>2027</v>
      </c>
      <c r="AG40" s="58" t="s">
        <v>221</v>
      </c>
      <c r="AH40" s="73">
        <f t="shared" si="2"/>
        <v>0.89473684210526316</v>
      </c>
      <c r="AI40" s="72" t="s">
        <v>116</v>
      </c>
      <c r="AJ40" s="71">
        <v>43799</v>
      </c>
      <c r="AK40" s="442" t="s">
        <v>2028</v>
      </c>
      <c r="AL40" s="191">
        <v>19</v>
      </c>
      <c r="AM40" s="76">
        <v>43810</v>
      </c>
      <c r="AN40" s="81" t="s">
        <v>2029</v>
      </c>
      <c r="AO40" s="81" t="s">
        <v>96</v>
      </c>
      <c r="AP40" s="79">
        <f t="shared" si="7"/>
        <v>1</v>
      </c>
      <c r="AQ40" s="187" t="s">
        <v>100</v>
      </c>
      <c r="AR40" s="85"/>
      <c r="AS40" s="83"/>
      <c r="AT40" s="86"/>
      <c r="AU40" s="85"/>
      <c r="AV40" s="83"/>
      <c r="AW40" s="83"/>
      <c r="AX40" s="83"/>
      <c r="AY40" s="86"/>
      <c r="AZ40" s="85"/>
      <c r="BA40" s="83"/>
      <c r="BB40" s="86"/>
      <c r="BC40" s="76"/>
      <c r="BD40" s="83"/>
      <c r="BE40" s="83"/>
      <c r="BF40" s="83"/>
      <c r="BG40" s="80"/>
      <c r="BH40" s="87" t="s">
        <v>101</v>
      </c>
      <c r="BI40" s="88" t="s">
        <v>101</v>
      </c>
      <c r="BJ40" s="89" t="s">
        <v>261</v>
      </c>
      <c r="BK40" s="159" t="s">
        <v>2030</v>
      </c>
      <c r="BL40" s="91"/>
      <c r="BM40" s="92"/>
      <c r="BN40" s="93"/>
      <c r="BO40" s="276" t="s">
        <v>2030</v>
      </c>
    </row>
    <row r="41" spans="2:67" ht="38.25" customHeight="1">
      <c r="B41" s="61">
        <v>37</v>
      </c>
      <c r="C41" s="55">
        <f t="shared" si="3"/>
        <v>34</v>
      </c>
      <c r="D41" s="56" t="s">
        <v>78</v>
      </c>
      <c r="E41" s="58">
        <v>2016</v>
      </c>
      <c r="F41" s="58" t="s">
        <v>1015</v>
      </c>
      <c r="G41" s="59"/>
      <c r="H41" s="60" t="str">
        <f t="shared" si="0"/>
        <v>Gestión documental</v>
      </c>
      <c r="I41" s="94">
        <v>7</v>
      </c>
      <c r="J41" s="61">
        <v>37</v>
      </c>
      <c r="K41" s="64" t="s">
        <v>2031</v>
      </c>
      <c r="L41" s="63" t="s">
        <v>81</v>
      </c>
      <c r="M41" s="64" t="s">
        <v>2032</v>
      </c>
      <c r="N41" s="64" t="s">
        <v>2033</v>
      </c>
      <c r="O41" s="64" t="s">
        <v>2034</v>
      </c>
      <c r="P41" s="65" t="s">
        <v>85</v>
      </c>
      <c r="Q41" s="189" t="s">
        <v>2035</v>
      </c>
      <c r="R41" s="66"/>
      <c r="S41" s="58">
        <v>1</v>
      </c>
      <c r="T41" s="58" t="s">
        <v>2036</v>
      </c>
      <c r="U41" s="68" t="s">
        <v>1673</v>
      </c>
      <c r="V41" s="103" t="s">
        <v>1681</v>
      </c>
      <c r="W41" s="69">
        <v>42437</v>
      </c>
      <c r="X41" s="69">
        <v>43250</v>
      </c>
      <c r="Y41" s="65"/>
      <c r="Z41" s="57"/>
      <c r="AA41" s="70">
        <f t="shared" si="1"/>
        <v>43250</v>
      </c>
      <c r="AB41" s="71">
        <v>43646</v>
      </c>
      <c r="AC41" s="64" t="s">
        <v>2037</v>
      </c>
      <c r="AD41" s="72">
        <v>1</v>
      </c>
      <c r="AE41" s="71">
        <v>43664</v>
      </c>
      <c r="AF41" s="64" t="s">
        <v>2038</v>
      </c>
      <c r="AG41" s="58" t="s">
        <v>221</v>
      </c>
      <c r="AH41" s="73">
        <f t="shared" si="2"/>
        <v>1</v>
      </c>
      <c r="AI41" s="72" t="s">
        <v>100</v>
      </c>
      <c r="AJ41" s="71">
        <v>43799</v>
      </c>
      <c r="AK41" s="106" t="s">
        <v>366</v>
      </c>
      <c r="AL41" s="191">
        <v>1</v>
      </c>
      <c r="AM41" s="76">
        <v>43810</v>
      </c>
      <c r="AN41" s="81" t="s">
        <v>2039</v>
      </c>
      <c r="AO41" s="81" t="s">
        <v>96</v>
      </c>
      <c r="AP41" s="79">
        <f t="shared" si="7"/>
        <v>1</v>
      </c>
      <c r="AQ41" s="187" t="s">
        <v>100</v>
      </c>
      <c r="AR41" s="85"/>
      <c r="AS41" s="83"/>
      <c r="AT41" s="86"/>
      <c r="AU41" s="85"/>
      <c r="AV41" s="83"/>
      <c r="AW41" s="83"/>
      <c r="AX41" s="83"/>
      <c r="AY41" s="86"/>
      <c r="AZ41" s="85"/>
      <c r="BA41" s="83"/>
      <c r="BB41" s="86"/>
      <c r="BC41" s="76"/>
      <c r="BD41" s="83"/>
      <c r="BE41" s="83"/>
      <c r="BF41" s="83"/>
      <c r="BG41" s="80"/>
      <c r="BH41" s="87" t="s">
        <v>101</v>
      </c>
      <c r="BI41" s="88" t="s">
        <v>101</v>
      </c>
      <c r="BJ41" s="89" t="s">
        <v>261</v>
      </c>
      <c r="BK41" s="159" t="s">
        <v>2040</v>
      </c>
      <c r="BL41" s="91" t="s">
        <v>96</v>
      </c>
      <c r="BM41" s="92">
        <v>43810</v>
      </c>
      <c r="BN41" s="93" t="s">
        <v>102</v>
      </c>
      <c r="BO41" s="435" t="s">
        <v>2040</v>
      </c>
    </row>
    <row r="42" spans="2:67" ht="153.94999999999999" customHeight="1">
      <c r="B42" s="61">
        <v>41</v>
      </c>
      <c r="C42" s="55">
        <f t="shared" si="3"/>
        <v>35</v>
      </c>
      <c r="D42" s="56" t="s">
        <v>78</v>
      </c>
      <c r="E42" s="58">
        <v>2016</v>
      </c>
      <c r="F42" s="58" t="s">
        <v>1015</v>
      </c>
      <c r="G42" s="59"/>
      <c r="H42" s="60" t="str">
        <f t="shared" si="0"/>
        <v>Gestión de tecnología informática</v>
      </c>
      <c r="I42" s="94">
        <v>11</v>
      </c>
      <c r="J42" s="61">
        <v>41</v>
      </c>
      <c r="K42" s="64" t="s">
        <v>2041</v>
      </c>
      <c r="L42" s="63" t="s">
        <v>81</v>
      </c>
      <c r="M42" s="64" t="s">
        <v>2042</v>
      </c>
      <c r="N42" s="64" t="s">
        <v>2043</v>
      </c>
      <c r="O42" s="64" t="s">
        <v>2044</v>
      </c>
      <c r="P42" s="65" t="s">
        <v>85</v>
      </c>
      <c r="Q42" s="189" t="s">
        <v>1131</v>
      </c>
      <c r="R42" s="66"/>
      <c r="S42" s="58">
        <v>1</v>
      </c>
      <c r="T42" s="269" t="s">
        <v>1132</v>
      </c>
      <c r="U42" s="68" t="s">
        <v>1133</v>
      </c>
      <c r="V42" s="57" t="s">
        <v>1134</v>
      </c>
      <c r="W42" s="69">
        <v>42599</v>
      </c>
      <c r="X42" s="69">
        <v>43311</v>
      </c>
      <c r="Y42" s="65"/>
      <c r="Z42" s="57"/>
      <c r="AA42" s="70">
        <f t="shared" si="1"/>
        <v>43311</v>
      </c>
      <c r="AB42" s="71">
        <v>43646</v>
      </c>
      <c r="AC42" s="64"/>
      <c r="AD42" s="72">
        <v>0</v>
      </c>
      <c r="AE42" s="71">
        <v>43664</v>
      </c>
      <c r="AF42" s="64"/>
      <c r="AG42" s="58" t="s">
        <v>221</v>
      </c>
      <c r="AH42" s="73">
        <f t="shared" si="2"/>
        <v>0</v>
      </c>
      <c r="AI42" s="72" t="s">
        <v>116</v>
      </c>
      <c r="AJ42" s="71">
        <v>43799</v>
      </c>
      <c r="AK42" s="190" t="s">
        <v>2045</v>
      </c>
      <c r="AL42" s="191">
        <v>1</v>
      </c>
      <c r="AM42" s="76">
        <v>43810</v>
      </c>
      <c r="AN42" s="81" t="s">
        <v>2046</v>
      </c>
      <c r="AO42" s="83" t="s">
        <v>96</v>
      </c>
      <c r="AP42" s="234">
        <f t="shared" si="7"/>
        <v>1</v>
      </c>
      <c r="AQ42" s="187" t="s">
        <v>100</v>
      </c>
      <c r="AR42" s="85"/>
      <c r="AS42" s="83"/>
      <c r="AT42" s="86"/>
      <c r="AU42" s="85"/>
      <c r="AV42" s="83"/>
      <c r="AW42" s="83"/>
      <c r="AX42" s="83"/>
      <c r="AY42" s="86"/>
      <c r="AZ42" s="85"/>
      <c r="BA42" s="83"/>
      <c r="BB42" s="86"/>
      <c r="BC42" s="76"/>
      <c r="BD42" s="83"/>
      <c r="BE42" s="83"/>
      <c r="BF42" s="83"/>
      <c r="BG42" s="80"/>
      <c r="BH42" s="87" t="s">
        <v>101</v>
      </c>
      <c r="BI42" s="88" t="s">
        <v>101</v>
      </c>
      <c r="BJ42" s="89" t="s">
        <v>261</v>
      </c>
      <c r="BK42" s="159" t="s">
        <v>2047</v>
      </c>
      <c r="BL42" s="91" t="s">
        <v>96</v>
      </c>
      <c r="BM42" s="92">
        <v>43810</v>
      </c>
      <c r="BN42" s="93" t="s">
        <v>102</v>
      </c>
      <c r="BO42" s="276" t="s">
        <v>2048</v>
      </c>
    </row>
    <row r="43" spans="2:67" ht="38.25" customHeight="1">
      <c r="B43" s="61">
        <v>45</v>
      </c>
      <c r="C43" s="55">
        <f t="shared" si="3"/>
        <v>36</v>
      </c>
      <c r="D43" s="56" t="s">
        <v>78</v>
      </c>
      <c r="E43" s="58">
        <v>2016</v>
      </c>
      <c r="F43" s="58" t="s">
        <v>1322</v>
      </c>
      <c r="G43" s="59"/>
      <c r="H43" s="60" t="str">
        <f t="shared" si="0"/>
        <v>Gestión del Talento Humano</v>
      </c>
      <c r="I43" s="94">
        <v>3</v>
      </c>
      <c r="J43" s="61">
        <v>45</v>
      </c>
      <c r="K43" s="64" t="s">
        <v>2049</v>
      </c>
      <c r="L43" s="63" t="s">
        <v>81</v>
      </c>
      <c r="M43" s="64" t="s">
        <v>2050</v>
      </c>
      <c r="N43" s="64" t="s">
        <v>2051</v>
      </c>
      <c r="O43" s="64" t="s">
        <v>2052</v>
      </c>
      <c r="P43" s="65" t="s">
        <v>85</v>
      </c>
      <c r="Q43" s="207" t="s">
        <v>2053</v>
      </c>
      <c r="R43" s="66"/>
      <c r="S43" s="58">
        <v>1</v>
      </c>
      <c r="T43" s="58" t="s">
        <v>2054</v>
      </c>
      <c r="U43" s="68" t="s">
        <v>1311</v>
      </c>
      <c r="V43" s="57" t="s">
        <v>1328</v>
      </c>
      <c r="W43" s="69">
        <v>42745</v>
      </c>
      <c r="X43" s="69">
        <v>42931</v>
      </c>
      <c r="Y43" s="65"/>
      <c r="Z43" s="57"/>
      <c r="AA43" s="70">
        <f t="shared" si="1"/>
        <v>42931</v>
      </c>
      <c r="AB43" s="71">
        <v>43646</v>
      </c>
      <c r="AC43" s="64" t="s">
        <v>2055</v>
      </c>
      <c r="AD43" s="72">
        <v>1</v>
      </c>
      <c r="AE43" s="71">
        <v>43665</v>
      </c>
      <c r="AF43" s="64" t="s">
        <v>1350</v>
      </c>
      <c r="AG43" s="58" t="s">
        <v>221</v>
      </c>
      <c r="AH43" s="73">
        <f t="shared" si="2"/>
        <v>1</v>
      </c>
      <c r="AI43" s="72" t="s">
        <v>100</v>
      </c>
      <c r="AJ43" s="71">
        <v>43799</v>
      </c>
      <c r="AK43" s="106" t="s">
        <v>366</v>
      </c>
      <c r="AL43" s="191">
        <v>1</v>
      </c>
      <c r="AM43" s="76">
        <v>43805</v>
      </c>
      <c r="AN43" s="292" t="s">
        <v>1350</v>
      </c>
      <c r="AO43" s="443" t="s">
        <v>221</v>
      </c>
      <c r="AP43" s="444">
        <f t="shared" si="7"/>
        <v>1</v>
      </c>
      <c r="AQ43" s="80" t="s">
        <v>100</v>
      </c>
      <c r="AR43" s="85"/>
      <c r="AS43" s="83"/>
      <c r="AT43" s="86"/>
      <c r="AU43" s="85"/>
      <c r="AV43" s="83"/>
      <c r="AW43" s="83"/>
      <c r="AX43" s="83"/>
      <c r="AY43" s="86"/>
      <c r="AZ43" s="85"/>
      <c r="BA43" s="83"/>
      <c r="BB43" s="86"/>
      <c r="BC43" s="76"/>
      <c r="BD43" s="83"/>
      <c r="BE43" s="83"/>
      <c r="BF43" s="83"/>
      <c r="BG43" s="80"/>
      <c r="BH43" s="87" t="s">
        <v>101</v>
      </c>
      <c r="BI43" s="88" t="s">
        <v>101</v>
      </c>
      <c r="BJ43" s="89" t="s">
        <v>261</v>
      </c>
      <c r="BK43" s="155"/>
      <c r="BL43" s="91"/>
      <c r="BM43" s="92"/>
      <c r="BN43" s="93"/>
      <c r="BO43" s="86"/>
    </row>
    <row r="44" spans="2:67" ht="38.25" customHeight="1">
      <c r="B44" s="61">
        <v>0</v>
      </c>
      <c r="C44" s="55">
        <f t="shared" si="3"/>
        <v>37</v>
      </c>
      <c r="D44" s="56" t="s">
        <v>78</v>
      </c>
      <c r="E44" s="58">
        <v>2016</v>
      </c>
      <c r="F44" s="58" t="s">
        <v>1322</v>
      </c>
      <c r="G44" s="59"/>
      <c r="H44" s="60" t="str">
        <f t="shared" si="0"/>
        <v>Gestión del Talento Humano</v>
      </c>
      <c r="I44" s="94"/>
      <c r="J44" s="61">
        <v>45</v>
      </c>
      <c r="K44" s="64" t="s">
        <v>2049</v>
      </c>
      <c r="L44" s="63" t="s">
        <v>81</v>
      </c>
      <c r="M44" s="436" t="s">
        <v>108</v>
      </c>
      <c r="N44" s="246" t="s">
        <v>108</v>
      </c>
      <c r="O44" s="64" t="s">
        <v>2052</v>
      </c>
      <c r="P44" s="65" t="s">
        <v>288</v>
      </c>
      <c r="Q44" s="207" t="s">
        <v>2056</v>
      </c>
      <c r="R44" s="66"/>
      <c r="S44" s="58">
        <v>1</v>
      </c>
      <c r="T44" s="58" t="s">
        <v>2057</v>
      </c>
      <c r="U44" s="68" t="s">
        <v>1311</v>
      </c>
      <c r="V44" s="57" t="s">
        <v>1328</v>
      </c>
      <c r="W44" s="69">
        <v>42737</v>
      </c>
      <c r="X44" s="69">
        <v>43311</v>
      </c>
      <c r="Y44" s="65"/>
      <c r="Z44" s="57"/>
      <c r="AA44" s="70">
        <f t="shared" si="1"/>
        <v>43311</v>
      </c>
      <c r="AB44" s="71">
        <v>43646</v>
      </c>
      <c r="AC44" s="64" t="s">
        <v>2058</v>
      </c>
      <c r="AD44" s="72">
        <v>1</v>
      </c>
      <c r="AE44" s="71">
        <v>43665</v>
      </c>
      <c r="AF44" s="64" t="s">
        <v>1353</v>
      </c>
      <c r="AG44" s="58" t="s">
        <v>221</v>
      </c>
      <c r="AH44" s="73">
        <f t="shared" si="2"/>
        <v>1</v>
      </c>
      <c r="AI44" s="72" t="s">
        <v>100</v>
      </c>
      <c r="AJ44" s="71">
        <v>43799</v>
      </c>
      <c r="AK44" s="106" t="s">
        <v>366</v>
      </c>
      <c r="AL44" s="191">
        <v>1</v>
      </c>
      <c r="AM44" s="76">
        <v>43805</v>
      </c>
      <c r="AN44" s="147" t="s">
        <v>366</v>
      </c>
      <c r="AO44" s="443" t="s">
        <v>221</v>
      </c>
      <c r="AP44" s="444">
        <f t="shared" si="7"/>
        <v>1</v>
      </c>
      <c r="AQ44" s="80" t="s">
        <v>100</v>
      </c>
      <c r="AR44" s="85"/>
      <c r="AS44" s="83"/>
      <c r="AT44" s="86"/>
      <c r="AU44" s="85"/>
      <c r="AV44" s="83"/>
      <c r="AW44" s="83"/>
      <c r="AX44" s="83"/>
      <c r="AY44" s="86"/>
      <c r="AZ44" s="85"/>
      <c r="BA44" s="83"/>
      <c r="BB44" s="86"/>
      <c r="BC44" s="76"/>
      <c r="BD44" s="83"/>
      <c r="BE44" s="83"/>
      <c r="BF44" s="83"/>
      <c r="BG44" s="80"/>
      <c r="BH44" s="87" t="s">
        <v>101</v>
      </c>
      <c r="BI44" s="88" t="s">
        <v>101</v>
      </c>
      <c r="BJ44" s="89" t="s">
        <v>261</v>
      </c>
      <c r="BK44" s="155"/>
      <c r="BL44" s="91"/>
      <c r="BM44" s="92"/>
      <c r="BN44" s="93"/>
      <c r="BO44" s="86"/>
    </row>
    <row r="45" spans="2:67" ht="38.25" customHeight="1">
      <c r="B45" s="61">
        <v>50</v>
      </c>
      <c r="C45" s="55">
        <f t="shared" si="3"/>
        <v>38</v>
      </c>
      <c r="D45" s="56" t="s">
        <v>78</v>
      </c>
      <c r="E45" s="58">
        <v>2018</v>
      </c>
      <c r="F45" s="58" t="s">
        <v>1322</v>
      </c>
      <c r="G45" s="59"/>
      <c r="H45" s="60" t="str">
        <f t="shared" si="0"/>
        <v>Gestión del Talento Humano</v>
      </c>
      <c r="I45" s="94">
        <v>8</v>
      </c>
      <c r="J45" s="61">
        <v>50</v>
      </c>
      <c r="K45" s="64" t="s">
        <v>2059</v>
      </c>
      <c r="L45" s="63" t="s">
        <v>81</v>
      </c>
      <c r="M45" s="64" t="s">
        <v>2060</v>
      </c>
      <c r="N45" s="64" t="s">
        <v>2061</v>
      </c>
      <c r="O45" s="64" t="s">
        <v>2062</v>
      </c>
      <c r="P45" s="65" t="s">
        <v>85</v>
      </c>
      <c r="Q45" s="207" t="s">
        <v>2063</v>
      </c>
      <c r="R45" s="66"/>
      <c r="S45" s="279">
        <v>1</v>
      </c>
      <c r="T45" s="67" t="s">
        <v>2064</v>
      </c>
      <c r="U45" s="68" t="s">
        <v>1311</v>
      </c>
      <c r="V45" s="246" t="s">
        <v>1368</v>
      </c>
      <c r="W45" s="278">
        <v>43467</v>
      </c>
      <c r="X45" s="278">
        <v>43830</v>
      </c>
      <c r="Y45" s="65"/>
      <c r="Z45" s="57"/>
      <c r="AA45" s="70">
        <f t="shared" si="1"/>
        <v>43830</v>
      </c>
      <c r="AB45" s="71">
        <v>43646</v>
      </c>
      <c r="AC45" s="64" t="s">
        <v>2065</v>
      </c>
      <c r="AD45" s="184">
        <v>1</v>
      </c>
      <c r="AE45" s="71">
        <v>43665</v>
      </c>
      <c r="AF45" s="64" t="s">
        <v>2066</v>
      </c>
      <c r="AG45" s="58" t="s">
        <v>221</v>
      </c>
      <c r="AH45" s="73">
        <f t="shared" si="2"/>
        <v>1</v>
      </c>
      <c r="AI45" s="72" t="s">
        <v>100</v>
      </c>
      <c r="AJ45" s="71">
        <v>43799</v>
      </c>
      <c r="AK45" s="106" t="s">
        <v>366</v>
      </c>
      <c r="AL45" s="102">
        <v>1</v>
      </c>
      <c r="AM45" s="76">
        <v>43809</v>
      </c>
      <c r="AN45" s="64" t="s">
        <v>2067</v>
      </c>
      <c r="AO45" s="93" t="s">
        <v>221</v>
      </c>
      <c r="AP45" s="79">
        <f t="shared" si="7"/>
        <v>1</v>
      </c>
      <c r="AQ45" s="80" t="s">
        <v>100</v>
      </c>
      <c r="AR45" s="85"/>
      <c r="AS45" s="83"/>
      <c r="AT45" s="86"/>
      <c r="AU45" s="85"/>
      <c r="AV45" s="83"/>
      <c r="AW45" s="83"/>
      <c r="AX45" s="83"/>
      <c r="AY45" s="86"/>
      <c r="AZ45" s="85"/>
      <c r="BA45" s="83"/>
      <c r="BB45" s="86"/>
      <c r="BC45" s="76"/>
      <c r="BD45" s="83"/>
      <c r="BE45" s="83"/>
      <c r="BF45" s="83"/>
      <c r="BG45" s="80"/>
      <c r="BH45" s="87" t="s">
        <v>101</v>
      </c>
      <c r="BI45" s="88" t="s">
        <v>101</v>
      </c>
      <c r="BJ45" s="89" t="s">
        <v>261</v>
      </c>
      <c r="BK45" s="159" t="s">
        <v>2068</v>
      </c>
      <c r="BL45" s="91" t="s">
        <v>221</v>
      </c>
      <c r="BM45" s="92">
        <v>43809</v>
      </c>
      <c r="BN45" s="93" t="s">
        <v>102</v>
      </c>
      <c r="BO45" s="276" t="s">
        <v>2069</v>
      </c>
    </row>
    <row r="46" spans="2:67" ht="38.25" customHeight="1">
      <c r="B46" s="61">
        <v>0</v>
      </c>
      <c r="C46" s="55">
        <f t="shared" si="3"/>
        <v>39</v>
      </c>
      <c r="D46" s="56" t="s">
        <v>78</v>
      </c>
      <c r="E46" s="58">
        <v>2018</v>
      </c>
      <c r="F46" s="58" t="s">
        <v>1322</v>
      </c>
      <c r="G46" s="59"/>
      <c r="H46" s="60" t="str">
        <f t="shared" si="0"/>
        <v>Gestión del Talento Humano</v>
      </c>
      <c r="I46" s="94"/>
      <c r="J46" s="61">
        <v>50</v>
      </c>
      <c r="K46" s="64" t="s">
        <v>2059</v>
      </c>
      <c r="L46" s="63" t="s">
        <v>81</v>
      </c>
      <c r="M46" s="64" t="s">
        <v>2060</v>
      </c>
      <c r="N46" s="64" t="s">
        <v>2061</v>
      </c>
      <c r="O46" s="64" t="s">
        <v>2062</v>
      </c>
      <c r="P46" s="65" t="s">
        <v>288</v>
      </c>
      <c r="Q46" s="207" t="s">
        <v>2070</v>
      </c>
      <c r="R46" s="66"/>
      <c r="S46" s="246">
        <v>1</v>
      </c>
      <c r="T46" s="67" t="s">
        <v>2071</v>
      </c>
      <c r="U46" s="68" t="s">
        <v>1311</v>
      </c>
      <c r="V46" s="246" t="s">
        <v>1400</v>
      </c>
      <c r="W46" s="278">
        <v>43466</v>
      </c>
      <c r="X46" s="278">
        <v>43830</v>
      </c>
      <c r="Y46" s="65"/>
      <c r="Z46" s="57"/>
      <c r="AA46" s="70">
        <f t="shared" si="1"/>
        <v>43830</v>
      </c>
      <c r="AB46" s="71">
        <v>43646</v>
      </c>
      <c r="AC46" s="64" t="s">
        <v>1369</v>
      </c>
      <c r="AD46" s="72">
        <v>0</v>
      </c>
      <c r="AE46" s="71">
        <v>43665</v>
      </c>
      <c r="AF46" s="64" t="s">
        <v>2072</v>
      </c>
      <c r="AG46" s="58" t="s">
        <v>221</v>
      </c>
      <c r="AH46" s="73">
        <f t="shared" si="2"/>
        <v>0</v>
      </c>
      <c r="AI46" s="72" t="s">
        <v>139</v>
      </c>
      <c r="AJ46" s="71">
        <v>43799</v>
      </c>
      <c r="AK46" s="205" t="s">
        <v>2073</v>
      </c>
      <c r="AL46" s="191">
        <v>1</v>
      </c>
      <c r="AM46" s="76">
        <v>43809</v>
      </c>
      <c r="AN46" s="106" t="s">
        <v>2074</v>
      </c>
      <c r="AO46" s="93" t="s">
        <v>221</v>
      </c>
      <c r="AP46" s="79">
        <f t="shared" si="7"/>
        <v>1</v>
      </c>
      <c r="AQ46" s="80" t="s">
        <v>100</v>
      </c>
      <c r="AR46" s="85"/>
      <c r="AS46" s="83"/>
      <c r="AT46" s="86"/>
      <c r="AU46" s="85"/>
      <c r="AV46" s="83"/>
      <c r="AW46" s="83"/>
      <c r="AX46" s="83"/>
      <c r="AY46" s="86"/>
      <c r="AZ46" s="85"/>
      <c r="BA46" s="83"/>
      <c r="BB46" s="86"/>
      <c r="BC46" s="76"/>
      <c r="BD46" s="83"/>
      <c r="BE46" s="83"/>
      <c r="BF46" s="83"/>
      <c r="BG46" s="80"/>
      <c r="BH46" s="87" t="s">
        <v>101</v>
      </c>
      <c r="BI46" s="88" t="s">
        <v>101</v>
      </c>
      <c r="BJ46" s="89" t="s">
        <v>261</v>
      </c>
      <c r="BK46" s="146" t="s">
        <v>2075</v>
      </c>
      <c r="BL46" s="91" t="s">
        <v>221</v>
      </c>
      <c r="BM46" s="92">
        <v>43809</v>
      </c>
      <c r="BN46" s="93" t="s">
        <v>102</v>
      </c>
      <c r="BO46" s="276" t="s">
        <v>2069</v>
      </c>
    </row>
    <row r="47" spans="2:67" ht="38.25" customHeight="1">
      <c r="B47" s="61">
        <v>52</v>
      </c>
      <c r="C47" s="55">
        <f t="shared" si="3"/>
        <v>40</v>
      </c>
      <c r="D47" s="56" t="s">
        <v>78</v>
      </c>
      <c r="E47" s="58">
        <v>2018</v>
      </c>
      <c r="F47" s="58" t="s">
        <v>1322</v>
      </c>
      <c r="G47" s="59"/>
      <c r="H47" s="60" t="str">
        <f t="shared" si="0"/>
        <v>Gestión del Talento Humano</v>
      </c>
      <c r="I47" s="94">
        <v>10</v>
      </c>
      <c r="J47" s="61">
        <v>52</v>
      </c>
      <c r="K47" s="64" t="s">
        <v>2076</v>
      </c>
      <c r="L47" s="63" t="s">
        <v>81</v>
      </c>
      <c r="M47" s="64" t="s">
        <v>2077</v>
      </c>
      <c r="N47" s="64" t="s">
        <v>2077</v>
      </c>
      <c r="O47" s="64" t="s">
        <v>2078</v>
      </c>
      <c r="P47" s="65" t="s">
        <v>288</v>
      </c>
      <c r="Q47" s="189" t="s">
        <v>2079</v>
      </c>
      <c r="R47" s="66"/>
      <c r="S47" s="445">
        <v>1</v>
      </c>
      <c r="T47" s="246" t="s">
        <v>2080</v>
      </c>
      <c r="U47" s="68" t="s">
        <v>1311</v>
      </c>
      <c r="V47" s="246" t="s">
        <v>1368</v>
      </c>
      <c r="W47" s="278">
        <v>43467</v>
      </c>
      <c r="X47" s="278">
        <v>43677</v>
      </c>
      <c r="Y47" s="65"/>
      <c r="Z47" s="57"/>
      <c r="AA47" s="70">
        <f t="shared" si="1"/>
        <v>43677</v>
      </c>
      <c r="AB47" s="71">
        <v>43646</v>
      </c>
      <c r="AC47" s="64" t="s">
        <v>2081</v>
      </c>
      <c r="AD47" s="72">
        <v>1</v>
      </c>
      <c r="AE47" s="71">
        <v>43665</v>
      </c>
      <c r="AF47" s="64" t="s">
        <v>2082</v>
      </c>
      <c r="AG47" s="58" t="s">
        <v>221</v>
      </c>
      <c r="AH47" s="73">
        <f t="shared" si="2"/>
        <v>1</v>
      </c>
      <c r="AI47" s="72" t="s">
        <v>100</v>
      </c>
      <c r="AJ47" s="71">
        <v>43799</v>
      </c>
      <c r="AK47" s="106" t="s">
        <v>366</v>
      </c>
      <c r="AL47" s="191">
        <v>1</v>
      </c>
      <c r="AM47" s="76">
        <v>43809</v>
      </c>
      <c r="AN47" s="64" t="s">
        <v>2083</v>
      </c>
      <c r="AO47" s="93" t="s">
        <v>221</v>
      </c>
      <c r="AP47" s="79">
        <f t="shared" si="7"/>
        <v>1</v>
      </c>
      <c r="AQ47" s="80" t="s">
        <v>100</v>
      </c>
      <c r="AR47" s="85"/>
      <c r="AS47" s="83"/>
      <c r="AT47" s="86"/>
      <c r="AU47" s="85"/>
      <c r="AV47" s="83"/>
      <c r="AW47" s="83"/>
      <c r="AX47" s="83"/>
      <c r="AY47" s="86"/>
      <c r="AZ47" s="85"/>
      <c r="BA47" s="83"/>
      <c r="BB47" s="86"/>
      <c r="BC47" s="76"/>
      <c r="BD47" s="83"/>
      <c r="BE47" s="83"/>
      <c r="BF47" s="83"/>
      <c r="BG47" s="80"/>
      <c r="BH47" s="87"/>
      <c r="BI47" s="88"/>
      <c r="BJ47" s="89" t="s">
        <v>261</v>
      </c>
      <c r="BK47" s="159" t="s">
        <v>2084</v>
      </c>
      <c r="BL47" s="91"/>
      <c r="BM47" s="92"/>
      <c r="BN47" s="93"/>
      <c r="BO47" s="86"/>
    </row>
    <row r="48" spans="2:67" ht="38.25" customHeight="1">
      <c r="B48" s="61">
        <v>0</v>
      </c>
      <c r="C48" s="55">
        <f t="shared" si="3"/>
        <v>41</v>
      </c>
      <c r="D48" s="56" t="s">
        <v>78</v>
      </c>
      <c r="E48" s="58">
        <v>2018</v>
      </c>
      <c r="F48" s="58" t="s">
        <v>1322</v>
      </c>
      <c r="G48" s="59"/>
      <c r="H48" s="60" t="str">
        <f t="shared" si="0"/>
        <v>Gestión del Talento Humano</v>
      </c>
      <c r="I48" s="94"/>
      <c r="J48" s="61">
        <v>52</v>
      </c>
      <c r="K48" s="64" t="s">
        <v>2076</v>
      </c>
      <c r="L48" s="63" t="s">
        <v>81</v>
      </c>
      <c r="M48" s="64" t="s">
        <v>2077</v>
      </c>
      <c r="N48" s="64" t="s">
        <v>2077</v>
      </c>
      <c r="O48" s="64" t="s">
        <v>2078</v>
      </c>
      <c r="P48" s="65" t="s">
        <v>85</v>
      </c>
      <c r="Q48" s="189" t="s">
        <v>2085</v>
      </c>
      <c r="R48" s="66"/>
      <c r="S48" s="279">
        <v>1</v>
      </c>
      <c r="T48" s="246" t="s">
        <v>2086</v>
      </c>
      <c r="U48" s="68" t="s">
        <v>1311</v>
      </c>
      <c r="V48" s="246" t="s">
        <v>1400</v>
      </c>
      <c r="W48" s="278">
        <v>43467</v>
      </c>
      <c r="X48" s="278">
        <v>43738</v>
      </c>
      <c r="Y48" s="65"/>
      <c r="Z48" s="57"/>
      <c r="AA48" s="70">
        <f t="shared" si="1"/>
        <v>43738</v>
      </c>
      <c r="AB48" s="71">
        <v>43646</v>
      </c>
      <c r="AC48" s="64" t="s">
        <v>2087</v>
      </c>
      <c r="AD48" s="72">
        <v>0</v>
      </c>
      <c r="AE48" s="71">
        <v>43665</v>
      </c>
      <c r="AF48" s="64" t="s">
        <v>2072</v>
      </c>
      <c r="AG48" s="58" t="s">
        <v>221</v>
      </c>
      <c r="AH48" s="73">
        <f t="shared" si="2"/>
        <v>0</v>
      </c>
      <c r="AI48" s="72" t="s">
        <v>139</v>
      </c>
      <c r="AJ48" s="71">
        <v>43799</v>
      </c>
      <c r="AK48" s="205" t="s">
        <v>2088</v>
      </c>
      <c r="AL48" s="102">
        <v>0</v>
      </c>
      <c r="AM48" s="76">
        <v>43809</v>
      </c>
      <c r="AN48" s="446" t="s">
        <v>2089</v>
      </c>
      <c r="AO48" s="447" t="s">
        <v>221</v>
      </c>
      <c r="AP48" s="444">
        <v>1</v>
      </c>
      <c r="AQ48" s="80" t="s">
        <v>100</v>
      </c>
      <c r="AR48" s="85"/>
      <c r="AS48" s="83"/>
      <c r="AT48" s="86"/>
      <c r="AU48" s="85"/>
      <c r="AV48" s="83"/>
      <c r="AW48" s="83"/>
      <c r="AX48" s="83"/>
      <c r="AY48" s="86"/>
      <c r="AZ48" s="85"/>
      <c r="BA48" s="83"/>
      <c r="BB48" s="86"/>
      <c r="BC48" s="76"/>
      <c r="BD48" s="83"/>
      <c r="BE48" s="83"/>
      <c r="BF48" s="83"/>
      <c r="BG48" s="80"/>
      <c r="BH48" s="87"/>
      <c r="BI48" s="88"/>
      <c r="BJ48" s="89" t="s">
        <v>261</v>
      </c>
      <c r="BK48" s="159" t="s">
        <v>2090</v>
      </c>
      <c r="BL48" s="91"/>
      <c r="BM48" s="92"/>
      <c r="BN48" s="93"/>
      <c r="BO48" s="86"/>
    </row>
    <row r="49" spans="2:67" ht="38.25" customHeight="1">
      <c r="B49" s="61">
        <v>53</v>
      </c>
      <c r="C49" s="55">
        <f t="shared" si="3"/>
        <v>42</v>
      </c>
      <c r="D49" s="56" t="s">
        <v>78</v>
      </c>
      <c r="E49" s="58">
        <v>2018</v>
      </c>
      <c r="F49" s="58" t="s">
        <v>1322</v>
      </c>
      <c r="G49" s="59"/>
      <c r="H49" s="60" t="str">
        <f t="shared" si="0"/>
        <v>Gestión del Talento Humano</v>
      </c>
      <c r="I49" s="94">
        <v>11</v>
      </c>
      <c r="J49" s="61">
        <v>53</v>
      </c>
      <c r="K49" s="64" t="s">
        <v>2091</v>
      </c>
      <c r="L49" s="63" t="s">
        <v>81</v>
      </c>
      <c r="M49" s="64" t="s">
        <v>2092</v>
      </c>
      <c r="N49" s="64" t="s">
        <v>2092</v>
      </c>
      <c r="O49" s="64" t="s">
        <v>2093</v>
      </c>
      <c r="P49" s="65" t="s">
        <v>85</v>
      </c>
      <c r="Q49" s="189" t="s">
        <v>2094</v>
      </c>
      <c r="R49" s="66"/>
      <c r="S49" s="279">
        <v>1</v>
      </c>
      <c r="T49" s="246" t="s">
        <v>2095</v>
      </c>
      <c r="U49" s="68" t="s">
        <v>1311</v>
      </c>
      <c r="V49" s="246" t="s">
        <v>1368</v>
      </c>
      <c r="W49" s="278">
        <v>43435</v>
      </c>
      <c r="X49" s="278">
        <v>43465</v>
      </c>
      <c r="Y49" s="65"/>
      <c r="Z49" s="57"/>
      <c r="AA49" s="70">
        <f t="shared" si="1"/>
        <v>43465</v>
      </c>
      <c r="AB49" s="71">
        <v>43646</v>
      </c>
      <c r="AC49" s="64" t="s">
        <v>2096</v>
      </c>
      <c r="AD49" s="184">
        <v>1</v>
      </c>
      <c r="AE49" s="71">
        <v>43665</v>
      </c>
      <c r="AF49" s="64" t="s">
        <v>2097</v>
      </c>
      <c r="AG49" s="58" t="s">
        <v>221</v>
      </c>
      <c r="AH49" s="73">
        <f t="shared" si="2"/>
        <v>1</v>
      </c>
      <c r="AI49" s="72" t="s">
        <v>100</v>
      </c>
      <c r="AJ49" s="71">
        <v>43799</v>
      </c>
      <c r="AK49" s="106" t="s">
        <v>366</v>
      </c>
      <c r="AL49" s="102">
        <v>1</v>
      </c>
      <c r="AM49" s="76">
        <v>43809</v>
      </c>
      <c r="AN49" s="81" t="s">
        <v>2098</v>
      </c>
      <c r="AO49" s="93" t="s">
        <v>221</v>
      </c>
      <c r="AP49" s="79">
        <f t="shared" si="7"/>
        <v>1</v>
      </c>
      <c r="AQ49" s="80" t="s">
        <v>100</v>
      </c>
      <c r="AR49" s="85"/>
      <c r="AS49" s="83"/>
      <c r="AT49" s="86"/>
      <c r="AU49" s="85"/>
      <c r="AV49" s="83"/>
      <c r="AW49" s="83"/>
      <c r="AX49" s="83"/>
      <c r="AY49" s="86"/>
      <c r="AZ49" s="85"/>
      <c r="BA49" s="83"/>
      <c r="BB49" s="86"/>
      <c r="BC49" s="76"/>
      <c r="BD49" s="83"/>
      <c r="BE49" s="83"/>
      <c r="BF49" s="83"/>
      <c r="BG49" s="80"/>
      <c r="BH49" s="87" t="s">
        <v>101</v>
      </c>
      <c r="BI49" s="88" t="s">
        <v>101</v>
      </c>
      <c r="BJ49" s="89" t="s">
        <v>261</v>
      </c>
      <c r="BK49" s="159" t="s">
        <v>2099</v>
      </c>
      <c r="BL49" s="91" t="s">
        <v>221</v>
      </c>
      <c r="BM49" s="92">
        <v>43809</v>
      </c>
      <c r="BN49" s="93" t="s">
        <v>102</v>
      </c>
      <c r="BO49" s="276" t="s">
        <v>2100</v>
      </c>
    </row>
    <row r="50" spans="2:67" ht="38.25" customHeight="1">
      <c r="B50" s="61">
        <v>54</v>
      </c>
      <c r="C50" s="55">
        <f t="shared" si="3"/>
        <v>43</v>
      </c>
      <c r="D50" s="56" t="s">
        <v>78</v>
      </c>
      <c r="E50" s="58">
        <v>2018</v>
      </c>
      <c r="F50" s="58" t="s">
        <v>1322</v>
      </c>
      <c r="G50" s="59"/>
      <c r="H50" s="60" t="str">
        <f t="shared" si="0"/>
        <v>Gestión del Talento Humano</v>
      </c>
      <c r="I50" s="94">
        <v>12</v>
      </c>
      <c r="J50" s="61">
        <v>54</v>
      </c>
      <c r="K50" s="207" t="s">
        <v>2101</v>
      </c>
      <c r="L50" s="63" t="s">
        <v>81</v>
      </c>
      <c r="M50" s="64" t="s">
        <v>2102</v>
      </c>
      <c r="N50" s="64" t="s">
        <v>2103</v>
      </c>
      <c r="O50" s="64" t="s">
        <v>2104</v>
      </c>
      <c r="P50" s="65" t="s">
        <v>85</v>
      </c>
      <c r="Q50" s="189" t="s">
        <v>2105</v>
      </c>
      <c r="R50" s="66"/>
      <c r="S50" s="246">
        <v>1</v>
      </c>
      <c r="T50" s="246" t="s">
        <v>2106</v>
      </c>
      <c r="U50" s="68" t="s">
        <v>1311</v>
      </c>
      <c r="V50" s="246" t="s">
        <v>1368</v>
      </c>
      <c r="W50" s="278">
        <v>43467</v>
      </c>
      <c r="X50" s="278">
        <v>43646</v>
      </c>
      <c r="Y50" s="65"/>
      <c r="Z50" s="57"/>
      <c r="AA50" s="70">
        <f t="shared" si="1"/>
        <v>43646</v>
      </c>
      <c r="AB50" s="71">
        <v>43646</v>
      </c>
      <c r="AC50" s="64" t="s">
        <v>2107</v>
      </c>
      <c r="AD50" s="72">
        <v>1</v>
      </c>
      <c r="AE50" s="71">
        <v>43665</v>
      </c>
      <c r="AF50" s="64" t="s">
        <v>2108</v>
      </c>
      <c r="AG50" s="58" t="s">
        <v>221</v>
      </c>
      <c r="AH50" s="73">
        <f t="shared" si="2"/>
        <v>1</v>
      </c>
      <c r="AI50" s="72" t="s">
        <v>100</v>
      </c>
      <c r="AJ50" s="71">
        <v>43799</v>
      </c>
      <c r="AK50" s="106" t="s">
        <v>366</v>
      </c>
      <c r="AL50" s="191">
        <v>1</v>
      </c>
      <c r="AM50" s="76">
        <v>43809</v>
      </c>
      <c r="AN50" s="64" t="s">
        <v>2109</v>
      </c>
      <c r="AO50" s="93" t="s">
        <v>221</v>
      </c>
      <c r="AP50" s="79">
        <f t="shared" si="7"/>
        <v>1</v>
      </c>
      <c r="AQ50" s="80" t="s">
        <v>100</v>
      </c>
      <c r="AR50" s="85"/>
      <c r="AS50" s="83"/>
      <c r="AT50" s="86"/>
      <c r="AU50" s="85"/>
      <c r="AV50" s="83"/>
      <c r="AW50" s="83"/>
      <c r="AX50" s="83"/>
      <c r="AY50" s="86"/>
      <c r="AZ50" s="85"/>
      <c r="BA50" s="83"/>
      <c r="BB50" s="86"/>
      <c r="BC50" s="76"/>
      <c r="BD50" s="83"/>
      <c r="BE50" s="83"/>
      <c r="BF50" s="83"/>
      <c r="BG50" s="80"/>
      <c r="BH50" s="87" t="s">
        <v>101</v>
      </c>
      <c r="BI50" s="88" t="s">
        <v>101</v>
      </c>
      <c r="BJ50" s="89" t="s">
        <v>261</v>
      </c>
      <c r="BK50" s="292" t="s">
        <v>2110</v>
      </c>
      <c r="BL50" s="448" t="s">
        <v>221</v>
      </c>
      <c r="BM50" s="449">
        <v>43809</v>
      </c>
      <c r="BN50" s="447" t="s">
        <v>102</v>
      </c>
      <c r="BO50" s="450" t="s">
        <v>2110</v>
      </c>
    </row>
    <row r="51" spans="2:67" ht="38.25" customHeight="1">
      <c r="B51" s="61">
        <v>55</v>
      </c>
      <c r="C51" s="55">
        <f t="shared" si="3"/>
        <v>44</v>
      </c>
      <c r="D51" s="56" t="s">
        <v>78</v>
      </c>
      <c r="E51" s="58">
        <v>2018</v>
      </c>
      <c r="F51" s="58" t="s">
        <v>1322</v>
      </c>
      <c r="G51" s="59"/>
      <c r="H51" s="60" t="str">
        <f t="shared" si="0"/>
        <v>Gestión del Talento Humano</v>
      </c>
      <c r="I51" s="94">
        <v>13</v>
      </c>
      <c r="J51" s="61">
        <v>55</v>
      </c>
      <c r="K51" s="64" t="s">
        <v>2111</v>
      </c>
      <c r="L51" s="63" t="s">
        <v>81</v>
      </c>
      <c r="M51" s="64" t="s">
        <v>1532</v>
      </c>
      <c r="N51" s="64" t="s">
        <v>1532</v>
      </c>
      <c r="O51" s="64" t="s">
        <v>2112</v>
      </c>
      <c r="P51" s="65" t="s">
        <v>85</v>
      </c>
      <c r="Q51" s="189" t="s">
        <v>1541</v>
      </c>
      <c r="R51" s="66"/>
      <c r="S51" s="246">
        <v>1</v>
      </c>
      <c r="T51" s="246" t="s">
        <v>1542</v>
      </c>
      <c r="U51" s="68" t="s">
        <v>1311</v>
      </c>
      <c r="V51" s="246" t="s">
        <v>1368</v>
      </c>
      <c r="W51" s="278">
        <v>43497</v>
      </c>
      <c r="X51" s="278">
        <v>43524</v>
      </c>
      <c r="Y51" s="65"/>
      <c r="Z51" s="57"/>
      <c r="AA51" s="70">
        <f t="shared" si="1"/>
        <v>43524</v>
      </c>
      <c r="AB51" s="71">
        <v>43646</v>
      </c>
      <c r="AC51" s="64" t="s">
        <v>2113</v>
      </c>
      <c r="AD51" s="72">
        <v>1</v>
      </c>
      <c r="AE51" s="71">
        <v>43665</v>
      </c>
      <c r="AF51" s="64" t="s">
        <v>2114</v>
      </c>
      <c r="AG51" s="58" t="s">
        <v>221</v>
      </c>
      <c r="AH51" s="73">
        <f t="shared" si="2"/>
        <v>1</v>
      </c>
      <c r="AI51" s="72" t="s">
        <v>100</v>
      </c>
      <c r="AJ51" s="71">
        <v>43799</v>
      </c>
      <c r="AK51" s="106" t="s">
        <v>366</v>
      </c>
      <c r="AL51" s="191">
        <v>1</v>
      </c>
      <c r="AM51" s="76">
        <v>43809</v>
      </c>
      <c r="AN51" s="81" t="s">
        <v>2115</v>
      </c>
      <c r="AO51" s="78" t="s">
        <v>221</v>
      </c>
      <c r="AP51" s="79">
        <f t="shared" si="7"/>
        <v>1</v>
      </c>
      <c r="AQ51" s="80" t="s">
        <v>100</v>
      </c>
      <c r="AR51" s="85"/>
      <c r="AS51" s="83"/>
      <c r="AT51" s="86"/>
      <c r="AU51" s="85"/>
      <c r="AV51" s="83"/>
      <c r="AW51" s="83"/>
      <c r="AX51" s="83"/>
      <c r="AY51" s="86"/>
      <c r="AZ51" s="85"/>
      <c r="BA51" s="83"/>
      <c r="BB51" s="86"/>
      <c r="BC51" s="76"/>
      <c r="BD51" s="83"/>
      <c r="BE51" s="83"/>
      <c r="BF51" s="83"/>
      <c r="BG51" s="80"/>
      <c r="BH51" s="87" t="s">
        <v>101</v>
      </c>
      <c r="BI51" s="88" t="s">
        <v>101</v>
      </c>
      <c r="BJ51" s="89" t="s">
        <v>261</v>
      </c>
      <c r="BK51" s="159" t="s">
        <v>2116</v>
      </c>
      <c r="BL51" s="91" t="s">
        <v>221</v>
      </c>
      <c r="BM51" s="92">
        <v>43809</v>
      </c>
      <c r="BN51" s="93" t="s">
        <v>102</v>
      </c>
      <c r="BO51" s="276" t="s">
        <v>2117</v>
      </c>
    </row>
    <row r="52" spans="2:67" ht="38.25" customHeight="1">
      <c r="B52" s="61">
        <v>0</v>
      </c>
      <c r="C52" s="55">
        <f t="shared" si="3"/>
        <v>45</v>
      </c>
      <c r="D52" s="56" t="s">
        <v>78</v>
      </c>
      <c r="E52" s="58">
        <v>2018</v>
      </c>
      <c r="F52" s="58" t="s">
        <v>1322</v>
      </c>
      <c r="G52" s="59"/>
      <c r="H52" s="60" t="str">
        <f t="shared" si="0"/>
        <v>Gestión del Talento Humano</v>
      </c>
      <c r="I52" s="94"/>
      <c r="J52" s="61">
        <v>55</v>
      </c>
      <c r="K52" s="64" t="s">
        <v>2111</v>
      </c>
      <c r="L52" s="63" t="s">
        <v>81</v>
      </c>
      <c r="M52" s="64" t="s">
        <v>1532</v>
      </c>
      <c r="N52" s="64" t="s">
        <v>1532</v>
      </c>
      <c r="O52" s="64" t="s">
        <v>2112</v>
      </c>
      <c r="P52" s="65" t="s">
        <v>288</v>
      </c>
      <c r="Q52" s="189" t="s">
        <v>2118</v>
      </c>
      <c r="R52" s="66"/>
      <c r="S52" s="279">
        <v>1</v>
      </c>
      <c r="T52" s="246" t="s">
        <v>2119</v>
      </c>
      <c r="U52" s="68" t="s">
        <v>1311</v>
      </c>
      <c r="V52" s="246" t="s">
        <v>1368</v>
      </c>
      <c r="W52" s="278">
        <v>43467</v>
      </c>
      <c r="X52" s="278">
        <v>43830</v>
      </c>
      <c r="Y52" s="65"/>
      <c r="Z52" s="57"/>
      <c r="AA52" s="70">
        <f t="shared" si="1"/>
        <v>43830</v>
      </c>
      <c r="AB52" s="71">
        <v>43646</v>
      </c>
      <c r="AC52" s="64" t="s">
        <v>1369</v>
      </c>
      <c r="AD52" s="72">
        <v>0</v>
      </c>
      <c r="AE52" s="71">
        <v>43665</v>
      </c>
      <c r="AF52" s="64"/>
      <c r="AG52" s="58" t="s">
        <v>221</v>
      </c>
      <c r="AH52" s="73">
        <f t="shared" si="2"/>
        <v>0</v>
      </c>
      <c r="AI52" s="72" t="s">
        <v>139</v>
      </c>
      <c r="AJ52" s="71">
        <v>43799</v>
      </c>
      <c r="AK52" s="451" t="s">
        <v>2120</v>
      </c>
      <c r="AL52" s="102">
        <v>0</v>
      </c>
      <c r="AM52" s="76">
        <v>43809</v>
      </c>
      <c r="AN52" s="81" t="s">
        <v>2115</v>
      </c>
      <c r="AO52" s="78" t="s">
        <v>221</v>
      </c>
      <c r="AP52" s="79">
        <v>1</v>
      </c>
      <c r="AQ52" s="80" t="s">
        <v>100</v>
      </c>
      <c r="AR52" s="85"/>
      <c r="AS52" s="83"/>
      <c r="AT52" s="86"/>
      <c r="AU52" s="85"/>
      <c r="AV52" s="83"/>
      <c r="AW52" s="83"/>
      <c r="AX52" s="83"/>
      <c r="AY52" s="86"/>
      <c r="AZ52" s="85"/>
      <c r="BA52" s="83"/>
      <c r="BB52" s="86"/>
      <c r="BC52" s="76"/>
      <c r="BD52" s="83"/>
      <c r="BE52" s="83"/>
      <c r="BF52" s="83"/>
      <c r="BG52" s="80"/>
      <c r="BH52" s="87" t="s">
        <v>101</v>
      </c>
      <c r="BI52" s="88" t="s">
        <v>101</v>
      </c>
      <c r="BJ52" s="89" t="s">
        <v>261</v>
      </c>
      <c r="BK52" s="159" t="s">
        <v>2116</v>
      </c>
      <c r="BL52" s="91" t="s">
        <v>221</v>
      </c>
      <c r="BM52" s="92">
        <v>43809</v>
      </c>
      <c r="BN52" s="93" t="s">
        <v>102</v>
      </c>
      <c r="BO52" s="276" t="s">
        <v>2117</v>
      </c>
    </row>
    <row r="53" spans="2:67" ht="38.25" customHeight="1">
      <c r="B53" s="61">
        <v>56</v>
      </c>
      <c r="C53" s="55">
        <f t="shared" si="3"/>
        <v>46</v>
      </c>
      <c r="D53" s="56" t="s">
        <v>78</v>
      </c>
      <c r="E53" s="57">
        <v>2016</v>
      </c>
      <c r="F53" s="58" t="s">
        <v>1143</v>
      </c>
      <c r="G53" s="59"/>
      <c r="H53" s="60" t="str">
        <f t="shared" si="0"/>
        <v>Gestión del Talento Humano</v>
      </c>
      <c r="I53" s="94">
        <v>1</v>
      </c>
      <c r="J53" s="61">
        <v>56</v>
      </c>
      <c r="K53" s="441" t="s">
        <v>2121</v>
      </c>
      <c r="L53" s="63" t="s">
        <v>81</v>
      </c>
      <c r="M53" s="64" t="s">
        <v>2122</v>
      </c>
      <c r="N53" s="64" t="s">
        <v>2123</v>
      </c>
      <c r="O53" s="64" t="s">
        <v>2124</v>
      </c>
      <c r="P53" s="65" t="s">
        <v>85</v>
      </c>
      <c r="Q53" s="189" t="s">
        <v>2125</v>
      </c>
      <c r="R53" s="66"/>
      <c r="S53" s="73">
        <v>1</v>
      </c>
      <c r="T53" s="58" t="s">
        <v>2126</v>
      </c>
      <c r="U53" s="68" t="s">
        <v>1311</v>
      </c>
      <c r="V53" s="58" t="s">
        <v>1408</v>
      </c>
      <c r="W53" s="278">
        <v>42737</v>
      </c>
      <c r="X53" s="278">
        <v>43311</v>
      </c>
      <c r="Y53" s="65"/>
      <c r="Z53" s="57"/>
      <c r="AA53" s="70">
        <f t="shared" si="1"/>
        <v>43311</v>
      </c>
      <c r="AB53" s="71">
        <v>43646</v>
      </c>
      <c r="AC53" s="64" t="s">
        <v>2127</v>
      </c>
      <c r="AD53" s="184">
        <v>0.5</v>
      </c>
      <c r="AE53" s="71">
        <v>43665</v>
      </c>
      <c r="AF53" s="64"/>
      <c r="AG53" s="58" t="s">
        <v>105</v>
      </c>
      <c r="AH53" s="73">
        <f t="shared" si="2"/>
        <v>0.5</v>
      </c>
      <c r="AI53" s="72" t="s">
        <v>116</v>
      </c>
      <c r="AJ53" s="71">
        <v>43799</v>
      </c>
      <c r="AK53" s="205" t="s">
        <v>2128</v>
      </c>
      <c r="AL53" s="102">
        <v>1</v>
      </c>
      <c r="AM53" s="76">
        <v>43809</v>
      </c>
      <c r="AN53" s="81" t="s">
        <v>2129</v>
      </c>
      <c r="AO53" s="83" t="s">
        <v>663</v>
      </c>
      <c r="AP53" s="79">
        <f t="shared" ref="AP53:AP58" si="8">+AL53/S53</f>
        <v>1</v>
      </c>
      <c r="AQ53" s="80" t="s">
        <v>100</v>
      </c>
      <c r="AR53" s="85"/>
      <c r="AS53" s="83"/>
      <c r="AT53" s="86"/>
      <c r="AU53" s="85"/>
      <c r="AV53" s="83"/>
      <c r="AW53" s="83"/>
      <c r="AX53" s="83"/>
      <c r="AY53" s="86"/>
      <c r="AZ53" s="85"/>
      <c r="BA53" s="83"/>
      <c r="BB53" s="86"/>
      <c r="BC53" s="76"/>
      <c r="BD53" s="83"/>
      <c r="BE53" s="83"/>
      <c r="BF53" s="83"/>
      <c r="BG53" s="80"/>
      <c r="BH53" s="87" t="s">
        <v>101</v>
      </c>
      <c r="BI53" s="88" t="s">
        <v>101</v>
      </c>
      <c r="BJ53" s="89" t="s">
        <v>261</v>
      </c>
      <c r="BK53" s="159" t="s">
        <v>2129</v>
      </c>
      <c r="BL53" s="91" t="s">
        <v>663</v>
      </c>
      <c r="BM53" s="92">
        <v>43809</v>
      </c>
      <c r="BN53" s="93"/>
      <c r="BO53" s="86"/>
    </row>
    <row r="54" spans="2:67" ht="38.25" customHeight="1">
      <c r="B54" s="61">
        <v>58</v>
      </c>
      <c r="C54" s="55">
        <f t="shared" si="3"/>
        <v>47</v>
      </c>
      <c r="D54" s="56" t="s">
        <v>78</v>
      </c>
      <c r="E54" s="57">
        <v>2016</v>
      </c>
      <c r="F54" s="58" t="s">
        <v>1143</v>
      </c>
      <c r="G54" s="59"/>
      <c r="H54" s="60" t="str">
        <f t="shared" si="0"/>
        <v>Gestión del Talento Humano</v>
      </c>
      <c r="I54" s="94">
        <v>3</v>
      </c>
      <c r="J54" s="61">
        <v>58</v>
      </c>
      <c r="K54" s="452" t="s">
        <v>2130</v>
      </c>
      <c r="L54" s="63" t="s">
        <v>81</v>
      </c>
      <c r="M54" s="64" t="s">
        <v>2131</v>
      </c>
      <c r="N54" s="64" t="s">
        <v>2132</v>
      </c>
      <c r="O54" s="64" t="s">
        <v>2133</v>
      </c>
      <c r="P54" s="65" t="s">
        <v>85</v>
      </c>
      <c r="Q54" s="189" t="s">
        <v>2134</v>
      </c>
      <c r="R54" s="66"/>
      <c r="S54" s="58">
        <v>1</v>
      </c>
      <c r="T54" s="58" t="s">
        <v>2135</v>
      </c>
      <c r="U54" s="68" t="s">
        <v>1311</v>
      </c>
      <c r="V54" s="58" t="s">
        <v>1408</v>
      </c>
      <c r="W54" s="278">
        <v>42737</v>
      </c>
      <c r="X54" s="278">
        <v>43311</v>
      </c>
      <c r="Y54" s="65"/>
      <c r="Z54" s="57"/>
      <c r="AA54" s="70">
        <f t="shared" si="1"/>
        <v>43311</v>
      </c>
      <c r="AB54" s="71">
        <v>43646</v>
      </c>
      <c r="AC54" s="64" t="s">
        <v>1409</v>
      </c>
      <c r="AD54" s="72">
        <v>0.6</v>
      </c>
      <c r="AE54" s="71">
        <v>43665</v>
      </c>
      <c r="AF54" s="64"/>
      <c r="AG54" s="58" t="s">
        <v>105</v>
      </c>
      <c r="AH54" s="73">
        <f t="shared" si="2"/>
        <v>0.6</v>
      </c>
      <c r="AI54" s="72" t="s">
        <v>116</v>
      </c>
      <c r="AJ54" s="71">
        <v>43799</v>
      </c>
      <c r="AK54" s="205" t="s">
        <v>2136</v>
      </c>
      <c r="AL54" s="102">
        <v>1</v>
      </c>
      <c r="AM54" s="76">
        <v>43809</v>
      </c>
      <c r="AN54" s="81" t="s">
        <v>2137</v>
      </c>
      <c r="AO54" s="83" t="s">
        <v>663</v>
      </c>
      <c r="AP54" s="79">
        <f t="shared" si="8"/>
        <v>1</v>
      </c>
      <c r="AQ54" s="80" t="s">
        <v>100</v>
      </c>
      <c r="AR54" s="85"/>
      <c r="AS54" s="83"/>
      <c r="AT54" s="86"/>
      <c r="AU54" s="85"/>
      <c r="AV54" s="83"/>
      <c r="AW54" s="83"/>
      <c r="AX54" s="83"/>
      <c r="AY54" s="86"/>
      <c r="AZ54" s="85"/>
      <c r="BA54" s="83"/>
      <c r="BB54" s="86"/>
      <c r="BC54" s="76"/>
      <c r="BD54" s="83"/>
      <c r="BE54" s="83"/>
      <c r="BF54" s="83"/>
      <c r="BG54" s="80"/>
      <c r="BH54" s="87" t="s">
        <v>101</v>
      </c>
      <c r="BI54" s="88" t="s">
        <v>101</v>
      </c>
      <c r="BJ54" s="89" t="s">
        <v>261</v>
      </c>
      <c r="BK54" s="159" t="s">
        <v>2138</v>
      </c>
      <c r="BL54" s="91" t="s">
        <v>663</v>
      </c>
      <c r="BM54" s="92">
        <v>43809</v>
      </c>
      <c r="BN54" s="93"/>
      <c r="BO54" s="86"/>
    </row>
    <row r="55" spans="2:67" ht="38.25" customHeight="1">
      <c r="B55" s="61">
        <v>62</v>
      </c>
      <c r="C55" s="55">
        <f t="shared" si="3"/>
        <v>48</v>
      </c>
      <c r="D55" s="56" t="s">
        <v>78</v>
      </c>
      <c r="E55" s="57">
        <v>2018</v>
      </c>
      <c r="F55" s="58" t="s">
        <v>1143</v>
      </c>
      <c r="G55" s="59"/>
      <c r="H55" s="60" t="str">
        <f t="shared" si="0"/>
        <v>Gestión del Talento Humano</v>
      </c>
      <c r="I55" s="94">
        <v>7</v>
      </c>
      <c r="J55" s="61">
        <v>62</v>
      </c>
      <c r="K55" s="207" t="s">
        <v>2139</v>
      </c>
      <c r="L55" s="63" t="s">
        <v>81</v>
      </c>
      <c r="M55" s="64" t="s">
        <v>2140</v>
      </c>
      <c r="N55" s="64" t="s">
        <v>2140</v>
      </c>
      <c r="O55" s="64" t="s">
        <v>2141</v>
      </c>
      <c r="P55" s="65" t="s">
        <v>288</v>
      </c>
      <c r="Q55" s="64" t="s">
        <v>2142</v>
      </c>
      <c r="R55" s="66"/>
      <c r="S55" s="254">
        <v>1</v>
      </c>
      <c r="T55" s="303" t="s">
        <v>1603</v>
      </c>
      <c r="U55" s="68" t="s">
        <v>1311</v>
      </c>
      <c r="V55" s="246" t="s">
        <v>2143</v>
      </c>
      <c r="W55" s="182">
        <v>43556</v>
      </c>
      <c r="X55" s="182">
        <v>43646</v>
      </c>
      <c r="Y55" s="65"/>
      <c r="Z55" s="57"/>
      <c r="AA55" s="70">
        <f t="shared" si="1"/>
        <v>43646</v>
      </c>
      <c r="AB55" s="71">
        <v>43646</v>
      </c>
      <c r="AC55" s="64" t="s">
        <v>2144</v>
      </c>
      <c r="AD55" s="184">
        <v>1</v>
      </c>
      <c r="AE55" s="71">
        <v>43665</v>
      </c>
      <c r="AF55" s="64"/>
      <c r="AG55" s="58" t="s">
        <v>105</v>
      </c>
      <c r="AH55" s="73">
        <f t="shared" si="2"/>
        <v>1</v>
      </c>
      <c r="AI55" s="72" t="s">
        <v>100</v>
      </c>
      <c r="AJ55" s="71">
        <v>43799</v>
      </c>
      <c r="AK55" s="106" t="s">
        <v>366</v>
      </c>
      <c r="AL55" s="102">
        <v>1</v>
      </c>
      <c r="AM55" s="76">
        <v>43809</v>
      </c>
      <c r="AN55" s="83" t="s">
        <v>2145</v>
      </c>
      <c r="AO55" s="83" t="s">
        <v>663</v>
      </c>
      <c r="AP55" s="79">
        <f t="shared" si="8"/>
        <v>1</v>
      </c>
      <c r="AQ55" s="80" t="s">
        <v>100</v>
      </c>
      <c r="AR55" s="85"/>
      <c r="AS55" s="83"/>
      <c r="AT55" s="86"/>
      <c r="AU55" s="85"/>
      <c r="AV55" s="83"/>
      <c r="AW55" s="83"/>
      <c r="AX55" s="83"/>
      <c r="AY55" s="86"/>
      <c r="AZ55" s="85"/>
      <c r="BA55" s="83"/>
      <c r="BB55" s="86"/>
      <c r="BC55" s="76"/>
      <c r="BD55" s="83"/>
      <c r="BE55" s="83"/>
      <c r="BF55" s="83"/>
      <c r="BG55" s="80"/>
      <c r="BH55" s="87" t="s">
        <v>101</v>
      </c>
      <c r="BI55" s="88" t="s">
        <v>101</v>
      </c>
      <c r="BJ55" s="89" t="s">
        <v>261</v>
      </c>
      <c r="BK55" s="159" t="s">
        <v>2146</v>
      </c>
      <c r="BL55" s="91" t="s">
        <v>663</v>
      </c>
      <c r="BM55" s="92">
        <v>43809</v>
      </c>
      <c r="BN55" s="93"/>
      <c r="BO55" s="86"/>
    </row>
    <row r="56" spans="2:67" ht="38.25" customHeight="1">
      <c r="B56" s="61">
        <v>0</v>
      </c>
      <c r="C56" s="55">
        <f t="shared" si="3"/>
        <v>49</v>
      </c>
      <c r="D56" s="56" t="s">
        <v>78</v>
      </c>
      <c r="E56" s="57">
        <v>2018</v>
      </c>
      <c r="F56" s="58" t="s">
        <v>1143</v>
      </c>
      <c r="G56" s="59"/>
      <c r="H56" s="60" t="str">
        <f t="shared" si="0"/>
        <v>Gestión del Talento Humano</v>
      </c>
      <c r="I56" s="94"/>
      <c r="J56" s="61">
        <v>62</v>
      </c>
      <c r="K56" s="207" t="s">
        <v>2139</v>
      </c>
      <c r="L56" s="63" t="s">
        <v>81</v>
      </c>
      <c r="M56" s="64" t="s">
        <v>2140</v>
      </c>
      <c r="N56" s="64" t="s">
        <v>2140</v>
      </c>
      <c r="O56" s="64" t="s">
        <v>2141</v>
      </c>
      <c r="P56" s="65" t="s">
        <v>85</v>
      </c>
      <c r="Q56" s="64" t="s">
        <v>2147</v>
      </c>
      <c r="R56" s="66"/>
      <c r="S56" s="254">
        <v>1</v>
      </c>
      <c r="T56" s="303" t="s">
        <v>2148</v>
      </c>
      <c r="U56" s="68" t="s">
        <v>1311</v>
      </c>
      <c r="V56" s="246" t="s">
        <v>1312</v>
      </c>
      <c r="W56" s="182">
        <v>43501</v>
      </c>
      <c r="X56" s="182">
        <v>43646</v>
      </c>
      <c r="Y56" s="65"/>
      <c r="Z56" s="57"/>
      <c r="AA56" s="70">
        <f t="shared" si="1"/>
        <v>43646</v>
      </c>
      <c r="AB56" s="71">
        <v>43646</v>
      </c>
      <c r="AC56" s="64" t="s">
        <v>274</v>
      </c>
      <c r="AD56" s="72">
        <v>0</v>
      </c>
      <c r="AE56" s="71">
        <v>43665</v>
      </c>
      <c r="AF56" s="64"/>
      <c r="AG56" s="58" t="s">
        <v>105</v>
      </c>
      <c r="AH56" s="73">
        <f t="shared" si="2"/>
        <v>0</v>
      </c>
      <c r="AI56" s="72" t="s">
        <v>116</v>
      </c>
      <c r="AJ56" s="71">
        <v>43799</v>
      </c>
      <c r="AK56" s="205" t="s">
        <v>2149</v>
      </c>
      <c r="AL56" s="301">
        <f>29/29</f>
        <v>1</v>
      </c>
      <c r="AM56" s="76">
        <v>43809</v>
      </c>
      <c r="AN56" s="81" t="s">
        <v>2150</v>
      </c>
      <c r="AO56" s="83" t="s">
        <v>663</v>
      </c>
      <c r="AP56" s="79">
        <f t="shared" si="8"/>
        <v>1</v>
      </c>
      <c r="AQ56" s="80" t="s">
        <v>100</v>
      </c>
      <c r="AR56" s="85"/>
      <c r="AS56" s="83"/>
      <c r="AT56" s="86"/>
      <c r="AU56" s="85"/>
      <c r="AV56" s="83"/>
      <c r="AW56" s="83"/>
      <c r="AX56" s="83"/>
      <c r="AY56" s="86"/>
      <c r="AZ56" s="85"/>
      <c r="BA56" s="83"/>
      <c r="BB56" s="86"/>
      <c r="BC56" s="76"/>
      <c r="BD56" s="83"/>
      <c r="BE56" s="83"/>
      <c r="BF56" s="83"/>
      <c r="BG56" s="80"/>
      <c r="BH56" s="87" t="s">
        <v>101</v>
      </c>
      <c r="BI56" s="88" t="s">
        <v>101</v>
      </c>
      <c r="BJ56" s="89" t="s">
        <v>261</v>
      </c>
      <c r="BK56" s="159" t="s">
        <v>2146</v>
      </c>
      <c r="BL56" s="91" t="s">
        <v>663</v>
      </c>
      <c r="BM56" s="92">
        <v>43809</v>
      </c>
      <c r="BN56" s="93"/>
      <c r="BO56" s="86"/>
    </row>
    <row r="57" spans="2:67" ht="38.25" customHeight="1">
      <c r="B57" s="61">
        <v>64</v>
      </c>
      <c r="C57" s="55">
        <f t="shared" si="3"/>
        <v>50</v>
      </c>
      <c r="D57" s="56" t="s">
        <v>78</v>
      </c>
      <c r="E57" s="57">
        <v>2018</v>
      </c>
      <c r="F57" s="58" t="s">
        <v>1143</v>
      </c>
      <c r="G57" s="59"/>
      <c r="H57" s="60" t="str">
        <f t="shared" si="0"/>
        <v>Gestión del Talento Humano</v>
      </c>
      <c r="I57" s="94">
        <v>9</v>
      </c>
      <c r="J57" s="61">
        <v>64</v>
      </c>
      <c r="K57" s="207" t="s">
        <v>1455</v>
      </c>
      <c r="L57" s="63" t="s">
        <v>81</v>
      </c>
      <c r="M57" s="64" t="s">
        <v>1456</v>
      </c>
      <c r="N57" s="64" t="s">
        <v>1456</v>
      </c>
      <c r="O57" s="64" t="s">
        <v>1457</v>
      </c>
      <c r="P57" s="65" t="s">
        <v>85</v>
      </c>
      <c r="Q57" s="64" t="s">
        <v>2151</v>
      </c>
      <c r="R57" s="66"/>
      <c r="S57" s="67">
        <v>1</v>
      </c>
      <c r="T57" s="303" t="s">
        <v>1431</v>
      </c>
      <c r="U57" s="68" t="s">
        <v>1311</v>
      </c>
      <c r="V57" s="246" t="s">
        <v>1312</v>
      </c>
      <c r="W57" s="69">
        <v>43467</v>
      </c>
      <c r="X57" s="69">
        <v>43585</v>
      </c>
      <c r="Y57" s="65"/>
      <c r="Z57" s="57"/>
      <c r="AA57" s="70">
        <f t="shared" si="1"/>
        <v>43585</v>
      </c>
      <c r="AB57" s="71">
        <v>43646</v>
      </c>
      <c r="AC57" s="64" t="s">
        <v>2152</v>
      </c>
      <c r="AD57" s="72">
        <v>1</v>
      </c>
      <c r="AE57" s="71">
        <v>43665</v>
      </c>
      <c r="AF57" s="64"/>
      <c r="AG57" s="58" t="s">
        <v>105</v>
      </c>
      <c r="AH57" s="73">
        <f t="shared" si="2"/>
        <v>1</v>
      </c>
      <c r="AI57" s="72" t="s">
        <v>100</v>
      </c>
      <c r="AJ57" s="71">
        <v>43799</v>
      </c>
      <c r="AK57" s="106" t="s">
        <v>366</v>
      </c>
      <c r="AL57" s="191">
        <v>1</v>
      </c>
      <c r="AM57" s="76">
        <v>43809</v>
      </c>
      <c r="AN57" s="106" t="s">
        <v>2153</v>
      </c>
      <c r="AO57" s="83" t="s">
        <v>663</v>
      </c>
      <c r="AP57" s="79">
        <f t="shared" si="8"/>
        <v>1</v>
      </c>
      <c r="AQ57" s="80" t="s">
        <v>100</v>
      </c>
      <c r="AR57" s="85"/>
      <c r="AS57" s="83"/>
      <c r="AT57" s="86"/>
      <c r="AU57" s="85"/>
      <c r="AV57" s="83"/>
      <c r="AW57" s="83"/>
      <c r="AX57" s="83"/>
      <c r="AY57" s="86"/>
      <c r="AZ57" s="85"/>
      <c r="BA57" s="83"/>
      <c r="BB57" s="86"/>
      <c r="BC57" s="76"/>
      <c r="BD57" s="83"/>
      <c r="BE57" s="83"/>
      <c r="BF57" s="83"/>
      <c r="BG57" s="80"/>
      <c r="BH57" s="87" t="s">
        <v>101</v>
      </c>
      <c r="BI57" s="88" t="s">
        <v>101</v>
      </c>
      <c r="BJ57" s="89" t="s">
        <v>261</v>
      </c>
      <c r="BK57" s="106" t="s">
        <v>2153</v>
      </c>
      <c r="BL57" s="91" t="s">
        <v>663</v>
      </c>
      <c r="BM57" s="92">
        <v>43809</v>
      </c>
      <c r="BN57" s="93"/>
      <c r="BO57" s="86"/>
    </row>
    <row r="58" spans="2:67" ht="38.25" customHeight="1">
      <c r="B58" s="61">
        <v>66</v>
      </c>
      <c r="C58" s="55">
        <f t="shared" si="3"/>
        <v>51</v>
      </c>
      <c r="D58" s="56" t="s">
        <v>78</v>
      </c>
      <c r="E58" s="57">
        <v>2018</v>
      </c>
      <c r="F58" s="58" t="s">
        <v>1143</v>
      </c>
      <c r="G58" s="59"/>
      <c r="H58" s="60" t="str">
        <f t="shared" si="0"/>
        <v>Gestión del Talento Humano</v>
      </c>
      <c r="I58" s="94">
        <v>11</v>
      </c>
      <c r="J58" s="61">
        <v>66</v>
      </c>
      <c r="K58" s="207" t="s">
        <v>2154</v>
      </c>
      <c r="L58" s="63" t="s">
        <v>81</v>
      </c>
      <c r="M58" s="64" t="s">
        <v>2155</v>
      </c>
      <c r="N58" s="64" t="s">
        <v>2156</v>
      </c>
      <c r="O58" s="64" t="s">
        <v>2157</v>
      </c>
      <c r="P58" s="65" t="s">
        <v>85</v>
      </c>
      <c r="Q58" s="64" t="s">
        <v>2158</v>
      </c>
      <c r="R58" s="66"/>
      <c r="S58" s="254">
        <v>1</v>
      </c>
      <c r="T58" s="246" t="s">
        <v>2159</v>
      </c>
      <c r="U58" s="68" t="s">
        <v>1311</v>
      </c>
      <c r="V58" s="246" t="s">
        <v>1560</v>
      </c>
      <c r="W58" s="182">
        <v>43467</v>
      </c>
      <c r="X58" s="182">
        <v>43830</v>
      </c>
      <c r="Y58" s="65"/>
      <c r="Z58" s="57"/>
      <c r="AA58" s="70">
        <f t="shared" si="1"/>
        <v>43830</v>
      </c>
      <c r="AB58" s="71">
        <v>43646</v>
      </c>
      <c r="AC58" s="64" t="s">
        <v>2160</v>
      </c>
      <c r="AD58" s="184">
        <v>0</v>
      </c>
      <c r="AE58" s="71">
        <v>43665</v>
      </c>
      <c r="AF58" s="64"/>
      <c r="AG58" s="58" t="s">
        <v>105</v>
      </c>
      <c r="AH58" s="73">
        <f t="shared" si="2"/>
        <v>0</v>
      </c>
      <c r="AI58" s="72" t="s">
        <v>139</v>
      </c>
      <c r="AJ58" s="71">
        <v>43799</v>
      </c>
      <c r="AK58" s="205" t="s">
        <v>2161</v>
      </c>
      <c r="AL58" s="102">
        <v>1</v>
      </c>
      <c r="AM58" s="76">
        <v>43809</v>
      </c>
      <c r="AN58" s="81" t="s">
        <v>2162</v>
      </c>
      <c r="AO58" s="83" t="s">
        <v>663</v>
      </c>
      <c r="AP58" s="79">
        <f t="shared" si="8"/>
        <v>1</v>
      </c>
      <c r="AQ58" s="80" t="s">
        <v>100</v>
      </c>
      <c r="AR58" s="85"/>
      <c r="AS58" s="83"/>
      <c r="AT58" s="86"/>
      <c r="AU58" s="85"/>
      <c r="AV58" s="83"/>
      <c r="AW58" s="83"/>
      <c r="AX58" s="83"/>
      <c r="AY58" s="86"/>
      <c r="AZ58" s="85"/>
      <c r="BA58" s="83"/>
      <c r="BB58" s="86"/>
      <c r="BC58" s="76"/>
      <c r="BD58" s="83"/>
      <c r="BE58" s="83"/>
      <c r="BF58" s="83"/>
      <c r="BG58" s="80"/>
      <c r="BH58" s="87" t="s">
        <v>101</v>
      </c>
      <c r="BI58" s="88" t="s">
        <v>101</v>
      </c>
      <c r="BJ58" s="89" t="s">
        <v>261</v>
      </c>
      <c r="BK58" s="81" t="s">
        <v>2162</v>
      </c>
      <c r="BL58" s="91" t="s">
        <v>663</v>
      </c>
      <c r="BM58" s="92">
        <v>43809</v>
      </c>
      <c r="BN58" s="93"/>
      <c r="BO58" s="86"/>
    </row>
    <row r="59" spans="2:67" ht="38.25" customHeight="1">
      <c r="B59" s="61">
        <v>68</v>
      </c>
      <c r="C59" s="55">
        <f t="shared" si="3"/>
        <v>52</v>
      </c>
      <c r="D59" s="56" t="s">
        <v>78</v>
      </c>
      <c r="E59" s="57">
        <v>2018</v>
      </c>
      <c r="F59" s="58" t="s">
        <v>1143</v>
      </c>
      <c r="G59" s="59"/>
      <c r="H59" s="60" t="str">
        <f t="shared" si="0"/>
        <v>Gestión del Talento Humano</v>
      </c>
      <c r="I59" s="94">
        <v>13</v>
      </c>
      <c r="J59" s="61">
        <v>68</v>
      </c>
      <c r="K59" s="207" t="s">
        <v>2163</v>
      </c>
      <c r="L59" s="63" t="s">
        <v>81</v>
      </c>
      <c r="M59" s="64" t="s">
        <v>2164</v>
      </c>
      <c r="N59" s="64" t="s">
        <v>2164</v>
      </c>
      <c r="O59" s="64" t="s">
        <v>2165</v>
      </c>
      <c r="P59" s="65" t="s">
        <v>85</v>
      </c>
      <c r="Q59" s="64" t="s">
        <v>2166</v>
      </c>
      <c r="R59" s="66"/>
      <c r="S59" s="246">
        <v>3</v>
      </c>
      <c r="T59" s="246" t="s">
        <v>2167</v>
      </c>
      <c r="U59" s="68" t="s">
        <v>1311</v>
      </c>
      <c r="V59" s="246" t="s">
        <v>1312</v>
      </c>
      <c r="W59" s="278">
        <v>43467</v>
      </c>
      <c r="X59" s="278">
        <v>43738</v>
      </c>
      <c r="Y59" s="65"/>
      <c r="Z59" s="57"/>
      <c r="AA59" s="70">
        <f t="shared" si="1"/>
        <v>43738</v>
      </c>
      <c r="AB59" s="71">
        <v>43646</v>
      </c>
      <c r="AC59" s="64" t="s">
        <v>2168</v>
      </c>
      <c r="AD59" s="72">
        <v>0</v>
      </c>
      <c r="AE59" s="71">
        <v>43665</v>
      </c>
      <c r="AF59" s="64"/>
      <c r="AG59" s="58" t="s">
        <v>105</v>
      </c>
      <c r="AH59" s="73">
        <f t="shared" si="2"/>
        <v>0</v>
      </c>
      <c r="AI59" s="72" t="s">
        <v>139</v>
      </c>
      <c r="AJ59" s="71">
        <v>43799</v>
      </c>
      <c r="AK59" s="442" t="s">
        <v>2169</v>
      </c>
      <c r="AL59" s="102">
        <v>1</v>
      </c>
      <c r="AM59" s="76">
        <v>43809</v>
      </c>
      <c r="AN59" s="81" t="s">
        <v>2170</v>
      </c>
      <c r="AO59" s="83" t="s">
        <v>663</v>
      </c>
      <c r="AP59" s="79">
        <v>1</v>
      </c>
      <c r="AQ59" s="80" t="s">
        <v>100</v>
      </c>
      <c r="AR59" s="85"/>
      <c r="AS59" s="83"/>
      <c r="AT59" s="86"/>
      <c r="AU59" s="85"/>
      <c r="AV59" s="83"/>
      <c r="AW59" s="83"/>
      <c r="AX59" s="83"/>
      <c r="AY59" s="86"/>
      <c r="AZ59" s="85"/>
      <c r="BA59" s="83"/>
      <c r="BB59" s="86"/>
      <c r="BC59" s="76"/>
      <c r="BD59" s="83"/>
      <c r="BE59" s="83"/>
      <c r="BF59" s="83"/>
      <c r="BG59" s="80"/>
      <c r="BH59" s="87" t="s">
        <v>101</v>
      </c>
      <c r="BI59" s="88" t="s">
        <v>101</v>
      </c>
      <c r="BJ59" s="89" t="s">
        <v>261</v>
      </c>
      <c r="BK59" s="81" t="s">
        <v>2170</v>
      </c>
      <c r="BL59" s="91" t="s">
        <v>663</v>
      </c>
      <c r="BM59" s="92">
        <v>43809</v>
      </c>
      <c r="BN59" s="93"/>
      <c r="BO59" s="86"/>
    </row>
    <row r="60" spans="2:67" ht="38.25" customHeight="1">
      <c r="B60" s="61">
        <v>69</v>
      </c>
      <c r="C60" s="55">
        <f t="shared" si="3"/>
        <v>53</v>
      </c>
      <c r="D60" s="56" t="s">
        <v>78</v>
      </c>
      <c r="E60" s="57">
        <v>2018</v>
      </c>
      <c r="F60" s="58" t="s">
        <v>1143</v>
      </c>
      <c r="G60" s="59"/>
      <c r="H60" s="60" t="str">
        <f t="shared" si="0"/>
        <v>Gestión del Talento Humano</v>
      </c>
      <c r="I60" s="94">
        <v>14</v>
      </c>
      <c r="J60" s="61">
        <v>69</v>
      </c>
      <c r="K60" s="207" t="s">
        <v>2171</v>
      </c>
      <c r="L60" s="63" t="s">
        <v>81</v>
      </c>
      <c r="M60" s="64" t="s">
        <v>2172</v>
      </c>
      <c r="N60" s="64" t="s">
        <v>2172</v>
      </c>
      <c r="O60" s="64" t="s">
        <v>2173</v>
      </c>
      <c r="P60" s="65" t="s">
        <v>85</v>
      </c>
      <c r="Q60" s="64" t="s">
        <v>2158</v>
      </c>
      <c r="R60" s="66"/>
      <c r="S60" s="279">
        <v>1</v>
      </c>
      <c r="T60" s="246" t="s">
        <v>2159</v>
      </c>
      <c r="U60" s="68" t="s">
        <v>1311</v>
      </c>
      <c r="V60" s="246" t="s">
        <v>1312</v>
      </c>
      <c r="W60" s="182">
        <v>43467</v>
      </c>
      <c r="X60" s="182">
        <v>43830</v>
      </c>
      <c r="Y60" s="65"/>
      <c r="Z60" s="57"/>
      <c r="AA60" s="70">
        <f t="shared" si="1"/>
        <v>43830</v>
      </c>
      <c r="AB60" s="71">
        <v>43646</v>
      </c>
      <c r="AC60" s="64" t="s">
        <v>2160</v>
      </c>
      <c r="AD60" s="72">
        <v>0</v>
      </c>
      <c r="AE60" s="71">
        <v>43665</v>
      </c>
      <c r="AF60" s="64"/>
      <c r="AG60" s="58" t="s">
        <v>105</v>
      </c>
      <c r="AH60" s="73">
        <f t="shared" si="2"/>
        <v>0</v>
      </c>
      <c r="AI60" s="72" t="s">
        <v>139</v>
      </c>
      <c r="AJ60" s="71">
        <v>43799</v>
      </c>
      <c r="AK60" s="205" t="s">
        <v>2161</v>
      </c>
      <c r="AL60" s="102">
        <v>1</v>
      </c>
      <c r="AM60" s="76">
        <v>43809</v>
      </c>
      <c r="AN60" s="81" t="s">
        <v>2162</v>
      </c>
      <c r="AO60" s="83" t="s">
        <v>663</v>
      </c>
      <c r="AP60" s="79">
        <f>+AL60/S60</f>
        <v>1</v>
      </c>
      <c r="AQ60" s="80" t="s">
        <v>100</v>
      </c>
      <c r="AR60" s="85"/>
      <c r="AS60" s="83"/>
      <c r="AT60" s="86"/>
      <c r="AU60" s="85"/>
      <c r="AV60" s="83"/>
      <c r="AW60" s="83"/>
      <c r="AX60" s="83"/>
      <c r="AY60" s="86"/>
      <c r="AZ60" s="85"/>
      <c r="BA60" s="83"/>
      <c r="BB60" s="86"/>
      <c r="BC60" s="76"/>
      <c r="BD60" s="83"/>
      <c r="BE60" s="83"/>
      <c r="BF60" s="83"/>
      <c r="BG60" s="80"/>
      <c r="BH60" s="87" t="s">
        <v>101</v>
      </c>
      <c r="BI60" s="88" t="s">
        <v>101</v>
      </c>
      <c r="BJ60" s="89" t="s">
        <v>261</v>
      </c>
      <c r="BK60" s="81" t="s">
        <v>2162</v>
      </c>
      <c r="BL60" s="91" t="s">
        <v>663</v>
      </c>
      <c r="BM60" s="92">
        <v>43809</v>
      </c>
      <c r="BN60" s="93"/>
      <c r="BO60" s="86"/>
    </row>
    <row r="61" spans="2:67" ht="38.25" customHeight="1">
      <c r="B61" s="61">
        <v>70</v>
      </c>
      <c r="C61" s="55">
        <f t="shared" si="3"/>
        <v>54</v>
      </c>
      <c r="D61" s="56" t="s">
        <v>78</v>
      </c>
      <c r="E61" s="57">
        <v>2018</v>
      </c>
      <c r="F61" s="58" t="s">
        <v>1143</v>
      </c>
      <c r="G61" s="59"/>
      <c r="H61" s="60" t="str">
        <f t="shared" si="0"/>
        <v>Gestión del Talento Humano</v>
      </c>
      <c r="I61" s="94">
        <v>15</v>
      </c>
      <c r="J61" s="61">
        <v>70</v>
      </c>
      <c r="K61" s="207" t="s">
        <v>2174</v>
      </c>
      <c r="L61" s="63" t="s">
        <v>81</v>
      </c>
      <c r="M61" s="64" t="s">
        <v>2175</v>
      </c>
      <c r="N61" s="64" t="s">
        <v>2175</v>
      </c>
      <c r="O61" s="64" t="s">
        <v>2173</v>
      </c>
      <c r="P61" s="65" t="s">
        <v>85</v>
      </c>
      <c r="Q61" s="64" t="s">
        <v>2158</v>
      </c>
      <c r="R61" s="66"/>
      <c r="S61" s="254">
        <v>1</v>
      </c>
      <c r="T61" s="303" t="s">
        <v>2159</v>
      </c>
      <c r="U61" s="68" t="s">
        <v>1311</v>
      </c>
      <c r="V61" s="246" t="s">
        <v>1560</v>
      </c>
      <c r="W61" s="182">
        <v>43467</v>
      </c>
      <c r="X61" s="182">
        <v>43830</v>
      </c>
      <c r="Y61" s="65"/>
      <c r="Z61" s="57"/>
      <c r="AA61" s="70">
        <f t="shared" si="1"/>
        <v>43830</v>
      </c>
      <c r="AB61" s="71">
        <v>43646</v>
      </c>
      <c r="AC61" s="64" t="s">
        <v>2160</v>
      </c>
      <c r="AD61" s="72">
        <v>0</v>
      </c>
      <c r="AE61" s="71">
        <v>43665</v>
      </c>
      <c r="AF61" s="64"/>
      <c r="AG61" s="58" t="s">
        <v>105</v>
      </c>
      <c r="AH61" s="73">
        <f t="shared" si="2"/>
        <v>0</v>
      </c>
      <c r="AI61" s="72" t="s">
        <v>139</v>
      </c>
      <c r="AJ61" s="71">
        <v>43799</v>
      </c>
      <c r="AK61" s="205" t="s">
        <v>2176</v>
      </c>
      <c r="AL61" s="102">
        <v>1</v>
      </c>
      <c r="AM61" s="76">
        <v>43809</v>
      </c>
      <c r="AN61" s="81" t="s">
        <v>2177</v>
      </c>
      <c r="AO61" s="83" t="s">
        <v>663</v>
      </c>
      <c r="AP61" s="79">
        <f>+AL61/S61</f>
        <v>1</v>
      </c>
      <c r="AQ61" s="80" t="s">
        <v>100</v>
      </c>
      <c r="AR61" s="85"/>
      <c r="AS61" s="83"/>
      <c r="AT61" s="86"/>
      <c r="AU61" s="85"/>
      <c r="AV61" s="83"/>
      <c r="AW61" s="83"/>
      <c r="AX61" s="83"/>
      <c r="AY61" s="86"/>
      <c r="AZ61" s="85"/>
      <c r="BA61" s="83"/>
      <c r="BB61" s="86"/>
      <c r="BC61" s="76"/>
      <c r="BD61" s="83"/>
      <c r="BE61" s="83"/>
      <c r="BF61" s="83"/>
      <c r="BG61" s="80"/>
      <c r="BH61" s="87" t="s">
        <v>101</v>
      </c>
      <c r="BI61" s="88" t="s">
        <v>101</v>
      </c>
      <c r="BJ61" s="89" t="s">
        <v>261</v>
      </c>
      <c r="BK61" s="81" t="s">
        <v>2162</v>
      </c>
      <c r="BL61" s="91" t="s">
        <v>663</v>
      </c>
      <c r="BM61" s="92">
        <v>43809</v>
      </c>
      <c r="BN61" s="93"/>
      <c r="BO61" s="86"/>
    </row>
    <row r="62" spans="2:67" ht="38.25" customHeight="1">
      <c r="B62" s="61">
        <v>165</v>
      </c>
      <c r="C62" s="55">
        <f t="shared" si="3"/>
        <v>55</v>
      </c>
      <c r="D62" s="56" t="s">
        <v>78</v>
      </c>
      <c r="E62" s="57">
        <v>2018</v>
      </c>
      <c r="F62" s="58" t="s">
        <v>1143</v>
      </c>
      <c r="G62" s="59"/>
      <c r="H62" s="60" t="str">
        <f t="shared" si="0"/>
        <v>Gestión del Talento Humano</v>
      </c>
      <c r="I62" s="94"/>
      <c r="J62" s="453">
        <v>165</v>
      </c>
      <c r="K62" s="207" t="s">
        <v>2178</v>
      </c>
      <c r="L62" s="63" t="s">
        <v>81</v>
      </c>
      <c r="M62" s="64" t="s">
        <v>2179</v>
      </c>
      <c r="N62" s="64" t="s">
        <v>2179</v>
      </c>
      <c r="O62" s="64" t="s">
        <v>2180</v>
      </c>
      <c r="P62" s="65" t="s">
        <v>85</v>
      </c>
      <c r="Q62" s="64" t="s">
        <v>2181</v>
      </c>
      <c r="R62" s="66"/>
      <c r="S62" s="246">
        <v>12</v>
      </c>
      <c r="T62" s="246" t="s">
        <v>2182</v>
      </c>
      <c r="U62" s="68" t="s">
        <v>1311</v>
      </c>
      <c r="V62" s="246" t="s">
        <v>2183</v>
      </c>
      <c r="W62" s="278">
        <v>43435</v>
      </c>
      <c r="X62" s="278">
        <v>43830</v>
      </c>
      <c r="Y62" s="65"/>
      <c r="Z62" s="57"/>
      <c r="AA62" s="70">
        <f t="shared" si="1"/>
        <v>43830</v>
      </c>
      <c r="AB62" s="71">
        <v>43646</v>
      </c>
      <c r="AC62" s="64" t="s">
        <v>2184</v>
      </c>
      <c r="AD62" s="72">
        <v>7</v>
      </c>
      <c r="AE62" s="71">
        <v>43665</v>
      </c>
      <c r="AF62" s="64"/>
      <c r="AG62" s="58" t="s">
        <v>105</v>
      </c>
      <c r="AH62" s="73">
        <f t="shared" si="2"/>
        <v>0.58333333333333337</v>
      </c>
      <c r="AI62" s="72" t="s">
        <v>93</v>
      </c>
      <c r="AJ62" s="71">
        <v>43799</v>
      </c>
      <c r="AK62" s="205" t="s">
        <v>2185</v>
      </c>
      <c r="AL62" s="191">
        <v>11</v>
      </c>
      <c r="AM62" s="76">
        <v>43809</v>
      </c>
      <c r="AN62" s="81" t="s">
        <v>2186</v>
      </c>
      <c r="AO62" s="83" t="s">
        <v>663</v>
      </c>
      <c r="AP62" s="79">
        <v>1</v>
      </c>
      <c r="AQ62" s="80" t="s">
        <v>100</v>
      </c>
      <c r="AR62" s="85"/>
      <c r="AS62" s="83"/>
      <c r="AT62" s="86"/>
      <c r="AU62" s="85"/>
      <c r="AV62" s="83"/>
      <c r="AW62" s="83"/>
      <c r="AX62" s="83"/>
      <c r="AY62" s="86"/>
      <c r="AZ62" s="85"/>
      <c r="BA62" s="83"/>
      <c r="BB62" s="86"/>
      <c r="BC62" s="76"/>
      <c r="BD62" s="83"/>
      <c r="BE62" s="83"/>
      <c r="BF62" s="83"/>
      <c r="BG62" s="80"/>
      <c r="BH62" s="87" t="s">
        <v>101</v>
      </c>
      <c r="BI62" s="88" t="s">
        <v>101</v>
      </c>
      <c r="BJ62" s="89" t="s">
        <v>261</v>
      </c>
      <c r="BK62" s="81" t="s">
        <v>2186</v>
      </c>
      <c r="BL62" s="91" t="s">
        <v>663</v>
      </c>
      <c r="BM62" s="92">
        <v>43809</v>
      </c>
      <c r="BN62" s="93"/>
      <c r="BO62" s="86"/>
    </row>
    <row r="63" spans="2:67" ht="38.25" customHeight="1">
      <c r="B63" s="61">
        <v>75</v>
      </c>
      <c r="C63" s="55">
        <f t="shared" si="3"/>
        <v>56</v>
      </c>
      <c r="D63" s="56" t="s">
        <v>78</v>
      </c>
      <c r="E63" s="57">
        <v>2018</v>
      </c>
      <c r="F63" s="58" t="s">
        <v>1143</v>
      </c>
      <c r="G63" s="59"/>
      <c r="H63" s="60" t="str">
        <f t="shared" si="0"/>
        <v>Gestión del Talento Humano</v>
      </c>
      <c r="I63" s="94">
        <v>20</v>
      </c>
      <c r="J63" s="61">
        <v>75</v>
      </c>
      <c r="K63" s="207" t="s">
        <v>2187</v>
      </c>
      <c r="L63" s="63" t="s">
        <v>81</v>
      </c>
      <c r="M63" s="64" t="s">
        <v>1532</v>
      </c>
      <c r="N63" s="64" t="s">
        <v>2188</v>
      </c>
      <c r="O63" s="64" t="s">
        <v>2189</v>
      </c>
      <c r="P63" s="65" t="s">
        <v>85</v>
      </c>
      <c r="Q63" s="64" t="s">
        <v>2190</v>
      </c>
      <c r="R63" s="66"/>
      <c r="S63" s="303">
        <v>100</v>
      </c>
      <c r="T63" s="246" t="s">
        <v>2191</v>
      </c>
      <c r="U63" s="68" t="s">
        <v>1311</v>
      </c>
      <c r="V63" s="246" t="s">
        <v>1490</v>
      </c>
      <c r="W63" s="182">
        <v>43435</v>
      </c>
      <c r="X63" s="182">
        <v>43465</v>
      </c>
      <c r="Y63" s="65"/>
      <c r="Z63" s="57"/>
      <c r="AA63" s="70">
        <f t="shared" si="1"/>
        <v>43465</v>
      </c>
      <c r="AB63" s="71">
        <v>43646</v>
      </c>
      <c r="AC63" s="64" t="s">
        <v>1525</v>
      </c>
      <c r="AD63" s="72">
        <v>0</v>
      </c>
      <c r="AE63" s="71">
        <v>43665</v>
      </c>
      <c r="AF63" s="64"/>
      <c r="AG63" s="58" t="s">
        <v>105</v>
      </c>
      <c r="AH63" s="73">
        <f t="shared" si="2"/>
        <v>0</v>
      </c>
      <c r="AI63" s="72" t="s">
        <v>116</v>
      </c>
      <c r="AJ63" s="71">
        <v>43799</v>
      </c>
      <c r="AK63" s="205" t="s">
        <v>2192</v>
      </c>
      <c r="AL63" s="191">
        <v>100</v>
      </c>
      <c r="AM63" s="76">
        <v>43809</v>
      </c>
      <c r="AN63" s="81" t="s">
        <v>2193</v>
      </c>
      <c r="AO63" s="83" t="s">
        <v>663</v>
      </c>
      <c r="AP63" s="79">
        <v>1</v>
      </c>
      <c r="AQ63" s="80" t="s">
        <v>100</v>
      </c>
      <c r="AR63" s="85"/>
      <c r="AS63" s="83"/>
      <c r="AT63" s="86"/>
      <c r="AU63" s="85"/>
      <c r="AV63" s="83"/>
      <c r="AW63" s="83"/>
      <c r="AX63" s="83"/>
      <c r="AY63" s="86"/>
      <c r="AZ63" s="85"/>
      <c r="BA63" s="83"/>
      <c r="BB63" s="86"/>
      <c r="BC63" s="76"/>
      <c r="BD63" s="83"/>
      <c r="BE63" s="83"/>
      <c r="BF63" s="83"/>
      <c r="BG63" s="80"/>
      <c r="BH63" s="87" t="s">
        <v>101</v>
      </c>
      <c r="BI63" s="88" t="s">
        <v>101</v>
      </c>
      <c r="BJ63" s="89" t="s">
        <v>261</v>
      </c>
      <c r="BK63" s="81" t="s">
        <v>2193</v>
      </c>
      <c r="BL63" s="91" t="s">
        <v>663</v>
      </c>
      <c r="BM63" s="92">
        <v>43809</v>
      </c>
      <c r="BN63" s="93"/>
      <c r="BO63" s="86"/>
    </row>
    <row r="64" spans="2:67" ht="38.25" customHeight="1">
      <c r="B64" s="61">
        <v>77</v>
      </c>
      <c r="C64" s="55">
        <f t="shared" si="3"/>
        <v>57</v>
      </c>
      <c r="D64" s="56" t="s">
        <v>78</v>
      </c>
      <c r="E64" s="57">
        <v>2018</v>
      </c>
      <c r="F64" s="58" t="s">
        <v>1143</v>
      </c>
      <c r="G64" s="59"/>
      <c r="H64" s="60" t="str">
        <f t="shared" si="0"/>
        <v>Gestión del Talento Humano</v>
      </c>
      <c r="I64" s="94">
        <v>22</v>
      </c>
      <c r="J64" s="61">
        <v>77</v>
      </c>
      <c r="K64" s="207" t="s">
        <v>2194</v>
      </c>
      <c r="L64" s="63" t="s">
        <v>81</v>
      </c>
      <c r="M64" s="64" t="s">
        <v>1532</v>
      </c>
      <c r="N64" s="64" t="s">
        <v>1532</v>
      </c>
      <c r="O64" s="64" t="s">
        <v>2195</v>
      </c>
      <c r="P64" s="65" t="s">
        <v>288</v>
      </c>
      <c r="Q64" s="64" t="s">
        <v>2196</v>
      </c>
      <c r="R64" s="66"/>
      <c r="S64" s="254">
        <v>1</v>
      </c>
      <c r="T64" s="246" t="s">
        <v>2191</v>
      </c>
      <c r="U64" s="68" t="s">
        <v>1311</v>
      </c>
      <c r="V64" s="246" t="s">
        <v>1490</v>
      </c>
      <c r="W64" s="182">
        <v>43435</v>
      </c>
      <c r="X64" s="182">
        <v>43830</v>
      </c>
      <c r="Y64" s="65"/>
      <c r="Z64" s="57"/>
      <c r="AA64" s="70">
        <f t="shared" si="1"/>
        <v>43830</v>
      </c>
      <c r="AB64" s="71">
        <v>43646</v>
      </c>
      <c r="AC64" s="64" t="s">
        <v>1525</v>
      </c>
      <c r="AD64" s="72">
        <v>0</v>
      </c>
      <c r="AE64" s="71">
        <v>43665</v>
      </c>
      <c r="AF64" s="64"/>
      <c r="AG64" s="58" t="s">
        <v>105</v>
      </c>
      <c r="AH64" s="73">
        <f t="shared" si="2"/>
        <v>0</v>
      </c>
      <c r="AI64" s="72" t="s">
        <v>139</v>
      </c>
      <c r="AJ64" s="71">
        <v>43799</v>
      </c>
      <c r="AK64" s="205" t="s">
        <v>2197</v>
      </c>
      <c r="AL64" s="102">
        <v>1</v>
      </c>
      <c r="AM64" s="76">
        <v>43809</v>
      </c>
      <c r="AN64" s="81" t="s">
        <v>2198</v>
      </c>
      <c r="AO64" s="83" t="s">
        <v>663</v>
      </c>
      <c r="AP64" s="79">
        <f t="shared" ref="AP64:AP70" si="9">+AL64/S64</f>
        <v>1</v>
      </c>
      <c r="AQ64" s="80" t="s">
        <v>100</v>
      </c>
      <c r="AR64" s="85"/>
      <c r="AS64" s="83"/>
      <c r="AT64" s="86"/>
      <c r="AU64" s="85"/>
      <c r="AV64" s="83"/>
      <c r="AW64" s="83"/>
      <c r="AX64" s="83"/>
      <c r="AY64" s="86"/>
      <c r="AZ64" s="85"/>
      <c r="BA64" s="83"/>
      <c r="BB64" s="86"/>
      <c r="BC64" s="76"/>
      <c r="BD64" s="83"/>
      <c r="BE64" s="83"/>
      <c r="BF64" s="83"/>
      <c r="BG64" s="80"/>
      <c r="BH64" s="87" t="s">
        <v>101</v>
      </c>
      <c r="BI64" s="88" t="s">
        <v>101</v>
      </c>
      <c r="BJ64" s="89" t="s">
        <v>261</v>
      </c>
      <c r="BK64" s="81" t="s">
        <v>2198</v>
      </c>
      <c r="BL64" s="91" t="s">
        <v>663</v>
      </c>
      <c r="BM64" s="92">
        <v>43809</v>
      </c>
      <c r="BN64" s="93"/>
      <c r="BO64" s="86"/>
    </row>
    <row r="65" spans="2:67" ht="38.25" customHeight="1">
      <c r="B65" s="61">
        <v>79</v>
      </c>
      <c r="C65" s="55">
        <f t="shared" si="3"/>
        <v>58</v>
      </c>
      <c r="D65" s="56" t="s">
        <v>78</v>
      </c>
      <c r="E65" s="57">
        <v>2018</v>
      </c>
      <c r="F65" s="58" t="s">
        <v>1143</v>
      </c>
      <c r="G65" s="59"/>
      <c r="H65" s="60" t="str">
        <f t="shared" si="0"/>
        <v>Gestión del Talento Humano</v>
      </c>
      <c r="I65" s="94">
        <v>24</v>
      </c>
      <c r="J65" s="61">
        <v>79</v>
      </c>
      <c r="K65" s="207" t="s">
        <v>2199</v>
      </c>
      <c r="L65" s="63" t="s">
        <v>81</v>
      </c>
      <c r="M65" s="64" t="s">
        <v>2200</v>
      </c>
      <c r="N65" s="64" t="s">
        <v>2200</v>
      </c>
      <c r="O65" s="64" t="s">
        <v>2201</v>
      </c>
      <c r="P65" s="65" t="s">
        <v>85</v>
      </c>
      <c r="Q65" s="64" t="s">
        <v>2202</v>
      </c>
      <c r="R65" s="66"/>
      <c r="S65" s="303">
        <v>1</v>
      </c>
      <c r="T65" s="303" t="s">
        <v>2203</v>
      </c>
      <c r="U65" s="68" t="s">
        <v>1311</v>
      </c>
      <c r="V65" s="246" t="s">
        <v>2204</v>
      </c>
      <c r="W65" s="182">
        <v>43467</v>
      </c>
      <c r="X65" s="182">
        <v>43554</v>
      </c>
      <c r="Y65" s="65"/>
      <c r="Z65" s="57"/>
      <c r="AA65" s="70">
        <f t="shared" si="1"/>
        <v>43554</v>
      </c>
      <c r="AB65" s="71">
        <v>43646</v>
      </c>
      <c r="AC65" s="64" t="s">
        <v>1525</v>
      </c>
      <c r="AD65" s="72">
        <v>0</v>
      </c>
      <c r="AE65" s="71">
        <v>43665</v>
      </c>
      <c r="AF65" s="64"/>
      <c r="AG65" s="58" t="s">
        <v>105</v>
      </c>
      <c r="AH65" s="73">
        <f t="shared" si="2"/>
        <v>0</v>
      </c>
      <c r="AI65" s="72" t="s">
        <v>116</v>
      </c>
      <c r="AJ65" s="71">
        <v>43799</v>
      </c>
      <c r="AK65" s="205" t="s">
        <v>2205</v>
      </c>
      <c r="AL65" s="191">
        <v>1</v>
      </c>
      <c r="AM65" s="76">
        <v>43809</v>
      </c>
      <c r="AN65" s="81" t="s">
        <v>2206</v>
      </c>
      <c r="AO65" s="83" t="s">
        <v>663</v>
      </c>
      <c r="AP65" s="79">
        <f t="shared" si="9"/>
        <v>1</v>
      </c>
      <c r="AQ65" s="80" t="s">
        <v>100</v>
      </c>
      <c r="AR65" s="85"/>
      <c r="AS65" s="83"/>
      <c r="AT65" s="86"/>
      <c r="AU65" s="85"/>
      <c r="AV65" s="83"/>
      <c r="AW65" s="83"/>
      <c r="AX65" s="83"/>
      <c r="AY65" s="86"/>
      <c r="AZ65" s="85"/>
      <c r="BA65" s="83"/>
      <c r="BB65" s="86"/>
      <c r="BC65" s="76"/>
      <c r="BD65" s="83"/>
      <c r="BE65" s="83"/>
      <c r="BF65" s="83"/>
      <c r="BG65" s="80"/>
      <c r="BH65" s="87" t="s">
        <v>101</v>
      </c>
      <c r="BI65" s="88" t="s">
        <v>101</v>
      </c>
      <c r="BJ65" s="89" t="s">
        <v>261</v>
      </c>
      <c r="BK65" s="81" t="s">
        <v>2207</v>
      </c>
      <c r="BL65" s="91" t="s">
        <v>663</v>
      </c>
      <c r="BM65" s="92">
        <v>43809</v>
      </c>
      <c r="BN65" s="93"/>
      <c r="BO65" s="86"/>
    </row>
    <row r="66" spans="2:67" ht="38.25" customHeight="1">
      <c r="B66" s="61">
        <v>80</v>
      </c>
      <c r="C66" s="55">
        <f t="shared" si="3"/>
        <v>59</v>
      </c>
      <c r="D66" s="56" t="s">
        <v>78</v>
      </c>
      <c r="E66" s="57">
        <v>2018</v>
      </c>
      <c r="F66" s="58" t="s">
        <v>1143</v>
      </c>
      <c r="G66" s="59"/>
      <c r="H66" s="60" t="str">
        <f t="shared" si="0"/>
        <v>Gestión del Talento Humano</v>
      </c>
      <c r="I66" s="94">
        <v>25</v>
      </c>
      <c r="J66" s="61">
        <v>80</v>
      </c>
      <c r="K66" s="207" t="s">
        <v>2208</v>
      </c>
      <c r="L66" s="63" t="s">
        <v>81</v>
      </c>
      <c r="M66" s="64" t="s">
        <v>2209</v>
      </c>
      <c r="N66" s="64" t="s">
        <v>2209</v>
      </c>
      <c r="O66" s="64" t="s">
        <v>2210</v>
      </c>
      <c r="P66" s="65" t="s">
        <v>288</v>
      </c>
      <c r="Q66" s="64" t="s">
        <v>2211</v>
      </c>
      <c r="R66" s="66"/>
      <c r="S66" s="254">
        <v>1</v>
      </c>
      <c r="T66" s="303" t="s">
        <v>2212</v>
      </c>
      <c r="U66" s="68" t="s">
        <v>1311</v>
      </c>
      <c r="V66" s="246" t="s">
        <v>2213</v>
      </c>
      <c r="W66" s="182">
        <v>43467</v>
      </c>
      <c r="X66" s="182">
        <v>43830</v>
      </c>
      <c r="Y66" s="65"/>
      <c r="Z66" s="57"/>
      <c r="AA66" s="70">
        <f t="shared" si="1"/>
        <v>43830</v>
      </c>
      <c r="AB66" s="71">
        <v>43646</v>
      </c>
      <c r="AC66" s="64" t="s">
        <v>1525</v>
      </c>
      <c r="AD66" s="72">
        <v>0</v>
      </c>
      <c r="AE66" s="71">
        <v>43665</v>
      </c>
      <c r="AF66" s="64"/>
      <c r="AG66" s="58" t="s">
        <v>105</v>
      </c>
      <c r="AH66" s="73">
        <f t="shared" si="2"/>
        <v>0</v>
      </c>
      <c r="AI66" s="72" t="s">
        <v>139</v>
      </c>
      <c r="AJ66" s="71">
        <v>43799</v>
      </c>
      <c r="AK66" s="205" t="s">
        <v>2214</v>
      </c>
      <c r="AL66" s="191">
        <v>1</v>
      </c>
      <c r="AM66" s="76">
        <v>43809</v>
      </c>
      <c r="AN66" s="81" t="s">
        <v>2215</v>
      </c>
      <c r="AO66" s="83" t="s">
        <v>663</v>
      </c>
      <c r="AP66" s="79">
        <f t="shared" si="9"/>
        <v>1</v>
      </c>
      <c r="AQ66" s="80" t="s">
        <v>100</v>
      </c>
      <c r="AR66" s="85"/>
      <c r="AS66" s="83"/>
      <c r="AT66" s="86"/>
      <c r="AU66" s="85"/>
      <c r="AV66" s="83"/>
      <c r="AW66" s="83"/>
      <c r="AX66" s="83"/>
      <c r="AY66" s="86"/>
      <c r="AZ66" s="85"/>
      <c r="BA66" s="83"/>
      <c r="BB66" s="86"/>
      <c r="BC66" s="76"/>
      <c r="BD66" s="83"/>
      <c r="BE66" s="83"/>
      <c r="BF66" s="83"/>
      <c r="BG66" s="80"/>
      <c r="BH66" s="87" t="s">
        <v>101</v>
      </c>
      <c r="BI66" s="88" t="s">
        <v>101</v>
      </c>
      <c r="BJ66" s="89" t="s">
        <v>261</v>
      </c>
      <c r="BK66" s="81" t="s">
        <v>2216</v>
      </c>
      <c r="BL66" s="91" t="s">
        <v>663</v>
      </c>
      <c r="BM66" s="92">
        <v>43809</v>
      </c>
      <c r="BN66" s="93"/>
      <c r="BO66" s="86"/>
    </row>
    <row r="67" spans="2:67" ht="38.25" customHeight="1">
      <c r="B67" s="61">
        <v>0</v>
      </c>
      <c r="C67" s="55">
        <f t="shared" si="3"/>
        <v>60</v>
      </c>
      <c r="D67" s="56" t="s">
        <v>78</v>
      </c>
      <c r="E67" s="57">
        <v>2018</v>
      </c>
      <c r="F67" s="58" t="s">
        <v>1143</v>
      </c>
      <c r="G67" s="59"/>
      <c r="H67" s="60" t="str">
        <f t="shared" si="0"/>
        <v>Gestión del Talento Humano</v>
      </c>
      <c r="I67" s="94"/>
      <c r="J67" s="61">
        <v>80</v>
      </c>
      <c r="K67" s="207" t="s">
        <v>2208</v>
      </c>
      <c r="L67" s="63" t="s">
        <v>81</v>
      </c>
      <c r="M67" s="64" t="s">
        <v>2209</v>
      </c>
      <c r="N67" s="64" t="s">
        <v>2209</v>
      </c>
      <c r="O67" s="64" t="s">
        <v>2210</v>
      </c>
      <c r="P67" s="65" t="s">
        <v>85</v>
      </c>
      <c r="Q67" s="64" t="s">
        <v>2217</v>
      </c>
      <c r="R67" s="66"/>
      <c r="S67" s="303">
        <v>1</v>
      </c>
      <c r="T67" s="303" t="s">
        <v>1603</v>
      </c>
      <c r="U67" s="68" t="s">
        <v>1311</v>
      </c>
      <c r="V67" s="246" t="s">
        <v>1312</v>
      </c>
      <c r="W67" s="182">
        <v>43467</v>
      </c>
      <c r="X67" s="182">
        <v>43524</v>
      </c>
      <c r="Y67" s="65"/>
      <c r="Z67" s="57"/>
      <c r="AA67" s="70">
        <f t="shared" si="1"/>
        <v>43524</v>
      </c>
      <c r="AB67" s="71">
        <v>43646</v>
      </c>
      <c r="AC67" s="64" t="s">
        <v>1525</v>
      </c>
      <c r="AD67" s="72">
        <v>0</v>
      </c>
      <c r="AE67" s="71">
        <v>43665</v>
      </c>
      <c r="AF67" s="64"/>
      <c r="AG67" s="58" t="s">
        <v>105</v>
      </c>
      <c r="AH67" s="73">
        <f t="shared" si="2"/>
        <v>0</v>
      </c>
      <c r="AI67" s="72" t="s">
        <v>116</v>
      </c>
      <c r="AJ67" s="71">
        <v>43799</v>
      </c>
      <c r="AK67" s="451" t="s">
        <v>2218</v>
      </c>
      <c r="AL67" s="191">
        <v>1</v>
      </c>
      <c r="AM67" s="76">
        <v>43809</v>
      </c>
      <c r="AN67" s="81" t="s">
        <v>2219</v>
      </c>
      <c r="AO67" s="83" t="s">
        <v>663</v>
      </c>
      <c r="AP67" s="79">
        <f t="shared" si="9"/>
        <v>1</v>
      </c>
      <c r="AQ67" s="80" t="s">
        <v>100</v>
      </c>
      <c r="AR67" s="85"/>
      <c r="AS67" s="83"/>
      <c r="AT67" s="86"/>
      <c r="AU67" s="85"/>
      <c r="AV67" s="83"/>
      <c r="AW67" s="83"/>
      <c r="AX67" s="83"/>
      <c r="AY67" s="86"/>
      <c r="AZ67" s="85"/>
      <c r="BA67" s="83"/>
      <c r="BB67" s="86"/>
      <c r="BC67" s="76"/>
      <c r="BD67" s="83"/>
      <c r="BE67" s="83"/>
      <c r="BF67" s="83"/>
      <c r="BG67" s="80"/>
      <c r="BH67" s="87" t="s">
        <v>101</v>
      </c>
      <c r="BI67" s="88" t="s">
        <v>101</v>
      </c>
      <c r="BJ67" s="89" t="s">
        <v>261</v>
      </c>
      <c r="BK67" s="81" t="s">
        <v>2220</v>
      </c>
      <c r="BL67" s="91" t="s">
        <v>663</v>
      </c>
      <c r="BM67" s="92">
        <v>43809</v>
      </c>
      <c r="BN67" s="93"/>
      <c r="BO67" s="86"/>
    </row>
    <row r="68" spans="2:67" ht="38.25" customHeight="1">
      <c r="B68" s="61">
        <v>81</v>
      </c>
      <c r="C68" s="55">
        <f t="shared" si="3"/>
        <v>61</v>
      </c>
      <c r="D68" s="56" t="s">
        <v>78</v>
      </c>
      <c r="E68" s="57">
        <v>2018</v>
      </c>
      <c r="F68" s="58" t="s">
        <v>1143</v>
      </c>
      <c r="G68" s="59"/>
      <c r="H68" s="60" t="str">
        <f t="shared" si="0"/>
        <v>Gestión del Talento Humano</v>
      </c>
      <c r="I68" s="94">
        <v>26</v>
      </c>
      <c r="J68" s="61">
        <v>81</v>
      </c>
      <c r="K68" s="207" t="s">
        <v>2221</v>
      </c>
      <c r="L68" s="63" t="s">
        <v>81</v>
      </c>
      <c r="M68" s="64" t="s">
        <v>2222</v>
      </c>
      <c r="N68" s="64" t="s">
        <v>2222</v>
      </c>
      <c r="O68" s="64" t="s">
        <v>2223</v>
      </c>
      <c r="P68" s="65" t="s">
        <v>288</v>
      </c>
      <c r="Q68" s="64" t="s">
        <v>2224</v>
      </c>
      <c r="R68" s="66"/>
      <c r="S68" s="254">
        <v>1</v>
      </c>
      <c r="T68" s="303" t="s">
        <v>2225</v>
      </c>
      <c r="U68" s="68" t="s">
        <v>1311</v>
      </c>
      <c r="V68" s="246" t="s">
        <v>2226</v>
      </c>
      <c r="W68" s="182">
        <v>43617</v>
      </c>
      <c r="X68" s="182">
        <v>43646</v>
      </c>
      <c r="Y68" s="65"/>
      <c r="Z68" s="57"/>
      <c r="AA68" s="70">
        <f t="shared" si="1"/>
        <v>43646</v>
      </c>
      <c r="AB68" s="71">
        <v>43646</v>
      </c>
      <c r="AC68" s="64" t="s">
        <v>1525</v>
      </c>
      <c r="AD68" s="72">
        <v>0</v>
      </c>
      <c r="AE68" s="71">
        <v>43665</v>
      </c>
      <c r="AF68" s="64"/>
      <c r="AG68" s="58" t="s">
        <v>105</v>
      </c>
      <c r="AH68" s="73">
        <f t="shared" si="2"/>
        <v>0</v>
      </c>
      <c r="AI68" s="72" t="s">
        <v>116</v>
      </c>
      <c r="AJ68" s="71">
        <v>43799</v>
      </c>
      <c r="AK68" s="205" t="s">
        <v>2227</v>
      </c>
      <c r="AL68" s="102">
        <v>1</v>
      </c>
      <c r="AM68" s="76">
        <v>43809</v>
      </c>
      <c r="AN68" s="81" t="s">
        <v>2228</v>
      </c>
      <c r="AO68" s="83" t="s">
        <v>663</v>
      </c>
      <c r="AP68" s="79">
        <f t="shared" si="9"/>
        <v>1</v>
      </c>
      <c r="AQ68" s="80" t="s">
        <v>100</v>
      </c>
      <c r="AR68" s="85"/>
      <c r="AS68" s="83"/>
      <c r="AT68" s="86"/>
      <c r="AU68" s="85"/>
      <c r="AV68" s="83"/>
      <c r="AW68" s="83"/>
      <c r="AX68" s="83"/>
      <c r="AY68" s="86"/>
      <c r="AZ68" s="85"/>
      <c r="BA68" s="83"/>
      <c r="BB68" s="86"/>
      <c r="BC68" s="76"/>
      <c r="BD68" s="83"/>
      <c r="BE68" s="83"/>
      <c r="BF68" s="83"/>
      <c r="BG68" s="80"/>
      <c r="BH68" s="87" t="s">
        <v>101</v>
      </c>
      <c r="BI68" s="88" t="s">
        <v>101</v>
      </c>
      <c r="BJ68" s="89" t="s">
        <v>261</v>
      </c>
      <c r="BK68" s="81" t="s">
        <v>2228</v>
      </c>
      <c r="BL68" s="91" t="s">
        <v>663</v>
      </c>
      <c r="BM68" s="92">
        <v>43809</v>
      </c>
      <c r="BN68" s="93"/>
      <c r="BO68" s="86"/>
    </row>
    <row r="69" spans="2:67" ht="38.25" customHeight="1">
      <c r="B69" s="61">
        <v>0</v>
      </c>
      <c r="C69" s="55">
        <f t="shared" si="3"/>
        <v>62</v>
      </c>
      <c r="D69" s="56" t="s">
        <v>78</v>
      </c>
      <c r="E69" s="57">
        <v>2018</v>
      </c>
      <c r="F69" s="58" t="s">
        <v>1143</v>
      </c>
      <c r="G69" s="59"/>
      <c r="H69" s="60" t="str">
        <f t="shared" si="0"/>
        <v>Gestión del Talento Humano</v>
      </c>
      <c r="I69" s="94"/>
      <c r="J69" s="61">
        <v>81</v>
      </c>
      <c r="K69" s="207" t="s">
        <v>2221</v>
      </c>
      <c r="L69" s="63" t="s">
        <v>81</v>
      </c>
      <c r="M69" s="64" t="s">
        <v>2222</v>
      </c>
      <c r="N69" s="64" t="s">
        <v>2222</v>
      </c>
      <c r="O69" s="64" t="s">
        <v>2223</v>
      </c>
      <c r="P69" s="65" t="s">
        <v>85</v>
      </c>
      <c r="Q69" s="64" t="s">
        <v>2229</v>
      </c>
      <c r="R69" s="66"/>
      <c r="S69" s="303">
        <v>1</v>
      </c>
      <c r="T69" s="303" t="s">
        <v>1603</v>
      </c>
      <c r="U69" s="68" t="s">
        <v>1311</v>
      </c>
      <c r="V69" s="246" t="s">
        <v>1312</v>
      </c>
      <c r="W69" s="182">
        <v>43617</v>
      </c>
      <c r="X69" s="182">
        <v>43646</v>
      </c>
      <c r="Y69" s="65"/>
      <c r="Z69" s="57"/>
      <c r="AA69" s="70">
        <f t="shared" si="1"/>
        <v>43646</v>
      </c>
      <c r="AB69" s="71">
        <v>43646</v>
      </c>
      <c r="AC69" s="64" t="s">
        <v>1525</v>
      </c>
      <c r="AD69" s="72">
        <v>0</v>
      </c>
      <c r="AE69" s="71">
        <v>43665</v>
      </c>
      <c r="AF69" s="64"/>
      <c r="AG69" s="58" t="s">
        <v>105</v>
      </c>
      <c r="AH69" s="73">
        <f t="shared" si="2"/>
        <v>0</v>
      </c>
      <c r="AI69" s="72" t="s">
        <v>116</v>
      </c>
      <c r="AJ69" s="71">
        <v>43799</v>
      </c>
      <c r="AK69" s="205" t="s">
        <v>2230</v>
      </c>
      <c r="AL69" s="191">
        <v>1</v>
      </c>
      <c r="AM69" s="76">
        <v>43809</v>
      </c>
      <c r="AN69" s="81" t="s">
        <v>2231</v>
      </c>
      <c r="AO69" s="83" t="s">
        <v>663</v>
      </c>
      <c r="AP69" s="79">
        <f t="shared" si="9"/>
        <v>1</v>
      </c>
      <c r="AQ69" s="80" t="s">
        <v>100</v>
      </c>
      <c r="AR69" s="85"/>
      <c r="AS69" s="83"/>
      <c r="AT69" s="86"/>
      <c r="AU69" s="85"/>
      <c r="AV69" s="83"/>
      <c r="AW69" s="83"/>
      <c r="AX69" s="83"/>
      <c r="AY69" s="86"/>
      <c r="AZ69" s="85"/>
      <c r="BA69" s="83"/>
      <c r="BB69" s="86"/>
      <c r="BC69" s="76"/>
      <c r="BD69" s="83"/>
      <c r="BE69" s="83"/>
      <c r="BF69" s="83"/>
      <c r="BG69" s="80"/>
      <c r="BH69" s="87" t="s">
        <v>101</v>
      </c>
      <c r="BI69" s="88" t="s">
        <v>101</v>
      </c>
      <c r="BJ69" s="89" t="s">
        <v>261</v>
      </c>
      <c r="BK69" s="81" t="s">
        <v>2232</v>
      </c>
      <c r="BL69" s="91" t="s">
        <v>663</v>
      </c>
      <c r="BM69" s="92">
        <v>43809</v>
      </c>
      <c r="BN69" s="93"/>
      <c r="BO69" s="86"/>
    </row>
    <row r="70" spans="2:67" ht="38.25" customHeight="1">
      <c r="B70" s="61">
        <v>82</v>
      </c>
      <c r="C70" s="55">
        <f t="shared" si="3"/>
        <v>63</v>
      </c>
      <c r="D70" s="56" t="s">
        <v>78</v>
      </c>
      <c r="E70" s="57">
        <v>2018</v>
      </c>
      <c r="F70" s="58" t="s">
        <v>1143</v>
      </c>
      <c r="G70" s="59"/>
      <c r="H70" s="60" t="str">
        <f t="shared" si="0"/>
        <v>Gestión del Talento Humano</v>
      </c>
      <c r="I70" s="94">
        <v>27</v>
      </c>
      <c r="J70" s="61">
        <v>82</v>
      </c>
      <c r="K70" s="207" t="s">
        <v>2233</v>
      </c>
      <c r="L70" s="63" t="s">
        <v>81</v>
      </c>
      <c r="M70" s="64" t="s">
        <v>2234</v>
      </c>
      <c r="N70" s="64" t="s">
        <v>2234</v>
      </c>
      <c r="O70" s="64" t="s">
        <v>2235</v>
      </c>
      <c r="P70" s="65" t="s">
        <v>288</v>
      </c>
      <c r="Q70" s="64" t="s">
        <v>2236</v>
      </c>
      <c r="R70" s="66"/>
      <c r="S70" s="303">
        <v>12</v>
      </c>
      <c r="T70" s="303" t="s">
        <v>2237</v>
      </c>
      <c r="U70" s="68" t="s">
        <v>1311</v>
      </c>
      <c r="V70" s="246" t="s">
        <v>2238</v>
      </c>
      <c r="W70" s="182">
        <v>43451</v>
      </c>
      <c r="X70" s="182">
        <v>43830</v>
      </c>
      <c r="Y70" s="65"/>
      <c r="Z70" s="57"/>
      <c r="AA70" s="70">
        <f t="shared" si="1"/>
        <v>43830</v>
      </c>
      <c r="AB70" s="71">
        <v>43646</v>
      </c>
      <c r="AC70" s="64" t="s">
        <v>2239</v>
      </c>
      <c r="AD70" s="72">
        <v>0</v>
      </c>
      <c r="AE70" s="71">
        <v>43665</v>
      </c>
      <c r="AF70" s="64" t="s">
        <v>2240</v>
      </c>
      <c r="AG70" s="58" t="s">
        <v>105</v>
      </c>
      <c r="AH70" s="73">
        <f t="shared" si="2"/>
        <v>0</v>
      </c>
      <c r="AI70" s="72" t="s">
        <v>93</v>
      </c>
      <c r="AJ70" s="71">
        <v>43799</v>
      </c>
      <c r="AK70" s="205" t="s">
        <v>1851</v>
      </c>
      <c r="AL70" s="193">
        <v>12</v>
      </c>
      <c r="AM70" s="76">
        <v>43809</v>
      </c>
      <c r="AN70" s="81" t="s">
        <v>2241</v>
      </c>
      <c r="AO70" s="83" t="s">
        <v>663</v>
      </c>
      <c r="AP70" s="79">
        <f t="shared" si="9"/>
        <v>1</v>
      </c>
      <c r="AQ70" s="80" t="s">
        <v>100</v>
      </c>
      <c r="AR70" s="85"/>
      <c r="AS70" s="83"/>
      <c r="AT70" s="86"/>
      <c r="AU70" s="85"/>
      <c r="AV70" s="83"/>
      <c r="AW70" s="83"/>
      <c r="AX70" s="83"/>
      <c r="AY70" s="86"/>
      <c r="AZ70" s="85"/>
      <c r="BA70" s="83"/>
      <c r="BB70" s="86"/>
      <c r="BC70" s="76"/>
      <c r="BD70" s="83"/>
      <c r="BE70" s="83"/>
      <c r="BF70" s="83"/>
      <c r="BG70" s="80"/>
      <c r="BH70" s="87" t="s">
        <v>101</v>
      </c>
      <c r="BI70" s="88" t="s">
        <v>101</v>
      </c>
      <c r="BJ70" s="89" t="s">
        <v>261</v>
      </c>
      <c r="BK70" s="81" t="s">
        <v>2241</v>
      </c>
      <c r="BL70" s="91" t="s">
        <v>663</v>
      </c>
      <c r="BM70" s="92">
        <v>43809</v>
      </c>
      <c r="BN70" s="93"/>
      <c r="BO70" s="86"/>
    </row>
    <row r="71" spans="2:67" ht="38.25" customHeight="1">
      <c r="B71" s="61">
        <v>0</v>
      </c>
      <c r="C71" s="55">
        <f t="shared" si="3"/>
        <v>64</v>
      </c>
      <c r="D71" s="56" t="s">
        <v>78</v>
      </c>
      <c r="E71" s="57">
        <v>2018</v>
      </c>
      <c r="F71" s="58" t="s">
        <v>1143</v>
      </c>
      <c r="G71" s="59"/>
      <c r="H71" s="60" t="str">
        <f t="shared" si="0"/>
        <v>Gestión del Talento Humano</v>
      </c>
      <c r="I71" s="94"/>
      <c r="J71" s="61">
        <v>82</v>
      </c>
      <c r="K71" s="207" t="s">
        <v>2233</v>
      </c>
      <c r="L71" s="63" t="s">
        <v>81</v>
      </c>
      <c r="M71" s="64" t="s">
        <v>2234</v>
      </c>
      <c r="N71" s="64" t="s">
        <v>2234</v>
      </c>
      <c r="O71" s="64" t="s">
        <v>2235</v>
      </c>
      <c r="P71" s="65" t="s">
        <v>85</v>
      </c>
      <c r="Q71" s="64" t="s">
        <v>2242</v>
      </c>
      <c r="R71" s="66"/>
      <c r="S71" s="254">
        <v>1</v>
      </c>
      <c r="T71" s="303" t="s">
        <v>2243</v>
      </c>
      <c r="U71" s="68" t="s">
        <v>1311</v>
      </c>
      <c r="V71" s="246" t="s">
        <v>2244</v>
      </c>
      <c r="W71" s="182">
        <v>43467</v>
      </c>
      <c r="X71" s="182">
        <v>43830</v>
      </c>
      <c r="Y71" s="65"/>
      <c r="Z71" s="57"/>
      <c r="AA71" s="70">
        <f t="shared" si="1"/>
        <v>43830</v>
      </c>
      <c r="AB71" s="71">
        <v>43646</v>
      </c>
      <c r="AC71" s="64" t="s">
        <v>2245</v>
      </c>
      <c r="AD71" s="72">
        <v>0</v>
      </c>
      <c r="AE71" s="71">
        <v>43665</v>
      </c>
      <c r="AF71" s="64"/>
      <c r="AG71" s="58" t="s">
        <v>105</v>
      </c>
      <c r="AH71" s="73">
        <f t="shared" si="2"/>
        <v>0</v>
      </c>
      <c r="AI71" s="72" t="s">
        <v>139</v>
      </c>
      <c r="AJ71" s="71">
        <v>43799</v>
      </c>
      <c r="AK71" s="205" t="s">
        <v>2246</v>
      </c>
      <c r="AL71" s="102">
        <v>0.5</v>
      </c>
      <c r="AM71" s="76">
        <v>43809</v>
      </c>
      <c r="AN71" s="81" t="s">
        <v>2247</v>
      </c>
      <c r="AO71" s="83" t="s">
        <v>663</v>
      </c>
      <c r="AP71" s="79">
        <v>1</v>
      </c>
      <c r="AQ71" s="80" t="s">
        <v>100</v>
      </c>
      <c r="AR71" s="85"/>
      <c r="AS71" s="83"/>
      <c r="AT71" s="86"/>
      <c r="AU71" s="85"/>
      <c r="AV71" s="83"/>
      <c r="AW71" s="83"/>
      <c r="AX71" s="83"/>
      <c r="AY71" s="86"/>
      <c r="AZ71" s="85"/>
      <c r="BA71" s="83"/>
      <c r="BB71" s="86"/>
      <c r="BC71" s="76"/>
      <c r="BD71" s="83"/>
      <c r="BE71" s="83"/>
      <c r="BF71" s="83"/>
      <c r="BG71" s="80"/>
      <c r="BH71" s="87" t="s">
        <v>101</v>
      </c>
      <c r="BI71" s="88" t="s">
        <v>101</v>
      </c>
      <c r="BJ71" s="89" t="s">
        <v>261</v>
      </c>
      <c r="BK71" s="81" t="s">
        <v>2247</v>
      </c>
      <c r="BL71" s="91" t="s">
        <v>663</v>
      </c>
      <c r="BM71" s="92">
        <v>43809</v>
      </c>
      <c r="BN71" s="93"/>
      <c r="BO71" s="86"/>
    </row>
    <row r="72" spans="2:67" ht="38.25" customHeight="1">
      <c r="B72" s="61">
        <v>83</v>
      </c>
      <c r="C72" s="55">
        <f t="shared" si="3"/>
        <v>65</v>
      </c>
      <c r="D72" s="56" t="s">
        <v>78</v>
      </c>
      <c r="E72" s="57">
        <v>2018</v>
      </c>
      <c r="F72" s="58" t="s">
        <v>1143</v>
      </c>
      <c r="G72" s="59"/>
      <c r="H72" s="60" t="str">
        <f t="shared" ref="H72:H135" si="10">U72</f>
        <v>Gestión del Talento Humano</v>
      </c>
      <c r="I72" s="94">
        <v>28</v>
      </c>
      <c r="J72" s="61">
        <v>83</v>
      </c>
      <c r="K72" s="207" t="s">
        <v>2248</v>
      </c>
      <c r="L72" s="63" t="s">
        <v>81</v>
      </c>
      <c r="M72" s="64" t="s">
        <v>252</v>
      </c>
      <c r="N72" s="64" t="s">
        <v>252</v>
      </c>
      <c r="O72" s="64" t="s">
        <v>2249</v>
      </c>
      <c r="P72" s="65" t="s">
        <v>85</v>
      </c>
      <c r="Q72" s="64" t="s">
        <v>2250</v>
      </c>
      <c r="R72" s="66"/>
      <c r="S72" s="303">
        <v>1</v>
      </c>
      <c r="T72" s="303" t="s">
        <v>2251</v>
      </c>
      <c r="U72" s="68" t="s">
        <v>1311</v>
      </c>
      <c r="V72" s="246" t="s">
        <v>1312</v>
      </c>
      <c r="W72" s="182">
        <v>43467</v>
      </c>
      <c r="X72" s="182">
        <v>43496</v>
      </c>
      <c r="Y72" s="65"/>
      <c r="Z72" s="57"/>
      <c r="AA72" s="70">
        <f t="shared" ref="AA72:AA135" si="11">IF(X72="","",(X72+Z72))</f>
        <v>43496</v>
      </c>
      <c r="AB72" s="71">
        <v>43646</v>
      </c>
      <c r="AC72" s="64" t="s">
        <v>2252</v>
      </c>
      <c r="AD72" s="72">
        <v>0</v>
      </c>
      <c r="AE72" s="71">
        <v>43665</v>
      </c>
      <c r="AF72" s="305"/>
      <c r="AG72" s="58" t="s">
        <v>105</v>
      </c>
      <c r="AH72" s="73">
        <f t="shared" ref="AH72:AH130" si="12">+AD72/S72</f>
        <v>0</v>
      </c>
      <c r="AI72" s="72" t="s">
        <v>116</v>
      </c>
      <c r="AJ72" s="71">
        <v>43799</v>
      </c>
      <c r="AK72" s="442" t="s">
        <v>2253</v>
      </c>
      <c r="AL72" s="191">
        <v>1</v>
      </c>
      <c r="AM72" s="76">
        <v>43809</v>
      </c>
      <c r="AN72" s="81" t="s">
        <v>2254</v>
      </c>
      <c r="AO72" s="83" t="s">
        <v>663</v>
      </c>
      <c r="AP72" s="79">
        <f t="shared" ref="AP72:AP121" si="13">+AL72/S72</f>
        <v>1</v>
      </c>
      <c r="AQ72" s="80" t="s">
        <v>100</v>
      </c>
      <c r="AR72" s="85"/>
      <c r="AS72" s="83"/>
      <c r="AT72" s="86"/>
      <c r="AU72" s="85"/>
      <c r="AV72" s="83"/>
      <c r="AW72" s="83"/>
      <c r="AX72" s="83"/>
      <c r="AY72" s="86"/>
      <c r="AZ72" s="85"/>
      <c r="BA72" s="83"/>
      <c r="BB72" s="86"/>
      <c r="BC72" s="76"/>
      <c r="BD72" s="83"/>
      <c r="BE72" s="83"/>
      <c r="BF72" s="83"/>
      <c r="BG72" s="80"/>
      <c r="BH72" s="87" t="s">
        <v>101</v>
      </c>
      <c r="BI72" s="88" t="s">
        <v>101</v>
      </c>
      <c r="BJ72" s="89" t="s">
        <v>261</v>
      </c>
      <c r="BK72" s="81" t="s">
        <v>2254</v>
      </c>
      <c r="BL72" s="91" t="s">
        <v>663</v>
      </c>
      <c r="BM72" s="92">
        <v>43809</v>
      </c>
      <c r="BN72" s="93"/>
      <c r="BO72" s="86"/>
    </row>
    <row r="73" spans="2:67" ht="38.25" customHeight="1">
      <c r="B73" s="61">
        <v>85</v>
      </c>
      <c r="C73" s="55">
        <f t="shared" ref="C73:C136" si="14">1+C72</f>
        <v>66</v>
      </c>
      <c r="D73" s="56" t="s">
        <v>78</v>
      </c>
      <c r="E73" s="57">
        <v>2018</v>
      </c>
      <c r="F73" s="58" t="s">
        <v>1143</v>
      </c>
      <c r="G73" s="59"/>
      <c r="H73" s="60" t="str">
        <f t="shared" si="10"/>
        <v>Gestión del Talento Humano</v>
      </c>
      <c r="I73" s="94">
        <v>30</v>
      </c>
      <c r="J73" s="61">
        <v>85</v>
      </c>
      <c r="K73" s="207" t="s">
        <v>2255</v>
      </c>
      <c r="L73" s="63" t="s">
        <v>81</v>
      </c>
      <c r="M73" s="64" t="s">
        <v>1927</v>
      </c>
      <c r="N73" s="64" t="s">
        <v>1927</v>
      </c>
      <c r="O73" s="64" t="s">
        <v>2256</v>
      </c>
      <c r="P73" s="65" t="s">
        <v>288</v>
      </c>
      <c r="Q73" s="64" t="s">
        <v>2257</v>
      </c>
      <c r="R73" s="66"/>
      <c r="S73" s="246">
        <v>12</v>
      </c>
      <c r="T73" s="246" t="s">
        <v>2258</v>
      </c>
      <c r="U73" s="68" t="s">
        <v>1311</v>
      </c>
      <c r="V73" s="246" t="s">
        <v>1551</v>
      </c>
      <c r="W73" s="182">
        <v>43467</v>
      </c>
      <c r="X73" s="182">
        <v>43830</v>
      </c>
      <c r="Y73" s="65"/>
      <c r="Z73" s="57"/>
      <c r="AA73" s="70">
        <f t="shared" si="11"/>
        <v>43830</v>
      </c>
      <c r="AB73" s="71">
        <v>43646</v>
      </c>
      <c r="AC73" s="64" t="s">
        <v>2259</v>
      </c>
      <c r="AD73" s="72">
        <v>6</v>
      </c>
      <c r="AE73" s="71">
        <v>43665</v>
      </c>
      <c r="AF73" s="305" t="s">
        <v>2260</v>
      </c>
      <c r="AG73" s="58" t="s">
        <v>105</v>
      </c>
      <c r="AH73" s="73">
        <f t="shared" si="12"/>
        <v>0.5</v>
      </c>
      <c r="AI73" s="72" t="s">
        <v>93</v>
      </c>
      <c r="AJ73" s="71">
        <v>43799</v>
      </c>
      <c r="AK73" s="205" t="s">
        <v>2259</v>
      </c>
      <c r="AL73" s="191">
        <v>11</v>
      </c>
      <c r="AM73" s="76">
        <v>43809</v>
      </c>
      <c r="AN73" s="81" t="s">
        <v>2261</v>
      </c>
      <c r="AO73" s="83" t="s">
        <v>663</v>
      </c>
      <c r="AP73" s="79">
        <v>1</v>
      </c>
      <c r="AQ73" s="80" t="s">
        <v>100</v>
      </c>
      <c r="AR73" s="85"/>
      <c r="AS73" s="83"/>
      <c r="AT73" s="86"/>
      <c r="AU73" s="85"/>
      <c r="AV73" s="83"/>
      <c r="AW73" s="83"/>
      <c r="AX73" s="83"/>
      <c r="AY73" s="86"/>
      <c r="AZ73" s="85"/>
      <c r="BA73" s="83"/>
      <c r="BB73" s="86"/>
      <c r="BC73" s="76"/>
      <c r="BD73" s="83"/>
      <c r="BE73" s="83"/>
      <c r="BF73" s="83"/>
      <c r="BG73" s="80"/>
      <c r="BH73" s="87" t="s">
        <v>101</v>
      </c>
      <c r="BI73" s="88" t="s">
        <v>101</v>
      </c>
      <c r="BJ73" s="89" t="s">
        <v>261</v>
      </c>
      <c r="BK73" s="81" t="s">
        <v>2261</v>
      </c>
      <c r="BL73" s="91" t="s">
        <v>663</v>
      </c>
      <c r="BM73" s="92">
        <v>43809</v>
      </c>
      <c r="BN73" s="93"/>
      <c r="BO73" s="86"/>
    </row>
    <row r="74" spans="2:67" ht="38.25" customHeight="1">
      <c r="B74" s="61">
        <v>0</v>
      </c>
      <c r="C74" s="55">
        <f t="shared" si="14"/>
        <v>67</v>
      </c>
      <c r="D74" s="56" t="s">
        <v>78</v>
      </c>
      <c r="E74" s="57">
        <v>2018</v>
      </c>
      <c r="F74" s="58" t="s">
        <v>1143</v>
      </c>
      <c r="G74" s="59"/>
      <c r="H74" s="60" t="str">
        <f t="shared" si="10"/>
        <v>Gestión del Talento Humano</v>
      </c>
      <c r="I74" s="94"/>
      <c r="J74" s="61">
        <v>85</v>
      </c>
      <c r="K74" s="207" t="s">
        <v>2255</v>
      </c>
      <c r="L74" s="63" t="s">
        <v>81</v>
      </c>
      <c r="M74" s="64" t="s">
        <v>2262</v>
      </c>
      <c r="N74" s="64" t="s">
        <v>2262</v>
      </c>
      <c r="O74" s="64" t="s">
        <v>2263</v>
      </c>
      <c r="P74" s="65" t="s">
        <v>85</v>
      </c>
      <c r="Q74" s="64" t="s">
        <v>2264</v>
      </c>
      <c r="R74" s="66"/>
      <c r="S74" s="279">
        <v>1</v>
      </c>
      <c r="T74" s="246" t="s">
        <v>2265</v>
      </c>
      <c r="U74" s="68" t="s">
        <v>1311</v>
      </c>
      <c r="V74" s="246" t="s">
        <v>1312</v>
      </c>
      <c r="W74" s="182">
        <v>43467</v>
      </c>
      <c r="X74" s="182">
        <v>43555</v>
      </c>
      <c r="Y74" s="65"/>
      <c r="Z74" s="57"/>
      <c r="AA74" s="70">
        <f t="shared" si="11"/>
        <v>43555</v>
      </c>
      <c r="AB74" s="71">
        <v>43646</v>
      </c>
      <c r="AC74" s="64" t="s">
        <v>2266</v>
      </c>
      <c r="AD74" s="184">
        <v>1</v>
      </c>
      <c r="AE74" s="71">
        <v>43665</v>
      </c>
      <c r="AF74" s="305"/>
      <c r="AG74" s="58" t="s">
        <v>105</v>
      </c>
      <c r="AH74" s="73">
        <f t="shared" si="12"/>
        <v>1</v>
      </c>
      <c r="AI74" s="72" t="s">
        <v>100</v>
      </c>
      <c r="AJ74" s="71">
        <v>43799</v>
      </c>
      <c r="AK74" s="106" t="s">
        <v>366</v>
      </c>
      <c r="AL74" s="102">
        <v>1</v>
      </c>
      <c r="AM74" s="76">
        <v>43809</v>
      </c>
      <c r="AN74" s="106" t="s">
        <v>2267</v>
      </c>
      <c r="AO74" s="83" t="s">
        <v>663</v>
      </c>
      <c r="AP74" s="79">
        <f t="shared" si="13"/>
        <v>1</v>
      </c>
      <c r="AQ74" s="80" t="s">
        <v>100</v>
      </c>
      <c r="AR74" s="85"/>
      <c r="AS74" s="83"/>
      <c r="AT74" s="86"/>
      <c r="AU74" s="85"/>
      <c r="AV74" s="83"/>
      <c r="AW74" s="83"/>
      <c r="AX74" s="83"/>
      <c r="AY74" s="86"/>
      <c r="AZ74" s="85"/>
      <c r="BA74" s="83"/>
      <c r="BB74" s="86"/>
      <c r="BC74" s="76"/>
      <c r="BD74" s="83"/>
      <c r="BE74" s="83"/>
      <c r="BF74" s="83"/>
      <c r="BG74" s="80"/>
      <c r="BH74" s="87" t="s">
        <v>101</v>
      </c>
      <c r="BI74" s="88" t="s">
        <v>101</v>
      </c>
      <c r="BJ74" s="89" t="s">
        <v>261</v>
      </c>
      <c r="BK74" s="106" t="s">
        <v>2268</v>
      </c>
      <c r="BL74" s="91" t="s">
        <v>663</v>
      </c>
      <c r="BM74" s="92">
        <v>43809</v>
      </c>
      <c r="BN74" s="93"/>
      <c r="BO74" s="86"/>
    </row>
    <row r="75" spans="2:67" ht="256.5">
      <c r="B75" s="61">
        <v>86</v>
      </c>
      <c r="C75" s="55">
        <f t="shared" si="14"/>
        <v>68</v>
      </c>
      <c r="D75" s="56" t="s">
        <v>78</v>
      </c>
      <c r="E75" s="57">
        <v>2018</v>
      </c>
      <c r="F75" s="58" t="s">
        <v>1143</v>
      </c>
      <c r="G75" s="59"/>
      <c r="H75" s="60" t="str">
        <f t="shared" si="10"/>
        <v>Gestión del Talento Humano</v>
      </c>
      <c r="I75" s="94">
        <v>31</v>
      </c>
      <c r="J75" s="61">
        <v>86</v>
      </c>
      <c r="K75" s="207" t="s">
        <v>2269</v>
      </c>
      <c r="L75" s="63" t="s">
        <v>81</v>
      </c>
      <c r="M75" s="64" t="s">
        <v>2270</v>
      </c>
      <c r="N75" s="64" t="s">
        <v>2270</v>
      </c>
      <c r="O75" s="64" t="s">
        <v>2271</v>
      </c>
      <c r="P75" s="65" t="s">
        <v>85</v>
      </c>
      <c r="Q75" s="64" t="s">
        <v>2272</v>
      </c>
      <c r="R75" s="66"/>
      <c r="S75" s="254">
        <v>1</v>
      </c>
      <c r="T75" s="303" t="s">
        <v>2273</v>
      </c>
      <c r="U75" s="68" t="s">
        <v>1311</v>
      </c>
      <c r="V75" s="246" t="s">
        <v>1312</v>
      </c>
      <c r="W75" s="182">
        <v>43467</v>
      </c>
      <c r="X75" s="182">
        <v>43646</v>
      </c>
      <c r="Y75" s="65"/>
      <c r="Z75" s="57"/>
      <c r="AA75" s="70">
        <f t="shared" si="11"/>
        <v>43646</v>
      </c>
      <c r="AB75" s="71">
        <v>43646</v>
      </c>
      <c r="AC75" s="64" t="s">
        <v>2274</v>
      </c>
      <c r="AD75" s="72">
        <v>0</v>
      </c>
      <c r="AE75" s="71">
        <v>43665</v>
      </c>
      <c r="AF75" s="305"/>
      <c r="AG75" s="58" t="s">
        <v>105</v>
      </c>
      <c r="AH75" s="73">
        <f t="shared" si="12"/>
        <v>0</v>
      </c>
      <c r="AI75" s="72" t="s">
        <v>116</v>
      </c>
      <c r="AJ75" s="71">
        <v>43799</v>
      </c>
      <c r="AK75" s="205" t="s">
        <v>2275</v>
      </c>
      <c r="AL75" s="102">
        <v>1</v>
      </c>
      <c r="AM75" s="76">
        <v>43809</v>
      </c>
      <c r="AN75" s="106" t="s">
        <v>2276</v>
      </c>
      <c r="AO75" s="83" t="s">
        <v>663</v>
      </c>
      <c r="AP75" s="79">
        <f t="shared" si="13"/>
        <v>1</v>
      </c>
      <c r="AQ75" s="80" t="s">
        <v>100</v>
      </c>
      <c r="AR75" s="85"/>
      <c r="AS75" s="83"/>
      <c r="AT75" s="86"/>
      <c r="AU75" s="85"/>
      <c r="AV75" s="83"/>
      <c r="AW75" s="83"/>
      <c r="AX75" s="83"/>
      <c r="AY75" s="86"/>
      <c r="AZ75" s="85"/>
      <c r="BA75" s="83"/>
      <c r="BB75" s="86"/>
      <c r="BC75" s="76"/>
      <c r="BD75" s="83"/>
      <c r="BE75" s="83"/>
      <c r="BF75" s="83"/>
      <c r="BG75" s="80"/>
      <c r="BH75" s="87" t="s">
        <v>101</v>
      </c>
      <c r="BI75" s="88" t="s">
        <v>101</v>
      </c>
      <c r="BJ75" s="89" t="s">
        <v>261</v>
      </c>
      <c r="BK75" s="106" t="s">
        <v>2276</v>
      </c>
      <c r="BL75" s="91" t="s">
        <v>663</v>
      </c>
      <c r="BM75" s="92">
        <v>43809</v>
      </c>
      <c r="BN75" s="93"/>
      <c r="BO75" s="86"/>
    </row>
    <row r="76" spans="2:67" ht="38.25" customHeight="1">
      <c r="B76" s="61">
        <v>87</v>
      </c>
      <c r="C76" s="55">
        <f t="shared" si="14"/>
        <v>69</v>
      </c>
      <c r="D76" s="56" t="s">
        <v>78</v>
      </c>
      <c r="E76" s="57">
        <v>2018</v>
      </c>
      <c r="F76" s="58" t="s">
        <v>1143</v>
      </c>
      <c r="G76" s="59"/>
      <c r="H76" s="60" t="str">
        <f t="shared" si="10"/>
        <v>Gestión del Talento Humano</v>
      </c>
      <c r="I76" s="94">
        <v>32</v>
      </c>
      <c r="J76" s="61">
        <v>87</v>
      </c>
      <c r="K76" s="207" t="s">
        <v>2277</v>
      </c>
      <c r="L76" s="63" t="s">
        <v>81</v>
      </c>
      <c r="M76" s="64" t="s">
        <v>2278</v>
      </c>
      <c r="N76" s="64" t="s">
        <v>2278</v>
      </c>
      <c r="O76" s="64" t="s">
        <v>2279</v>
      </c>
      <c r="P76" s="65" t="s">
        <v>288</v>
      </c>
      <c r="Q76" s="64" t="s">
        <v>2280</v>
      </c>
      <c r="R76" s="66"/>
      <c r="S76" s="254">
        <v>1</v>
      </c>
      <c r="T76" s="303" t="s">
        <v>2281</v>
      </c>
      <c r="U76" s="68" t="s">
        <v>1311</v>
      </c>
      <c r="V76" s="246" t="s">
        <v>1312</v>
      </c>
      <c r="W76" s="182">
        <v>43467</v>
      </c>
      <c r="X76" s="182">
        <v>43830</v>
      </c>
      <c r="Y76" s="65"/>
      <c r="Z76" s="57"/>
      <c r="AA76" s="70">
        <f t="shared" si="11"/>
        <v>43830</v>
      </c>
      <c r="AB76" s="71">
        <v>43646</v>
      </c>
      <c r="AC76" s="64" t="s">
        <v>2282</v>
      </c>
      <c r="AD76" s="184">
        <v>1</v>
      </c>
      <c r="AE76" s="71">
        <v>43665</v>
      </c>
      <c r="AF76" s="305" t="s">
        <v>2283</v>
      </c>
      <c r="AG76" s="58" t="s">
        <v>105</v>
      </c>
      <c r="AH76" s="73">
        <f t="shared" si="12"/>
        <v>1</v>
      </c>
      <c r="AI76" s="72" t="s">
        <v>100</v>
      </c>
      <c r="AJ76" s="71">
        <v>43799</v>
      </c>
      <c r="AK76" s="106" t="s">
        <v>366</v>
      </c>
      <c r="AL76" s="102">
        <v>1</v>
      </c>
      <c r="AM76" s="76">
        <v>43809</v>
      </c>
      <c r="AN76" s="106" t="s">
        <v>2267</v>
      </c>
      <c r="AO76" s="83" t="s">
        <v>663</v>
      </c>
      <c r="AP76" s="79">
        <f>+AL76/S76</f>
        <v>1</v>
      </c>
      <c r="AQ76" s="80" t="s">
        <v>100</v>
      </c>
      <c r="AR76" s="85"/>
      <c r="AS76" s="83"/>
      <c r="AT76" s="86"/>
      <c r="AU76" s="85"/>
      <c r="AV76" s="83"/>
      <c r="AW76" s="83"/>
      <c r="AX76" s="83"/>
      <c r="AY76" s="86"/>
      <c r="AZ76" s="85"/>
      <c r="BA76" s="83"/>
      <c r="BB76" s="86"/>
      <c r="BC76" s="76"/>
      <c r="BD76" s="83"/>
      <c r="BE76" s="83"/>
      <c r="BF76" s="83"/>
      <c r="BG76" s="80"/>
      <c r="BH76" s="87" t="s">
        <v>101</v>
      </c>
      <c r="BI76" s="88" t="s">
        <v>101</v>
      </c>
      <c r="BJ76" s="89" t="s">
        <v>261</v>
      </c>
      <c r="BK76" s="106" t="s">
        <v>2268</v>
      </c>
      <c r="BL76" s="91" t="s">
        <v>663</v>
      </c>
      <c r="BM76" s="92">
        <v>43809</v>
      </c>
      <c r="BN76" s="93"/>
      <c r="BO76" s="86"/>
    </row>
    <row r="77" spans="2:67" ht="38.25" customHeight="1">
      <c r="B77" s="61">
        <v>0</v>
      </c>
      <c r="C77" s="55">
        <f t="shared" si="14"/>
        <v>70</v>
      </c>
      <c r="D77" s="56" t="s">
        <v>78</v>
      </c>
      <c r="E77" s="57">
        <v>2018</v>
      </c>
      <c r="F77" s="58" t="s">
        <v>1143</v>
      </c>
      <c r="G77" s="59"/>
      <c r="H77" s="60" t="str">
        <f t="shared" si="10"/>
        <v>Gestión del Talento Humano</v>
      </c>
      <c r="I77" s="94"/>
      <c r="J77" s="61">
        <v>87</v>
      </c>
      <c r="K77" s="207" t="s">
        <v>2277</v>
      </c>
      <c r="L77" s="63" t="s">
        <v>81</v>
      </c>
      <c r="M77" s="64" t="s">
        <v>2284</v>
      </c>
      <c r="N77" s="64" t="s">
        <v>2284</v>
      </c>
      <c r="O77" s="64" t="s">
        <v>2279</v>
      </c>
      <c r="P77" s="65" t="s">
        <v>85</v>
      </c>
      <c r="Q77" s="64" t="s">
        <v>2158</v>
      </c>
      <c r="R77" s="66"/>
      <c r="S77" s="254">
        <v>1</v>
      </c>
      <c r="T77" s="246" t="s">
        <v>2159</v>
      </c>
      <c r="U77" s="68" t="s">
        <v>1311</v>
      </c>
      <c r="V77" s="246" t="s">
        <v>1560</v>
      </c>
      <c r="W77" s="182">
        <v>43467</v>
      </c>
      <c r="X77" s="182">
        <v>43830</v>
      </c>
      <c r="Y77" s="65"/>
      <c r="Z77" s="57"/>
      <c r="AA77" s="70">
        <f t="shared" si="11"/>
        <v>43830</v>
      </c>
      <c r="AB77" s="71">
        <v>43646</v>
      </c>
      <c r="AC77" s="64" t="s">
        <v>2285</v>
      </c>
      <c r="AD77" s="72">
        <v>0</v>
      </c>
      <c r="AE77" s="71">
        <v>43665</v>
      </c>
      <c r="AF77" s="305"/>
      <c r="AG77" s="58" t="s">
        <v>105</v>
      </c>
      <c r="AH77" s="73">
        <f t="shared" si="12"/>
        <v>0</v>
      </c>
      <c r="AI77" s="72" t="s">
        <v>139</v>
      </c>
      <c r="AJ77" s="71">
        <v>43799</v>
      </c>
      <c r="AK77" s="454" t="s">
        <v>2286</v>
      </c>
      <c r="AL77" s="75">
        <v>1</v>
      </c>
      <c r="AM77" s="76">
        <v>43809</v>
      </c>
      <c r="AN77" s="106" t="s">
        <v>2287</v>
      </c>
      <c r="AO77" s="83" t="s">
        <v>663</v>
      </c>
      <c r="AP77" s="79">
        <f t="shared" si="13"/>
        <v>1</v>
      </c>
      <c r="AQ77" s="80" t="s">
        <v>100</v>
      </c>
      <c r="AR77" s="85"/>
      <c r="AS77" s="83"/>
      <c r="AT77" s="86"/>
      <c r="AU77" s="85"/>
      <c r="AV77" s="83"/>
      <c r="AW77" s="83"/>
      <c r="AX77" s="83"/>
      <c r="AY77" s="86"/>
      <c r="AZ77" s="85"/>
      <c r="BA77" s="83"/>
      <c r="BB77" s="86"/>
      <c r="BC77" s="76"/>
      <c r="BD77" s="83"/>
      <c r="BE77" s="83"/>
      <c r="BF77" s="83"/>
      <c r="BG77" s="80"/>
      <c r="BH77" s="87" t="s">
        <v>101</v>
      </c>
      <c r="BI77" s="88" t="s">
        <v>101</v>
      </c>
      <c r="BJ77" s="89" t="s">
        <v>261</v>
      </c>
      <c r="BK77" s="106" t="s">
        <v>2288</v>
      </c>
      <c r="BL77" s="91" t="s">
        <v>663</v>
      </c>
      <c r="BM77" s="92">
        <v>43809</v>
      </c>
      <c r="BN77" s="93"/>
      <c r="BO77" s="86"/>
    </row>
    <row r="78" spans="2:67" ht="38.25" customHeight="1">
      <c r="B78" s="61">
        <v>89</v>
      </c>
      <c r="C78" s="55">
        <f t="shared" si="14"/>
        <v>71</v>
      </c>
      <c r="D78" s="56" t="s">
        <v>78</v>
      </c>
      <c r="E78" s="57">
        <v>2018</v>
      </c>
      <c r="F78" s="58" t="s">
        <v>2289</v>
      </c>
      <c r="G78" s="59"/>
      <c r="H78" s="60" t="str">
        <f t="shared" si="10"/>
        <v>Gestión Análisis y mejora continua</v>
      </c>
      <c r="I78" s="94">
        <v>1</v>
      </c>
      <c r="J78" s="61">
        <v>89</v>
      </c>
      <c r="K78" s="207" t="s">
        <v>2290</v>
      </c>
      <c r="L78" s="63" t="s">
        <v>107</v>
      </c>
      <c r="M78" s="436" t="s">
        <v>108</v>
      </c>
      <c r="N78" s="246" t="s">
        <v>108</v>
      </c>
      <c r="O78" s="246" t="s">
        <v>108</v>
      </c>
      <c r="P78" s="65" t="s">
        <v>288</v>
      </c>
      <c r="Q78" s="64" t="s">
        <v>2291</v>
      </c>
      <c r="R78" s="66"/>
      <c r="S78" s="67">
        <v>2</v>
      </c>
      <c r="T78" s="67" t="s">
        <v>2292</v>
      </c>
      <c r="U78" s="68" t="s">
        <v>614</v>
      </c>
      <c r="V78" s="67" t="s">
        <v>2293</v>
      </c>
      <c r="W78" s="69">
        <v>43374</v>
      </c>
      <c r="X78" s="69">
        <v>43434</v>
      </c>
      <c r="Y78" s="65"/>
      <c r="Z78" s="57"/>
      <c r="AA78" s="70">
        <f t="shared" si="11"/>
        <v>43434</v>
      </c>
      <c r="AB78" s="71">
        <v>43646</v>
      </c>
      <c r="AC78" s="64" t="s">
        <v>2294</v>
      </c>
      <c r="AD78" s="72">
        <v>1</v>
      </c>
      <c r="AE78" s="71">
        <v>43661</v>
      </c>
      <c r="AF78" s="64" t="s">
        <v>2295</v>
      </c>
      <c r="AG78" s="58" t="s">
        <v>221</v>
      </c>
      <c r="AH78" s="73">
        <f t="shared" si="12"/>
        <v>0.5</v>
      </c>
      <c r="AI78" s="72" t="s">
        <v>116</v>
      </c>
      <c r="AJ78" s="71">
        <v>43799</v>
      </c>
      <c r="AK78" s="190" t="s">
        <v>2296</v>
      </c>
      <c r="AL78" s="191">
        <v>2</v>
      </c>
      <c r="AM78" s="76">
        <v>43810</v>
      </c>
      <c r="AN78" s="106" t="s">
        <v>2297</v>
      </c>
      <c r="AO78" s="83" t="s">
        <v>96</v>
      </c>
      <c r="AP78" s="79">
        <f t="shared" si="13"/>
        <v>1</v>
      </c>
      <c r="AQ78" s="80" t="s">
        <v>100</v>
      </c>
      <c r="AR78" s="85"/>
      <c r="AS78" s="83"/>
      <c r="AT78" s="86"/>
      <c r="AU78" s="85"/>
      <c r="AV78" s="83"/>
      <c r="AW78" s="83"/>
      <c r="AX78" s="83"/>
      <c r="AY78" s="86"/>
      <c r="AZ78" s="85"/>
      <c r="BA78" s="83"/>
      <c r="BB78" s="86"/>
      <c r="BC78" s="76"/>
      <c r="BD78" s="83"/>
      <c r="BE78" s="83"/>
      <c r="BF78" s="83"/>
      <c r="BG78" s="80"/>
      <c r="BH78" s="87" t="s">
        <v>101</v>
      </c>
      <c r="BI78" s="88" t="s">
        <v>101</v>
      </c>
      <c r="BJ78" s="89" t="s">
        <v>261</v>
      </c>
      <c r="BK78" s="106" t="s">
        <v>2298</v>
      </c>
      <c r="BL78" s="91" t="s">
        <v>96</v>
      </c>
      <c r="BM78" s="92">
        <v>43809</v>
      </c>
      <c r="BN78" s="93" t="s">
        <v>102</v>
      </c>
      <c r="BO78" s="455" t="s">
        <v>2298</v>
      </c>
    </row>
    <row r="79" spans="2:67" ht="38.25" customHeight="1">
      <c r="B79" s="61">
        <v>90</v>
      </c>
      <c r="C79" s="55">
        <f t="shared" si="14"/>
        <v>72</v>
      </c>
      <c r="D79" s="56" t="s">
        <v>78</v>
      </c>
      <c r="E79" s="57">
        <v>2018</v>
      </c>
      <c r="F79" s="58" t="s">
        <v>2289</v>
      </c>
      <c r="G79" s="59"/>
      <c r="H79" s="60" t="str">
        <f t="shared" si="10"/>
        <v>Gestión Análisis y mejora continua</v>
      </c>
      <c r="I79" s="94">
        <v>2</v>
      </c>
      <c r="J79" s="61">
        <v>90</v>
      </c>
      <c r="K79" s="207" t="s">
        <v>2299</v>
      </c>
      <c r="L79" s="63" t="s">
        <v>107</v>
      </c>
      <c r="M79" s="436" t="s">
        <v>108</v>
      </c>
      <c r="N79" s="246" t="s">
        <v>108</v>
      </c>
      <c r="O79" s="246" t="s">
        <v>108</v>
      </c>
      <c r="P79" s="65" t="s">
        <v>288</v>
      </c>
      <c r="Q79" s="64" t="s">
        <v>2300</v>
      </c>
      <c r="R79" s="66"/>
      <c r="S79" s="67">
        <v>1</v>
      </c>
      <c r="T79" s="67" t="s">
        <v>2301</v>
      </c>
      <c r="U79" s="68" t="s">
        <v>614</v>
      </c>
      <c r="V79" s="67" t="s">
        <v>2293</v>
      </c>
      <c r="W79" s="69">
        <v>43374</v>
      </c>
      <c r="X79" s="69">
        <v>43465</v>
      </c>
      <c r="Y79" s="65"/>
      <c r="Z79" s="57"/>
      <c r="AA79" s="70">
        <f t="shared" si="11"/>
        <v>43465</v>
      </c>
      <c r="AB79" s="71">
        <v>43646</v>
      </c>
      <c r="AC79" s="64" t="s">
        <v>2302</v>
      </c>
      <c r="AD79" s="72">
        <v>0</v>
      </c>
      <c r="AE79" s="71">
        <v>43661</v>
      </c>
      <c r="AF79" s="64" t="s">
        <v>2303</v>
      </c>
      <c r="AG79" s="58" t="s">
        <v>221</v>
      </c>
      <c r="AH79" s="73">
        <f t="shared" si="12"/>
        <v>0</v>
      </c>
      <c r="AI79" s="72" t="s">
        <v>116</v>
      </c>
      <c r="AJ79" s="71">
        <v>43799</v>
      </c>
      <c r="AK79" s="190" t="s">
        <v>2304</v>
      </c>
      <c r="AL79" s="191">
        <v>1</v>
      </c>
      <c r="AM79" s="76">
        <v>43810</v>
      </c>
      <c r="AN79" s="81" t="s">
        <v>2305</v>
      </c>
      <c r="AO79" s="83" t="s">
        <v>96</v>
      </c>
      <c r="AP79" s="234">
        <f t="shared" si="13"/>
        <v>1</v>
      </c>
      <c r="AQ79" s="80" t="s">
        <v>100</v>
      </c>
      <c r="AR79" s="85"/>
      <c r="AS79" s="83"/>
      <c r="AT79" s="86"/>
      <c r="AU79" s="85"/>
      <c r="AV79" s="83"/>
      <c r="AW79" s="83"/>
      <c r="AX79" s="83"/>
      <c r="AY79" s="86"/>
      <c r="AZ79" s="85"/>
      <c r="BA79" s="83"/>
      <c r="BB79" s="86"/>
      <c r="BC79" s="76"/>
      <c r="BD79" s="83"/>
      <c r="BE79" s="83"/>
      <c r="BF79" s="83"/>
      <c r="BG79" s="80"/>
      <c r="BH79" s="87" t="s">
        <v>101</v>
      </c>
      <c r="BI79" s="88" t="s">
        <v>101</v>
      </c>
      <c r="BJ79" s="89" t="s">
        <v>261</v>
      </c>
      <c r="BK79" s="81" t="s">
        <v>2306</v>
      </c>
      <c r="BL79" s="91" t="s">
        <v>96</v>
      </c>
      <c r="BM79" s="92">
        <v>43811</v>
      </c>
      <c r="BN79" s="93" t="s">
        <v>102</v>
      </c>
      <c r="BO79" s="276" t="s">
        <v>2306</v>
      </c>
    </row>
    <row r="80" spans="2:67" ht="38.25" customHeight="1">
      <c r="B80" s="61">
        <v>91</v>
      </c>
      <c r="C80" s="55">
        <f t="shared" si="14"/>
        <v>73</v>
      </c>
      <c r="D80" s="56" t="s">
        <v>78</v>
      </c>
      <c r="E80" s="57">
        <v>2018</v>
      </c>
      <c r="F80" s="58" t="s">
        <v>2289</v>
      </c>
      <c r="G80" s="59"/>
      <c r="H80" s="60" t="str">
        <f t="shared" si="10"/>
        <v>Gestión Análisis y mejora continua</v>
      </c>
      <c r="I80" s="94">
        <v>3</v>
      </c>
      <c r="J80" s="61">
        <v>91</v>
      </c>
      <c r="K80" s="207" t="s">
        <v>2307</v>
      </c>
      <c r="L80" s="63" t="s">
        <v>107</v>
      </c>
      <c r="M80" s="436" t="s">
        <v>108</v>
      </c>
      <c r="N80" s="246" t="s">
        <v>108</v>
      </c>
      <c r="O80" s="246" t="s">
        <v>108</v>
      </c>
      <c r="P80" s="65" t="s">
        <v>288</v>
      </c>
      <c r="Q80" s="64" t="s">
        <v>2308</v>
      </c>
      <c r="R80" s="66"/>
      <c r="S80" s="67">
        <v>1</v>
      </c>
      <c r="T80" s="67" t="s">
        <v>2309</v>
      </c>
      <c r="U80" s="68" t="s">
        <v>614</v>
      </c>
      <c r="V80" s="67" t="s">
        <v>615</v>
      </c>
      <c r="W80" s="69">
        <v>43374</v>
      </c>
      <c r="X80" s="69">
        <v>43434</v>
      </c>
      <c r="Y80" s="65"/>
      <c r="Z80" s="57"/>
      <c r="AA80" s="70">
        <f t="shared" si="11"/>
        <v>43434</v>
      </c>
      <c r="AB80" s="71">
        <v>43646</v>
      </c>
      <c r="AC80" s="64" t="s">
        <v>2310</v>
      </c>
      <c r="AD80" s="72">
        <v>1</v>
      </c>
      <c r="AE80" s="71">
        <v>43661</v>
      </c>
      <c r="AF80" s="64" t="s">
        <v>2311</v>
      </c>
      <c r="AG80" s="58" t="s">
        <v>221</v>
      </c>
      <c r="AH80" s="73">
        <f t="shared" si="12"/>
        <v>1</v>
      </c>
      <c r="AI80" s="72" t="s">
        <v>100</v>
      </c>
      <c r="AJ80" s="71">
        <v>43799</v>
      </c>
      <c r="AK80" s="106" t="s">
        <v>366</v>
      </c>
      <c r="AL80" s="191">
        <v>1</v>
      </c>
      <c r="AM80" s="76">
        <v>43810</v>
      </c>
      <c r="AN80" s="81" t="s">
        <v>2312</v>
      </c>
      <c r="AO80" s="83" t="s">
        <v>96</v>
      </c>
      <c r="AP80" s="234">
        <f t="shared" si="13"/>
        <v>1</v>
      </c>
      <c r="AQ80" s="80" t="s">
        <v>100</v>
      </c>
      <c r="AR80" s="85"/>
      <c r="AS80" s="83"/>
      <c r="AT80" s="86"/>
      <c r="AU80" s="85"/>
      <c r="AV80" s="83"/>
      <c r="AW80" s="83"/>
      <c r="AX80" s="83"/>
      <c r="AY80" s="86"/>
      <c r="AZ80" s="85"/>
      <c r="BA80" s="83"/>
      <c r="BB80" s="86"/>
      <c r="BC80" s="76"/>
      <c r="BD80" s="83"/>
      <c r="BE80" s="83"/>
      <c r="BF80" s="83"/>
      <c r="BG80" s="80"/>
      <c r="BH80" s="87" t="s">
        <v>101</v>
      </c>
      <c r="BI80" s="88" t="s">
        <v>101</v>
      </c>
      <c r="BJ80" s="89" t="s">
        <v>261</v>
      </c>
      <c r="BK80" s="81" t="s">
        <v>2313</v>
      </c>
      <c r="BL80" s="91" t="s">
        <v>96</v>
      </c>
      <c r="BM80" s="92">
        <v>43811</v>
      </c>
      <c r="BN80" s="93" t="s">
        <v>102</v>
      </c>
      <c r="BO80" s="276" t="s">
        <v>2311</v>
      </c>
    </row>
    <row r="81" spans="2:67" ht="38.25" customHeight="1">
      <c r="B81" s="61">
        <v>92</v>
      </c>
      <c r="C81" s="55">
        <f t="shared" si="14"/>
        <v>74</v>
      </c>
      <c r="D81" s="56" t="s">
        <v>78</v>
      </c>
      <c r="E81" s="57">
        <v>2018</v>
      </c>
      <c r="F81" s="58" t="s">
        <v>2289</v>
      </c>
      <c r="G81" s="59"/>
      <c r="H81" s="60" t="str">
        <f t="shared" si="10"/>
        <v>Gestión Análisis y mejora continua</v>
      </c>
      <c r="I81" s="94">
        <v>4</v>
      </c>
      <c r="J81" s="61">
        <v>92</v>
      </c>
      <c r="K81" s="207" t="s">
        <v>2314</v>
      </c>
      <c r="L81" s="63" t="s">
        <v>81</v>
      </c>
      <c r="M81" s="64" t="s">
        <v>2315</v>
      </c>
      <c r="N81" s="64" t="s">
        <v>2315</v>
      </c>
      <c r="O81" s="64" t="s">
        <v>2316</v>
      </c>
      <c r="P81" s="65" t="s">
        <v>288</v>
      </c>
      <c r="Q81" s="64" t="s">
        <v>2317</v>
      </c>
      <c r="R81" s="66"/>
      <c r="S81" s="67">
        <v>2</v>
      </c>
      <c r="T81" s="67" t="s">
        <v>2318</v>
      </c>
      <c r="U81" s="68" t="s">
        <v>614</v>
      </c>
      <c r="V81" s="67" t="s">
        <v>615</v>
      </c>
      <c r="W81" s="69">
        <v>43374</v>
      </c>
      <c r="X81" s="69">
        <v>43495</v>
      </c>
      <c r="Y81" s="65"/>
      <c r="Z81" s="57"/>
      <c r="AA81" s="70">
        <f t="shared" si="11"/>
        <v>43495</v>
      </c>
      <c r="AB81" s="71">
        <v>43646</v>
      </c>
      <c r="AC81" s="64" t="s">
        <v>2319</v>
      </c>
      <c r="AD81" s="72">
        <v>1</v>
      </c>
      <c r="AE81" s="71">
        <v>43661</v>
      </c>
      <c r="AF81" s="64" t="s">
        <v>2311</v>
      </c>
      <c r="AG81" s="58" t="s">
        <v>221</v>
      </c>
      <c r="AH81" s="73">
        <f t="shared" si="12"/>
        <v>0.5</v>
      </c>
      <c r="AI81" s="72" t="s">
        <v>100</v>
      </c>
      <c r="AJ81" s="71">
        <v>43799</v>
      </c>
      <c r="AK81" s="106" t="s">
        <v>366</v>
      </c>
      <c r="AL81" s="191">
        <v>2</v>
      </c>
      <c r="AM81" s="76">
        <v>43810</v>
      </c>
      <c r="AN81" s="81" t="s">
        <v>2320</v>
      </c>
      <c r="AO81" s="83" t="s">
        <v>96</v>
      </c>
      <c r="AP81" s="234">
        <f t="shared" si="13"/>
        <v>1</v>
      </c>
      <c r="AQ81" s="80" t="s">
        <v>100</v>
      </c>
      <c r="AR81" s="85"/>
      <c r="AS81" s="83"/>
      <c r="AT81" s="86"/>
      <c r="AU81" s="85"/>
      <c r="AV81" s="83"/>
      <c r="AW81" s="83"/>
      <c r="AX81" s="83"/>
      <c r="AY81" s="86"/>
      <c r="AZ81" s="85"/>
      <c r="BA81" s="83"/>
      <c r="BB81" s="86"/>
      <c r="BC81" s="76"/>
      <c r="BD81" s="83"/>
      <c r="BE81" s="83"/>
      <c r="BF81" s="83"/>
      <c r="BG81" s="80"/>
      <c r="BH81" s="87" t="s">
        <v>101</v>
      </c>
      <c r="BI81" s="88" t="s">
        <v>101</v>
      </c>
      <c r="BJ81" s="89" t="s">
        <v>261</v>
      </c>
      <c r="BK81" s="270" t="s">
        <v>2321</v>
      </c>
      <c r="BL81" s="91" t="s">
        <v>96</v>
      </c>
      <c r="BM81" s="166"/>
      <c r="BN81" s="161"/>
      <c r="BO81" s="156"/>
    </row>
    <row r="82" spans="2:67" ht="38.25" customHeight="1">
      <c r="B82" s="61">
        <v>0</v>
      </c>
      <c r="C82" s="55">
        <f t="shared" si="14"/>
        <v>75</v>
      </c>
      <c r="D82" s="56" t="s">
        <v>78</v>
      </c>
      <c r="E82" s="57">
        <v>2018</v>
      </c>
      <c r="F82" s="58" t="s">
        <v>2289</v>
      </c>
      <c r="G82" s="59"/>
      <c r="H82" s="60" t="str">
        <f t="shared" si="10"/>
        <v>Gestión Análisis y mejora continua</v>
      </c>
      <c r="I82" s="94"/>
      <c r="J82" s="61">
        <v>92</v>
      </c>
      <c r="K82" s="207" t="s">
        <v>2314</v>
      </c>
      <c r="L82" s="63" t="s">
        <v>81</v>
      </c>
      <c r="M82" s="64" t="s">
        <v>2315</v>
      </c>
      <c r="N82" s="64" t="s">
        <v>2315</v>
      </c>
      <c r="O82" s="64" t="s">
        <v>2316</v>
      </c>
      <c r="P82" s="65" t="s">
        <v>85</v>
      </c>
      <c r="Q82" s="64" t="s">
        <v>2322</v>
      </c>
      <c r="R82" s="66"/>
      <c r="S82" s="67">
        <v>1</v>
      </c>
      <c r="T82" s="67" t="s">
        <v>2323</v>
      </c>
      <c r="U82" s="68" t="s">
        <v>614</v>
      </c>
      <c r="V82" s="67" t="s">
        <v>2293</v>
      </c>
      <c r="W82" s="69">
        <v>43435</v>
      </c>
      <c r="X82" s="69">
        <v>43485</v>
      </c>
      <c r="Y82" s="65"/>
      <c r="Z82" s="57"/>
      <c r="AA82" s="70">
        <f t="shared" si="11"/>
        <v>43485</v>
      </c>
      <c r="AB82" s="71">
        <v>43646</v>
      </c>
      <c r="AC82" s="64" t="s">
        <v>2324</v>
      </c>
      <c r="AD82" s="72">
        <v>0</v>
      </c>
      <c r="AE82" s="71">
        <v>43661</v>
      </c>
      <c r="AF82" s="64" t="s">
        <v>2325</v>
      </c>
      <c r="AG82" s="58" t="s">
        <v>221</v>
      </c>
      <c r="AH82" s="73">
        <f t="shared" si="12"/>
        <v>0</v>
      </c>
      <c r="AI82" s="72" t="s">
        <v>116</v>
      </c>
      <c r="AJ82" s="71">
        <v>43799</v>
      </c>
      <c r="AK82" s="456" t="s">
        <v>2326</v>
      </c>
      <c r="AL82" s="301">
        <v>0</v>
      </c>
      <c r="AM82" s="76">
        <v>43810</v>
      </c>
      <c r="AN82" s="159" t="s">
        <v>2327</v>
      </c>
      <c r="AO82" s="83" t="s">
        <v>96</v>
      </c>
      <c r="AP82" s="234">
        <v>1</v>
      </c>
      <c r="AQ82" s="80" t="s">
        <v>100</v>
      </c>
      <c r="AR82" s="85"/>
      <c r="AS82" s="83"/>
      <c r="AT82" s="86"/>
      <c r="AU82" s="85"/>
      <c r="AV82" s="83"/>
      <c r="AW82" s="83"/>
      <c r="AX82" s="83"/>
      <c r="AY82" s="86"/>
      <c r="AZ82" s="85"/>
      <c r="BA82" s="83"/>
      <c r="BB82" s="86"/>
      <c r="BC82" s="76"/>
      <c r="BD82" s="83"/>
      <c r="BE82" s="83"/>
      <c r="BF82" s="83"/>
      <c r="BG82" s="80"/>
      <c r="BH82" s="87" t="s">
        <v>101</v>
      </c>
      <c r="BI82" s="88" t="s">
        <v>101</v>
      </c>
      <c r="BJ82" s="89" t="s">
        <v>261</v>
      </c>
      <c r="BK82" s="159" t="s">
        <v>2327</v>
      </c>
      <c r="BL82" s="91" t="s">
        <v>96</v>
      </c>
      <c r="BM82" s="92">
        <v>43810</v>
      </c>
      <c r="BN82" s="93" t="s">
        <v>102</v>
      </c>
      <c r="BO82" s="429" t="s">
        <v>2327</v>
      </c>
    </row>
    <row r="83" spans="2:67" ht="38.25" customHeight="1">
      <c r="B83" s="61">
        <v>93</v>
      </c>
      <c r="C83" s="55">
        <f t="shared" si="14"/>
        <v>76</v>
      </c>
      <c r="D83" s="56" t="s">
        <v>78</v>
      </c>
      <c r="E83" s="57">
        <v>2018</v>
      </c>
      <c r="F83" s="58" t="s">
        <v>2289</v>
      </c>
      <c r="G83" s="59"/>
      <c r="H83" s="60" t="str">
        <f t="shared" si="10"/>
        <v>Gestión Análisis y mejora continua</v>
      </c>
      <c r="I83" s="94">
        <v>5</v>
      </c>
      <c r="J83" s="61">
        <v>93</v>
      </c>
      <c r="K83" s="207" t="s">
        <v>2328</v>
      </c>
      <c r="L83" s="63" t="s">
        <v>81</v>
      </c>
      <c r="M83" s="64" t="s">
        <v>2329</v>
      </c>
      <c r="N83" s="64" t="s">
        <v>2330</v>
      </c>
      <c r="O83" s="64" t="s">
        <v>2331</v>
      </c>
      <c r="P83" s="65" t="s">
        <v>288</v>
      </c>
      <c r="Q83" s="64" t="s">
        <v>2332</v>
      </c>
      <c r="R83" s="66"/>
      <c r="S83" s="67">
        <v>1</v>
      </c>
      <c r="T83" s="67" t="s">
        <v>2333</v>
      </c>
      <c r="U83" s="68" t="s">
        <v>614</v>
      </c>
      <c r="V83" s="67" t="s">
        <v>2293</v>
      </c>
      <c r="W83" s="69">
        <v>43367</v>
      </c>
      <c r="X83" s="69">
        <v>43371</v>
      </c>
      <c r="Y83" s="65"/>
      <c r="Z83" s="57"/>
      <c r="AA83" s="70">
        <f t="shared" si="11"/>
        <v>43371</v>
      </c>
      <c r="AB83" s="71">
        <v>43646</v>
      </c>
      <c r="AC83" s="64" t="s">
        <v>2334</v>
      </c>
      <c r="AD83" s="72">
        <v>1</v>
      </c>
      <c r="AE83" s="71">
        <v>43661</v>
      </c>
      <c r="AF83" s="64" t="s">
        <v>2335</v>
      </c>
      <c r="AG83" s="58" t="s">
        <v>221</v>
      </c>
      <c r="AH83" s="73">
        <f t="shared" si="12"/>
        <v>1</v>
      </c>
      <c r="AI83" s="72" t="s">
        <v>100</v>
      </c>
      <c r="AJ83" s="71">
        <v>43799</v>
      </c>
      <c r="AK83" s="106" t="s">
        <v>366</v>
      </c>
      <c r="AL83" s="191">
        <v>1</v>
      </c>
      <c r="AM83" s="76">
        <v>43810</v>
      </c>
      <c r="AN83" s="106" t="s">
        <v>2336</v>
      </c>
      <c r="AO83" s="83" t="s">
        <v>96</v>
      </c>
      <c r="AP83" s="234">
        <f t="shared" si="13"/>
        <v>1</v>
      </c>
      <c r="AQ83" s="80" t="s">
        <v>100</v>
      </c>
      <c r="AR83" s="85"/>
      <c r="AS83" s="83"/>
      <c r="AT83" s="86"/>
      <c r="AU83" s="85"/>
      <c r="AV83" s="83"/>
      <c r="AW83" s="83"/>
      <c r="AX83" s="83"/>
      <c r="AY83" s="86"/>
      <c r="AZ83" s="85"/>
      <c r="BA83" s="83"/>
      <c r="BB83" s="86"/>
      <c r="BC83" s="76"/>
      <c r="BD83" s="83"/>
      <c r="BE83" s="83"/>
      <c r="BF83" s="83"/>
      <c r="BG83" s="80"/>
      <c r="BH83" s="87" t="s">
        <v>101</v>
      </c>
      <c r="BI83" s="88" t="s">
        <v>101</v>
      </c>
      <c r="BJ83" s="89" t="s">
        <v>261</v>
      </c>
      <c r="BK83" s="106" t="s">
        <v>2337</v>
      </c>
      <c r="BL83" s="91" t="s">
        <v>96</v>
      </c>
      <c r="BM83" s="92">
        <v>43810</v>
      </c>
      <c r="BN83" s="93" t="s">
        <v>102</v>
      </c>
      <c r="BO83" s="457" t="s">
        <v>2337</v>
      </c>
    </row>
    <row r="84" spans="2:67" ht="38.25" customHeight="1">
      <c r="B84" s="61">
        <v>0</v>
      </c>
      <c r="C84" s="55">
        <f t="shared" si="14"/>
        <v>77</v>
      </c>
      <c r="D84" s="56" t="s">
        <v>78</v>
      </c>
      <c r="E84" s="57">
        <v>2018</v>
      </c>
      <c r="F84" s="58" t="s">
        <v>2289</v>
      </c>
      <c r="G84" s="59"/>
      <c r="H84" s="60" t="str">
        <f t="shared" si="10"/>
        <v>Gestión Análisis y mejora continua</v>
      </c>
      <c r="I84" s="94"/>
      <c r="J84" s="61">
        <v>93</v>
      </c>
      <c r="K84" s="207" t="s">
        <v>2328</v>
      </c>
      <c r="L84" s="63" t="s">
        <v>81</v>
      </c>
      <c r="M84" s="64" t="s">
        <v>2329</v>
      </c>
      <c r="N84" s="64" t="s">
        <v>2330</v>
      </c>
      <c r="O84" s="64" t="s">
        <v>2331</v>
      </c>
      <c r="P84" s="65" t="s">
        <v>85</v>
      </c>
      <c r="Q84" s="64" t="s">
        <v>2338</v>
      </c>
      <c r="R84" s="66"/>
      <c r="S84" s="67">
        <v>1</v>
      </c>
      <c r="T84" s="67" t="s">
        <v>2323</v>
      </c>
      <c r="U84" s="68" t="s">
        <v>614</v>
      </c>
      <c r="V84" s="67" t="s">
        <v>2293</v>
      </c>
      <c r="W84" s="69">
        <v>43435</v>
      </c>
      <c r="X84" s="69">
        <v>43485</v>
      </c>
      <c r="Y84" s="65"/>
      <c r="Z84" s="57"/>
      <c r="AA84" s="70">
        <f t="shared" si="11"/>
        <v>43485</v>
      </c>
      <c r="AB84" s="71">
        <v>43646</v>
      </c>
      <c r="AC84" s="64" t="s">
        <v>2339</v>
      </c>
      <c r="AD84" s="72">
        <v>1</v>
      </c>
      <c r="AE84" s="71">
        <v>43661</v>
      </c>
      <c r="AF84" s="64" t="s">
        <v>2325</v>
      </c>
      <c r="AG84" s="58" t="s">
        <v>221</v>
      </c>
      <c r="AH84" s="73">
        <f t="shared" si="12"/>
        <v>1</v>
      </c>
      <c r="AI84" s="72" t="s">
        <v>116</v>
      </c>
      <c r="AJ84" s="71">
        <v>43799</v>
      </c>
      <c r="AK84" s="74" t="s">
        <v>2340</v>
      </c>
      <c r="AL84" s="191">
        <v>1</v>
      </c>
      <c r="AM84" s="76">
        <v>43810</v>
      </c>
      <c r="AN84" s="159" t="s">
        <v>2327</v>
      </c>
      <c r="AO84" s="83" t="s">
        <v>96</v>
      </c>
      <c r="AP84" s="234">
        <f t="shared" si="13"/>
        <v>1</v>
      </c>
      <c r="AQ84" s="80" t="s">
        <v>100</v>
      </c>
      <c r="AR84" s="85"/>
      <c r="AS84" s="83"/>
      <c r="AT84" s="86"/>
      <c r="AU84" s="85"/>
      <c r="AV84" s="83"/>
      <c r="AW84" s="83"/>
      <c r="AX84" s="83"/>
      <c r="AY84" s="86"/>
      <c r="AZ84" s="85"/>
      <c r="BA84" s="83"/>
      <c r="BB84" s="86"/>
      <c r="BC84" s="76"/>
      <c r="BD84" s="83"/>
      <c r="BE84" s="83"/>
      <c r="BF84" s="83"/>
      <c r="BG84" s="80"/>
      <c r="BH84" s="87" t="s">
        <v>101</v>
      </c>
      <c r="BI84" s="88" t="s">
        <v>101</v>
      </c>
      <c r="BJ84" s="89" t="s">
        <v>261</v>
      </c>
      <c r="BK84" s="159" t="s">
        <v>2327</v>
      </c>
      <c r="BL84" s="91" t="s">
        <v>96</v>
      </c>
      <c r="BM84" s="92">
        <v>43810</v>
      </c>
      <c r="BN84" s="93" t="s">
        <v>102</v>
      </c>
      <c r="BO84" s="429" t="s">
        <v>2327</v>
      </c>
    </row>
    <row r="85" spans="2:67" ht="409.5">
      <c r="B85" s="61">
        <v>94</v>
      </c>
      <c r="C85" s="55">
        <f t="shared" si="14"/>
        <v>78</v>
      </c>
      <c r="D85" s="56" t="s">
        <v>78</v>
      </c>
      <c r="E85" s="57">
        <v>2018</v>
      </c>
      <c r="F85" s="58" t="s">
        <v>2289</v>
      </c>
      <c r="G85" s="59"/>
      <c r="H85" s="60" t="str">
        <f t="shared" si="10"/>
        <v>Gestión Análisis y mejora continua</v>
      </c>
      <c r="I85" s="94">
        <v>6</v>
      </c>
      <c r="J85" s="61">
        <v>94</v>
      </c>
      <c r="K85" s="207" t="s">
        <v>2341</v>
      </c>
      <c r="L85" s="63" t="s">
        <v>81</v>
      </c>
      <c r="M85" s="64" t="s">
        <v>2342</v>
      </c>
      <c r="N85" s="64" t="s">
        <v>2342</v>
      </c>
      <c r="O85" s="64" t="s">
        <v>2343</v>
      </c>
      <c r="P85" s="65" t="s">
        <v>288</v>
      </c>
      <c r="Q85" s="64" t="s">
        <v>2344</v>
      </c>
      <c r="R85" s="66"/>
      <c r="S85" s="181">
        <v>1</v>
      </c>
      <c r="T85" s="67" t="s">
        <v>2345</v>
      </c>
      <c r="U85" s="68" t="s">
        <v>614</v>
      </c>
      <c r="V85" s="67" t="s">
        <v>2293</v>
      </c>
      <c r="W85" s="69">
        <v>43374</v>
      </c>
      <c r="X85" s="69">
        <v>43403</v>
      </c>
      <c r="Y85" s="65"/>
      <c r="Z85" s="57"/>
      <c r="AA85" s="70">
        <f t="shared" si="11"/>
        <v>43403</v>
      </c>
      <c r="AB85" s="71">
        <v>43646</v>
      </c>
      <c r="AC85" s="64" t="s">
        <v>2346</v>
      </c>
      <c r="AD85" s="184">
        <v>0.94</v>
      </c>
      <c r="AE85" s="71">
        <v>43661</v>
      </c>
      <c r="AF85" s="64" t="s">
        <v>2347</v>
      </c>
      <c r="AG85" s="58" t="s">
        <v>221</v>
      </c>
      <c r="AH85" s="73">
        <f t="shared" si="12"/>
        <v>0.94</v>
      </c>
      <c r="AI85" s="72" t="s">
        <v>116</v>
      </c>
      <c r="AJ85" s="71">
        <v>43799</v>
      </c>
      <c r="AK85" s="456" t="s">
        <v>2348</v>
      </c>
      <c r="AL85" s="301">
        <v>1</v>
      </c>
      <c r="AM85" s="76">
        <v>43810</v>
      </c>
      <c r="AN85" s="159" t="s">
        <v>2349</v>
      </c>
      <c r="AO85" s="83" t="s">
        <v>96</v>
      </c>
      <c r="AP85" s="234">
        <f t="shared" si="13"/>
        <v>1</v>
      </c>
      <c r="AQ85" s="80" t="s">
        <v>100</v>
      </c>
      <c r="AR85" s="85"/>
      <c r="AS85" s="83"/>
      <c r="AT85" s="86"/>
      <c r="AU85" s="85"/>
      <c r="AV85" s="83"/>
      <c r="AW85" s="83"/>
      <c r="AX85" s="83"/>
      <c r="AY85" s="86"/>
      <c r="AZ85" s="85"/>
      <c r="BA85" s="83"/>
      <c r="BB85" s="86"/>
      <c r="BC85" s="76"/>
      <c r="BD85" s="83"/>
      <c r="BE85" s="83"/>
      <c r="BF85" s="83"/>
      <c r="BG85" s="80"/>
      <c r="BH85" s="87" t="s">
        <v>101</v>
      </c>
      <c r="BI85" s="88" t="s">
        <v>101</v>
      </c>
      <c r="BJ85" s="89" t="s">
        <v>261</v>
      </c>
      <c r="BK85" s="159" t="s">
        <v>2349</v>
      </c>
      <c r="BL85" s="91" t="s">
        <v>96</v>
      </c>
      <c r="BM85" s="92">
        <v>43811</v>
      </c>
      <c r="BN85" s="93" t="s">
        <v>102</v>
      </c>
      <c r="BO85" s="429" t="s">
        <v>2349</v>
      </c>
    </row>
    <row r="86" spans="2:67" ht="409.5">
      <c r="B86" s="61">
        <v>0</v>
      </c>
      <c r="C86" s="55">
        <f t="shared" si="14"/>
        <v>79</v>
      </c>
      <c r="D86" s="56" t="s">
        <v>78</v>
      </c>
      <c r="E86" s="57">
        <v>2018</v>
      </c>
      <c r="F86" s="58" t="s">
        <v>2289</v>
      </c>
      <c r="G86" s="59"/>
      <c r="H86" s="60" t="str">
        <f t="shared" si="10"/>
        <v>Gestión Análisis y mejora continua</v>
      </c>
      <c r="I86" s="94"/>
      <c r="J86" s="61">
        <v>94</v>
      </c>
      <c r="K86" s="207" t="s">
        <v>2341</v>
      </c>
      <c r="L86" s="63" t="s">
        <v>81</v>
      </c>
      <c r="M86" s="64" t="s">
        <v>2342</v>
      </c>
      <c r="N86" s="64" t="s">
        <v>2342</v>
      </c>
      <c r="O86" s="64" t="s">
        <v>2343</v>
      </c>
      <c r="P86" s="65" t="s">
        <v>85</v>
      </c>
      <c r="Q86" s="64" t="s">
        <v>2350</v>
      </c>
      <c r="R86" s="66"/>
      <c r="S86" s="67">
        <v>1</v>
      </c>
      <c r="T86" s="67" t="s">
        <v>2351</v>
      </c>
      <c r="U86" s="68" t="s">
        <v>614</v>
      </c>
      <c r="V86" s="67" t="s">
        <v>2293</v>
      </c>
      <c r="W86" s="69">
        <v>43374</v>
      </c>
      <c r="X86" s="69">
        <v>43403</v>
      </c>
      <c r="Y86" s="65"/>
      <c r="Z86" s="57"/>
      <c r="AA86" s="70">
        <f t="shared" si="11"/>
        <v>43403</v>
      </c>
      <c r="AB86" s="71">
        <v>43646</v>
      </c>
      <c r="AC86" s="64" t="s">
        <v>2352</v>
      </c>
      <c r="AD86" s="72">
        <v>1</v>
      </c>
      <c r="AE86" s="71">
        <v>43661</v>
      </c>
      <c r="AF86" s="64" t="s">
        <v>2353</v>
      </c>
      <c r="AG86" s="58" t="s">
        <v>221</v>
      </c>
      <c r="AH86" s="73">
        <f t="shared" si="12"/>
        <v>1</v>
      </c>
      <c r="AI86" s="72" t="s">
        <v>100</v>
      </c>
      <c r="AJ86" s="71">
        <v>43799</v>
      </c>
      <c r="AK86" s="106" t="s">
        <v>366</v>
      </c>
      <c r="AL86" s="191">
        <v>1</v>
      </c>
      <c r="AM86" s="76">
        <v>43810</v>
      </c>
      <c r="AN86" s="159" t="s">
        <v>2354</v>
      </c>
      <c r="AO86" s="83" t="s">
        <v>96</v>
      </c>
      <c r="AP86" s="234">
        <f t="shared" si="13"/>
        <v>1</v>
      </c>
      <c r="AQ86" s="80" t="s">
        <v>100</v>
      </c>
      <c r="AR86" s="85"/>
      <c r="AS86" s="83"/>
      <c r="AT86" s="86"/>
      <c r="AU86" s="85"/>
      <c r="AV86" s="83"/>
      <c r="AW86" s="83"/>
      <c r="AX86" s="83"/>
      <c r="AY86" s="86"/>
      <c r="AZ86" s="85"/>
      <c r="BA86" s="83"/>
      <c r="BB86" s="86"/>
      <c r="BC86" s="76"/>
      <c r="BD86" s="83"/>
      <c r="BE86" s="83"/>
      <c r="BF86" s="83"/>
      <c r="BG86" s="80"/>
      <c r="BH86" s="87" t="s">
        <v>101</v>
      </c>
      <c r="BI86" s="88" t="s">
        <v>101</v>
      </c>
      <c r="BJ86" s="89" t="s">
        <v>261</v>
      </c>
      <c r="BK86" s="81" t="s">
        <v>2355</v>
      </c>
      <c r="BL86" s="91" t="s">
        <v>96</v>
      </c>
      <c r="BM86" s="92">
        <v>43810</v>
      </c>
      <c r="BN86" s="93" t="s">
        <v>102</v>
      </c>
      <c r="BO86" s="276" t="s">
        <v>2356</v>
      </c>
    </row>
    <row r="87" spans="2:67" ht="38.25" customHeight="1">
      <c r="B87" s="61">
        <v>95</v>
      </c>
      <c r="C87" s="55">
        <f t="shared" si="14"/>
        <v>80</v>
      </c>
      <c r="D87" s="56" t="s">
        <v>78</v>
      </c>
      <c r="E87" s="57">
        <v>2018</v>
      </c>
      <c r="F87" s="58" t="s">
        <v>2289</v>
      </c>
      <c r="G87" s="59"/>
      <c r="H87" s="60" t="str">
        <f t="shared" si="10"/>
        <v>Gestión Análisis y mejora continua</v>
      </c>
      <c r="I87" s="94">
        <v>7</v>
      </c>
      <c r="J87" s="61">
        <v>95</v>
      </c>
      <c r="K87" s="207" t="s">
        <v>2357</v>
      </c>
      <c r="L87" s="63" t="s">
        <v>81</v>
      </c>
      <c r="M87" s="64" t="s">
        <v>2358</v>
      </c>
      <c r="N87" s="64" t="s">
        <v>2358</v>
      </c>
      <c r="O87" s="64" t="s">
        <v>2359</v>
      </c>
      <c r="P87" s="65" t="s">
        <v>288</v>
      </c>
      <c r="Q87" s="64" t="s">
        <v>2360</v>
      </c>
      <c r="R87" s="66"/>
      <c r="S87" s="67">
        <v>1</v>
      </c>
      <c r="T87" s="67" t="s">
        <v>2361</v>
      </c>
      <c r="U87" s="68" t="s">
        <v>614</v>
      </c>
      <c r="V87" s="67" t="s">
        <v>2293</v>
      </c>
      <c r="W87" s="69">
        <v>43374</v>
      </c>
      <c r="X87" s="69">
        <v>43404</v>
      </c>
      <c r="Y87" s="65"/>
      <c r="Z87" s="57"/>
      <c r="AA87" s="70">
        <f t="shared" si="11"/>
        <v>43404</v>
      </c>
      <c r="AB87" s="71">
        <v>43646</v>
      </c>
      <c r="AC87" s="64" t="s">
        <v>2362</v>
      </c>
      <c r="AD87" s="72">
        <v>1</v>
      </c>
      <c r="AE87" s="71">
        <v>43661</v>
      </c>
      <c r="AF87" s="64" t="s">
        <v>2363</v>
      </c>
      <c r="AG87" s="58" t="s">
        <v>221</v>
      </c>
      <c r="AH87" s="73">
        <f t="shared" si="12"/>
        <v>1</v>
      </c>
      <c r="AI87" s="72" t="s">
        <v>100</v>
      </c>
      <c r="AJ87" s="71">
        <v>43799</v>
      </c>
      <c r="AK87" s="106" t="s">
        <v>366</v>
      </c>
      <c r="AL87" s="191">
        <v>1</v>
      </c>
      <c r="AM87" s="76">
        <v>43810</v>
      </c>
      <c r="AN87" s="81" t="s">
        <v>2364</v>
      </c>
      <c r="AO87" s="83" t="s">
        <v>96</v>
      </c>
      <c r="AP87" s="234">
        <f t="shared" si="13"/>
        <v>1</v>
      </c>
      <c r="AQ87" s="80" t="s">
        <v>100</v>
      </c>
      <c r="AR87" s="85"/>
      <c r="AS87" s="83"/>
      <c r="AT87" s="86"/>
      <c r="AU87" s="85"/>
      <c r="AV87" s="83"/>
      <c r="AW87" s="83"/>
      <c r="AX87" s="83"/>
      <c r="AY87" s="86"/>
      <c r="AZ87" s="85"/>
      <c r="BA87" s="83"/>
      <c r="BB87" s="86"/>
      <c r="BC87" s="76"/>
      <c r="BD87" s="83"/>
      <c r="BE87" s="83"/>
      <c r="BF87" s="83"/>
      <c r="BG87" s="80"/>
      <c r="BH87" s="87" t="s">
        <v>101</v>
      </c>
      <c r="BI87" s="88" t="s">
        <v>101</v>
      </c>
      <c r="BJ87" s="89" t="s">
        <v>261</v>
      </c>
      <c r="BK87" s="81" t="s">
        <v>2364</v>
      </c>
      <c r="BL87" s="91" t="s">
        <v>96</v>
      </c>
      <c r="BM87" s="92">
        <v>43810</v>
      </c>
      <c r="BN87" s="93" t="s">
        <v>102</v>
      </c>
      <c r="BO87" s="276" t="s">
        <v>2364</v>
      </c>
    </row>
    <row r="88" spans="2:67" ht="38.25" customHeight="1">
      <c r="B88" s="61">
        <v>0</v>
      </c>
      <c r="C88" s="55">
        <f t="shared" si="14"/>
        <v>81</v>
      </c>
      <c r="D88" s="56" t="s">
        <v>78</v>
      </c>
      <c r="E88" s="57">
        <v>2018</v>
      </c>
      <c r="F88" s="58" t="s">
        <v>2289</v>
      </c>
      <c r="G88" s="59"/>
      <c r="H88" s="60" t="str">
        <f t="shared" si="10"/>
        <v>Gestión Análisis y mejora continua</v>
      </c>
      <c r="I88" s="94"/>
      <c r="J88" s="61">
        <v>95</v>
      </c>
      <c r="K88" s="207" t="s">
        <v>2357</v>
      </c>
      <c r="L88" s="63" t="s">
        <v>81</v>
      </c>
      <c r="M88" s="64" t="s">
        <v>2358</v>
      </c>
      <c r="N88" s="64" t="s">
        <v>2358</v>
      </c>
      <c r="O88" s="64" t="s">
        <v>2359</v>
      </c>
      <c r="P88" s="65" t="s">
        <v>85</v>
      </c>
      <c r="Q88" s="64" t="s">
        <v>2365</v>
      </c>
      <c r="R88" s="66"/>
      <c r="S88" s="181">
        <v>1</v>
      </c>
      <c r="T88" s="67" t="s">
        <v>2366</v>
      </c>
      <c r="U88" s="68" t="s">
        <v>614</v>
      </c>
      <c r="V88" s="67" t="s">
        <v>2367</v>
      </c>
      <c r="W88" s="69">
        <v>43374</v>
      </c>
      <c r="X88" s="69">
        <v>43465</v>
      </c>
      <c r="Y88" s="65"/>
      <c r="Z88" s="57"/>
      <c r="AA88" s="70">
        <f t="shared" si="11"/>
        <v>43465</v>
      </c>
      <c r="AB88" s="71">
        <v>43646</v>
      </c>
      <c r="AC88" s="64" t="s">
        <v>2368</v>
      </c>
      <c r="AD88" s="72">
        <v>0</v>
      </c>
      <c r="AE88" s="71">
        <v>43661</v>
      </c>
      <c r="AF88" s="64" t="s">
        <v>2363</v>
      </c>
      <c r="AG88" s="58" t="s">
        <v>221</v>
      </c>
      <c r="AH88" s="73">
        <f t="shared" si="12"/>
        <v>0</v>
      </c>
      <c r="AI88" s="72" t="s">
        <v>100</v>
      </c>
      <c r="AJ88" s="71">
        <v>43799</v>
      </c>
      <c r="AK88" s="106" t="s">
        <v>366</v>
      </c>
      <c r="AL88" s="102">
        <v>1</v>
      </c>
      <c r="AM88" s="76">
        <v>43810</v>
      </c>
      <c r="AN88" s="81" t="s">
        <v>2364</v>
      </c>
      <c r="AO88" s="83" t="s">
        <v>96</v>
      </c>
      <c r="AP88" s="234">
        <f t="shared" si="13"/>
        <v>1</v>
      </c>
      <c r="AQ88" s="80" t="s">
        <v>100</v>
      </c>
      <c r="AR88" s="85"/>
      <c r="AS88" s="83"/>
      <c r="AT88" s="86"/>
      <c r="AU88" s="85"/>
      <c r="AV88" s="83"/>
      <c r="AW88" s="83"/>
      <c r="AX88" s="83"/>
      <c r="AY88" s="86"/>
      <c r="AZ88" s="85"/>
      <c r="BA88" s="83"/>
      <c r="BB88" s="86"/>
      <c r="BC88" s="76"/>
      <c r="BD88" s="83"/>
      <c r="BE88" s="83"/>
      <c r="BF88" s="83"/>
      <c r="BG88" s="80"/>
      <c r="BH88" s="87" t="s">
        <v>101</v>
      </c>
      <c r="BI88" s="88" t="s">
        <v>101</v>
      </c>
      <c r="BJ88" s="89" t="s">
        <v>261</v>
      </c>
      <c r="BK88" s="81" t="s">
        <v>2364</v>
      </c>
      <c r="BL88" s="91" t="s">
        <v>96</v>
      </c>
      <c r="BM88" s="92">
        <v>43810</v>
      </c>
      <c r="BN88" s="93" t="s">
        <v>102</v>
      </c>
      <c r="BO88" s="276" t="s">
        <v>2364</v>
      </c>
    </row>
    <row r="89" spans="2:67" ht="342.75">
      <c r="B89" s="61">
        <v>96</v>
      </c>
      <c r="C89" s="55">
        <f t="shared" si="14"/>
        <v>82</v>
      </c>
      <c r="D89" s="56" t="s">
        <v>78</v>
      </c>
      <c r="E89" s="57">
        <v>2018</v>
      </c>
      <c r="F89" s="58" t="s">
        <v>2289</v>
      </c>
      <c r="G89" s="59"/>
      <c r="H89" s="60" t="str">
        <f t="shared" si="10"/>
        <v>Gestión Análisis y mejora continua</v>
      </c>
      <c r="I89" s="94">
        <v>8</v>
      </c>
      <c r="J89" s="61">
        <v>96</v>
      </c>
      <c r="K89" s="207" t="s">
        <v>2369</v>
      </c>
      <c r="L89" s="63" t="s">
        <v>81</v>
      </c>
      <c r="M89" s="64" t="s">
        <v>2370</v>
      </c>
      <c r="N89" s="64" t="s">
        <v>2370</v>
      </c>
      <c r="O89" s="64" t="s">
        <v>2316</v>
      </c>
      <c r="P89" s="65" t="s">
        <v>85</v>
      </c>
      <c r="Q89" s="64" t="s">
        <v>2371</v>
      </c>
      <c r="R89" s="66"/>
      <c r="S89" s="67">
        <v>1</v>
      </c>
      <c r="T89" s="67" t="s">
        <v>2372</v>
      </c>
      <c r="U89" s="68" t="s">
        <v>614</v>
      </c>
      <c r="V89" s="67" t="s">
        <v>2373</v>
      </c>
      <c r="W89" s="69">
        <v>43374</v>
      </c>
      <c r="X89" s="69">
        <v>43434</v>
      </c>
      <c r="Y89" s="65"/>
      <c r="Z89" s="57"/>
      <c r="AA89" s="70">
        <f t="shared" si="11"/>
        <v>43434</v>
      </c>
      <c r="AB89" s="71">
        <v>43646</v>
      </c>
      <c r="AC89" s="64" t="s">
        <v>2374</v>
      </c>
      <c r="AD89" s="72">
        <v>0</v>
      </c>
      <c r="AE89" s="71">
        <v>43661</v>
      </c>
      <c r="AF89" s="64" t="s">
        <v>2375</v>
      </c>
      <c r="AG89" s="58" t="s">
        <v>221</v>
      </c>
      <c r="AH89" s="73">
        <f t="shared" si="12"/>
        <v>0</v>
      </c>
      <c r="AI89" s="72" t="s">
        <v>116</v>
      </c>
      <c r="AJ89" s="71">
        <v>43799</v>
      </c>
      <c r="AK89" s="64" t="s">
        <v>2376</v>
      </c>
      <c r="AL89" s="191">
        <v>1</v>
      </c>
      <c r="AM89" s="76">
        <v>43810</v>
      </c>
      <c r="AN89" s="81" t="s">
        <v>2377</v>
      </c>
      <c r="AO89" s="83" t="s">
        <v>96</v>
      </c>
      <c r="AP89" s="234">
        <f t="shared" si="13"/>
        <v>1</v>
      </c>
      <c r="AQ89" s="80" t="s">
        <v>100</v>
      </c>
      <c r="AR89" s="85"/>
      <c r="AS89" s="83"/>
      <c r="AT89" s="86"/>
      <c r="AU89" s="85"/>
      <c r="AV89" s="83"/>
      <c r="AW89" s="83"/>
      <c r="AX89" s="83"/>
      <c r="AY89" s="86"/>
      <c r="AZ89" s="85"/>
      <c r="BA89" s="83"/>
      <c r="BB89" s="86"/>
      <c r="BC89" s="76"/>
      <c r="BD89" s="83"/>
      <c r="BE89" s="83"/>
      <c r="BF89" s="83"/>
      <c r="BG89" s="80"/>
      <c r="BH89" s="87" t="s">
        <v>101</v>
      </c>
      <c r="BI89" s="88" t="s">
        <v>101</v>
      </c>
      <c r="BJ89" s="89" t="s">
        <v>261</v>
      </c>
      <c r="BK89" s="81" t="s">
        <v>2377</v>
      </c>
      <c r="BL89" s="91" t="s">
        <v>96</v>
      </c>
      <c r="BM89" s="92">
        <v>43811</v>
      </c>
      <c r="BN89" s="93" t="s">
        <v>102</v>
      </c>
      <c r="BO89" s="276" t="s">
        <v>2378</v>
      </c>
    </row>
    <row r="90" spans="2:67" ht="38.25" customHeight="1">
      <c r="B90" s="61">
        <v>97</v>
      </c>
      <c r="C90" s="55">
        <f t="shared" si="14"/>
        <v>83</v>
      </c>
      <c r="D90" s="56" t="s">
        <v>78</v>
      </c>
      <c r="E90" s="57">
        <v>2018</v>
      </c>
      <c r="F90" s="58" t="s">
        <v>2289</v>
      </c>
      <c r="G90" s="59"/>
      <c r="H90" s="60" t="str">
        <f t="shared" si="10"/>
        <v>Gestión Análisis y mejora continua</v>
      </c>
      <c r="I90" s="94">
        <v>9</v>
      </c>
      <c r="J90" s="61">
        <v>97</v>
      </c>
      <c r="K90" s="207" t="s">
        <v>2379</v>
      </c>
      <c r="L90" s="63" t="s">
        <v>81</v>
      </c>
      <c r="M90" s="64" t="s">
        <v>2380</v>
      </c>
      <c r="N90" s="64" t="s">
        <v>2380</v>
      </c>
      <c r="O90" s="64" t="s">
        <v>2316</v>
      </c>
      <c r="P90" s="65" t="s">
        <v>85</v>
      </c>
      <c r="Q90" s="64" t="s">
        <v>2381</v>
      </c>
      <c r="R90" s="66"/>
      <c r="S90" s="181">
        <v>1</v>
      </c>
      <c r="T90" s="67" t="s">
        <v>2382</v>
      </c>
      <c r="U90" s="68" t="s">
        <v>614</v>
      </c>
      <c r="V90" s="67" t="s">
        <v>2293</v>
      </c>
      <c r="W90" s="69">
        <v>43374</v>
      </c>
      <c r="X90" s="69">
        <v>43465</v>
      </c>
      <c r="Y90" s="65"/>
      <c r="Z90" s="57"/>
      <c r="AA90" s="70">
        <f t="shared" si="11"/>
        <v>43465</v>
      </c>
      <c r="AB90" s="71">
        <v>43646</v>
      </c>
      <c r="AC90" s="64" t="s">
        <v>2383</v>
      </c>
      <c r="AD90" s="184">
        <v>0.95</v>
      </c>
      <c r="AE90" s="71">
        <v>43661</v>
      </c>
      <c r="AF90" s="64" t="s">
        <v>2384</v>
      </c>
      <c r="AG90" s="58" t="s">
        <v>221</v>
      </c>
      <c r="AH90" s="73">
        <f t="shared" si="12"/>
        <v>0.95</v>
      </c>
      <c r="AI90" s="72" t="s">
        <v>116</v>
      </c>
      <c r="AJ90" s="71">
        <v>43799</v>
      </c>
      <c r="AK90" s="456" t="s">
        <v>2385</v>
      </c>
      <c r="AL90" s="301">
        <v>1</v>
      </c>
      <c r="AM90" s="76">
        <v>43810</v>
      </c>
      <c r="AN90" s="159" t="s">
        <v>2386</v>
      </c>
      <c r="AO90" s="83" t="s">
        <v>96</v>
      </c>
      <c r="AP90" s="234">
        <f t="shared" si="13"/>
        <v>1</v>
      </c>
      <c r="AQ90" s="80" t="s">
        <v>100</v>
      </c>
      <c r="AR90" s="85"/>
      <c r="AS90" s="83"/>
      <c r="AT90" s="86"/>
      <c r="AU90" s="85"/>
      <c r="AV90" s="83"/>
      <c r="AW90" s="83"/>
      <c r="AX90" s="83"/>
      <c r="AY90" s="86"/>
      <c r="AZ90" s="85"/>
      <c r="BA90" s="83"/>
      <c r="BB90" s="86"/>
      <c r="BC90" s="76"/>
      <c r="BD90" s="83"/>
      <c r="BE90" s="83"/>
      <c r="BF90" s="83"/>
      <c r="BG90" s="80"/>
      <c r="BH90" s="87" t="s">
        <v>101</v>
      </c>
      <c r="BI90" s="88" t="s">
        <v>101</v>
      </c>
      <c r="BJ90" s="89" t="s">
        <v>261</v>
      </c>
      <c r="BK90" s="159" t="s">
        <v>2386</v>
      </c>
      <c r="BL90" s="91" t="s">
        <v>96</v>
      </c>
      <c r="BM90" s="92">
        <v>43811</v>
      </c>
      <c r="BN90" s="93" t="s">
        <v>102</v>
      </c>
      <c r="BO90" s="429" t="s">
        <v>2386</v>
      </c>
    </row>
    <row r="91" spans="2:67" ht="38.25" customHeight="1">
      <c r="B91" s="61">
        <v>98</v>
      </c>
      <c r="C91" s="55">
        <f t="shared" si="14"/>
        <v>84</v>
      </c>
      <c r="D91" s="56" t="s">
        <v>78</v>
      </c>
      <c r="E91" s="57">
        <v>2018</v>
      </c>
      <c r="F91" s="58" t="s">
        <v>2289</v>
      </c>
      <c r="G91" s="59"/>
      <c r="H91" s="60" t="str">
        <f t="shared" si="10"/>
        <v>Gestión Análisis y mejora continua</v>
      </c>
      <c r="I91" s="94">
        <v>10</v>
      </c>
      <c r="J91" s="61">
        <v>98</v>
      </c>
      <c r="K91" s="207" t="s">
        <v>2387</v>
      </c>
      <c r="L91" s="63" t="s">
        <v>81</v>
      </c>
      <c r="M91" s="64" t="s">
        <v>2388</v>
      </c>
      <c r="N91" s="64" t="s">
        <v>2388</v>
      </c>
      <c r="O91" s="64" t="s">
        <v>2389</v>
      </c>
      <c r="P91" s="65" t="s">
        <v>288</v>
      </c>
      <c r="Q91" s="64" t="s">
        <v>2390</v>
      </c>
      <c r="R91" s="66"/>
      <c r="S91" s="67">
        <v>1</v>
      </c>
      <c r="T91" s="67" t="s">
        <v>2391</v>
      </c>
      <c r="U91" s="68" t="s">
        <v>614</v>
      </c>
      <c r="V91" s="67" t="s">
        <v>2293</v>
      </c>
      <c r="W91" s="69">
        <v>43341</v>
      </c>
      <c r="X91" s="69">
        <v>43341</v>
      </c>
      <c r="Y91" s="65"/>
      <c r="Z91" s="57"/>
      <c r="AA91" s="70">
        <f t="shared" si="11"/>
        <v>43341</v>
      </c>
      <c r="AB91" s="71">
        <v>43646</v>
      </c>
      <c r="AC91" s="64" t="s">
        <v>2392</v>
      </c>
      <c r="AD91" s="72">
        <v>1</v>
      </c>
      <c r="AE91" s="71">
        <v>43661</v>
      </c>
      <c r="AF91" s="64" t="s">
        <v>2393</v>
      </c>
      <c r="AG91" s="58" t="s">
        <v>221</v>
      </c>
      <c r="AH91" s="73">
        <f t="shared" si="12"/>
        <v>1</v>
      </c>
      <c r="AI91" s="72" t="s">
        <v>100</v>
      </c>
      <c r="AJ91" s="71">
        <v>43799</v>
      </c>
      <c r="AK91" s="106" t="s">
        <v>366</v>
      </c>
      <c r="AL91" s="191">
        <v>1</v>
      </c>
      <c r="AM91" s="76">
        <v>43810</v>
      </c>
      <c r="AN91" s="81" t="s">
        <v>2394</v>
      </c>
      <c r="AO91" s="83" t="s">
        <v>96</v>
      </c>
      <c r="AP91" s="234">
        <f t="shared" si="13"/>
        <v>1</v>
      </c>
      <c r="AQ91" s="80" t="s">
        <v>100</v>
      </c>
      <c r="AR91" s="85"/>
      <c r="AS91" s="83"/>
      <c r="AT91" s="86"/>
      <c r="AU91" s="85"/>
      <c r="AV91" s="83"/>
      <c r="AW91" s="83"/>
      <c r="AX91" s="83"/>
      <c r="AY91" s="86"/>
      <c r="AZ91" s="85"/>
      <c r="BA91" s="83"/>
      <c r="BB91" s="86"/>
      <c r="BC91" s="76"/>
      <c r="BD91" s="83"/>
      <c r="BE91" s="83"/>
      <c r="BF91" s="83"/>
      <c r="BG91" s="80"/>
      <c r="BH91" s="87" t="s">
        <v>101</v>
      </c>
      <c r="BI91" s="88" t="s">
        <v>101</v>
      </c>
      <c r="BJ91" s="89" t="s">
        <v>261</v>
      </c>
      <c r="BK91" s="81" t="s">
        <v>2394</v>
      </c>
      <c r="BL91" s="91" t="s">
        <v>96</v>
      </c>
      <c r="BM91" s="92">
        <v>43811</v>
      </c>
      <c r="BN91" s="93" t="s">
        <v>102</v>
      </c>
      <c r="BO91" s="276" t="s">
        <v>2394</v>
      </c>
    </row>
    <row r="92" spans="2:67" ht="38.25" customHeight="1">
      <c r="B92" s="61">
        <v>0</v>
      </c>
      <c r="C92" s="55">
        <f t="shared" si="14"/>
        <v>85</v>
      </c>
      <c r="D92" s="56" t="s">
        <v>78</v>
      </c>
      <c r="E92" s="57">
        <v>2018</v>
      </c>
      <c r="F92" s="58" t="s">
        <v>2289</v>
      </c>
      <c r="G92" s="59"/>
      <c r="H92" s="60" t="str">
        <f t="shared" si="10"/>
        <v>Gestión Análisis y mejora continua</v>
      </c>
      <c r="I92" s="94"/>
      <c r="J92" s="61">
        <v>98</v>
      </c>
      <c r="K92" s="207" t="s">
        <v>2387</v>
      </c>
      <c r="L92" s="63" t="s">
        <v>81</v>
      </c>
      <c r="M92" s="64" t="s">
        <v>2388</v>
      </c>
      <c r="N92" s="64" t="s">
        <v>2388</v>
      </c>
      <c r="O92" s="64" t="s">
        <v>2389</v>
      </c>
      <c r="P92" s="65" t="s">
        <v>288</v>
      </c>
      <c r="Q92" s="64" t="s">
        <v>2395</v>
      </c>
      <c r="R92" s="66"/>
      <c r="S92" s="181">
        <v>1</v>
      </c>
      <c r="T92" s="67" t="s">
        <v>2396</v>
      </c>
      <c r="U92" s="68" t="s">
        <v>614</v>
      </c>
      <c r="V92" s="67" t="s">
        <v>2293</v>
      </c>
      <c r="W92" s="69">
        <v>43374</v>
      </c>
      <c r="X92" s="69">
        <v>43465</v>
      </c>
      <c r="Y92" s="65"/>
      <c r="Z92" s="57"/>
      <c r="AA92" s="70">
        <f t="shared" si="11"/>
        <v>43465</v>
      </c>
      <c r="AB92" s="71">
        <v>43646</v>
      </c>
      <c r="AC92" s="64" t="s">
        <v>2397</v>
      </c>
      <c r="AD92" s="184">
        <v>0.77</v>
      </c>
      <c r="AE92" s="71">
        <v>43661</v>
      </c>
      <c r="AF92" s="64" t="s">
        <v>2398</v>
      </c>
      <c r="AG92" s="58" t="s">
        <v>221</v>
      </c>
      <c r="AH92" s="73">
        <f t="shared" si="12"/>
        <v>0.77</v>
      </c>
      <c r="AI92" s="72" t="s">
        <v>116</v>
      </c>
      <c r="AJ92" s="71">
        <v>43799</v>
      </c>
      <c r="AK92" s="64" t="s">
        <v>2399</v>
      </c>
      <c r="AL92" s="301">
        <v>1</v>
      </c>
      <c r="AM92" s="76">
        <v>43810</v>
      </c>
      <c r="AN92" s="81" t="s">
        <v>2400</v>
      </c>
      <c r="AO92" s="83" t="s">
        <v>96</v>
      </c>
      <c r="AP92" s="234">
        <f t="shared" si="13"/>
        <v>1</v>
      </c>
      <c r="AQ92" s="80" t="s">
        <v>100</v>
      </c>
      <c r="AR92" s="85"/>
      <c r="AS92" s="83"/>
      <c r="AT92" s="86"/>
      <c r="AU92" s="85"/>
      <c r="AV92" s="83"/>
      <c r="AW92" s="83"/>
      <c r="AX92" s="83"/>
      <c r="AY92" s="86"/>
      <c r="AZ92" s="85"/>
      <c r="BA92" s="83"/>
      <c r="BB92" s="86"/>
      <c r="BC92" s="76"/>
      <c r="BD92" s="83"/>
      <c r="BE92" s="83"/>
      <c r="BF92" s="83"/>
      <c r="BG92" s="80"/>
      <c r="BH92" s="87" t="s">
        <v>101</v>
      </c>
      <c r="BI92" s="88" t="s">
        <v>101</v>
      </c>
      <c r="BJ92" s="89" t="s">
        <v>261</v>
      </c>
      <c r="BK92" s="81" t="s">
        <v>2400</v>
      </c>
      <c r="BL92" s="91" t="s">
        <v>96</v>
      </c>
      <c r="BM92" s="92">
        <v>43811</v>
      </c>
      <c r="BN92" s="93" t="s">
        <v>102</v>
      </c>
      <c r="BO92" s="276" t="s">
        <v>2400</v>
      </c>
    </row>
    <row r="93" spans="2:67" ht="38.25" customHeight="1">
      <c r="B93" s="61">
        <v>0</v>
      </c>
      <c r="C93" s="55">
        <f t="shared" si="14"/>
        <v>86</v>
      </c>
      <c r="D93" s="56" t="s">
        <v>78</v>
      </c>
      <c r="E93" s="57">
        <v>2018</v>
      </c>
      <c r="F93" s="58" t="s">
        <v>2289</v>
      </c>
      <c r="G93" s="59"/>
      <c r="H93" s="60" t="str">
        <f t="shared" si="10"/>
        <v>Gestión Análisis y mejora continua</v>
      </c>
      <c r="I93" s="94"/>
      <c r="J93" s="61">
        <v>98</v>
      </c>
      <c r="K93" s="207" t="s">
        <v>2387</v>
      </c>
      <c r="L93" s="63" t="s">
        <v>81</v>
      </c>
      <c r="M93" s="64" t="s">
        <v>2388</v>
      </c>
      <c r="N93" s="64" t="s">
        <v>2388</v>
      </c>
      <c r="O93" s="64" t="s">
        <v>2389</v>
      </c>
      <c r="P93" s="65" t="s">
        <v>85</v>
      </c>
      <c r="Q93" s="64" t="s">
        <v>2401</v>
      </c>
      <c r="R93" s="66"/>
      <c r="S93" s="181">
        <v>1</v>
      </c>
      <c r="T93" s="67" t="s">
        <v>2402</v>
      </c>
      <c r="U93" s="68" t="s">
        <v>614</v>
      </c>
      <c r="V93" s="67" t="s">
        <v>2403</v>
      </c>
      <c r="W93" s="69">
        <v>43374</v>
      </c>
      <c r="X93" s="69">
        <v>43404</v>
      </c>
      <c r="Y93" s="65"/>
      <c r="Z93" s="57"/>
      <c r="AA93" s="70">
        <f t="shared" si="11"/>
        <v>43404</v>
      </c>
      <c r="AB93" s="71">
        <v>43646</v>
      </c>
      <c r="AC93" s="64" t="s">
        <v>2404</v>
      </c>
      <c r="AD93" s="184">
        <v>0</v>
      </c>
      <c r="AE93" s="71">
        <v>43661</v>
      </c>
      <c r="AF93" s="64" t="s">
        <v>2405</v>
      </c>
      <c r="AG93" s="58" t="s">
        <v>221</v>
      </c>
      <c r="AH93" s="73">
        <f t="shared" si="12"/>
        <v>0</v>
      </c>
      <c r="AI93" s="72" t="s">
        <v>116</v>
      </c>
      <c r="AJ93" s="71">
        <v>43799</v>
      </c>
      <c r="AK93" s="64" t="s">
        <v>2406</v>
      </c>
      <c r="AL93" s="301">
        <v>1</v>
      </c>
      <c r="AM93" s="76">
        <v>43810</v>
      </c>
      <c r="AN93" s="81" t="s">
        <v>2407</v>
      </c>
      <c r="AO93" s="83" t="s">
        <v>96</v>
      </c>
      <c r="AP93" s="234">
        <f t="shared" si="13"/>
        <v>1</v>
      </c>
      <c r="AQ93" s="80" t="s">
        <v>100</v>
      </c>
      <c r="AR93" s="85"/>
      <c r="AS93" s="83"/>
      <c r="AT93" s="86"/>
      <c r="AU93" s="85"/>
      <c r="AV93" s="83"/>
      <c r="AW93" s="83"/>
      <c r="AX93" s="83"/>
      <c r="AY93" s="86"/>
      <c r="AZ93" s="85"/>
      <c r="BA93" s="83"/>
      <c r="BB93" s="86"/>
      <c r="BC93" s="76"/>
      <c r="BD93" s="83"/>
      <c r="BE93" s="83"/>
      <c r="BF93" s="83"/>
      <c r="BG93" s="80"/>
      <c r="BH93" s="87" t="s">
        <v>101</v>
      </c>
      <c r="BI93" s="88" t="s">
        <v>101</v>
      </c>
      <c r="BJ93" s="89" t="s">
        <v>261</v>
      </c>
      <c r="BK93" s="81" t="s">
        <v>2407</v>
      </c>
      <c r="BL93" s="91" t="s">
        <v>96</v>
      </c>
      <c r="BM93" s="92">
        <v>43811</v>
      </c>
      <c r="BN93" s="93" t="s">
        <v>102</v>
      </c>
      <c r="BO93" s="276" t="s">
        <v>2407</v>
      </c>
    </row>
    <row r="94" spans="2:67" ht="409.5">
      <c r="B94" s="61">
        <v>99</v>
      </c>
      <c r="C94" s="55">
        <f t="shared" si="14"/>
        <v>87</v>
      </c>
      <c r="D94" s="56" t="s">
        <v>78</v>
      </c>
      <c r="E94" s="57">
        <v>2018</v>
      </c>
      <c r="F94" s="58" t="s">
        <v>2289</v>
      </c>
      <c r="G94" s="59"/>
      <c r="H94" s="60" t="str">
        <f t="shared" si="10"/>
        <v>Gestión Análisis y mejora continua</v>
      </c>
      <c r="I94" s="94">
        <v>11</v>
      </c>
      <c r="J94" s="61">
        <v>99</v>
      </c>
      <c r="K94" s="207" t="s">
        <v>2408</v>
      </c>
      <c r="L94" s="63" t="s">
        <v>81</v>
      </c>
      <c r="M94" s="64" t="s">
        <v>2409</v>
      </c>
      <c r="N94" s="64" t="s">
        <v>2409</v>
      </c>
      <c r="O94" s="64" t="s">
        <v>2410</v>
      </c>
      <c r="P94" s="65" t="s">
        <v>85</v>
      </c>
      <c r="Q94" s="64" t="s">
        <v>2411</v>
      </c>
      <c r="R94" s="66"/>
      <c r="S94" s="203">
        <v>1</v>
      </c>
      <c r="T94" s="67" t="s">
        <v>2412</v>
      </c>
      <c r="U94" s="68" t="s">
        <v>614</v>
      </c>
      <c r="V94" s="67" t="s">
        <v>2011</v>
      </c>
      <c r="W94" s="69">
        <v>43374</v>
      </c>
      <c r="X94" s="69">
        <v>43434</v>
      </c>
      <c r="Y94" s="65"/>
      <c r="Z94" s="57"/>
      <c r="AA94" s="70">
        <f t="shared" si="11"/>
        <v>43434</v>
      </c>
      <c r="AB94" s="71">
        <v>43646</v>
      </c>
      <c r="AC94" s="64" t="s">
        <v>2413</v>
      </c>
      <c r="AD94" s="72">
        <v>0</v>
      </c>
      <c r="AE94" s="71">
        <v>43661</v>
      </c>
      <c r="AF94" s="64" t="s">
        <v>2405</v>
      </c>
      <c r="AG94" s="58" t="s">
        <v>221</v>
      </c>
      <c r="AH94" s="73">
        <f t="shared" si="12"/>
        <v>0</v>
      </c>
      <c r="AI94" s="72" t="s">
        <v>116</v>
      </c>
      <c r="AJ94" s="71">
        <v>43799</v>
      </c>
      <c r="AK94" s="64" t="s">
        <v>2414</v>
      </c>
      <c r="AL94" s="191">
        <v>1</v>
      </c>
      <c r="AM94" s="76">
        <v>43810</v>
      </c>
      <c r="AN94" s="81" t="s">
        <v>2415</v>
      </c>
      <c r="AO94" s="83" t="s">
        <v>96</v>
      </c>
      <c r="AP94" s="234">
        <f t="shared" si="13"/>
        <v>1</v>
      </c>
      <c r="AQ94" s="80" t="s">
        <v>100</v>
      </c>
      <c r="AR94" s="85"/>
      <c r="AS94" s="83"/>
      <c r="AT94" s="86"/>
      <c r="AU94" s="85"/>
      <c r="AV94" s="83"/>
      <c r="AW94" s="83"/>
      <c r="AX94" s="83"/>
      <c r="AY94" s="86"/>
      <c r="AZ94" s="85"/>
      <c r="BA94" s="83"/>
      <c r="BB94" s="86"/>
      <c r="BC94" s="76"/>
      <c r="BD94" s="83"/>
      <c r="BE94" s="83"/>
      <c r="BF94" s="83"/>
      <c r="BG94" s="80"/>
      <c r="BH94" s="87" t="s">
        <v>101</v>
      </c>
      <c r="BI94" s="88" t="s">
        <v>101</v>
      </c>
      <c r="BJ94" s="89" t="s">
        <v>261</v>
      </c>
      <c r="BK94" s="81" t="s">
        <v>2416</v>
      </c>
      <c r="BL94" s="91" t="s">
        <v>96</v>
      </c>
      <c r="BM94" s="92"/>
      <c r="BN94" s="93"/>
      <c r="BO94" s="276" t="s">
        <v>2417</v>
      </c>
    </row>
    <row r="95" spans="2:67" ht="38.25" customHeight="1">
      <c r="B95" s="61">
        <v>0</v>
      </c>
      <c r="C95" s="55">
        <f t="shared" si="14"/>
        <v>88</v>
      </c>
      <c r="D95" s="56" t="s">
        <v>78</v>
      </c>
      <c r="E95" s="57">
        <v>2018</v>
      </c>
      <c r="F95" s="58" t="s">
        <v>2289</v>
      </c>
      <c r="G95" s="59"/>
      <c r="H95" s="60" t="str">
        <f t="shared" si="10"/>
        <v>Gestión Análisis y mejora continua</v>
      </c>
      <c r="I95" s="94">
        <v>11</v>
      </c>
      <c r="J95" s="61">
        <v>99</v>
      </c>
      <c r="K95" s="207" t="s">
        <v>2408</v>
      </c>
      <c r="L95" s="63" t="s">
        <v>81</v>
      </c>
      <c r="M95" s="64" t="s">
        <v>2409</v>
      </c>
      <c r="N95" s="64" t="s">
        <v>2409</v>
      </c>
      <c r="O95" s="64" t="s">
        <v>2410</v>
      </c>
      <c r="P95" s="65" t="s">
        <v>288</v>
      </c>
      <c r="Q95" s="64" t="s">
        <v>2418</v>
      </c>
      <c r="R95" s="66"/>
      <c r="S95" s="181">
        <v>1</v>
      </c>
      <c r="T95" s="67" t="s">
        <v>2419</v>
      </c>
      <c r="U95" s="68" t="s">
        <v>614</v>
      </c>
      <c r="V95" s="67" t="s">
        <v>2011</v>
      </c>
      <c r="W95" s="69">
        <v>43374</v>
      </c>
      <c r="X95" s="69">
        <v>43465</v>
      </c>
      <c r="Y95" s="65"/>
      <c r="Z95" s="57"/>
      <c r="AA95" s="70">
        <f t="shared" si="11"/>
        <v>43465</v>
      </c>
      <c r="AB95" s="71">
        <v>43646</v>
      </c>
      <c r="AC95" s="64" t="s">
        <v>2413</v>
      </c>
      <c r="AD95" s="184">
        <v>0</v>
      </c>
      <c r="AE95" s="71">
        <v>43661</v>
      </c>
      <c r="AF95" s="64" t="s">
        <v>2405</v>
      </c>
      <c r="AG95" s="58" t="s">
        <v>221</v>
      </c>
      <c r="AH95" s="73">
        <f t="shared" si="12"/>
        <v>0</v>
      </c>
      <c r="AI95" s="72" t="s">
        <v>116</v>
      </c>
      <c r="AJ95" s="71">
        <v>43799</v>
      </c>
      <c r="AK95" s="64" t="s">
        <v>2420</v>
      </c>
      <c r="AL95" s="301">
        <v>0.5</v>
      </c>
      <c r="AM95" s="76">
        <v>43810</v>
      </c>
      <c r="AN95" s="81" t="s">
        <v>2415</v>
      </c>
      <c r="AO95" s="83" t="s">
        <v>96</v>
      </c>
      <c r="AP95" s="234">
        <v>1</v>
      </c>
      <c r="AQ95" s="80" t="s">
        <v>100</v>
      </c>
      <c r="AR95" s="85"/>
      <c r="AS95" s="83"/>
      <c r="AT95" s="86"/>
      <c r="AU95" s="85"/>
      <c r="AV95" s="83"/>
      <c r="AW95" s="83"/>
      <c r="AX95" s="83"/>
      <c r="AY95" s="86"/>
      <c r="AZ95" s="85"/>
      <c r="BA95" s="83"/>
      <c r="BB95" s="86"/>
      <c r="BC95" s="76"/>
      <c r="BD95" s="83"/>
      <c r="BE95" s="83"/>
      <c r="BF95" s="83"/>
      <c r="BG95" s="80"/>
      <c r="BH95" s="87" t="s">
        <v>101</v>
      </c>
      <c r="BI95" s="88" t="s">
        <v>101</v>
      </c>
      <c r="BJ95" s="89" t="s">
        <v>261</v>
      </c>
      <c r="BK95" s="81" t="s">
        <v>2421</v>
      </c>
      <c r="BL95" s="91" t="s">
        <v>96</v>
      </c>
      <c r="BM95" s="92">
        <v>43811</v>
      </c>
      <c r="BN95" s="93" t="s">
        <v>102</v>
      </c>
      <c r="BO95" s="276" t="s">
        <v>2422</v>
      </c>
    </row>
    <row r="96" spans="2:67" ht="313.5">
      <c r="B96" s="61">
        <v>101</v>
      </c>
      <c r="C96" s="55">
        <f t="shared" si="14"/>
        <v>89</v>
      </c>
      <c r="D96" s="56" t="s">
        <v>78</v>
      </c>
      <c r="E96" s="66"/>
      <c r="F96" s="58" t="s">
        <v>79</v>
      </c>
      <c r="G96" s="59"/>
      <c r="H96" s="60" t="str">
        <f t="shared" si="10"/>
        <v>Gestión de atención al usuario</v>
      </c>
      <c r="I96" s="94">
        <v>2</v>
      </c>
      <c r="J96" s="61">
        <v>101</v>
      </c>
      <c r="K96" s="64" t="s">
        <v>2423</v>
      </c>
      <c r="L96" s="63" t="s">
        <v>81</v>
      </c>
      <c r="M96" s="64" t="s">
        <v>2424</v>
      </c>
      <c r="N96" s="64" t="s">
        <v>2425</v>
      </c>
      <c r="O96" s="64" t="s">
        <v>2426</v>
      </c>
      <c r="P96" s="65" t="s">
        <v>85</v>
      </c>
      <c r="Q96" s="189" t="s">
        <v>2427</v>
      </c>
      <c r="R96" s="66"/>
      <c r="S96" s="251">
        <v>1</v>
      </c>
      <c r="T96" s="251" t="s">
        <v>2428</v>
      </c>
      <c r="U96" s="68" t="s">
        <v>788</v>
      </c>
      <c r="V96" s="251" t="s">
        <v>789</v>
      </c>
      <c r="W96" s="69">
        <v>42640</v>
      </c>
      <c r="X96" s="69">
        <v>43735</v>
      </c>
      <c r="Y96" s="65"/>
      <c r="Z96" s="57"/>
      <c r="AA96" s="70">
        <f t="shared" si="11"/>
        <v>43735</v>
      </c>
      <c r="AB96" s="71">
        <v>43646</v>
      </c>
      <c r="AC96" s="64" t="s">
        <v>2429</v>
      </c>
      <c r="AD96" s="72">
        <v>0</v>
      </c>
      <c r="AE96" s="71">
        <v>43661</v>
      </c>
      <c r="AF96" s="64" t="s">
        <v>2430</v>
      </c>
      <c r="AG96" s="58" t="s">
        <v>92</v>
      </c>
      <c r="AH96" s="73">
        <f t="shared" si="12"/>
        <v>0</v>
      </c>
      <c r="AI96" s="72" t="s">
        <v>93</v>
      </c>
      <c r="AJ96" s="71">
        <v>43799</v>
      </c>
      <c r="AK96" s="74" t="s">
        <v>883</v>
      </c>
      <c r="AL96" s="191">
        <v>1</v>
      </c>
      <c r="AM96" s="76">
        <v>43811</v>
      </c>
      <c r="AN96" s="81" t="s">
        <v>2431</v>
      </c>
      <c r="AO96" s="78" t="s">
        <v>96</v>
      </c>
      <c r="AP96" s="79">
        <f t="shared" si="13"/>
        <v>1</v>
      </c>
      <c r="AQ96" s="80" t="s">
        <v>100</v>
      </c>
      <c r="AR96" s="85"/>
      <c r="AS96" s="83"/>
      <c r="AT96" s="86"/>
      <c r="AU96" s="85"/>
      <c r="AV96" s="83"/>
      <c r="AW96" s="83"/>
      <c r="AX96" s="83"/>
      <c r="AY96" s="86"/>
      <c r="AZ96" s="85"/>
      <c r="BA96" s="83"/>
      <c r="BB96" s="86"/>
      <c r="BC96" s="76"/>
      <c r="BD96" s="83"/>
      <c r="BE96" s="83"/>
      <c r="BF96" s="83"/>
      <c r="BG96" s="80"/>
      <c r="BH96" s="87" t="s">
        <v>101</v>
      </c>
      <c r="BI96" s="88" t="s">
        <v>101</v>
      </c>
      <c r="BJ96" s="89" t="s">
        <v>261</v>
      </c>
      <c r="BK96" s="81" t="s">
        <v>2431</v>
      </c>
      <c r="BL96" s="91" t="s">
        <v>96</v>
      </c>
      <c r="BM96" s="92">
        <v>43811</v>
      </c>
      <c r="BN96" s="93" t="s">
        <v>102</v>
      </c>
      <c r="BO96" s="86"/>
    </row>
    <row r="97" spans="2:67" ht="38.25" customHeight="1">
      <c r="B97" s="61">
        <v>103</v>
      </c>
      <c r="C97" s="55">
        <f t="shared" si="14"/>
        <v>90</v>
      </c>
      <c r="D97" s="56" t="s">
        <v>78</v>
      </c>
      <c r="E97" s="66"/>
      <c r="F97" s="58" t="s">
        <v>79</v>
      </c>
      <c r="G97" s="59"/>
      <c r="H97" s="60" t="str">
        <f t="shared" si="10"/>
        <v>Gestión de atención al usuario</v>
      </c>
      <c r="I97" s="94">
        <v>4</v>
      </c>
      <c r="J97" s="61">
        <v>103</v>
      </c>
      <c r="K97" s="64" t="s">
        <v>2432</v>
      </c>
      <c r="L97" s="63" t="s">
        <v>81</v>
      </c>
      <c r="M97" s="64" t="s">
        <v>2433</v>
      </c>
      <c r="N97" s="64" t="s">
        <v>2434</v>
      </c>
      <c r="O97" s="64" t="s">
        <v>2435</v>
      </c>
      <c r="P97" s="65" t="s">
        <v>85</v>
      </c>
      <c r="Q97" s="189" t="s">
        <v>2436</v>
      </c>
      <c r="R97" s="66"/>
      <c r="S97" s="250">
        <v>1</v>
      </c>
      <c r="T97" s="251" t="s">
        <v>2437</v>
      </c>
      <c r="U97" s="68" t="s">
        <v>788</v>
      </c>
      <c r="V97" s="251" t="s">
        <v>355</v>
      </c>
      <c r="W97" s="69">
        <v>42737</v>
      </c>
      <c r="X97" s="69">
        <v>43735</v>
      </c>
      <c r="Y97" s="65"/>
      <c r="Z97" s="57"/>
      <c r="AA97" s="70">
        <f t="shared" si="11"/>
        <v>43735</v>
      </c>
      <c r="AB97" s="71">
        <v>43646</v>
      </c>
      <c r="AC97" s="64" t="s">
        <v>2438</v>
      </c>
      <c r="AD97" s="184">
        <v>0</v>
      </c>
      <c r="AE97" s="71">
        <v>43661</v>
      </c>
      <c r="AF97" s="64" t="s">
        <v>2439</v>
      </c>
      <c r="AG97" s="58" t="s">
        <v>92</v>
      </c>
      <c r="AH97" s="73">
        <f t="shared" si="12"/>
        <v>0</v>
      </c>
      <c r="AI97" s="72" t="s">
        <v>139</v>
      </c>
      <c r="AJ97" s="71">
        <v>43799</v>
      </c>
      <c r="AK97" s="190" t="s">
        <v>2440</v>
      </c>
      <c r="AL97" s="75">
        <v>1</v>
      </c>
      <c r="AM97" s="76">
        <v>43811</v>
      </c>
      <c r="AN97" s="81" t="s">
        <v>2441</v>
      </c>
      <c r="AO97" s="78" t="s">
        <v>96</v>
      </c>
      <c r="AP97" s="79">
        <f t="shared" si="13"/>
        <v>1</v>
      </c>
      <c r="AQ97" s="80" t="s">
        <v>100</v>
      </c>
      <c r="AR97" s="85"/>
      <c r="AS97" s="83"/>
      <c r="AT97" s="86"/>
      <c r="AU97" s="85"/>
      <c r="AV97" s="83"/>
      <c r="AW97" s="83"/>
      <c r="AX97" s="83"/>
      <c r="AY97" s="86"/>
      <c r="AZ97" s="85"/>
      <c r="BA97" s="83"/>
      <c r="BB97" s="86"/>
      <c r="BC97" s="76"/>
      <c r="BD97" s="83"/>
      <c r="BE97" s="83"/>
      <c r="BF97" s="83"/>
      <c r="BG97" s="80"/>
      <c r="BH97" s="87" t="s">
        <v>101</v>
      </c>
      <c r="BI97" s="88" t="s">
        <v>101</v>
      </c>
      <c r="BJ97" s="89" t="s">
        <v>261</v>
      </c>
      <c r="BK97" s="81" t="s">
        <v>2441</v>
      </c>
      <c r="BL97" s="91" t="s">
        <v>96</v>
      </c>
      <c r="BM97" s="92">
        <v>43811</v>
      </c>
      <c r="BN97" s="93" t="s">
        <v>102</v>
      </c>
      <c r="BO97" s="86"/>
    </row>
    <row r="98" spans="2:67" ht="38.25" customHeight="1">
      <c r="B98" s="61">
        <v>0</v>
      </c>
      <c r="C98" s="55">
        <f t="shared" si="14"/>
        <v>91</v>
      </c>
      <c r="D98" s="56" t="s">
        <v>78</v>
      </c>
      <c r="E98" s="66"/>
      <c r="F98" s="58" t="s">
        <v>79</v>
      </c>
      <c r="G98" s="59"/>
      <c r="H98" s="60" t="str">
        <f t="shared" si="10"/>
        <v>Gestión de atención al usuario</v>
      </c>
      <c r="I98" s="94"/>
      <c r="J98" s="61">
        <v>103</v>
      </c>
      <c r="K98" s="64" t="s">
        <v>2432</v>
      </c>
      <c r="L98" s="63" t="s">
        <v>81</v>
      </c>
      <c r="M98" s="436" t="s">
        <v>108</v>
      </c>
      <c r="N98" s="246" t="s">
        <v>108</v>
      </c>
      <c r="O98" s="64" t="s">
        <v>2435</v>
      </c>
      <c r="P98" s="65" t="s">
        <v>288</v>
      </c>
      <c r="Q98" s="189" t="s">
        <v>2442</v>
      </c>
      <c r="R98" s="66"/>
      <c r="S98" s="251">
        <v>3</v>
      </c>
      <c r="T98" s="251" t="s">
        <v>2443</v>
      </c>
      <c r="U98" s="68" t="s">
        <v>788</v>
      </c>
      <c r="V98" s="251" t="s">
        <v>2444</v>
      </c>
      <c r="W98" s="69">
        <v>42625</v>
      </c>
      <c r="X98" s="69">
        <v>43735</v>
      </c>
      <c r="Y98" s="65"/>
      <c r="Z98" s="57"/>
      <c r="AA98" s="70">
        <f t="shared" si="11"/>
        <v>43735</v>
      </c>
      <c r="AB98" s="71">
        <v>43646</v>
      </c>
      <c r="AC98" s="64" t="s">
        <v>2445</v>
      </c>
      <c r="AD98" s="72">
        <v>0</v>
      </c>
      <c r="AE98" s="71">
        <v>43661</v>
      </c>
      <c r="AF98" s="64" t="s">
        <v>2439</v>
      </c>
      <c r="AG98" s="58" t="s">
        <v>92</v>
      </c>
      <c r="AH98" s="73">
        <f t="shared" si="12"/>
        <v>0</v>
      </c>
      <c r="AI98" s="72" t="s">
        <v>93</v>
      </c>
      <c r="AJ98" s="71">
        <v>43799</v>
      </c>
      <c r="AK98" s="190" t="s">
        <v>2446</v>
      </c>
      <c r="AL98" s="191">
        <v>3</v>
      </c>
      <c r="AM98" s="458">
        <v>43811</v>
      </c>
      <c r="AN98" s="271" t="s">
        <v>2447</v>
      </c>
      <c r="AO98" s="245" t="s">
        <v>96</v>
      </c>
      <c r="AP98" s="444">
        <f t="shared" si="13"/>
        <v>1</v>
      </c>
      <c r="AQ98" s="80" t="s">
        <v>100</v>
      </c>
      <c r="AR98" s="85"/>
      <c r="AS98" s="83"/>
      <c r="AT98" s="86"/>
      <c r="AU98" s="85"/>
      <c r="AV98" s="83"/>
      <c r="AW98" s="83"/>
      <c r="AX98" s="83"/>
      <c r="AY98" s="86"/>
      <c r="AZ98" s="85"/>
      <c r="BA98" s="83"/>
      <c r="BB98" s="86"/>
      <c r="BC98" s="76"/>
      <c r="BD98" s="83"/>
      <c r="BE98" s="83"/>
      <c r="BF98" s="83"/>
      <c r="BG98" s="80"/>
      <c r="BH98" s="87" t="s">
        <v>101</v>
      </c>
      <c r="BI98" s="88" t="s">
        <v>101</v>
      </c>
      <c r="BJ98" s="89" t="s">
        <v>261</v>
      </c>
      <c r="BK98" s="106" t="s">
        <v>2447</v>
      </c>
      <c r="BL98" s="91" t="s">
        <v>96</v>
      </c>
      <c r="BM98" s="92">
        <v>43811</v>
      </c>
      <c r="BN98" s="93" t="s">
        <v>102</v>
      </c>
      <c r="BO98" s="86"/>
    </row>
    <row r="99" spans="2:67" ht="38.25" customHeight="1">
      <c r="B99" s="61">
        <v>0</v>
      </c>
      <c r="C99" s="55">
        <f t="shared" si="14"/>
        <v>92</v>
      </c>
      <c r="D99" s="56" t="s">
        <v>78</v>
      </c>
      <c r="E99" s="66"/>
      <c r="F99" s="58" t="s">
        <v>79</v>
      </c>
      <c r="G99" s="59"/>
      <c r="H99" s="60" t="str">
        <f t="shared" si="10"/>
        <v>Gestión del Talento Humano</v>
      </c>
      <c r="I99" s="94"/>
      <c r="J99" s="61">
        <v>103</v>
      </c>
      <c r="K99" s="64" t="s">
        <v>2432</v>
      </c>
      <c r="L99" s="63" t="s">
        <v>81</v>
      </c>
      <c r="M99" s="436" t="s">
        <v>108</v>
      </c>
      <c r="N99" s="246" t="s">
        <v>108</v>
      </c>
      <c r="O99" s="64" t="s">
        <v>2435</v>
      </c>
      <c r="P99" s="65" t="s">
        <v>288</v>
      </c>
      <c r="Q99" s="189" t="s">
        <v>2448</v>
      </c>
      <c r="R99" s="66"/>
      <c r="S99" s="251">
        <v>2</v>
      </c>
      <c r="T99" s="251" t="s">
        <v>2449</v>
      </c>
      <c r="U99" s="68" t="s">
        <v>1311</v>
      </c>
      <c r="V99" s="251" t="s">
        <v>1951</v>
      </c>
      <c r="W99" s="69">
        <v>42916</v>
      </c>
      <c r="X99" s="69">
        <v>43735</v>
      </c>
      <c r="Y99" s="65"/>
      <c r="Z99" s="57"/>
      <c r="AA99" s="70">
        <f t="shared" si="11"/>
        <v>43735</v>
      </c>
      <c r="AB99" s="71">
        <v>43646</v>
      </c>
      <c r="AC99" s="64" t="s">
        <v>2450</v>
      </c>
      <c r="AD99" s="72">
        <v>0</v>
      </c>
      <c r="AE99" s="71">
        <v>43661</v>
      </c>
      <c r="AF99" s="64" t="s">
        <v>2451</v>
      </c>
      <c r="AG99" s="58" t="s">
        <v>92</v>
      </c>
      <c r="AH99" s="73">
        <f t="shared" si="12"/>
        <v>0</v>
      </c>
      <c r="AI99" s="72" t="s">
        <v>100</v>
      </c>
      <c r="AJ99" s="71">
        <v>43799</v>
      </c>
      <c r="AK99" s="106" t="s">
        <v>366</v>
      </c>
      <c r="AL99" s="191">
        <v>2</v>
      </c>
      <c r="AM99" s="76">
        <v>43809</v>
      </c>
      <c r="AN99" s="106" t="s">
        <v>2452</v>
      </c>
      <c r="AO99" s="83" t="s">
        <v>663</v>
      </c>
      <c r="AP99" s="79">
        <f t="shared" si="13"/>
        <v>1</v>
      </c>
      <c r="AQ99" s="80" t="s">
        <v>100</v>
      </c>
      <c r="AR99" s="85"/>
      <c r="AS99" s="83"/>
      <c r="AT99" s="86"/>
      <c r="AU99" s="85"/>
      <c r="AV99" s="83"/>
      <c r="AW99" s="83"/>
      <c r="AX99" s="83"/>
      <c r="AY99" s="86"/>
      <c r="AZ99" s="85"/>
      <c r="BA99" s="83"/>
      <c r="BB99" s="86"/>
      <c r="BC99" s="76"/>
      <c r="BD99" s="83"/>
      <c r="BE99" s="83"/>
      <c r="BF99" s="83"/>
      <c r="BG99" s="80"/>
      <c r="BH99" s="87" t="s">
        <v>101</v>
      </c>
      <c r="BI99" s="88" t="s">
        <v>101</v>
      </c>
      <c r="BJ99" s="89" t="s">
        <v>261</v>
      </c>
      <c r="BK99" s="106" t="s">
        <v>2453</v>
      </c>
      <c r="BL99" s="91" t="s">
        <v>663</v>
      </c>
      <c r="BM99" s="92">
        <v>43809</v>
      </c>
      <c r="BN99" s="93"/>
      <c r="BO99" s="86"/>
    </row>
    <row r="100" spans="2:67" ht="38.25" customHeight="1">
      <c r="B100" s="61">
        <v>104</v>
      </c>
      <c r="C100" s="55">
        <f t="shared" si="14"/>
        <v>93</v>
      </c>
      <c r="D100" s="56" t="s">
        <v>78</v>
      </c>
      <c r="E100" s="66"/>
      <c r="F100" s="58" t="s">
        <v>79</v>
      </c>
      <c r="G100" s="59"/>
      <c r="H100" s="60" t="str">
        <f t="shared" si="10"/>
        <v>Gestión de atención al usuario</v>
      </c>
      <c r="I100" s="94">
        <v>5</v>
      </c>
      <c r="J100" s="61">
        <v>104</v>
      </c>
      <c r="K100" s="64" t="s">
        <v>2454</v>
      </c>
      <c r="L100" s="63" t="s">
        <v>81</v>
      </c>
      <c r="M100" s="64" t="s">
        <v>2455</v>
      </c>
      <c r="N100" s="64" t="s">
        <v>2456</v>
      </c>
      <c r="O100" s="64" t="s">
        <v>2457</v>
      </c>
      <c r="P100" s="65" t="s">
        <v>85</v>
      </c>
      <c r="Q100" s="189" t="s">
        <v>2458</v>
      </c>
      <c r="R100" s="66"/>
      <c r="S100" s="250">
        <v>1</v>
      </c>
      <c r="T100" s="251" t="s">
        <v>2459</v>
      </c>
      <c r="U100" s="68" t="s">
        <v>788</v>
      </c>
      <c r="V100" s="251" t="s">
        <v>806</v>
      </c>
      <c r="W100" s="69">
        <v>42767</v>
      </c>
      <c r="X100" s="69">
        <v>43735</v>
      </c>
      <c r="Y100" s="65"/>
      <c r="Z100" s="57"/>
      <c r="AA100" s="70">
        <f t="shared" si="11"/>
        <v>43735</v>
      </c>
      <c r="AB100" s="71">
        <v>43646</v>
      </c>
      <c r="AC100" s="64"/>
      <c r="AD100" s="184">
        <v>0</v>
      </c>
      <c r="AE100" s="71">
        <v>43661</v>
      </c>
      <c r="AF100" s="64"/>
      <c r="AG100" s="58" t="s">
        <v>92</v>
      </c>
      <c r="AH100" s="73">
        <f t="shared" si="12"/>
        <v>0</v>
      </c>
      <c r="AI100" s="72" t="s">
        <v>100</v>
      </c>
      <c r="AJ100" s="71">
        <v>43799</v>
      </c>
      <c r="AK100" s="106" t="s">
        <v>366</v>
      </c>
      <c r="AL100" s="102">
        <v>1</v>
      </c>
      <c r="AM100" s="76">
        <v>43811</v>
      </c>
      <c r="AN100" s="106" t="s">
        <v>2460</v>
      </c>
      <c r="AO100" s="78" t="s">
        <v>96</v>
      </c>
      <c r="AP100" s="79">
        <f t="shared" si="13"/>
        <v>1</v>
      </c>
      <c r="AQ100" s="80" t="s">
        <v>100</v>
      </c>
      <c r="AR100" s="85"/>
      <c r="AS100" s="83"/>
      <c r="AT100" s="86"/>
      <c r="AU100" s="85"/>
      <c r="AV100" s="83"/>
      <c r="AW100" s="83"/>
      <c r="AX100" s="83"/>
      <c r="AY100" s="86"/>
      <c r="AZ100" s="85"/>
      <c r="BA100" s="83"/>
      <c r="BB100" s="86"/>
      <c r="BC100" s="76"/>
      <c r="BD100" s="83"/>
      <c r="BE100" s="83"/>
      <c r="BF100" s="83"/>
      <c r="BG100" s="80"/>
      <c r="BH100" s="87" t="s">
        <v>101</v>
      </c>
      <c r="BI100" s="88" t="s">
        <v>101</v>
      </c>
      <c r="BJ100" s="89" t="s">
        <v>261</v>
      </c>
      <c r="BK100" s="106" t="s">
        <v>2460</v>
      </c>
      <c r="BL100" s="91" t="s">
        <v>96</v>
      </c>
      <c r="BM100" s="92">
        <v>43811</v>
      </c>
      <c r="BN100" s="93" t="s">
        <v>102</v>
      </c>
      <c r="BO100" s="86"/>
    </row>
    <row r="101" spans="2:67" ht="38.25" customHeight="1">
      <c r="B101" s="61">
        <v>0</v>
      </c>
      <c r="C101" s="55">
        <f t="shared" si="14"/>
        <v>94</v>
      </c>
      <c r="D101" s="56" t="s">
        <v>78</v>
      </c>
      <c r="E101" s="66"/>
      <c r="F101" s="58" t="s">
        <v>79</v>
      </c>
      <c r="G101" s="59"/>
      <c r="H101" s="60" t="str">
        <f t="shared" si="10"/>
        <v>Gestión de atención al usuario</v>
      </c>
      <c r="I101" s="94"/>
      <c r="J101" s="61">
        <v>104</v>
      </c>
      <c r="K101" s="64" t="s">
        <v>2454</v>
      </c>
      <c r="L101" s="63" t="s">
        <v>81</v>
      </c>
      <c r="M101" s="436" t="s">
        <v>108</v>
      </c>
      <c r="N101" s="246" t="s">
        <v>108</v>
      </c>
      <c r="O101" s="64" t="s">
        <v>2457</v>
      </c>
      <c r="P101" s="65" t="s">
        <v>288</v>
      </c>
      <c r="Q101" s="189" t="s">
        <v>2461</v>
      </c>
      <c r="R101" s="66"/>
      <c r="S101" s="251">
        <v>1</v>
      </c>
      <c r="T101" s="251" t="s">
        <v>1348</v>
      </c>
      <c r="U101" s="68" t="s">
        <v>788</v>
      </c>
      <c r="V101" s="251" t="s">
        <v>2462</v>
      </c>
      <c r="W101" s="69">
        <v>42767</v>
      </c>
      <c r="X101" s="69">
        <v>43735</v>
      </c>
      <c r="Y101" s="65"/>
      <c r="Z101" s="57"/>
      <c r="AA101" s="70">
        <f t="shared" si="11"/>
        <v>43735</v>
      </c>
      <c r="AB101" s="71">
        <v>43646</v>
      </c>
      <c r="AC101" s="64"/>
      <c r="AD101" s="72">
        <v>0</v>
      </c>
      <c r="AE101" s="71">
        <v>43661</v>
      </c>
      <c r="AF101" s="64"/>
      <c r="AG101" s="58" t="s">
        <v>92</v>
      </c>
      <c r="AH101" s="73">
        <f t="shared" si="12"/>
        <v>0</v>
      </c>
      <c r="AI101" s="72" t="s">
        <v>100</v>
      </c>
      <c r="AJ101" s="71">
        <v>43799</v>
      </c>
      <c r="AK101" s="106" t="s">
        <v>366</v>
      </c>
      <c r="AL101" s="191">
        <v>1</v>
      </c>
      <c r="AM101" s="76">
        <v>43811</v>
      </c>
      <c r="AN101" s="106" t="s">
        <v>2460</v>
      </c>
      <c r="AO101" s="78" t="s">
        <v>96</v>
      </c>
      <c r="AP101" s="79">
        <f t="shared" si="13"/>
        <v>1</v>
      </c>
      <c r="AQ101" s="80" t="s">
        <v>100</v>
      </c>
      <c r="AR101" s="85"/>
      <c r="AS101" s="83"/>
      <c r="AT101" s="86"/>
      <c r="AU101" s="85"/>
      <c r="AV101" s="83"/>
      <c r="AW101" s="83"/>
      <c r="AX101" s="83"/>
      <c r="AY101" s="86"/>
      <c r="AZ101" s="85"/>
      <c r="BA101" s="83"/>
      <c r="BB101" s="86"/>
      <c r="BC101" s="76"/>
      <c r="BD101" s="83"/>
      <c r="BE101" s="83"/>
      <c r="BF101" s="83"/>
      <c r="BG101" s="80"/>
      <c r="BH101" s="87" t="s">
        <v>101</v>
      </c>
      <c r="BI101" s="88" t="s">
        <v>101</v>
      </c>
      <c r="BJ101" s="89" t="s">
        <v>261</v>
      </c>
      <c r="BK101" s="106" t="s">
        <v>2460</v>
      </c>
      <c r="BL101" s="91" t="s">
        <v>96</v>
      </c>
      <c r="BM101" s="92">
        <v>43811</v>
      </c>
      <c r="BN101" s="93" t="s">
        <v>102</v>
      </c>
      <c r="BO101" s="86"/>
    </row>
    <row r="102" spans="2:67" ht="38.25" customHeight="1">
      <c r="B102" s="61">
        <v>106</v>
      </c>
      <c r="C102" s="55">
        <f t="shared" si="14"/>
        <v>95</v>
      </c>
      <c r="D102" s="56" t="s">
        <v>78</v>
      </c>
      <c r="E102" s="66"/>
      <c r="F102" s="58" t="s">
        <v>79</v>
      </c>
      <c r="G102" s="59"/>
      <c r="H102" s="60" t="str">
        <f t="shared" si="10"/>
        <v>Gestión de atención al usuario</v>
      </c>
      <c r="I102" s="94">
        <v>7</v>
      </c>
      <c r="J102" s="61">
        <v>106</v>
      </c>
      <c r="K102" s="64" t="s">
        <v>2463</v>
      </c>
      <c r="L102" s="63" t="s">
        <v>81</v>
      </c>
      <c r="M102" s="64" t="s">
        <v>2464</v>
      </c>
      <c r="N102" s="64"/>
      <c r="O102" s="64" t="s">
        <v>2465</v>
      </c>
      <c r="P102" s="65" t="s">
        <v>85</v>
      </c>
      <c r="Q102" s="189" t="s">
        <v>2466</v>
      </c>
      <c r="R102" s="66"/>
      <c r="S102" s="251">
        <v>1</v>
      </c>
      <c r="T102" s="251" t="s">
        <v>2467</v>
      </c>
      <c r="U102" s="68" t="s">
        <v>788</v>
      </c>
      <c r="V102" s="103" t="s">
        <v>1681</v>
      </c>
      <c r="W102" s="69">
        <v>42948</v>
      </c>
      <c r="X102" s="69">
        <v>43735</v>
      </c>
      <c r="Y102" s="65"/>
      <c r="Z102" s="57"/>
      <c r="AA102" s="70">
        <f t="shared" si="11"/>
        <v>43735</v>
      </c>
      <c r="AB102" s="71">
        <v>43646</v>
      </c>
      <c r="AC102" s="64" t="s">
        <v>2468</v>
      </c>
      <c r="AD102" s="72">
        <v>0</v>
      </c>
      <c r="AE102" s="71">
        <v>43661</v>
      </c>
      <c r="AF102" s="64"/>
      <c r="AG102" s="58" t="s">
        <v>92</v>
      </c>
      <c r="AH102" s="73">
        <f t="shared" si="12"/>
        <v>0</v>
      </c>
      <c r="AI102" s="72" t="s">
        <v>116</v>
      </c>
      <c r="AJ102" s="71">
        <v>43799</v>
      </c>
      <c r="AK102" s="190" t="s">
        <v>2469</v>
      </c>
      <c r="AL102" s="191">
        <v>1</v>
      </c>
      <c r="AM102" s="76">
        <v>43811</v>
      </c>
      <c r="AN102" s="81" t="s">
        <v>2470</v>
      </c>
      <c r="AO102" s="78" t="s">
        <v>96</v>
      </c>
      <c r="AP102" s="79">
        <f t="shared" si="13"/>
        <v>1</v>
      </c>
      <c r="AQ102" s="80" t="s">
        <v>100</v>
      </c>
      <c r="AR102" s="85"/>
      <c r="AS102" s="83"/>
      <c r="AT102" s="86"/>
      <c r="AU102" s="85"/>
      <c r="AV102" s="83"/>
      <c r="AW102" s="83"/>
      <c r="AX102" s="83"/>
      <c r="AY102" s="86"/>
      <c r="AZ102" s="85"/>
      <c r="BA102" s="83"/>
      <c r="BB102" s="86"/>
      <c r="BC102" s="76"/>
      <c r="BD102" s="83"/>
      <c r="BE102" s="83"/>
      <c r="BF102" s="83"/>
      <c r="BG102" s="80"/>
      <c r="BH102" s="87" t="s">
        <v>101</v>
      </c>
      <c r="BI102" s="88" t="s">
        <v>101</v>
      </c>
      <c r="BJ102" s="89" t="s">
        <v>261</v>
      </c>
      <c r="BK102" s="81" t="s">
        <v>2470</v>
      </c>
      <c r="BL102" s="91" t="s">
        <v>96</v>
      </c>
      <c r="BM102" s="92">
        <v>43811</v>
      </c>
      <c r="BN102" s="93" t="s">
        <v>102</v>
      </c>
      <c r="BO102" s="86"/>
    </row>
    <row r="103" spans="2:67" ht="38.25" customHeight="1">
      <c r="B103" s="61">
        <v>0</v>
      </c>
      <c r="C103" s="55">
        <f t="shared" si="14"/>
        <v>96</v>
      </c>
      <c r="D103" s="56" t="s">
        <v>78</v>
      </c>
      <c r="E103" s="66"/>
      <c r="F103" s="58" t="s">
        <v>79</v>
      </c>
      <c r="G103" s="59"/>
      <c r="H103" s="60" t="str">
        <f t="shared" si="10"/>
        <v>Gestión de atención al usuario</v>
      </c>
      <c r="I103" s="94"/>
      <c r="J103" s="61">
        <v>106</v>
      </c>
      <c r="K103" s="64" t="s">
        <v>2463</v>
      </c>
      <c r="L103" s="63" t="s">
        <v>81</v>
      </c>
      <c r="M103" s="436" t="s">
        <v>108</v>
      </c>
      <c r="N103" s="246" t="s">
        <v>108</v>
      </c>
      <c r="O103" s="64" t="s">
        <v>2465</v>
      </c>
      <c r="P103" s="65" t="s">
        <v>288</v>
      </c>
      <c r="Q103" s="189" t="s">
        <v>2471</v>
      </c>
      <c r="R103" s="66"/>
      <c r="S103" s="251">
        <v>1</v>
      </c>
      <c r="T103" s="251" t="s">
        <v>798</v>
      </c>
      <c r="U103" s="68" t="s">
        <v>788</v>
      </c>
      <c r="V103" s="251" t="s">
        <v>789</v>
      </c>
      <c r="W103" s="69">
        <v>42640</v>
      </c>
      <c r="X103" s="69">
        <v>43735</v>
      </c>
      <c r="Y103" s="65"/>
      <c r="Z103" s="57"/>
      <c r="AA103" s="70">
        <f t="shared" si="11"/>
        <v>43735</v>
      </c>
      <c r="AB103" s="71">
        <v>43646</v>
      </c>
      <c r="AC103" s="64" t="s">
        <v>2472</v>
      </c>
      <c r="AD103" s="184">
        <v>1</v>
      </c>
      <c r="AE103" s="71">
        <v>43661</v>
      </c>
      <c r="AF103" s="64" t="s">
        <v>2473</v>
      </c>
      <c r="AG103" s="58" t="s">
        <v>92</v>
      </c>
      <c r="AH103" s="73">
        <f t="shared" si="12"/>
        <v>1</v>
      </c>
      <c r="AI103" s="72" t="s">
        <v>100</v>
      </c>
      <c r="AJ103" s="71">
        <v>43799</v>
      </c>
      <c r="AK103" s="106" t="s">
        <v>366</v>
      </c>
      <c r="AL103" s="191">
        <v>1</v>
      </c>
      <c r="AM103" s="76">
        <v>43811</v>
      </c>
      <c r="AN103" s="106" t="s">
        <v>2474</v>
      </c>
      <c r="AO103" s="78" t="s">
        <v>96</v>
      </c>
      <c r="AP103" s="79">
        <f t="shared" si="13"/>
        <v>1</v>
      </c>
      <c r="AQ103" s="80" t="s">
        <v>100</v>
      </c>
      <c r="AR103" s="85"/>
      <c r="AS103" s="83"/>
      <c r="AT103" s="86"/>
      <c r="AU103" s="85"/>
      <c r="AV103" s="83"/>
      <c r="AW103" s="83"/>
      <c r="AX103" s="83"/>
      <c r="AY103" s="86"/>
      <c r="AZ103" s="85"/>
      <c r="BA103" s="83"/>
      <c r="BB103" s="86"/>
      <c r="BC103" s="76"/>
      <c r="BD103" s="83"/>
      <c r="BE103" s="83"/>
      <c r="BF103" s="83"/>
      <c r="BG103" s="80"/>
      <c r="BH103" s="87" t="s">
        <v>101</v>
      </c>
      <c r="BI103" s="88" t="s">
        <v>101</v>
      </c>
      <c r="BJ103" s="89" t="s">
        <v>261</v>
      </c>
      <c r="BK103" s="81" t="s">
        <v>2470</v>
      </c>
      <c r="BL103" s="91" t="s">
        <v>96</v>
      </c>
      <c r="BM103" s="92">
        <v>43811</v>
      </c>
      <c r="BN103" s="93" t="s">
        <v>102</v>
      </c>
      <c r="BO103" s="86"/>
    </row>
    <row r="104" spans="2:67" ht="38.25" customHeight="1">
      <c r="B104" s="61">
        <v>107</v>
      </c>
      <c r="C104" s="55">
        <f t="shared" si="14"/>
        <v>97</v>
      </c>
      <c r="D104" s="56" t="s">
        <v>78</v>
      </c>
      <c r="E104" s="66"/>
      <c r="F104" s="58" t="s">
        <v>79</v>
      </c>
      <c r="G104" s="59"/>
      <c r="H104" s="60" t="str">
        <f t="shared" si="10"/>
        <v>Gestión de atención al usuario</v>
      </c>
      <c r="I104" s="94">
        <v>8</v>
      </c>
      <c r="J104" s="61">
        <v>107</v>
      </c>
      <c r="K104" s="64" t="s">
        <v>2475</v>
      </c>
      <c r="L104" s="63" t="s">
        <v>81</v>
      </c>
      <c r="M104" s="64" t="s">
        <v>2476</v>
      </c>
      <c r="N104" s="64" t="s">
        <v>2477</v>
      </c>
      <c r="O104" s="64" t="s">
        <v>204</v>
      </c>
      <c r="P104" s="65" t="s">
        <v>85</v>
      </c>
      <c r="Q104" s="189" t="s">
        <v>2478</v>
      </c>
      <c r="R104" s="66"/>
      <c r="S104" s="459">
        <v>1</v>
      </c>
      <c r="T104" s="460" t="s">
        <v>2459</v>
      </c>
      <c r="U104" s="68" t="s">
        <v>788</v>
      </c>
      <c r="V104" s="460" t="s">
        <v>806</v>
      </c>
      <c r="W104" s="69">
        <v>42767</v>
      </c>
      <c r="X104" s="69">
        <v>43735</v>
      </c>
      <c r="Y104" s="65"/>
      <c r="Z104" s="57"/>
      <c r="AA104" s="70">
        <f t="shared" si="11"/>
        <v>43735</v>
      </c>
      <c r="AB104" s="71">
        <v>43646</v>
      </c>
      <c r="AC104" s="64"/>
      <c r="AD104" s="72">
        <v>0</v>
      </c>
      <c r="AE104" s="71">
        <v>43661</v>
      </c>
      <c r="AF104" s="64"/>
      <c r="AG104" s="58" t="s">
        <v>92</v>
      </c>
      <c r="AH104" s="73">
        <f t="shared" si="12"/>
        <v>0</v>
      </c>
      <c r="AI104" s="72" t="s">
        <v>100</v>
      </c>
      <c r="AJ104" s="71">
        <v>43799</v>
      </c>
      <c r="AK104" s="106" t="s">
        <v>366</v>
      </c>
      <c r="AL104" s="102">
        <v>1</v>
      </c>
      <c r="AM104" s="76">
        <v>43811</v>
      </c>
      <c r="AN104" s="81" t="s">
        <v>2479</v>
      </c>
      <c r="AO104" s="78" t="s">
        <v>96</v>
      </c>
      <c r="AP104" s="79">
        <f t="shared" si="13"/>
        <v>1</v>
      </c>
      <c r="AQ104" s="80" t="s">
        <v>100</v>
      </c>
      <c r="AR104" s="85"/>
      <c r="AS104" s="83"/>
      <c r="AT104" s="86"/>
      <c r="AU104" s="85"/>
      <c r="AV104" s="83"/>
      <c r="AW104" s="83"/>
      <c r="AX104" s="83"/>
      <c r="AY104" s="86"/>
      <c r="AZ104" s="85"/>
      <c r="BA104" s="83"/>
      <c r="BB104" s="86"/>
      <c r="BC104" s="76"/>
      <c r="BD104" s="83"/>
      <c r="BE104" s="83"/>
      <c r="BF104" s="83"/>
      <c r="BG104" s="80"/>
      <c r="BH104" s="87" t="s">
        <v>101</v>
      </c>
      <c r="BI104" s="88" t="s">
        <v>101</v>
      </c>
      <c r="BJ104" s="89" t="s">
        <v>261</v>
      </c>
      <c r="BK104" s="81" t="s">
        <v>2479</v>
      </c>
      <c r="BL104" s="91" t="s">
        <v>96</v>
      </c>
      <c r="BM104" s="92">
        <v>43811</v>
      </c>
      <c r="BN104" s="93" t="s">
        <v>102</v>
      </c>
      <c r="BO104" s="86"/>
    </row>
    <row r="105" spans="2:67" ht="38.25" customHeight="1">
      <c r="B105" s="61">
        <v>0</v>
      </c>
      <c r="C105" s="55">
        <f t="shared" si="14"/>
        <v>98</v>
      </c>
      <c r="D105" s="56" t="s">
        <v>78</v>
      </c>
      <c r="E105" s="66"/>
      <c r="F105" s="58" t="s">
        <v>79</v>
      </c>
      <c r="G105" s="59"/>
      <c r="H105" s="60" t="str">
        <f t="shared" si="10"/>
        <v>Gestión de atención al usuario</v>
      </c>
      <c r="I105" s="94"/>
      <c r="J105" s="61">
        <v>107</v>
      </c>
      <c r="K105" s="64" t="s">
        <v>2475</v>
      </c>
      <c r="L105" s="63" t="s">
        <v>81</v>
      </c>
      <c r="M105" s="64" t="s">
        <v>2476</v>
      </c>
      <c r="N105" s="64" t="s">
        <v>2477</v>
      </c>
      <c r="O105" s="64" t="s">
        <v>204</v>
      </c>
      <c r="P105" s="65" t="s">
        <v>288</v>
      </c>
      <c r="Q105" s="189" t="s">
        <v>2480</v>
      </c>
      <c r="R105" s="66"/>
      <c r="S105" s="460">
        <v>6</v>
      </c>
      <c r="T105" s="460" t="s">
        <v>2481</v>
      </c>
      <c r="U105" s="68" t="s">
        <v>788</v>
      </c>
      <c r="V105" s="251" t="s">
        <v>840</v>
      </c>
      <c r="W105" s="69">
        <v>42920</v>
      </c>
      <c r="X105" s="69">
        <v>43735</v>
      </c>
      <c r="Y105" s="65"/>
      <c r="Z105" s="57"/>
      <c r="AA105" s="70">
        <f t="shared" si="11"/>
        <v>43735</v>
      </c>
      <c r="AB105" s="71">
        <v>43646</v>
      </c>
      <c r="AC105" s="64" t="s">
        <v>2482</v>
      </c>
      <c r="AD105" s="72">
        <v>0</v>
      </c>
      <c r="AE105" s="71">
        <v>43661</v>
      </c>
      <c r="AF105" s="64" t="s">
        <v>2483</v>
      </c>
      <c r="AG105" s="58" t="s">
        <v>92</v>
      </c>
      <c r="AH105" s="73">
        <f t="shared" si="12"/>
        <v>0</v>
      </c>
      <c r="AI105" s="72" t="s">
        <v>100</v>
      </c>
      <c r="AJ105" s="71">
        <v>43799</v>
      </c>
      <c r="AK105" s="106" t="s">
        <v>366</v>
      </c>
      <c r="AL105" s="191">
        <v>6</v>
      </c>
      <c r="AM105" s="76">
        <v>43811</v>
      </c>
      <c r="AN105" s="81" t="s">
        <v>2479</v>
      </c>
      <c r="AO105" s="78" t="s">
        <v>96</v>
      </c>
      <c r="AP105" s="79">
        <f t="shared" si="13"/>
        <v>1</v>
      </c>
      <c r="AQ105" s="80" t="s">
        <v>100</v>
      </c>
      <c r="AR105" s="85"/>
      <c r="AS105" s="83"/>
      <c r="AT105" s="86"/>
      <c r="AU105" s="85"/>
      <c r="AV105" s="83"/>
      <c r="AW105" s="83"/>
      <c r="AX105" s="83"/>
      <c r="AY105" s="86"/>
      <c r="AZ105" s="85"/>
      <c r="BA105" s="83"/>
      <c r="BB105" s="86"/>
      <c r="BC105" s="76"/>
      <c r="BD105" s="83"/>
      <c r="BE105" s="83"/>
      <c r="BF105" s="83"/>
      <c r="BG105" s="80"/>
      <c r="BH105" s="87" t="s">
        <v>101</v>
      </c>
      <c r="BI105" s="88" t="s">
        <v>101</v>
      </c>
      <c r="BJ105" s="89" t="s">
        <v>261</v>
      </c>
      <c r="BK105" s="81" t="s">
        <v>2479</v>
      </c>
      <c r="BL105" s="91" t="s">
        <v>96</v>
      </c>
      <c r="BM105" s="92">
        <v>43811</v>
      </c>
      <c r="BN105" s="93" t="s">
        <v>102</v>
      </c>
      <c r="BO105" s="86"/>
    </row>
    <row r="106" spans="2:67" ht="38.25" customHeight="1">
      <c r="B106" s="61">
        <v>0</v>
      </c>
      <c r="C106" s="55">
        <f t="shared" si="14"/>
        <v>99</v>
      </c>
      <c r="D106" s="56" t="s">
        <v>78</v>
      </c>
      <c r="E106" s="66"/>
      <c r="F106" s="58" t="s">
        <v>79</v>
      </c>
      <c r="G106" s="59"/>
      <c r="H106" s="60" t="str">
        <f t="shared" si="10"/>
        <v>Gestión de atención al usuario</v>
      </c>
      <c r="I106" s="94"/>
      <c r="J106" s="61">
        <v>107</v>
      </c>
      <c r="K106" s="64" t="s">
        <v>2475</v>
      </c>
      <c r="L106" s="63" t="s">
        <v>81</v>
      </c>
      <c r="M106" s="64" t="s">
        <v>2476</v>
      </c>
      <c r="N106" s="64" t="s">
        <v>2477</v>
      </c>
      <c r="O106" s="64" t="s">
        <v>204</v>
      </c>
      <c r="P106" s="65" t="s">
        <v>288</v>
      </c>
      <c r="Q106" s="64" t="s">
        <v>2484</v>
      </c>
      <c r="R106" s="66"/>
      <c r="S106" s="208">
        <v>1</v>
      </c>
      <c r="T106" s="67" t="s">
        <v>2485</v>
      </c>
      <c r="U106" s="68" t="s">
        <v>788</v>
      </c>
      <c r="V106" s="251" t="s">
        <v>840</v>
      </c>
      <c r="W106" s="69">
        <v>43340</v>
      </c>
      <c r="X106" s="69">
        <v>43735</v>
      </c>
      <c r="Y106" s="65"/>
      <c r="Z106" s="57"/>
      <c r="AA106" s="70">
        <f t="shared" si="11"/>
        <v>43735</v>
      </c>
      <c r="AB106" s="71">
        <v>43646</v>
      </c>
      <c r="AC106" s="64" t="s">
        <v>2486</v>
      </c>
      <c r="AD106" s="72">
        <v>0</v>
      </c>
      <c r="AE106" s="71">
        <v>43661</v>
      </c>
      <c r="AF106" s="64" t="s">
        <v>2483</v>
      </c>
      <c r="AG106" s="58" t="s">
        <v>92</v>
      </c>
      <c r="AH106" s="73">
        <f t="shared" si="12"/>
        <v>0</v>
      </c>
      <c r="AI106" s="72" t="s">
        <v>93</v>
      </c>
      <c r="AJ106" s="71">
        <v>43799</v>
      </c>
      <c r="AK106" s="190" t="s">
        <v>2487</v>
      </c>
      <c r="AL106" s="75">
        <v>1</v>
      </c>
      <c r="AM106" s="76">
        <v>43811</v>
      </c>
      <c r="AN106" s="81" t="s">
        <v>2479</v>
      </c>
      <c r="AO106" s="78" t="s">
        <v>96</v>
      </c>
      <c r="AP106" s="79">
        <f t="shared" si="13"/>
        <v>1</v>
      </c>
      <c r="AQ106" s="80" t="s">
        <v>100</v>
      </c>
      <c r="AR106" s="85"/>
      <c r="AS106" s="83"/>
      <c r="AT106" s="86"/>
      <c r="AU106" s="85"/>
      <c r="AV106" s="83"/>
      <c r="AW106" s="83"/>
      <c r="AX106" s="83"/>
      <c r="AY106" s="86"/>
      <c r="AZ106" s="85"/>
      <c r="BA106" s="83"/>
      <c r="BB106" s="86"/>
      <c r="BC106" s="76"/>
      <c r="BD106" s="83"/>
      <c r="BE106" s="83"/>
      <c r="BF106" s="83"/>
      <c r="BG106" s="80"/>
      <c r="BH106" s="87" t="s">
        <v>101</v>
      </c>
      <c r="BI106" s="88" t="s">
        <v>101</v>
      </c>
      <c r="BJ106" s="89" t="s">
        <v>261</v>
      </c>
      <c r="BK106" s="81" t="s">
        <v>2479</v>
      </c>
      <c r="BL106" s="91" t="s">
        <v>96</v>
      </c>
      <c r="BM106" s="92">
        <v>43811</v>
      </c>
      <c r="BN106" s="93" t="s">
        <v>102</v>
      </c>
      <c r="BO106" s="86"/>
    </row>
    <row r="107" spans="2:67" ht="38.25" customHeight="1">
      <c r="B107" s="61">
        <v>108</v>
      </c>
      <c r="C107" s="55">
        <f t="shared" si="14"/>
        <v>100</v>
      </c>
      <c r="D107" s="56" t="s">
        <v>78</v>
      </c>
      <c r="E107" s="66"/>
      <c r="F107" s="58" t="s">
        <v>79</v>
      </c>
      <c r="G107" s="59"/>
      <c r="H107" s="60" t="str">
        <f t="shared" si="10"/>
        <v>Gestión de atención al usuario</v>
      </c>
      <c r="I107" s="94">
        <v>9</v>
      </c>
      <c r="J107" s="61">
        <v>108</v>
      </c>
      <c r="K107" s="64" t="s">
        <v>2488</v>
      </c>
      <c r="L107" s="63" t="s">
        <v>107</v>
      </c>
      <c r="M107" s="436" t="s">
        <v>108</v>
      </c>
      <c r="N107" s="246" t="s">
        <v>108</v>
      </c>
      <c r="O107" s="64" t="s">
        <v>2489</v>
      </c>
      <c r="P107" s="65" t="s">
        <v>288</v>
      </c>
      <c r="Q107" s="189" t="s">
        <v>2490</v>
      </c>
      <c r="R107" s="66"/>
      <c r="S107" s="250">
        <v>1</v>
      </c>
      <c r="T107" s="251" t="s">
        <v>2491</v>
      </c>
      <c r="U107" s="68" t="s">
        <v>788</v>
      </c>
      <c r="V107" s="251" t="s">
        <v>840</v>
      </c>
      <c r="W107" s="69">
        <v>43340</v>
      </c>
      <c r="X107" s="69">
        <v>43735</v>
      </c>
      <c r="Y107" s="65"/>
      <c r="Z107" s="57"/>
      <c r="AA107" s="70">
        <f t="shared" si="11"/>
        <v>43735</v>
      </c>
      <c r="AB107" s="71">
        <v>43646</v>
      </c>
      <c r="AC107" s="64" t="s">
        <v>2492</v>
      </c>
      <c r="AD107" s="72">
        <v>0</v>
      </c>
      <c r="AE107" s="71">
        <v>43661</v>
      </c>
      <c r="AF107" s="64" t="s">
        <v>2493</v>
      </c>
      <c r="AG107" s="58" t="s">
        <v>92</v>
      </c>
      <c r="AH107" s="73">
        <f t="shared" si="12"/>
        <v>0</v>
      </c>
      <c r="AI107" s="72" t="s">
        <v>93</v>
      </c>
      <c r="AJ107" s="71">
        <v>43799</v>
      </c>
      <c r="AK107" s="190" t="s">
        <v>2494</v>
      </c>
      <c r="AL107" s="102">
        <v>1</v>
      </c>
      <c r="AM107" s="76">
        <v>43811</v>
      </c>
      <c r="AN107" s="81" t="s">
        <v>828</v>
      </c>
      <c r="AO107" s="78" t="s">
        <v>96</v>
      </c>
      <c r="AP107" s="79">
        <f t="shared" si="13"/>
        <v>1</v>
      </c>
      <c r="AQ107" s="80" t="s">
        <v>100</v>
      </c>
      <c r="AR107" s="85"/>
      <c r="AS107" s="83"/>
      <c r="AT107" s="86"/>
      <c r="AU107" s="85"/>
      <c r="AV107" s="83"/>
      <c r="AW107" s="83"/>
      <c r="AX107" s="83"/>
      <c r="AY107" s="86"/>
      <c r="AZ107" s="85"/>
      <c r="BA107" s="83"/>
      <c r="BB107" s="86"/>
      <c r="BC107" s="76"/>
      <c r="BD107" s="83"/>
      <c r="BE107" s="83"/>
      <c r="BF107" s="83"/>
      <c r="BG107" s="80"/>
      <c r="BH107" s="87" t="s">
        <v>101</v>
      </c>
      <c r="BI107" s="88" t="s">
        <v>101</v>
      </c>
      <c r="BJ107" s="89" t="s">
        <v>261</v>
      </c>
      <c r="BK107" s="81" t="s">
        <v>828</v>
      </c>
      <c r="BL107" s="91" t="s">
        <v>96</v>
      </c>
      <c r="BM107" s="92">
        <v>43811</v>
      </c>
      <c r="BN107" s="93" t="s">
        <v>102</v>
      </c>
      <c r="BO107" s="86"/>
    </row>
    <row r="108" spans="2:67" ht="38.25" customHeight="1">
      <c r="B108" s="61">
        <v>0</v>
      </c>
      <c r="C108" s="55">
        <f t="shared" si="14"/>
        <v>101</v>
      </c>
      <c r="D108" s="56" t="s">
        <v>78</v>
      </c>
      <c r="E108" s="66"/>
      <c r="F108" s="58" t="s">
        <v>79</v>
      </c>
      <c r="G108" s="59"/>
      <c r="H108" s="60" t="str">
        <f t="shared" si="10"/>
        <v>Gestión de atención al usuario</v>
      </c>
      <c r="I108" s="94"/>
      <c r="J108" s="61">
        <v>108</v>
      </c>
      <c r="K108" s="64" t="s">
        <v>2488</v>
      </c>
      <c r="L108" s="63" t="s">
        <v>107</v>
      </c>
      <c r="M108" s="436" t="s">
        <v>108</v>
      </c>
      <c r="N108" s="246" t="s">
        <v>108</v>
      </c>
      <c r="O108" s="64" t="s">
        <v>2489</v>
      </c>
      <c r="P108" s="65" t="s">
        <v>288</v>
      </c>
      <c r="Q108" s="189" t="s">
        <v>2495</v>
      </c>
      <c r="R108" s="66"/>
      <c r="S108" s="250">
        <v>1</v>
      </c>
      <c r="T108" s="251" t="s">
        <v>839</v>
      </c>
      <c r="U108" s="68" t="s">
        <v>788</v>
      </c>
      <c r="V108" s="251" t="s">
        <v>840</v>
      </c>
      <c r="W108" s="69">
        <v>43388</v>
      </c>
      <c r="X108" s="69">
        <v>43735</v>
      </c>
      <c r="Y108" s="65"/>
      <c r="Z108" s="57"/>
      <c r="AA108" s="70">
        <f t="shared" si="11"/>
        <v>43735</v>
      </c>
      <c r="AB108" s="71">
        <v>43646</v>
      </c>
      <c r="AC108" s="64" t="s">
        <v>2496</v>
      </c>
      <c r="AD108" s="72">
        <v>0</v>
      </c>
      <c r="AE108" s="71">
        <v>43661</v>
      </c>
      <c r="AF108" s="64" t="s">
        <v>2493</v>
      </c>
      <c r="AG108" s="58" t="s">
        <v>92</v>
      </c>
      <c r="AH108" s="73">
        <f t="shared" si="12"/>
        <v>0</v>
      </c>
      <c r="AI108" s="72" t="s">
        <v>93</v>
      </c>
      <c r="AJ108" s="71">
        <v>43799</v>
      </c>
      <c r="AK108" s="190" t="s">
        <v>2497</v>
      </c>
      <c r="AL108" s="75">
        <v>1</v>
      </c>
      <c r="AM108" s="76">
        <v>43811</v>
      </c>
      <c r="AN108" s="106" t="s">
        <v>2498</v>
      </c>
      <c r="AO108" s="78" t="s">
        <v>96</v>
      </c>
      <c r="AP108" s="79">
        <f t="shared" si="13"/>
        <v>1</v>
      </c>
      <c r="AQ108" s="80" t="s">
        <v>100</v>
      </c>
      <c r="AR108" s="85"/>
      <c r="AS108" s="83"/>
      <c r="AT108" s="86"/>
      <c r="AU108" s="85"/>
      <c r="AV108" s="83"/>
      <c r="AW108" s="83"/>
      <c r="AX108" s="83"/>
      <c r="AY108" s="86"/>
      <c r="AZ108" s="85"/>
      <c r="BA108" s="83"/>
      <c r="BB108" s="86"/>
      <c r="BC108" s="76"/>
      <c r="BD108" s="83"/>
      <c r="BE108" s="83"/>
      <c r="BF108" s="83"/>
      <c r="BG108" s="80"/>
      <c r="BH108" s="87" t="s">
        <v>101</v>
      </c>
      <c r="BI108" s="88" t="s">
        <v>101</v>
      </c>
      <c r="BJ108" s="89" t="s">
        <v>261</v>
      </c>
      <c r="BK108" s="106" t="s">
        <v>2498</v>
      </c>
      <c r="BL108" s="91" t="s">
        <v>96</v>
      </c>
      <c r="BM108" s="92">
        <v>43811</v>
      </c>
      <c r="BN108" s="93" t="s">
        <v>102</v>
      </c>
      <c r="BO108" s="86"/>
    </row>
    <row r="109" spans="2:67" ht="38.25" customHeight="1">
      <c r="B109" s="61">
        <v>109</v>
      </c>
      <c r="C109" s="55">
        <f t="shared" si="14"/>
        <v>102</v>
      </c>
      <c r="D109" s="56" t="s">
        <v>78</v>
      </c>
      <c r="E109" s="66"/>
      <c r="F109" s="58" t="s">
        <v>79</v>
      </c>
      <c r="G109" s="59"/>
      <c r="H109" s="60" t="str">
        <f t="shared" si="10"/>
        <v>Gestión de atención al usuario</v>
      </c>
      <c r="I109" s="94">
        <v>10</v>
      </c>
      <c r="J109" s="61">
        <v>109</v>
      </c>
      <c r="K109" s="64" t="s">
        <v>2499</v>
      </c>
      <c r="L109" s="63" t="s">
        <v>107</v>
      </c>
      <c r="M109" s="436" t="s">
        <v>108</v>
      </c>
      <c r="N109" s="246" t="s">
        <v>108</v>
      </c>
      <c r="O109" s="64" t="s">
        <v>837</v>
      </c>
      <c r="P109" s="65" t="s">
        <v>288</v>
      </c>
      <c r="Q109" s="189" t="s">
        <v>2500</v>
      </c>
      <c r="R109" s="66"/>
      <c r="S109" s="250">
        <v>1</v>
      </c>
      <c r="T109" s="251" t="s">
        <v>2501</v>
      </c>
      <c r="U109" s="68" t="s">
        <v>788</v>
      </c>
      <c r="V109" s="251" t="s">
        <v>2502</v>
      </c>
      <c r="W109" s="69">
        <v>43388</v>
      </c>
      <c r="X109" s="69">
        <v>43735</v>
      </c>
      <c r="Y109" s="65"/>
      <c r="Z109" s="57"/>
      <c r="AA109" s="70">
        <f t="shared" si="11"/>
        <v>43735</v>
      </c>
      <c r="AB109" s="71">
        <v>43646</v>
      </c>
      <c r="AC109" s="64" t="s">
        <v>2503</v>
      </c>
      <c r="AD109" s="184">
        <v>1</v>
      </c>
      <c r="AE109" s="71">
        <v>43661</v>
      </c>
      <c r="AF109" s="64" t="s">
        <v>2504</v>
      </c>
      <c r="AG109" s="58" t="s">
        <v>92</v>
      </c>
      <c r="AH109" s="73">
        <f t="shared" si="12"/>
        <v>1</v>
      </c>
      <c r="AI109" s="72" t="s">
        <v>100</v>
      </c>
      <c r="AJ109" s="71">
        <v>43799</v>
      </c>
      <c r="AK109" s="106" t="s">
        <v>366</v>
      </c>
      <c r="AL109" s="102">
        <v>1</v>
      </c>
      <c r="AM109" s="76">
        <v>43811</v>
      </c>
      <c r="AN109" s="106" t="s">
        <v>2505</v>
      </c>
      <c r="AO109" s="78" t="s">
        <v>96</v>
      </c>
      <c r="AP109" s="79">
        <f t="shared" si="13"/>
        <v>1</v>
      </c>
      <c r="AQ109" s="80" t="s">
        <v>100</v>
      </c>
      <c r="AR109" s="85"/>
      <c r="AS109" s="83"/>
      <c r="AT109" s="86"/>
      <c r="AU109" s="85"/>
      <c r="AV109" s="83"/>
      <c r="AW109" s="83"/>
      <c r="AX109" s="83"/>
      <c r="AY109" s="86"/>
      <c r="AZ109" s="85"/>
      <c r="BA109" s="83"/>
      <c r="BB109" s="86"/>
      <c r="BC109" s="76"/>
      <c r="BD109" s="83"/>
      <c r="BE109" s="83"/>
      <c r="BF109" s="83"/>
      <c r="BG109" s="80"/>
      <c r="BH109" s="87" t="s">
        <v>101</v>
      </c>
      <c r="BI109" s="88" t="s">
        <v>101</v>
      </c>
      <c r="BJ109" s="89" t="s">
        <v>261</v>
      </c>
      <c r="BK109" s="106" t="s">
        <v>2505</v>
      </c>
      <c r="BL109" s="91" t="s">
        <v>96</v>
      </c>
      <c r="BM109" s="92">
        <v>43446</v>
      </c>
      <c r="BN109" s="93" t="s">
        <v>102</v>
      </c>
      <c r="BO109" s="86"/>
    </row>
    <row r="110" spans="2:67" ht="38.25" customHeight="1">
      <c r="B110" s="61">
        <v>0</v>
      </c>
      <c r="C110" s="55">
        <f t="shared" si="14"/>
        <v>103</v>
      </c>
      <c r="D110" s="56" t="s">
        <v>78</v>
      </c>
      <c r="E110" s="66"/>
      <c r="F110" s="58" t="s">
        <v>79</v>
      </c>
      <c r="G110" s="59"/>
      <c r="H110" s="60" t="str">
        <f t="shared" si="10"/>
        <v>Gestión de atención al usuario</v>
      </c>
      <c r="I110" s="94"/>
      <c r="J110" s="61">
        <v>109</v>
      </c>
      <c r="K110" s="64" t="s">
        <v>2499</v>
      </c>
      <c r="L110" s="63" t="s">
        <v>107</v>
      </c>
      <c r="M110" s="436" t="s">
        <v>108</v>
      </c>
      <c r="N110" s="246" t="s">
        <v>108</v>
      </c>
      <c r="O110" s="64" t="s">
        <v>837</v>
      </c>
      <c r="P110" s="65" t="s">
        <v>288</v>
      </c>
      <c r="Q110" s="189" t="s">
        <v>2506</v>
      </c>
      <c r="R110" s="66"/>
      <c r="S110" s="250">
        <v>1</v>
      </c>
      <c r="T110" s="251" t="s">
        <v>2507</v>
      </c>
      <c r="U110" s="68" t="s">
        <v>788</v>
      </c>
      <c r="V110" s="251" t="s">
        <v>840</v>
      </c>
      <c r="W110" s="69">
        <v>43340</v>
      </c>
      <c r="X110" s="69">
        <v>43735</v>
      </c>
      <c r="Y110" s="65"/>
      <c r="Z110" s="57"/>
      <c r="AA110" s="70">
        <f t="shared" si="11"/>
        <v>43735</v>
      </c>
      <c r="AB110" s="71">
        <v>43646</v>
      </c>
      <c r="AC110" s="64" t="s">
        <v>2508</v>
      </c>
      <c r="AD110" s="184">
        <v>0</v>
      </c>
      <c r="AE110" s="71">
        <v>43661</v>
      </c>
      <c r="AF110" s="64" t="s">
        <v>2509</v>
      </c>
      <c r="AG110" s="58" t="s">
        <v>92</v>
      </c>
      <c r="AH110" s="73">
        <f t="shared" si="12"/>
        <v>0</v>
      </c>
      <c r="AI110" s="72" t="s">
        <v>116</v>
      </c>
      <c r="AJ110" s="71">
        <v>43799</v>
      </c>
      <c r="AK110" s="185" t="s">
        <v>2510</v>
      </c>
      <c r="AL110" s="102">
        <v>1</v>
      </c>
      <c r="AM110" s="76">
        <v>43811</v>
      </c>
      <c r="AN110" s="81" t="s">
        <v>95</v>
      </c>
      <c r="AO110" s="78" t="s">
        <v>96</v>
      </c>
      <c r="AP110" s="79">
        <f t="shared" si="13"/>
        <v>1</v>
      </c>
      <c r="AQ110" s="80" t="s">
        <v>100</v>
      </c>
      <c r="AR110" s="85"/>
      <c r="AS110" s="83"/>
      <c r="AT110" s="86"/>
      <c r="AU110" s="85"/>
      <c r="AV110" s="83"/>
      <c r="AW110" s="83"/>
      <c r="AX110" s="83"/>
      <c r="AY110" s="86"/>
      <c r="AZ110" s="85"/>
      <c r="BA110" s="83"/>
      <c r="BB110" s="86"/>
      <c r="BC110" s="76"/>
      <c r="BD110" s="83"/>
      <c r="BE110" s="83"/>
      <c r="BF110" s="83"/>
      <c r="BG110" s="80"/>
      <c r="BH110" s="87" t="s">
        <v>101</v>
      </c>
      <c r="BI110" s="88" t="s">
        <v>101</v>
      </c>
      <c r="BJ110" s="89" t="s">
        <v>261</v>
      </c>
      <c r="BK110" s="81" t="s">
        <v>95</v>
      </c>
      <c r="BL110" s="91" t="s">
        <v>96</v>
      </c>
      <c r="BM110" s="92">
        <v>43446</v>
      </c>
      <c r="BN110" s="93" t="s">
        <v>102</v>
      </c>
      <c r="BO110" s="86"/>
    </row>
    <row r="111" spans="2:67" ht="38.25" customHeight="1">
      <c r="B111" s="61">
        <v>112</v>
      </c>
      <c r="C111" s="55">
        <f t="shared" si="14"/>
        <v>104</v>
      </c>
      <c r="D111" s="56" t="s">
        <v>78</v>
      </c>
      <c r="E111" s="66"/>
      <c r="F111" s="58" t="s">
        <v>79</v>
      </c>
      <c r="G111" s="59"/>
      <c r="H111" s="60" t="str">
        <f t="shared" si="10"/>
        <v>Gestión de atención al usuario</v>
      </c>
      <c r="I111" s="94">
        <v>13</v>
      </c>
      <c r="J111" s="61">
        <v>112</v>
      </c>
      <c r="K111" s="64" t="s">
        <v>2511</v>
      </c>
      <c r="L111" s="63" t="s">
        <v>81</v>
      </c>
      <c r="M111" s="64" t="s">
        <v>2512</v>
      </c>
      <c r="N111" s="64" t="s">
        <v>2513</v>
      </c>
      <c r="O111" s="64" t="s">
        <v>2514</v>
      </c>
      <c r="P111" s="65" t="s">
        <v>288</v>
      </c>
      <c r="Q111" s="189" t="s">
        <v>2515</v>
      </c>
      <c r="R111" s="66"/>
      <c r="S111" s="303">
        <v>1</v>
      </c>
      <c r="T111" s="303" t="s">
        <v>2516</v>
      </c>
      <c r="U111" s="68" t="s">
        <v>788</v>
      </c>
      <c r="V111" s="303" t="s">
        <v>789</v>
      </c>
      <c r="W111" s="69">
        <v>43191</v>
      </c>
      <c r="X111" s="69">
        <v>43735</v>
      </c>
      <c r="Y111" s="65" t="s">
        <v>273</v>
      </c>
      <c r="Z111" s="57">
        <v>95</v>
      </c>
      <c r="AA111" s="70">
        <f t="shared" si="11"/>
        <v>43830</v>
      </c>
      <c r="AB111" s="71">
        <v>43646</v>
      </c>
      <c r="AC111" s="64" t="s">
        <v>2517</v>
      </c>
      <c r="AD111" s="72">
        <v>1</v>
      </c>
      <c r="AE111" s="71">
        <v>43661</v>
      </c>
      <c r="AF111" s="64" t="s">
        <v>2518</v>
      </c>
      <c r="AG111" s="58" t="s">
        <v>92</v>
      </c>
      <c r="AH111" s="73">
        <f t="shared" si="12"/>
        <v>1</v>
      </c>
      <c r="AI111" s="72" t="s">
        <v>116</v>
      </c>
      <c r="AJ111" s="71">
        <v>43799</v>
      </c>
      <c r="AK111" s="190" t="s">
        <v>2519</v>
      </c>
      <c r="AL111" s="191">
        <v>1</v>
      </c>
      <c r="AM111" s="76">
        <v>43811</v>
      </c>
      <c r="AN111" s="159" t="s">
        <v>2520</v>
      </c>
      <c r="AO111" s="89" t="s">
        <v>96</v>
      </c>
      <c r="AP111" s="79">
        <f t="shared" si="13"/>
        <v>1</v>
      </c>
      <c r="AQ111" s="80" t="s">
        <v>100</v>
      </c>
      <c r="AR111" s="85"/>
      <c r="AS111" s="83"/>
      <c r="AT111" s="86"/>
      <c r="AU111" s="85"/>
      <c r="AV111" s="83"/>
      <c r="AW111" s="83"/>
      <c r="AX111" s="83"/>
      <c r="AY111" s="86"/>
      <c r="AZ111" s="85"/>
      <c r="BA111" s="83"/>
      <c r="BB111" s="86"/>
      <c r="BC111" s="76"/>
      <c r="BD111" s="83"/>
      <c r="BE111" s="83"/>
      <c r="BF111" s="83"/>
      <c r="BG111" s="80"/>
      <c r="BH111" s="87" t="s">
        <v>101</v>
      </c>
      <c r="BI111" s="88" t="s">
        <v>101</v>
      </c>
      <c r="BJ111" s="89" t="s">
        <v>261</v>
      </c>
      <c r="BK111" s="159" t="s">
        <v>2520</v>
      </c>
      <c r="BL111" s="91" t="s">
        <v>96</v>
      </c>
      <c r="BM111" s="92"/>
      <c r="BN111" s="93" t="s">
        <v>102</v>
      </c>
      <c r="BO111" s="86"/>
    </row>
    <row r="112" spans="2:67" ht="38.25" customHeight="1">
      <c r="B112" s="61">
        <v>0</v>
      </c>
      <c r="C112" s="55">
        <f t="shared" si="14"/>
        <v>105</v>
      </c>
      <c r="D112" s="56" t="s">
        <v>78</v>
      </c>
      <c r="E112" s="66"/>
      <c r="F112" s="58" t="s">
        <v>79</v>
      </c>
      <c r="G112" s="59"/>
      <c r="H112" s="60" t="str">
        <f t="shared" si="10"/>
        <v>Gestión de atención al usuario</v>
      </c>
      <c r="I112" s="94"/>
      <c r="J112" s="61">
        <v>112</v>
      </c>
      <c r="K112" s="64" t="s">
        <v>2511</v>
      </c>
      <c r="L112" s="63" t="s">
        <v>81</v>
      </c>
      <c r="M112" s="64" t="s">
        <v>2512</v>
      </c>
      <c r="N112" s="64" t="s">
        <v>2513</v>
      </c>
      <c r="O112" s="64" t="s">
        <v>2514</v>
      </c>
      <c r="P112" s="65" t="s">
        <v>85</v>
      </c>
      <c r="Q112" s="189" t="s">
        <v>2521</v>
      </c>
      <c r="R112" s="66"/>
      <c r="S112" s="67">
        <v>1</v>
      </c>
      <c r="T112" s="67" t="s">
        <v>2467</v>
      </c>
      <c r="U112" s="68" t="s">
        <v>788</v>
      </c>
      <c r="V112" s="203" t="s">
        <v>840</v>
      </c>
      <c r="W112" s="69">
        <v>43374</v>
      </c>
      <c r="X112" s="69">
        <v>43735</v>
      </c>
      <c r="Y112" s="65"/>
      <c r="Z112" s="57"/>
      <c r="AA112" s="70">
        <f t="shared" si="11"/>
        <v>43735</v>
      </c>
      <c r="AB112" s="71">
        <v>43646</v>
      </c>
      <c r="AC112" s="64" t="s">
        <v>2522</v>
      </c>
      <c r="AD112" s="72">
        <v>0</v>
      </c>
      <c r="AE112" s="71">
        <v>43661</v>
      </c>
      <c r="AF112" s="64" t="s">
        <v>2518</v>
      </c>
      <c r="AG112" s="58" t="s">
        <v>92</v>
      </c>
      <c r="AH112" s="73">
        <f t="shared" si="12"/>
        <v>0</v>
      </c>
      <c r="AI112" s="72" t="s">
        <v>116</v>
      </c>
      <c r="AJ112" s="71">
        <v>43799</v>
      </c>
      <c r="AK112" s="190" t="s">
        <v>2523</v>
      </c>
      <c r="AL112" s="191">
        <v>1</v>
      </c>
      <c r="AM112" s="76">
        <v>43811</v>
      </c>
      <c r="AN112" s="159" t="s">
        <v>2520</v>
      </c>
      <c r="AO112" s="89" t="s">
        <v>96</v>
      </c>
      <c r="AP112" s="79">
        <f t="shared" si="13"/>
        <v>1</v>
      </c>
      <c r="AQ112" s="80" t="s">
        <v>100</v>
      </c>
      <c r="AR112" s="85"/>
      <c r="AS112" s="83"/>
      <c r="AT112" s="86"/>
      <c r="AU112" s="85"/>
      <c r="AV112" s="83"/>
      <c r="AW112" s="83"/>
      <c r="AX112" s="83"/>
      <c r="AY112" s="86"/>
      <c r="AZ112" s="85"/>
      <c r="BA112" s="83"/>
      <c r="BB112" s="86"/>
      <c r="BC112" s="76"/>
      <c r="BD112" s="83"/>
      <c r="BE112" s="83"/>
      <c r="BF112" s="83"/>
      <c r="BG112" s="80"/>
      <c r="BH112" s="87" t="s">
        <v>101</v>
      </c>
      <c r="BI112" s="88" t="s">
        <v>101</v>
      </c>
      <c r="BJ112" s="89" t="s">
        <v>261</v>
      </c>
      <c r="BK112" s="159" t="s">
        <v>2520</v>
      </c>
      <c r="BL112" s="91" t="s">
        <v>96</v>
      </c>
      <c r="BM112" s="92"/>
      <c r="BN112" s="93" t="s">
        <v>102</v>
      </c>
      <c r="BO112" s="86"/>
    </row>
    <row r="113" spans="2:67" ht="38.25" customHeight="1">
      <c r="B113" s="61">
        <v>113</v>
      </c>
      <c r="C113" s="55">
        <f t="shared" si="14"/>
        <v>106</v>
      </c>
      <c r="D113" s="56" t="s">
        <v>78</v>
      </c>
      <c r="E113" s="66"/>
      <c r="F113" s="58" t="s">
        <v>79</v>
      </c>
      <c r="G113" s="59"/>
      <c r="H113" s="60" t="str">
        <f t="shared" si="10"/>
        <v>Gestión de atención al usuario</v>
      </c>
      <c r="I113" s="94">
        <v>14</v>
      </c>
      <c r="J113" s="61">
        <v>113</v>
      </c>
      <c r="K113" s="64" t="s">
        <v>2524</v>
      </c>
      <c r="L113" s="63" t="s">
        <v>107</v>
      </c>
      <c r="M113" s="436" t="s">
        <v>108</v>
      </c>
      <c r="N113" s="246" t="s">
        <v>108</v>
      </c>
      <c r="O113" s="64" t="s">
        <v>2525</v>
      </c>
      <c r="P113" s="65" t="s">
        <v>85</v>
      </c>
      <c r="Q113" s="189" t="s">
        <v>2526</v>
      </c>
      <c r="R113" s="66"/>
      <c r="S113" s="203">
        <v>1</v>
      </c>
      <c r="T113" s="67" t="s">
        <v>2467</v>
      </c>
      <c r="U113" s="68" t="s">
        <v>788</v>
      </c>
      <c r="V113" s="203" t="s">
        <v>840</v>
      </c>
      <c r="W113" s="69">
        <v>43374</v>
      </c>
      <c r="X113" s="69">
        <v>43735</v>
      </c>
      <c r="Y113" s="65"/>
      <c r="Z113" s="57"/>
      <c r="AA113" s="70">
        <f t="shared" si="11"/>
        <v>43735</v>
      </c>
      <c r="AB113" s="71">
        <v>43646</v>
      </c>
      <c r="AC113" s="64" t="s">
        <v>2527</v>
      </c>
      <c r="AD113" s="72">
        <v>0</v>
      </c>
      <c r="AE113" s="71">
        <v>43661</v>
      </c>
      <c r="AF113" s="64" t="s">
        <v>2528</v>
      </c>
      <c r="AG113" s="58" t="s">
        <v>92</v>
      </c>
      <c r="AH113" s="73">
        <f t="shared" si="12"/>
        <v>0</v>
      </c>
      <c r="AI113" s="72" t="s">
        <v>93</v>
      </c>
      <c r="AJ113" s="71">
        <v>43799</v>
      </c>
      <c r="AK113" s="190" t="s">
        <v>2529</v>
      </c>
      <c r="AL113" s="191">
        <v>1</v>
      </c>
      <c r="AM113" s="461">
        <v>43811</v>
      </c>
      <c r="AN113" s="462" t="s">
        <v>2530</v>
      </c>
      <c r="AO113" s="463" t="s">
        <v>96</v>
      </c>
      <c r="AP113" s="464">
        <f t="shared" si="13"/>
        <v>1</v>
      </c>
      <c r="AQ113" s="80" t="s">
        <v>100</v>
      </c>
      <c r="AR113" s="85"/>
      <c r="AS113" s="83"/>
      <c r="AT113" s="86"/>
      <c r="AU113" s="85"/>
      <c r="AV113" s="83"/>
      <c r="AW113" s="83"/>
      <c r="AX113" s="83"/>
      <c r="AY113" s="86"/>
      <c r="AZ113" s="85"/>
      <c r="BA113" s="83"/>
      <c r="BB113" s="86"/>
      <c r="BC113" s="76"/>
      <c r="BD113" s="83"/>
      <c r="BE113" s="83"/>
      <c r="BF113" s="83"/>
      <c r="BG113" s="80"/>
      <c r="BH113" s="87" t="s">
        <v>101</v>
      </c>
      <c r="BI113" s="88" t="s">
        <v>101</v>
      </c>
      <c r="BJ113" s="89" t="s">
        <v>261</v>
      </c>
      <c r="BK113" s="462" t="s">
        <v>2530</v>
      </c>
      <c r="BL113" s="91" t="s">
        <v>96</v>
      </c>
      <c r="BM113" s="92"/>
      <c r="BN113" s="93" t="s">
        <v>102</v>
      </c>
      <c r="BO113" s="86"/>
    </row>
    <row r="114" spans="2:67" ht="88.5" customHeight="1">
      <c r="B114" s="61">
        <v>0</v>
      </c>
      <c r="C114" s="55">
        <f t="shared" si="14"/>
        <v>107</v>
      </c>
      <c r="D114" s="56" t="s">
        <v>78</v>
      </c>
      <c r="E114" s="66"/>
      <c r="F114" s="58" t="s">
        <v>79</v>
      </c>
      <c r="G114" s="59"/>
      <c r="H114" s="60" t="str">
        <f t="shared" si="10"/>
        <v>Gestión de atención al usuario</v>
      </c>
      <c r="I114" s="94"/>
      <c r="J114" s="61">
        <v>113</v>
      </c>
      <c r="K114" s="64" t="s">
        <v>2524</v>
      </c>
      <c r="L114" s="63" t="s">
        <v>107</v>
      </c>
      <c r="M114" s="436" t="s">
        <v>108</v>
      </c>
      <c r="N114" s="246" t="s">
        <v>108</v>
      </c>
      <c r="O114" s="64" t="s">
        <v>2525</v>
      </c>
      <c r="P114" s="65" t="s">
        <v>288</v>
      </c>
      <c r="Q114" s="189" t="s">
        <v>2531</v>
      </c>
      <c r="R114" s="66"/>
      <c r="S114" s="208">
        <v>1</v>
      </c>
      <c r="T114" s="67" t="s">
        <v>2532</v>
      </c>
      <c r="U114" s="68" t="s">
        <v>788</v>
      </c>
      <c r="V114" s="203" t="s">
        <v>840</v>
      </c>
      <c r="W114" s="69">
        <v>43388</v>
      </c>
      <c r="X114" s="69">
        <v>43735</v>
      </c>
      <c r="Y114" s="65"/>
      <c r="Z114" s="57"/>
      <c r="AA114" s="70">
        <f t="shared" si="11"/>
        <v>43735</v>
      </c>
      <c r="AB114" s="71">
        <v>43646</v>
      </c>
      <c r="AC114" s="64" t="s">
        <v>2533</v>
      </c>
      <c r="AD114" s="184">
        <v>0</v>
      </c>
      <c r="AE114" s="71">
        <v>43661</v>
      </c>
      <c r="AF114" s="64" t="s">
        <v>2534</v>
      </c>
      <c r="AG114" s="58" t="s">
        <v>92</v>
      </c>
      <c r="AH114" s="73">
        <f t="shared" si="12"/>
        <v>0</v>
      </c>
      <c r="AI114" s="72" t="s">
        <v>100</v>
      </c>
      <c r="AJ114" s="71">
        <v>43799</v>
      </c>
      <c r="AK114" s="106" t="s">
        <v>366</v>
      </c>
      <c r="AL114" s="102">
        <v>1</v>
      </c>
      <c r="AM114" s="76">
        <v>43811</v>
      </c>
      <c r="AN114" s="462" t="s">
        <v>2535</v>
      </c>
      <c r="AO114" s="78" t="s">
        <v>96</v>
      </c>
      <c r="AP114" s="79">
        <f t="shared" si="13"/>
        <v>1</v>
      </c>
      <c r="AQ114" s="80" t="s">
        <v>100</v>
      </c>
      <c r="AR114" s="85"/>
      <c r="AS114" s="83"/>
      <c r="AT114" s="86"/>
      <c r="AU114" s="85"/>
      <c r="AV114" s="83"/>
      <c r="AW114" s="83"/>
      <c r="AX114" s="83"/>
      <c r="AY114" s="86"/>
      <c r="AZ114" s="85"/>
      <c r="BA114" s="83"/>
      <c r="BB114" s="86"/>
      <c r="BC114" s="76"/>
      <c r="BD114" s="83"/>
      <c r="BE114" s="83"/>
      <c r="BF114" s="83"/>
      <c r="BG114" s="80"/>
      <c r="BH114" s="87" t="s">
        <v>101</v>
      </c>
      <c r="BI114" s="88" t="s">
        <v>101</v>
      </c>
      <c r="BJ114" s="89" t="s">
        <v>261</v>
      </c>
      <c r="BK114" s="462" t="s">
        <v>2536</v>
      </c>
      <c r="BL114" s="91" t="s">
        <v>96</v>
      </c>
      <c r="BM114" s="92"/>
      <c r="BN114" s="93" t="s">
        <v>102</v>
      </c>
      <c r="BO114" s="86"/>
    </row>
    <row r="115" spans="2:67" ht="38.25" customHeight="1">
      <c r="B115" s="61">
        <v>114</v>
      </c>
      <c r="C115" s="55">
        <f t="shared" si="14"/>
        <v>108</v>
      </c>
      <c r="D115" s="56" t="s">
        <v>78</v>
      </c>
      <c r="E115" s="66"/>
      <c r="F115" s="58" t="s">
        <v>79</v>
      </c>
      <c r="G115" s="59"/>
      <c r="H115" s="60" t="str">
        <f t="shared" si="10"/>
        <v>Gestión de atención al usuario</v>
      </c>
      <c r="I115" s="94">
        <v>15</v>
      </c>
      <c r="J115" s="61">
        <v>114</v>
      </c>
      <c r="K115" s="64" t="s">
        <v>2537</v>
      </c>
      <c r="L115" s="63" t="s">
        <v>81</v>
      </c>
      <c r="M115" s="64" t="s">
        <v>2538</v>
      </c>
      <c r="N115" s="64" t="s">
        <v>2539</v>
      </c>
      <c r="O115" s="64" t="s">
        <v>2540</v>
      </c>
      <c r="P115" s="65" t="s">
        <v>288</v>
      </c>
      <c r="Q115" s="189" t="s">
        <v>2541</v>
      </c>
      <c r="R115" s="66"/>
      <c r="S115" s="203">
        <v>1</v>
      </c>
      <c r="T115" s="67" t="s">
        <v>2542</v>
      </c>
      <c r="U115" s="68" t="s">
        <v>788</v>
      </c>
      <c r="V115" s="203" t="s">
        <v>840</v>
      </c>
      <c r="W115" s="69">
        <v>43388</v>
      </c>
      <c r="X115" s="69">
        <v>43735</v>
      </c>
      <c r="Y115" s="65"/>
      <c r="Z115" s="57"/>
      <c r="AA115" s="70">
        <f t="shared" si="11"/>
        <v>43735</v>
      </c>
      <c r="AB115" s="71">
        <v>43646</v>
      </c>
      <c r="AC115" s="64" t="s">
        <v>2543</v>
      </c>
      <c r="AD115" s="184">
        <v>1</v>
      </c>
      <c r="AE115" s="71">
        <v>43661</v>
      </c>
      <c r="AF115" s="64" t="s">
        <v>2544</v>
      </c>
      <c r="AG115" s="58" t="s">
        <v>92</v>
      </c>
      <c r="AH115" s="73">
        <f t="shared" si="12"/>
        <v>1</v>
      </c>
      <c r="AI115" s="72" t="s">
        <v>100</v>
      </c>
      <c r="AJ115" s="71">
        <v>43799</v>
      </c>
      <c r="AK115" s="106" t="s">
        <v>366</v>
      </c>
      <c r="AL115" s="191">
        <v>1</v>
      </c>
      <c r="AM115" s="76">
        <v>43811</v>
      </c>
      <c r="AN115" s="81" t="s">
        <v>2545</v>
      </c>
      <c r="AO115" s="78" t="s">
        <v>96</v>
      </c>
      <c r="AP115" s="79">
        <f t="shared" si="13"/>
        <v>1</v>
      </c>
      <c r="AQ115" s="80" t="s">
        <v>100</v>
      </c>
      <c r="AR115" s="85"/>
      <c r="AS115" s="83"/>
      <c r="AT115" s="86"/>
      <c r="AU115" s="85"/>
      <c r="AV115" s="83"/>
      <c r="AW115" s="83"/>
      <c r="AX115" s="83"/>
      <c r="AY115" s="86"/>
      <c r="AZ115" s="85"/>
      <c r="BA115" s="83"/>
      <c r="BB115" s="86"/>
      <c r="BC115" s="76"/>
      <c r="BD115" s="83"/>
      <c r="BE115" s="83"/>
      <c r="BF115" s="83"/>
      <c r="BG115" s="80"/>
      <c r="BH115" s="87" t="s">
        <v>101</v>
      </c>
      <c r="BI115" s="88" t="s">
        <v>101</v>
      </c>
      <c r="BJ115" s="89" t="s">
        <v>261</v>
      </c>
      <c r="BK115" s="81" t="s">
        <v>2545</v>
      </c>
      <c r="BL115" s="91" t="s">
        <v>96</v>
      </c>
      <c r="BM115" s="256">
        <v>43811</v>
      </c>
      <c r="BN115" s="465" t="s">
        <v>102</v>
      </c>
      <c r="BO115" s="86"/>
    </row>
    <row r="116" spans="2:67" ht="38.25" customHeight="1">
      <c r="B116" s="61">
        <v>0</v>
      </c>
      <c r="C116" s="55">
        <f t="shared" si="14"/>
        <v>109</v>
      </c>
      <c r="D116" s="56" t="s">
        <v>78</v>
      </c>
      <c r="E116" s="66"/>
      <c r="F116" s="58" t="s">
        <v>79</v>
      </c>
      <c r="G116" s="59"/>
      <c r="H116" s="60" t="str">
        <f t="shared" si="10"/>
        <v>Gestión de atención al usuario</v>
      </c>
      <c r="I116" s="94"/>
      <c r="J116" s="61">
        <v>114</v>
      </c>
      <c r="K116" s="64" t="s">
        <v>2537</v>
      </c>
      <c r="L116" s="63" t="s">
        <v>81</v>
      </c>
      <c r="M116" s="64" t="s">
        <v>2538</v>
      </c>
      <c r="N116" s="64" t="s">
        <v>2539</v>
      </c>
      <c r="O116" s="64" t="s">
        <v>2540</v>
      </c>
      <c r="P116" s="65" t="s">
        <v>288</v>
      </c>
      <c r="Q116" s="189" t="s">
        <v>2546</v>
      </c>
      <c r="R116" s="66"/>
      <c r="S116" s="203">
        <v>1</v>
      </c>
      <c r="T116" s="67" t="s">
        <v>2467</v>
      </c>
      <c r="U116" s="68" t="s">
        <v>788</v>
      </c>
      <c r="V116" s="203" t="s">
        <v>840</v>
      </c>
      <c r="W116" s="69">
        <v>43374</v>
      </c>
      <c r="X116" s="69">
        <v>43735</v>
      </c>
      <c r="Y116" s="65"/>
      <c r="Z116" s="57"/>
      <c r="AA116" s="70">
        <f t="shared" si="11"/>
        <v>43735</v>
      </c>
      <c r="AB116" s="71">
        <v>43646</v>
      </c>
      <c r="AC116" s="64" t="s">
        <v>2547</v>
      </c>
      <c r="AD116" s="184">
        <v>1</v>
      </c>
      <c r="AE116" s="71">
        <v>43661</v>
      </c>
      <c r="AF116" s="64" t="s">
        <v>2528</v>
      </c>
      <c r="AG116" s="58" t="s">
        <v>92</v>
      </c>
      <c r="AH116" s="73">
        <f t="shared" si="12"/>
        <v>1</v>
      </c>
      <c r="AI116" s="72" t="s">
        <v>93</v>
      </c>
      <c r="AJ116" s="71">
        <v>43799</v>
      </c>
      <c r="AK116" s="190" t="s">
        <v>2548</v>
      </c>
      <c r="AL116" s="191">
        <v>1</v>
      </c>
      <c r="AM116" s="76">
        <v>43811</v>
      </c>
      <c r="AN116" s="81" t="s">
        <v>2545</v>
      </c>
      <c r="AO116" s="78" t="s">
        <v>96</v>
      </c>
      <c r="AP116" s="79">
        <f t="shared" si="13"/>
        <v>1</v>
      </c>
      <c r="AQ116" s="80" t="s">
        <v>100</v>
      </c>
      <c r="AR116" s="85"/>
      <c r="AS116" s="83"/>
      <c r="AT116" s="86"/>
      <c r="AU116" s="85"/>
      <c r="AV116" s="83"/>
      <c r="AW116" s="83"/>
      <c r="AX116" s="83"/>
      <c r="AY116" s="86"/>
      <c r="AZ116" s="85"/>
      <c r="BA116" s="83"/>
      <c r="BB116" s="86"/>
      <c r="BC116" s="76"/>
      <c r="BD116" s="83"/>
      <c r="BE116" s="83"/>
      <c r="BF116" s="83"/>
      <c r="BG116" s="80"/>
      <c r="BH116" s="87" t="s">
        <v>101</v>
      </c>
      <c r="BI116" s="88" t="s">
        <v>101</v>
      </c>
      <c r="BJ116" s="89" t="s">
        <v>261</v>
      </c>
      <c r="BK116" s="81" t="s">
        <v>2545</v>
      </c>
      <c r="BL116" s="91" t="s">
        <v>96</v>
      </c>
      <c r="BM116" s="256">
        <v>43811</v>
      </c>
      <c r="BN116" s="465" t="s">
        <v>102</v>
      </c>
      <c r="BO116" s="86"/>
    </row>
    <row r="117" spans="2:67" ht="38.25" customHeight="1">
      <c r="B117" s="61">
        <v>0</v>
      </c>
      <c r="C117" s="55">
        <f t="shared" si="14"/>
        <v>110</v>
      </c>
      <c r="D117" s="56" t="s">
        <v>78</v>
      </c>
      <c r="E117" s="66"/>
      <c r="F117" s="58" t="s">
        <v>79</v>
      </c>
      <c r="G117" s="59"/>
      <c r="H117" s="60" t="str">
        <f t="shared" si="10"/>
        <v>Gestión de atención al usuario</v>
      </c>
      <c r="I117" s="59"/>
      <c r="J117" s="61">
        <v>114</v>
      </c>
      <c r="K117" s="64" t="s">
        <v>2537</v>
      </c>
      <c r="L117" s="63" t="s">
        <v>81</v>
      </c>
      <c r="M117" s="64" t="s">
        <v>2538</v>
      </c>
      <c r="N117" s="64" t="s">
        <v>2539</v>
      </c>
      <c r="O117" s="64" t="s">
        <v>2540</v>
      </c>
      <c r="P117" s="65" t="s">
        <v>85</v>
      </c>
      <c r="Q117" s="189" t="s">
        <v>2549</v>
      </c>
      <c r="R117" s="66"/>
      <c r="S117" s="203">
        <v>1</v>
      </c>
      <c r="T117" s="203" t="s">
        <v>2550</v>
      </c>
      <c r="U117" s="68" t="s">
        <v>788</v>
      </c>
      <c r="V117" s="203" t="s">
        <v>840</v>
      </c>
      <c r="W117" s="69">
        <v>43374</v>
      </c>
      <c r="X117" s="69">
        <v>43735</v>
      </c>
      <c r="Y117" s="65"/>
      <c r="Z117" s="57"/>
      <c r="AA117" s="70">
        <f t="shared" si="11"/>
        <v>43735</v>
      </c>
      <c r="AB117" s="71">
        <v>43646</v>
      </c>
      <c r="AC117" s="64" t="s">
        <v>2551</v>
      </c>
      <c r="AD117" s="72">
        <v>0</v>
      </c>
      <c r="AE117" s="71">
        <v>43661</v>
      </c>
      <c r="AF117" s="64" t="s">
        <v>2552</v>
      </c>
      <c r="AG117" s="58" t="s">
        <v>92</v>
      </c>
      <c r="AH117" s="73">
        <f t="shared" si="12"/>
        <v>0</v>
      </c>
      <c r="AI117" s="72" t="s">
        <v>93</v>
      </c>
      <c r="AJ117" s="71">
        <v>43799</v>
      </c>
      <c r="AK117" s="190" t="s">
        <v>2553</v>
      </c>
      <c r="AL117" s="191">
        <v>1</v>
      </c>
      <c r="AM117" s="76">
        <v>43811</v>
      </c>
      <c r="AN117" s="81" t="s">
        <v>95</v>
      </c>
      <c r="AO117" s="78" t="s">
        <v>96</v>
      </c>
      <c r="AP117" s="79">
        <f t="shared" si="13"/>
        <v>1</v>
      </c>
      <c r="AQ117" s="80" t="s">
        <v>100</v>
      </c>
      <c r="AR117" s="85"/>
      <c r="AS117" s="83"/>
      <c r="AT117" s="86"/>
      <c r="AU117" s="85"/>
      <c r="AV117" s="83"/>
      <c r="AW117" s="83"/>
      <c r="AX117" s="83"/>
      <c r="AY117" s="86"/>
      <c r="AZ117" s="85"/>
      <c r="BA117" s="83"/>
      <c r="BB117" s="86"/>
      <c r="BC117" s="76"/>
      <c r="BD117" s="83"/>
      <c r="BE117" s="83"/>
      <c r="BF117" s="83"/>
      <c r="BG117" s="80"/>
      <c r="BH117" s="87" t="s">
        <v>101</v>
      </c>
      <c r="BI117" s="88" t="s">
        <v>101</v>
      </c>
      <c r="BJ117" s="89" t="s">
        <v>261</v>
      </c>
      <c r="BK117" s="81" t="s">
        <v>95</v>
      </c>
      <c r="BL117" s="91" t="s">
        <v>96</v>
      </c>
      <c r="BM117" s="256">
        <v>43811</v>
      </c>
      <c r="BN117" s="93" t="s">
        <v>102</v>
      </c>
      <c r="BO117" s="86"/>
    </row>
    <row r="118" spans="2:67" ht="38.25" customHeight="1">
      <c r="B118" s="61">
        <v>115</v>
      </c>
      <c r="C118" s="55">
        <f t="shared" si="14"/>
        <v>111</v>
      </c>
      <c r="D118" s="56" t="s">
        <v>78</v>
      </c>
      <c r="E118" s="66"/>
      <c r="F118" s="58" t="s">
        <v>79</v>
      </c>
      <c r="G118" s="59"/>
      <c r="H118" s="60" t="str">
        <f t="shared" si="10"/>
        <v>Gestión de atención al usuario</v>
      </c>
      <c r="I118" s="94">
        <v>16</v>
      </c>
      <c r="J118" s="61">
        <v>115</v>
      </c>
      <c r="K118" s="64" t="s">
        <v>80</v>
      </c>
      <c r="L118" s="63" t="s">
        <v>81</v>
      </c>
      <c r="M118" s="64" t="s">
        <v>82</v>
      </c>
      <c r="N118" s="64" t="s">
        <v>83</v>
      </c>
      <c r="O118" s="64" t="s">
        <v>84</v>
      </c>
      <c r="P118" s="65" t="s">
        <v>85</v>
      </c>
      <c r="Q118" s="189" t="s">
        <v>2554</v>
      </c>
      <c r="R118" s="66"/>
      <c r="S118" s="67">
        <v>1</v>
      </c>
      <c r="T118" s="67" t="s">
        <v>87</v>
      </c>
      <c r="U118" s="68" t="s">
        <v>788</v>
      </c>
      <c r="V118" s="67" t="s">
        <v>840</v>
      </c>
      <c r="W118" s="69">
        <v>43388</v>
      </c>
      <c r="X118" s="69">
        <v>43735</v>
      </c>
      <c r="Y118" s="65"/>
      <c r="Z118" s="57"/>
      <c r="AA118" s="70">
        <f t="shared" si="11"/>
        <v>43735</v>
      </c>
      <c r="AB118" s="71">
        <v>43646</v>
      </c>
      <c r="AC118" s="64" t="s">
        <v>2555</v>
      </c>
      <c r="AD118" s="72">
        <v>0</v>
      </c>
      <c r="AE118" s="71">
        <v>43661</v>
      </c>
      <c r="AF118" s="64" t="s">
        <v>2556</v>
      </c>
      <c r="AG118" s="58" t="s">
        <v>92</v>
      </c>
      <c r="AH118" s="73">
        <f t="shared" si="12"/>
        <v>0</v>
      </c>
      <c r="AI118" s="72" t="s">
        <v>93</v>
      </c>
      <c r="AJ118" s="71">
        <v>43799</v>
      </c>
      <c r="AK118" s="190" t="s">
        <v>883</v>
      </c>
      <c r="AL118" s="191">
        <v>1</v>
      </c>
      <c r="AM118" s="76">
        <v>43811</v>
      </c>
      <c r="AN118" s="159" t="s">
        <v>884</v>
      </c>
      <c r="AO118" s="81" t="s">
        <v>96</v>
      </c>
      <c r="AP118" s="79">
        <f t="shared" si="13"/>
        <v>1</v>
      </c>
      <c r="AQ118" s="80" t="s">
        <v>100</v>
      </c>
      <c r="AR118" s="85"/>
      <c r="AS118" s="83"/>
      <c r="AT118" s="86"/>
      <c r="AU118" s="85"/>
      <c r="AV118" s="83"/>
      <c r="AW118" s="83"/>
      <c r="AX118" s="83"/>
      <c r="AY118" s="86"/>
      <c r="AZ118" s="85"/>
      <c r="BA118" s="83"/>
      <c r="BB118" s="86"/>
      <c r="BC118" s="76"/>
      <c r="BD118" s="83"/>
      <c r="BE118" s="83"/>
      <c r="BF118" s="83"/>
      <c r="BG118" s="80"/>
      <c r="BH118" s="87" t="s">
        <v>101</v>
      </c>
      <c r="BI118" s="88" t="s">
        <v>101</v>
      </c>
      <c r="BJ118" s="89" t="s">
        <v>261</v>
      </c>
      <c r="BK118" s="159" t="s">
        <v>884</v>
      </c>
      <c r="BL118" s="91" t="s">
        <v>96</v>
      </c>
      <c r="BM118" s="256">
        <v>43811</v>
      </c>
      <c r="BN118" s="93" t="s">
        <v>102</v>
      </c>
      <c r="BO118" s="86"/>
    </row>
    <row r="119" spans="2:67" ht="38.25" customHeight="1">
      <c r="B119" s="61">
        <v>116</v>
      </c>
      <c r="C119" s="55">
        <f t="shared" si="14"/>
        <v>112</v>
      </c>
      <c r="D119" s="56" t="s">
        <v>78</v>
      </c>
      <c r="E119" s="66"/>
      <c r="F119" s="58" t="s">
        <v>422</v>
      </c>
      <c r="G119" s="59"/>
      <c r="H119" s="60" t="str">
        <f t="shared" si="10"/>
        <v>Gestión del Talento Humano</v>
      </c>
      <c r="I119" s="94">
        <v>1</v>
      </c>
      <c r="J119" s="61">
        <v>116</v>
      </c>
      <c r="K119" s="64" t="s">
        <v>2557</v>
      </c>
      <c r="L119" s="63" t="s">
        <v>81</v>
      </c>
      <c r="M119" s="64" t="s">
        <v>2558</v>
      </c>
      <c r="N119" s="64" t="s">
        <v>1845</v>
      </c>
      <c r="O119" s="64" t="s">
        <v>1846</v>
      </c>
      <c r="P119" s="65" t="s">
        <v>85</v>
      </c>
      <c r="Q119" s="189" t="s">
        <v>1847</v>
      </c>
      <c r="R119" s="66"/>
      <c r="S119" s="203">
        <v>11</v>
      </c>
      <c r="T119" s="303" t="s">
        <v>1848</v>
      </c>
      <c r="U119" s="68" t="s">
        <v>1311</v>
      </c>
      <c r="V119" s="67" t="s">
        <v>2238</v>
      </c>
      <c r="W119" s="69">
        <v>43521</v>
      </c>
      <c r="X119" s="69">
        <v>43799</v>
      </c>
      <c r="Y119" s="65"/>
      <c r="Z119" s="57"/>
      <c r="AA119" s="70">
        <f t="shared" si="11"/>
        <v>43799</v>
      </c>
      <c r="AB119" s="71">
        <v>43646</v>
      </c>
      <c r="AC119" s="64" t="s">
        <v>1850</v>
      </c>
      <c r="AD119" s="72">
        <v>6</v>
      </c>
      <c r="AE119" s="71">
        <v>43664</v>
      </c>
      <c r="AF119" s="64" t="s">
        <v>2559</v>
      </c>
      <c r="AG119" s="58" t="s">
        <v>105</v>
      </c>
      <c r="AH119" s="73">
        <f t="shared" si="12"/>
        <v>0.54545454545454541</v>
      </c>
      <c r="AI119" s="72" t="s">
        <v>93</v>
      </c>
      <c r="AJ119" s="71">
        <v>43799</v>
      </c>
      <c r="AK119" s="454" t="s">
        <v>2560</v>
      </c>
      <c r="AL119" s="193">
        <v>9</v>
      </c>
      <c r="AM119" s="76">
        <v>43809</v>
      </c>
      <c r="AN119" s="81" t="s">
        <v>2561</v>
      </c>
      <c r="AO119" s="83" t="s">
        <v>663</v>
      </c>
      <c r="AP119" s="79">
        <v>1</v>
      </c>
      <c r="AQ119" s="80" t="s">
        <v>100</v>
      </c>
      <c r="AR119" s="85"/>
      <c r="AS119" s="83"/>
      <c r="AT119" s="86"/>
      <c r="AU119" s="85"/>
      <c r="AV119" s="83"/>
      <c r="AW119" s="83"/>
      <c r="AX119" s="83"/>
      <c r="AY119" s="86"/>
      <c r="AZ119" s="85"/>
      <c r="BA119" s="83"/>
      <c r="BB119" s="86"/>
      <c r="BC119" s="76"/>
      <c r="BD119" s="83"/>
      <c r="BE119" s="83"/>
      <c r="BF119" s="83"/>
      <c r="BG119" s="80"/>
      <c r="BH119" s="87" t="s">
        <v>101</v>
      </c>
      <c r="BI119" s="88" t="s">
        <v>101</v>
      </c>
      <c r="BJ119" s="89" t="s">
        <v>261</v>
      </c>
      <c r="BK119" s="106" t="s">
        <v>2562</v>
      </c>
      <c r="BL119" s="91" t="s">
        <v>663</v>
      </c>
      <c r="BM119" s="92">
        <v>43809</v>
      </c>
      <c r="BN119" s="93"/>
      <c r="BO119" s="86"/>
    </row>
    <row r="120" spans="2:67" ht="38.25" customHeight="1">
      <c r="B120" s="61">
        <v>117</v>
      </c>
      <c r="C120" s="55">
        <f t="shared" si="14"/>
        <v>113</v>
      </c>
      <c r="D120" s="56" t="s">
        <v>78</v>
      </c>
      <c r="E120" s="66"/>
      <c r="F120" s="58" t="s">
        <v>422</v>
      </c>
      <c r="G120" s="59"/>
      <c r="H120" s="60" t="str">
        <f t="shared" si="10"/>
        <v>Gestión del Talento Humano</v>
      </c>
      <c r="I120" s="94">
        <v>2</v>
      </c>
      <c r="J120" s="61">
        <v>117</v>
      </c>
      <c r="K120" s="64" t="s">
        <v>2563</v>
      </c>
      <c r="L120" s="63" t="s">
        <v>81</v>
      </c>
      <c r="M120" s="64" t="s">
        <v>2558</v>
      </c>
      <c r="N120" s="64" t="s">
        <v>1845</v>
      </c>
      <c r="O120" s="64" t="s">
        <v>1846</v>
      </c>
      <c r="P120" s="65" t="s">
        <v>85</v>
      </c>
      <c r="Q120" s="189" t="s">
        <v>1847</v>
      </c>
      <c r="R120" s="66"/>
      <c r="S120" s="203">
        <v>11</v>
      </c>
      <c r="T120" s="303" t="s">
        <v>1848</v>
      </c>
      <c r="U120" s="68" t="s">
        <v>1311</v>
      </c>
      <c r="V120" s="67" t="s">
        <v>2238</v>
      </c>
      <c r="W120" s="69">
        <v>43521</v>
      </c>
      <c r="X120" s="69">
        <v>43799</v>
      </c>
      <c r="Y120" s="65"/>
      <c r="Z120" s="57"/>
      <c r="AA120" s="70">
        <f t="shared" si="11"/>
        <v>43799</v>
      </c>
      <c r="AB120" s="71">
        <v>43646</v>
      </c>
      <c r="AC120" s="64" t="s">
        <v>1850</v>
      </c>
      <c r="AD120" s="72">
        <v>6</v>
      </c>
      <c r="AE120" s="71">
        <v>43664</v>
      </c>
      <c r="AF120" s="64" t="s">
        <v>2559</v>
      </c>
      <c r="AG120" s="58" t="s">
        <v>105</v>
      </c>
      <c r="AH120" s="73">
        <f t="shared" si="12"/>
        <v>0.54545454545454541</v>
      </c>
      <c r="AI120" s="72" t="s">
        <v>93</v>
      </c>
      <c r="AJ120" s="71">
        <v>43799</v>
      </c>
      <c r="AK120" s="454" t="s">
        <v>2560</v>
      </c>
      <c r="AL120" s="193">
        <v>9</v>
      </c>
      <c r="AM120" s="76">
        <v>43809</v>
      </c>
      <c r="AN120" s="81" t="s">
        <v>2561</v>
      </c>
      <c r="AO120" s="83" t="s">
        <v>663</v>
      </c>
      <c r="AP120" s="79">
        <v>1</v>
      </c>
      <c r="AQ120" s="80" t="s">
        <v>100</v>
      </c>
      <c r="AR120" s="85"/>
      <c r="AS120" s="83"/>
      <c r="AT120" s="86"/>
      <c r="AU120" s="85"/>
      <c r="AV120" s="83"/>
      <c r="AW120" s="83"/>
      <c r="AX120" s="83"/>
      <c r="AY120" s="86"/>
      <c r="AZ120" s="85"/>
      <c r="BA120" s="83"/>
      <c r="BB120" s="86"/>
      <c r="BC120" s="76"/>
      <c r="BD120" s="83"/>
      <c r="BE120" s="83"/>
      <c r="BF120" s="83"/>
      <c r="BG120" s="80"/>
      <c r="BH120" s="87" t="s">
        <v>101</v>
      </c>
      <c r="BI120" s="88" t="s">
        <v>101</v>
      </c>
      <c r="BJ120" s="89" t="s">
        <v>261</v>
      </c>
      <c r="BK120" s="106" t="s">
        <v>2562</v>
      </c>
      <c r="BL120" s="91" t="s">
        <v>663</v>
      </c>
      <c r="BM120" s="92">
        <v>43809</v>
      </c>
      <c r="BN120" s="93"/>
      <c r="BO120" s="86"/>
    </row>
    <row r="121" spans="2:67" ht="38.25" customHeight="1">
      <c r="B121" s="54">
        <v>118</v>
      </c>
      <c r="C121" s="55">
        <f t="shared" si="14"/>
        <v>114</v>
      </c>
      <c r="D121" s="56" t="s">
        <v>78</v>
      </c>
      <c r="E121" s="66"/>
      <c r="F121" s="58" t="s">
        <v>422</v>
      </c>
      <c r="G121" s="59"/>
      <c r="H121" s="60" t="str">
        <f t="shared" si="10"/>
        <v>Gestión de asuntos disciplinarios</v>
      </c>
      <c r="I121" s="94">
        <v>3</v>
      </c>
      <c r="J121" s="61">
        <v>118</v>
      </c>
      <c r="K121" s="64" t="s">
        <v>2564</v>
      </c>
      <c r="L121" s="63" t="s">
        <v>81</v>
      </c>
      <c r="M121" s="64" t="s">
        <v>2558</v>
      </c>
      <c r="N121" s="64" t="s">
        <v>2565</v>
      </c>
      <c r="O121" s="64" t="s">
        <v>1846</v>
      </c>
      <c r="P121" s="65" t="s">
        <v>85</v>
      </c>
      <c r="Q121" s="189" t="s">
        <v>2566</v>
      </c>
      <c r="R121" s="66"/>
      <c r="S121" s="181">
        <v>1</v>
      </c>
      <c r="T121" s="67" t="s">
        <v>2567</v>
      </c>
      <c r="U121" s="68" t="s">
        <v>776</v>
      </c>
      <c r="V121" s="67" t="s">
        <v>2568</v>
      </c>
      <c r="W121" s="69">
        <v>43560</v>
      </c>
      <c r="X121" s="69">
        <v>43799</v>
      </c>
      <c r="Y121" s="65"/>
      <c r="Z121" s="57"/>
      <c r="AA121" s="70">
        <f t="shared" si="11"/>
        <v>43799</v>
      </c>
      <c r="AB121" s="71">
        <v>43646</v>
      </c>
      <c r="AC121" s="64"/>
      <c r="AD121" s="184">
        <v>1</v>
      </c>
      <c r="AE121" s="71">
        <v>43664</v>
      </c>
      <c r="AF121" s="64" t="s">
        <v>2569</v>
      </c>
      <c r="AG121" s="58" t="s">
        <v>105</v>
      </c>
      <c r="AH121" s="73">
        <f t="shared" si="12"/>
        <v>1</v>
      </c>
      <c r="AI121" s="72" t="s">
        <v>139</v>
      </c>
      <c r="AJ121" s="71">
        <v>43799</v>
      </c>
      <c r="AK121" s="190" t="s">
        <v>2570</v>
      </c>
      <c r="AL121" s="249">
        <f>1/1</f>
        <v>1</v>
      </c>
      <c r="AM121" s="76">
        <v>43809</v>
      </c>
      <c r="AN121" s="90" t="s">
        <v>1961</v>
      </c>
      <c r="AO121" s="83" t="s">
        <v>105</v>
      </c>
      <c r="AP121" s="79">
        <f t="shared" si="13"/>
        <v>1</v>
      </c>
      <c r="AQ121" s="80" t="s">
        <v>100</v>
      </c>
      <c r="AR121" s="85"/>
      <c r="AS121" s="83"/>
      <c r="AT121" s="86"/>
      <c r="AU121" s="85"/>
      <c r="AV121" s="83"/>
      <c r="AW121" s="83"/>
      <c r="AX121" s="83"/>
      <c r="AY121" s="86"/>
      <c r="AZ121" s="85"/>
      <c r="BA121" s="83"/>
      <c r="BB121" s="86"/>
      <c r="BC121" s="76"/>
      <c r="BD121" s="83"/>
      <c r="BE121" s="83"/>
      <c r="BF121" s="83"/>
      <c r="BG121" s="80"/>
      <c r="BH121" s="87" t="s">
        <v>101</v>
      </c>
      <c r="BI121" s="88" t="s">
        <v>101</v>
      </c>
      <c r="BJ121" s="89" t="s">
        <v>261</v>
      </c>
      <c r="BK121" s="90" t="s">
        <v>1961</v>
      </c>
      <c r="BL121" s="91" t="s">
        <v>105</v>
      </c>
      <c r="BM121" s="92">
        <v>43809</v>
      </c>
      <c r="BN121" s="93" t="s">
        <v>102</v>
      </c>
      <c r="BO121" s="86"/>
    </row>
    <row r="122" spans="2:67" ht="38.25" customHeight="1">
      <c r="B122" s="61">
        <v>119</v>
      </c>
      <c r="C122" s="55">
        <f t="shared" si="14"/>
        <v>115</v>
      </c>
      <c r="D122" s="56" t="s">
        <v>78</v>
      </c>
      <c r="E122" s="66"/>
      <c r="F122" s="58" t="s">
        <v>422</v>
      </c>
      <c r="G122" s="59"/>
      <c r="H122" s="60" t="str">
        <f t="shared" si="10"/>
        <v xml:space="preserve">Gestión Administrativa </v>
      </c>
      <c r="I122" s="94">
        <v>4</v>
      </c>
      <c r="J122" s="61">
        <v>119</v>
      </c>
      <c r="K122" s="64" t="s">
        <v>2571</v>
      </c>
      <c r="L122" s="63" t="s">
        <v>81</v>
      </c>
      <c r="M122" s="64" t="s">
        <v>2572</v>
      </c>
      <c r="N122" s="64" t="s">
        <v>2573</v>
      </c>
      <c r="O122" s="64" t="s">
        <v>2574</v>
      </c>
      <c r="P122" s="65" t="s">
        <v>85</v>
      </c>
      <c r="Q122" s="189" t="s">
        <v>2575</v>
      </c>
      <c r="R122" s="66"/>
      <c r="S122" s="203">
        <v>6</v>
      </c>
      <c r="T122" s="67" t="s">
        <v>2576</v>
      </c>
      <c r="U122" s="68" t="s">
        <v>354</v>
      </c>
      <c r="V122" s="67" t="s">
        <v>363</v>
      </c>
      <c r="W122" s="69">
        <v>43560</v>
      </c>
      <c r="X122" s="69">
        <v>43799</v>
      </c>
      <c r="Y122" s="65"/>
      <c r="Z122" s="57"/>
      <c r="AA122" s="70">
        <f t="shared" si="11"/>
        <v>43799</v>
      </c>
      <c r="AB122" s="71">
        <v>43646</v>
      </c>
      <c r="AC122" s="64" t="s">
        <v>2577</v>
      </c>
      <c r="AD122" s="72">
        <v>3</v>
      </c>
      <c r="AE122" s="71">
        <v>43664</v>
      </c>
      <c r="AF122" s="64" t="s">
        <v>2577</v>
      </c>
      <c r="AG122" s="58" t="s">
        <v>105</v>
      </c>
      <c r="AH122" s="73">
        <f t="shared" si="12"/>
        <v>0.5</v>
      </c>
      <c r="AI122" s="72" t="s">
        <v>93</v>
      </c>
      <c r="AJ122" s="71">
        <v>43799</v>
      </c>
      <c r="AK122" s="209"/>
      <c r="AL122" s="109"/>
      <c r="AM122" s="76">
        <v>43809</v>
      </c>
      <c r="AN122" s="106" t="s">
        <v>2578</v>
      </c>
      <c r="AO122" s="83" t="s">
        <v>105</v>
      </c>
      <c r="AP122" s="79">
        <v>1</v>
      </c>
      <c r="AQ122" s="80" t="s">
        <v>100</v>
      </c>
      <c r="AR122" s="85"/>
      <c r="AS122" s="83"/>
      <c r="AT122" s="86"/>
      <c r="AU122" s="85"/>
      <c r="AV122" s="83"/>
      <c r="AW122" s="83"/>
      <c r="AX122" s="83"/>
      <c r="AY122" s="86"/>
      <c r="AZ122" s="85"/>
      <c r="BA122" s="83"/>
      <c r="BB122" s="86"/>
      <c r="BC122" s="76"/>
      <c r="BD122" s="83"/>
      <c r="BE122" s="83"/>
      <c r="BF122" s="83"/>
      <c r="BG122" s="80"/>
      <c r="BH122" s="87" t="s">
        <v>101</v>
      </c>
      <c r="BI122" s="88" t="s">
        <v>101</v>
      </c>
      <c r="BJ122" s="89" t="s">
        <v>261</v>
      </c>
      <c r="BK122" s="106" t="s">
        <v>2578</v>
      </c>
      <c r="BL122" s="91" t="s">
        <v>105</v>
      </c>
      <c r="BM122" s="92">
        <v>43809</v>
      </c>
      <c r="BN122" s="93" t="s">
        <v>102</v>
      </c>
      <c r="BO122" s="86"/>
    </row>
    <row r="123" spans="2:67" ht="38.25" customHeight="1">
      <c r="B123" s="61">
        <v>0</v>
      </c>
      <c r="C123" s="55">
        <f t="shared" si="14"/>
        <v>116</v>
      </c>
      <c r="D123" s="56" t="s">
        <v>78</v>
      </c>
      <c r="E123" s="66"/>
      <c r="F123" s="58" t="s">
        <v>422</v>
      </c>
      <c r="G123" s="59"/>
      <c r="H123" s="60" t="str">
        <f t="shared" si="10"/>
        <v xml:space="preserve">Gestión Administrativa </v>
      </c>
      <c r="I123" s="94"/>
      <c r="J123" s="61">
        <v>119</v>
      </c>
      <c r="K123" s="64" t="s">
        <v>2571</v>
      </c>
      <c r="L123" s="63" t="s">
        <v>81</v>
      </c>
      <c r="M123" s="64" t="s">
        <v>2572</v>
      </c>
      <c r="N123" s="64" t="s">
        <v>2573</v>
      </c>
      <c r="O123" s="64" t="s">
        <v>2574</v>
      </c>
      <c r="P123" s="65" t="s">
        <v>85</v>
      </c>
      <c r="Q123" s="189" t="s">
        <v>2579</v>
      </c>
      <c r="R123" s="66"/>
      <c r="S123" s="203">
        <v>3</v>
      </c>
      <c r="T123" s="67" t="s">
        <v>2580</v>
      </c>
      <c r="U123" s="68" t="s">
        <v>354</v>
      </c>
      <c r="V123" s="67" t="s">
        <v>363</v>
      </c>
      <c r="W123" s="69">
        <v>43560</v>
      </c>
      <c r="X123" s="69">
        <v>43799</v>
      </c>
      <c r="Y123" s="65"/>
      <c r="Z123" s="57"/>
      <c r="AA123" s="70">
        <f t="shared" si="11"/>
        <v>43799</v>
      </c>
      <c r="AB123" s="71">
        <v>43646</v>
      </c>
      <c r="AC123" s="64" t="s">
        <v>2581</v>
      </c>
      <c r="AD123" s="72">
        <v>3</v>
      </c>
      <c r="AE123" s="71">
        <v>43664</v>
      </c>
      <c r="AF123" s="64" t="s">
        <v>2582</v>
      </c>
      <c r="AG123" s="58" t="s">
        <v>105</v>
      </c>
      <c r="AH123" s="73">
        <f t="shared" si="12"/>
        <v>1</v>
      </c>
      <c r="AI123" s="72" t="s">
        <v>93</v>
      </c>
      <c r="AJ123" s="71">
        <v>43799</v>
      </c>
      <c r="AK123" s="209"/>
      <c r="AL123" s="109"/>
      <c r="AM123" s="76">
        <v>43809</v>
      </c>
      <c r="AN123" s="106" t="s">
        <v>2583</v>
      </c>
      <c r="AO123" s="83" t="s">
        <v>105</v>
      </c>
      <c r="AP123" s="79">
        <v>1</v>
      </c>
      <c r="AQ123" s="80" t="s">
        <v>100</v>
      </c>
      <c r="AR123" s="85"/>
      <c r="AS123" s="83"/>
      <c r="AT123" s="86"/>
      <c r="AU123" s="85"/>
      <c r="AV123" s="83"/>
      <c r="AW123" s="83"/>
      <c r="AX123" s="83"/>
      <c r="AY123" s="86"/>
      <c r="AZ123" s="85"/>
      <c r="BA123" s="83"/>
      <c r="BB123" s="86"/>
      <c r="BC123" s="76"/>
      <c r="BD123" s="83"/>
      <c r="BE123" s="83"/>
      <c r="BF123" s="83"/>
      <c r="BG123" s="80"/>
      <c r="BH123" s="87" t="s">
        <v>101</v>
      </c>
      <c r="BI123" s="88" t="s">
        <v>101</v>
      </c>
      <c r="BJ123" s="89" t="s">
        <v>261</v>
      </c>
      <c r="BK123" s="106" t="s">
        <v>2578</v>
      </c>
      <c r="BL123" s="91" t="s">
        <v>105</v>
      </c>
      <c r="BM123" s="92">
        <v>43809</v>
      </c>
      <c r="BN123" s="93" t="s">
        <v>102</v>
      </c>
      <c r="BO123" s="86"/>
    </row>
    <row r="124" spans="2:67" ht="38.25" customHeight="1">
      <c r="B124" s="61">
        <v>120</v>
      </c>
      <c r="C124" s="55">
        <f t="shared" si="14"/>
        <v>117</v>
      </c>
      <c r="D124" s="56" t="s">
        <v>78</v>
      </c>
      <c r="E124" s="66"/>
      <c r="F124" s="58" t="s">
        <v>422</v>
      </c>
      <c r="G124" s="59"/>
      <c r="H124" s="60" t="str">
        <f t="shared" si="10"/>
        <v>Gestión   Financiera</v>
      </c>
      <c r="I124" s="94">
        <v>5</v>
      </c>
      <c r="J124" s="61">
        <v>120</v>
      </c>
      <c r="K124" s="64" t="s">
        <v>2584</v>
      </c>
      <c r="L124" s="63" t="s">
        <v>81</v>
      </c>
      <c r="M124" s="64" t="s">
        <v>2585</v>
      </c>
      <c r="N124" s="64" t="s">
        <v>2586</v>
      </c>
      <c r="O124" s="64" t="s">
        <v>2587</v>
      </c>
      <c r="P124" s="65" t="s">
        <v>85</v>
      </c>
      <c r="Q124" s="189" t="s">
        <v>2588</v>
      </c>
      <c r="R124" s="66"/>
      <c r="S124" s="203">
        <v>1</v>
      </c>
      <c r="T124" s="67" t="s">
        <v>2589</v>
      </c>
      <c r="U124" s="68" t="s">
        <v>256</v>
      </c>
      <c r="V124" s="67" t="s">
        <v>2590</v>
      </c>
      <c r="W124" s="69">
        <v>43560</v>
      </c>
      <c r="X124" s="69">
        <v>43799</v>
      </c>
      <c r="Y124" s="65"/>
      <c r="Z124" s="57"/>
      <c r="AA124" s="70">
        <f t="shared" si="11"/>
        <v>43799</v>
      </c>
      <c r="AB124" s="71">
        <v>43646</v>
      </c>
      <c r="AC124" s="64" t="s">
        <v>2591</v>
      </c>
      <c r="AD124" s="72">
        <v>1</v>
      </c>
      <c r="AE124" s="71">
        <v>43664</v>
      </c>
      <c r="AF124" s="64" t="s">
        <v>2591</v>
      </c>
      <c r="AG124" s="58" t="s">
        <v>105</v>
      </c>
      <c r="AH124" s="73">
        <f t="shared" si="12"/>
        <v>1</v>
      </c>
      <c r="AI124" s="72" t="s">
        <v>93</v>
      </c>
      <c r="AJ124" s="71">
        <v>43799</v>
      </c>
      <c r="AK124" s="64" t="s">
        <v>2591</v>
      </c>
      <c r="AL124" s="191">
        <v>1</v>
      </c>
      <c r="AM124" s="76">
        <v>43809</v>
      </c>
      <c r="AN124" s="146" t="s">
        <v>2592</v>
      </c>
      <c r="AO124" s="83" t="s">
        <v>105</v>
      </c>
      <c r="AP124" s="79">
        <v>1</v>
      </c>
      <c r="AQ124" s="80" t="s">
        <v>100</v>
      </c>
      <c r="AR124" s="85"/>
      <c r="AS124" s="83"/>
      <c r="AT124" s="86"/>
      <c r="AU124" s="85"/>
      <c r="AV124" s="83"/>
      <c r="AW124" s="83"/>
      <c r="AX124" s="83"/>
      <c r="AY124" s="86"/>
      <c r="AZ124" s="85"/>
      <c r="BA124" s="83"/>
      <c r="BB124" s="86"/>
      <c r="BC124" s="76"/>
      <c r="BD124" s="83"/>
      <c r="BE124" s="83"/>
      <c r="BF124" s="83"/>
      <c r="BG124" s="80"/>
      <c r="BH124" s="87" t="s">
        <v>101</v>
      </c>
      <c r="BI124" s="88" t="s">
        <v>101</v>
      </c>
      <c r="BJ124" s="89" t="s">
        <v>261</v>
      </c>
      <c r="BK124" s="106" t="s">
        <v>2592</v>
      </c>
      <c r="BL124" s="91" t="s">
        <v>105</v>
      </c>
      <c r="BM124" s="92">
        <v>43809</v>
      </c>
      <c r="BN124" s="93" t="s">
        <v>102</v>
      </c>
      <c r="BO124" s="86"/>
    </row>
    <row r="125" spans="2:67" ht="38.25" customHeight="1">
      <c r="B125" s="61">
        <v>0</v>
      </c>
      <c r="C125" s="55">
        <f t="shared" si="14"/>
        <v>118</v>
      </c>
      <c r="D125" s="56" t="s">
        <v>78</v>
      </c>
      <c r="E125" s="66"/>
      <c r="F125" s="58" t="s">
        <v>422</v>
      </c>
      <c r="G125" s="59"/>
      <c r="H125" s="60" t="str">
        <f t="shared" si="10"/>
        <v>Gestión   Financiera</v>
      </c>
      <c r="I125" s="94"/>
      <c r="J125" s="61">
        <v>120</v>
      </c>
      <c r="K125" s="64" t="s">
        <v>2584</v>
      </c>
      <c r="L125" s="63" t="s">
        <v>81</v>
      </c>
      <c r="M125" s="64" t="s">
        <v>2585</v>
      </c>
      <c r="N125" s="64" t="s">
        <v>2586</v>
      </c>
      <c r="O125" s="64" t="s">
        <v>2587</v>
      </c>
      <c r="P125" s="65" t="s">
        <v>85</v>
      </c>
      <c r="Q125" s="189" t="s">
        <v>2593</v>
      </c>
      <c r="R125" s="66"/>
      <c r="S125" s="208">
        <v>1</v>
      </c>
      <c r="T125" s="67" t="s">
        <v>2594</v>
      </c>
      <c r="U125" s="68" t="s">
        <v>256</v>
      </c>
      <c r="V125" s="67" t="s">
        <v>2595</v>
      </c>
      <c r="W125" s="69">
        <v>43560</v>
      </c>
      <c r="X125" s="69">
        <v>43799</v>
      </c>
      <c r="Y125" s="65"/>
      <c r="Z125" s="57"/>
      <c r="AA125" s="70">
        <f t="shared" si="11"/>
        <v>43799</v>
      </c>
      <c r="AB125" s="71">
        <v>43646</v>
      </c>
      <c r="AC125" s="64" t="s">
        <v>1924</v>
      </c>
      <c r="AD125" s="184">
        <v>0.4</v>
      </c>
      <c r="AE125" s="71">
        <v>43664</v>
      </c>
      <c r="AF125" s="64" t="s">
        <v>2596</v>
      </c>
      <c r="AG125" s="58" t="s">
        <v>105</v>
      </c>
      <c r="AH125" s="73">
        <f t="shared" si="12"/>
        <v>0.4</v>
      </c>
      <c r="AI125" s="72" t="s">
        <v>93</v>
      </c>
      <c r="AJ125" s="71">
        <v>43799</v>
      </c>
      <c r="AK125" s="185" t="s">
        <v>1924</v>
      </c>
      <c r="AL125" s="102">
        <v>1</v>
      </c>
      <c r="AM125" s="76">
        <v>43809</v>
      </c>
      <c r="AN125" s="185" t="s">
        <v>2597</v>
      </c>
      <c r="AO125" s="83" t="s">
        <v>105</v>
      </c>
      <c r="AP125" s="79">
        <f t="shared" ref="AP125" si="15">+AL125/S125</f>
        <v>1</v>
      </c>
      <c r="AQ125" s="80" t="s">
        <v>100</v>
      </c>
      <c r="AR125" s="85"/>
      <c r="AS125" s="83"/>
      <c r="AT125" s="86"/>
      <c r="AU125" s="85"/>
      <c r="AV125" s="83"/>
      <c r="AW125" s="83"/>
      <c r="AX125" s="83"/>
      <c r="AY125" s="86"/>
      <c r="AZ125" s="85"/>
      <c r="BA125" s="83"/>
      <c r="BB125" s="86"/>
      <c r="BC125" s="76"/>
      <c r="BD125" s="83"/>
      <c r="BE125" s="83"/>
      <c r="BF125" s="83"/>
      <c r="BG125" s="80"/>
      <c r="BH125" s="87" t="s">
        <v>101</v>
      </c>
      <c r="BI125" s="88" t="s">
        <v>101</v>
      </c>
      <c r="BJ125" s="89" t="s">
        <v>261</v>
      </c>
      <c r="BK125" s="106" t="s">
        <v>2583</v>
      </c>
      <c r="BL125" s="91" t="s">
        <v>105</v>
      </c>
      <c r="BM125" s="92">
        <v>43809</v>
      </c>
      <c r="BN125" s="93" t="s">
        <v>102</v>
      </c>
      <c r="BO125" s="86"/>
    </row>
    <row r="126" spans="2:67" ht="38.25" customHeight="1">
      <c r="B126" s="61">
        <v>121</v>
      </c>
      <c r="C126" s="55">
        <f t="shared" si="14"/>
        <v>119</v>
      </c>
      <c r="D126" s="56" t="s">
        <v>78</v>
      </c>
      <c r="E126" s="66"/>
      <c r="F126" s="58" t="s">
        <v>422</v>
      </c>
      <c r="G126" s="59"/>
      <c r="H126" s="60" t="str">
        <f t="shared" si="10"/>
        <v>Gestión del Talento Humano</v>
      </c>
      <c r="I126" s="94">
        <v>6</v>
      </c>
      <c r="J126" s="61">
        <v>121</v>
      </c>
      <c r="K126" s="64" t="s">
        <v>2598</v>
      </c>
      <c r="L126" s="63" t="s">
        <v>81</v>
      </c>
      <c r="M126" s="64" t="s">
        <v>2558</v>
      </c>
      <c r="N126" s="64" t="s">
        <v>1845</v>
      </c>
      <c r="O126" s="64" t="s">
        <v>1846</v>
      </c>
      <c r="P126" s="65" t="s">
        <v>85</v>
      </c>
      <c r="Q126" s="189" t="s">
        <v>1847</v>
      </c>
      <c r="R126" s="66"/>
      <c r="S126" s="203">
        <v>11</v>
      </c>
      <c r="T126" s="303" t="s">
        <v>1848</v>
      </c>
      <c r="U126" s="68" t="s">
        <v>1311</v>
      </c>
      <c r="V126" s="67" t="s">
        <v>2238</v>
      </c>
      <c r="W126" s="69">
        <v>43560</v>
      </c>
      <c r="X126" s="69">
        <v>43799</v>
      </c>
      <c r="Y126" s="65"/>
      <c r="Z126" s="57"/>
      <c r="AA126" s="70">
        <f t="shared" si="11"/>
        <v>43799</v>
      </c>
      <c r="AB126" s="71">
        <v>43646</v>
      </c>
      <c r="AC126" s="64" t="s">
        <v>1850</v>
      </c>
      <c r="AD126" s="72">
        <v>6</v>
      </c>
      <c r="AE126" s="71">
        <v>43664</v>
      </c>
      <c r="AF126" s="64" t="s">
        <v>2559</v>
      </c>
      <c r="AG126" s="58" t="s">
        <v>105</v>
      </c>
      <c r="AH126" s="73">
        <f t="shared" si="12"/>
        <v>0.54545454545454541</v>
      </c>
      <c r="AI126" s="72" t="s">
        <v>93</v>
      </c>
      <c r="AJ126" s="71">
        <v>43799</v>
      </c>
      <c r="AK126" s="454" t="s">
        <v>2560</v>
      </c>
      <c r="AL126" s="193">
        <v>9</v>
      </c>
      <c r="AM126" s="76">
        <v>43809</v>
      </c>
      <c r="AN126" s="81" t="s">
        <v>2561</v>
      </c>
      <c r="AO126" s="83" t="s">
        <v>663</v>
      </c>
      <c r="AP126" s="79">
        <v>1</v>
      </c>
      <c r="AQ126" s="80" t="s">
        <v>100</v>
      </c>
      <c r="AR126" s="85"/>
      <c r="AS126" s="83"/>
      <c r="AT126" s="86"/>
      <c r="AU126" s="85"/>
      <c r="AV126" s="83"/>
      <c r="AW126" s="83"/>
      <c r="AX126" s="83"/>
      <c r="AY126" s="86"/>
      <c r="AZ126" s="85"/>
      <c r="BA126" s="83"/>
      <c r="BB126" s="86"/>
      <c r="BC126" s="76"/>
      <c r="BD126" s="83"/>
      <c r="BE126" s="83"/>
      <c r="BF126" s="83"/>
      <c r="BG126" s="80"/>
      <c r="BH126" s="87" t="s">
        <v>101</v>
      </c>
      <c r="BI126" s="88" t="s">
        <v>101</v>
      </c>
      <c r="BJ126" s="89" t="s">
        <v>261</v>
      </c>
      <c r="BK126" s="106" t="s">
        <v>2562</v>
      </c>
      <c r="BL126" s="91" t="s">
        <v>663</v>
      </c>
      <c r="BM126" s="92">
        <v>43809</v>
      </c>
      <c r="BN126" s="93"/>
      <c r="BO126" s="86"/>
    </row>
    <row r="127" spans="2:67" ht="38.25" customHeight="1">
      <c r="B127" s="54">
        <v>122</v>
      </c>
      <c r="C127" s="55">
        <f t="shared" si="14"/>
        <v>120</v>
      </c>
      <c r="D127" s="56" t="s">
        <v>78</v>
      </c>
      <c r="E127" s="66"/>
      <c r="F127" s="58" t="s">
        <v>422</v>
      </c>
      <c r="G127" s="59"/>
      <c r="H127" s="60" t="str">
        <f t="shared" si="10"/>
        <v>Gestión de asuntos disciplinarios</v>
      </c>
      <c r="I127" s="94">
        <v>7</v>
      </c>
      <c r="J127" s="61">
        <v>122</v>
      </c>
      <c r="K127" s="64" t="s">
        <v>2599</v>
      </c>
      <c r="L127" s="63" t="s">
        <v>81</v>
      </c>
      <c r="M127" s="64" t="s">
        <v>2558</v>
      </c>
      <c r="N127" s="64" t="s">
        <v>2565</v>
      </c>
      <c r="O127" s="64" t="s">
        <v>1846</v>
      </c>
      <c r="P127" s="65" t="s">
        <v>85</v>
      </c>
      <c r="Q127" s="189" t="s">
        <v>2566</v>
      </c>
      <c r="R127" s="66"/>
      <c r="S127" s="181">
        <v>1</v>
      </c>
      <c r="T127" s="67" t="s">
        <v>2567</v>
      </c>
      <c r="U127" s="68" t="s">
        <v>776</v>
      </c>
      <c r="V127" s="67" t="s">
        <v>2568</v>
      </c>
      <c r="W127" s="69">
        <v>43560</v>
      </c>
      <c r="X127" s="69">
        <v>43799</v>
      </c>
      <c r="Y127" s="65"/>
      <c r="Z127" s="57"/>
      <c r="AA127" s="70">
        <f t="shared" si="11"/>
        <v>43799</v>
      </c>
      <c r="AB127" s="71">
        <v>43646</v>
      </c>
      <c r="AC127" s="64" t="s">
        <v>1960</v>
      </c>
      <c r="AD127" s="184">
        <v>0</v>
      </c>
      <c r="AE127" s="71">
        <v>43664</v>
      </c>
      <c r="AF127" s="64" t="s">
        <v>2569</v>
      </c>
      <c r="AG127" s="58" t="s">
        <v>105</v>
      </c>
      <c r="AH127" s="73">
        <f t="shared" si="12"/>
        <v>0</v>
      </c>
      <c r="AI127" s="72" t="s">
        <v>139</v>
      </c>
      <c r="AJ127" s="71">
        <v>43799</v>
      </c>
      <c r="AK127" s="190" t="s">
        <v>2570</v>
      </c>
      <c r="AL127" s="249">
        <f>1/1</f>
        <v>1</v>
      </c>
      <c r="AM127" s="76">
        <v>43809</v>
      </c>
      <c r="AN127" s="90" t="s">
        <v>1961</v>
      </c>
      <c r="AO127" s="83" t="s">
        <v>105</v>
      </c>
      <c r="AP127" s="79">
        <f t="shared" ref="AP127:AP134" si="16">+AL127/S127</f>
        <v>1</v>
      </c>
      <c r="AQ127" s="80" t="s">
        <v>100</v>
      </c>
      <c r="AR127" s="85"/>
      <c r="AS127" s="83"/>
      <c r="AT127" s="86"/>
      <c r="AU127" s="85"/>
      <c r="AV127" s="83"/>
      <c r="AW127" s="83"/>
      <c r="AX127" s="83"/>
      <c r="AY127" s="86"/>
      <c r="AZ127" s="85"/>
      <c r="BA127" s="83"/>
      <c r="BB127" s="86"/>
      <c r="BC127" s="76"/>
      <c r="BD127" s="83"/>
      <c r="BE127" s="83"/>
      <c r="BF127" s="83"/>
      <c r="BG127" s="80"/>
      <c r="BH127" s="87" t="s">
        <v>101</v>
      </c>
      <c r="BI127" s="88" t="s">
        <v>101</v>
      </c>
      <c r="BJ127" s="89" t="s">
        <v>261</v>
      </c>
      <c r="BK127" s="90" t="s">
        <v>1961</v>
      </c>
      <c r="BL127" s="91" t="s">
        <v>105</v>
      </c>
      <c r="BM127" s="92">
        <v>43809</v>
      </c>
      <c r="BN127" s="93" t="s">
        <v>102</v>
      </c>
      <c r="BO127" s="86"/>
    </row>
    <row r="128" spans="2:67" ht="38.25" customHeight="1">
      <c r="B128" s="61">
        <v>123</v>
      </c>
      <c r="C128" s="55">
        <f t="shared" si="14"/>
        <v>121</v>
      </c>
      <c r="D128" s="56" t="s">
        <v>78</v>
      </c>
      <c r="E128" s="66"/>
      <c r="F128" s="58" t="s">
        <v>422</v>
      </c>
      <c r="G128" s="59"/>
      <c r="H128" s="60" t="str">
        <f t="shared" si="10"/>
        <v xml:space="preserve">Gestión Administrativa </v>
      </c>
      <c r="I128" s="94">
        <v>8</v>
      </c>
      <c r="J128" s="61">
        <v>123</v>
      </c>
      <c r="K128" s="64" t="s">
        <v>2600</v>
      </c>
      <c r="L128" s="63" t="s">
        <v>81</v>
      </c>
      <c r="M128" s="64" t="s">
        <v>2601</v>
      </c>
      <c r="N128" s="64" t="s">
        <v>2573</v>
      </c>
      <c r="O128" s="64" t="s">
        <v>2574</v>
      </c>
      <c r="P128" s="65" t="s">
        <v>85</v>
      </c>
      <c r="Q128" s="189" t="s">
        <v>2575</v>
      </c>
      <c r="R128" s="66"/>
      <c r="S128" s="203">
        <v>6</v>
      </c>
      <c r="T128" s="67" t="s">
        <v>2576</v>
      </c>
      <c r="U128" s="68" t="s">
        <v>354</v>
      </c>
      <c r="V128" s="67" t="s">
        <v>363</v>
      </c>
      <c r="W128" s="69">
        <v>43560</v>
      </c>
      <c r="X128" s="69">
        <v>43799</v>
      </c>
      <c r="Y128" s="65"/>
      <c r="Z128" s="57"/>
      <c r="AA128" s="70">
        <f t="shared" si="11"/>
        <v>43799</v>
      </c>
      <c r="AB128" s="71">
        <v>43646</v>
      </c>
      <c r="AC128" s="64" t="s">
        <v>2577</v>
      </c>
      <c r="AD128" s="72">
        <v>3</v>
      </c>
      <c r="AE128" s="71">
        <v>43664</v>
      </c>
      <c r="AF128" s="64" t="s">
        <v>2577</v>
      </c>
      <c r="AG128" s="58" t="s">
        <v>105</v>
      </c>
      <c r="AH128" s="73">
        <f t="shared" si="12"/>
        <v>0.5</v>
      </c>
      <c r="AI128" s="72" t="s">
        <v>93</v>
      </c>
      <c r="AJ128" s="71">
        <v>43799</v>
      </c>
      <c r="AK128" s="209"/>
      <c r="AL128" s="109"/>
      <c r="AM128" s="76">
        <v>43809</v>
      </c>
      <c r="AN128" s="106" t="s">
        <v>2583</v>
      </c>
      <c r="AO128" s="83" t="s">
        <v>105</v>
      </c>
      <c r="AP128" s="79">
        <v>1</v>
      </c>
      <c r="AQ128" s="80" t="s">
        <v>100</v>
      </c>
      <c r="AR128" s="85"/>
      <c r="AS128" s="83"/>
      <c r="AT128" s="86"/>
      <c r="AU128" s="85"/>
      <c r="AV128" s="83"/>
      <c r="AW128" s="83"/>
      <c r="AX128" s="83"/>
      <c r="AY128" s="86"/>
      <c r="AZ128" s="85"/>
      <c r="BA128" s="83"/>
      <c r="BB128" s="86"/>
      <c r="BC128" s="76"/>
      <c r="BD128" s="83"/>
      <c r="BE128" s="83"/>
      <c r="BF128" s="83"/>
      <c r="BG128" s="80"/>
      <c r="BH128" s="87" t="s">
        <v>101</v>
      </c>
      <c r="BI128" s="88" t="s">
        <v>101</v>
      </c>
      <c r="BJ128" s="89" t="s">
        <v>261</v>
      </c>
      <c r="BK128" s="106" t="s">
        <v>2578</v>
      </c>
      <c r="BL128" s="91" t="s">
        <v>105</v>
      </c>
      <c r="BM128" s="92">
        <v>43809</v>
      </c>
      <c r="BN128" s="93" t="s">
        <v>102</v>
      </c>
      <c r="BO128" s="86"/>
    </row>
    <row r="129" spans="2:67" ht="38.25" customHeight="1">
      <c r="B129" s="61">
        <v>0</v>
      </c>
      <c r="C129" s="55">
        <f t="shared" si="14"/>
        <v>122</v>
      </c>
      <c r="D129" s="56" t="s">
        <v>78</v>
      </c>
      <c r="E129" s="66"/>
      <c r="F129" s="58" t="s">
        <v>422</v>
      </c>
      <c r="G129" s="59"/>
      <c r="H129" s="60" t="str">
        <f t="shared" si="10"/>
        <v xml:space="preserve">Gestión Administrativa </v>
      </c>
      <c r="I129" s="94"/>
      <c r="J129" s="61">
        <v>123</v>
      </c>
      <c r="K129" s="64" t="s">
        <v>2600</v>
      </c>
      <c r="L129" s="63" t="s">
        <v>81</v>
      </c>
      <c r="M129" s="64" t="s">
        <v>2601</v>
      </c>
      <c r="N129" s="64" t="s">
        <v>2573</v>
      </c>
      <c r="O129" s="64" t="s">
        <v>2574</v>
      </c>
      <c r="P129" s="65" t="s">
        <v>85</v>
      </c>
      <c r="Q129" s="189" t="s">
        <v>2579</v>
      </c>
      <c r="R129" s="66"/>
      <c r="S129" s="203">
        <v>3</v>
      </c>
      <c r="T129" s="67" t="s">
        <v>2580</v>
      </c>
      <c r="U129" s="68" t="s">
        <v>354</v>
      </c>
      <c r="V129" s="67" t="s">
        <v>363</v>
      </c>
      <c r="W129" s="69">
        <v>43560</v>
      </c>
      <c r="X129" s="69">
        <v>43799</v>
      </c>
      <c r="Y129" s="65"/>
      <c r="Z129" s="57"/>
      <c r="AA129" s="70">
        <f t="shared" si="11"/>
        <v>43799</v>
      </c>
      <c r="AB129" s="71">
        <v>43646</v>
      </c>
      <c r="AC129" s="64" t="s">
        <v>2581</v>
      </c>
      <c r="AD129" s="72">
        <v>1</v>
      </c>
      <c r="AE129" s="71">
        <v>43664</v>
      </c>
      <c r="AF129" s="64" t="s">
        <v>2602</v>
      </c>
      <c r="AG129" s="58" t="s">
        <v>105</v>
      </c>
      <c r="AH129" s="73">
        <f t="shared" si="12"/>
        <v>0.33333333333333331</v>
      </c>
      <c r="AI129" s="72" t="s">
        <v>93</v>
      </c>
      <c r="AJ129" s="71">
        <v>43799</v>
      </c>
      <c r="AK129" s="209"/>
      <c r="AL129" s="109"/>
      <c r="AM129" s="76">
        <v>43809</v>
      </c>
      <c r="AN129" s="106" t="s">
        <v>2583</v>
      </c>
      <c r="AO129" s="83" t="s">
        <v>105</v>
      </c>
      <c r="AP129" s="79">
        <v>1</v>
      </c>
      <c r="AQ129" s="80" t="s">
        <v>100</v>
      </c>
      <c r="AR129" s="85"/>
      <c r="AS129" s="83"/>
      <c r="AT129" s="86"/>
      <c r="AU129" s="85"/>
      <c r="AV129" s="83"/>
      <c r="AW129" s="83"/>
      <c r="AX129" s="83"/>
      <c r="AY129" s="86"/>
      <c r="AZ129" s="85"/>
      <c r="BA129" s="83"/>
      <c r="BB129" s="86"/>
      <c r="BC129" s="76"/>
      <c r="BD129" s="83"/>
      <c r="BE129" s="83"/>
      <c r="BF129" s="83"/>
      <c r="BG129" s="80"/>
      <c r="BH129" s="87" t="s">
        <v>101</v>
      </c>
      <c r="BI129" s="88" t="s">
        <v>101</v>
      </c>
      <c r="BJ129" s="89" t="s">
        <v>261</v>
      </c>
      <c r="BK129" s="106" t="s">
        <v>2578</v>
      </c>
      <c r="BL129" s="91" t="s">
        <v>105</v>
      </c>
      <c r="BM129" s="92">
        <v>43809</v>
      </c>
      <c r="BN129" s="93" t="s">
        <v>102</v>
      </c>
      <c r="BO129" s="86"/>
    </row>
    <row r="130" spans="2:67" ht="38.25" customHeight="1">
      <c r="B130" s="61">
        <v>124</v>
      </c>
      <c r="C130" s="55">
        <f t="shared" si="14"/>
        <v>123</v>
      </c>
      <c r="D130" s="56" t="s">
        <v>78</v>
      </c>
      <c r="E130" s="66"/>
      <c r="F130" s="58" t="s">
        <v>422</v>
      </c>
      <c r="G130" s="59"/>
      <c r="H130" s="60" t="str">
        <f t="shared" si="10"/>
        <v xml:space="preserve">Gestión Administrativa </v>
      </c>
      <c r="I130" s="94">
        <v>9</v>
      </c>
      <c r="J130" s="61">
        <v>124</v>
      </c>
      <c r="K130" s="64" t="s">
        <v>2603</v>
      </c>
      <c r="L130" s="63" t="s">
        <v>81</v>
      </c>
      <c r="M130" s="64" t="s">
        <v>2604</v>
      </c>
      <c r="N130" s="64" t="s">
        <v>2573</v>
      </c>
      <c r="O130" s="64" t="s">
        <v>2574</v>
      </c>
      <c r="P130" s="65" t="s">
        <v>85</v>
      </c>
      <c r="Q130" s="189" t="s">
        <v>2605</v>
      </c>
      <c r="R130" s="66"/>
      <c r="S130" s="203">
        <v>1</v>
      </c>
      <c r="T130" s="67" t="s">
        <v>2606</v>
      </c>
      <c r="U130" s="68" t="s">
        <v>354</v>
      </c>
      <c r="V130" s="67" t="s">
        <v>363</v>
      </c>
      <c r="W130" s="69">
        <v>43560</v>
      </c>
      <c r="X130" s="69">
        <v>43707</v>
      </c>
      <c r="Y130" s="65"/>
      <c r="Z130" s="57"/>
      <c r="AA130" s="70">
        <f t="shared" si="11"/>
        <v>43707</v>
      </c>
      <c r="AB130" s="71">
        <v>43646</v>
      </c>
      <c r="AC130" s="64" t="s">
        <v>2607</v>
      </c>
      <c r="AD130" s="72">
        <v>0</v>
      </c>
      <c r="AE130" s="71">
        <v>43664</v>
      </c>
      <c r="AF130" s="64" t="s">
        <v>2608</v>
      </c>
      <c r="AG130" s="58" t="s">
        <v>105</v>
      </c>
      <c r="AH130" s="73">
        <f t="shared" si="12"/>
        <v>0</v>
      </c>
      <c r="AI130" s="72" t="s">
        <v>139</v>
      </c>
      <c r="AJ130" s="71">
        <v>43799</v>
      </c>
      <c r="AK130" s="209"/>
      <c r="AL130" s="109"/>
      <c r="AM130" s="76">
        <v>43809</v>
      </c>
      <c r="AN130" s="106" t="s">
        <v>2609</v>
      </c>
      <c r="AO130" s="83" t="s">
        <v>105</v>
      </c>
      <c r="AP130" s="79">
        <v>1</v>
      </c>
      <c r="AQ130" s="80" t="s">
        <v>100</v>
      </c>
      <c r="AR130" s="85"/>
      <c r="AS130" s="83"/>
      <c r="AT130" s="86"/>
      <c r="AU130" s="85"/>
      <c r="AV130" s="83"/>
      <c r="AW130" s="83"/>
      <c r="AX130" s="83"/>
      <c r="AY130" s="86"/>
      <c r="AZ130" s="85"/>
      <c r="BA130" s="83"/>
      <c r="BB130" s="86"/>
      <c r="BC130" s="76"/>
      <c r="BD130" s="83"/>
      <c r="BE130" s="83"/>
      <c r="BF130" s="83"/>
      <c r="BG130" s="80"/>
      <c r="BH130" s="87" t="s">
        <v>101</v>
      </c>
      <c r="BI130" s="88" t="s">
        <v>101</v>
      </c>
      <c r="BJ130" s="89" t="s">
        <v>261</v>
      </c>
      <c r="BK130" s="106" t="s">
        <v>2610</v>
      </c>
      <c r="BL130" s="91" t="s">
        <v>105</v>
      </c>
      <c r="BM130" s="92">
        <v>43809</v>
      </c>
      <c r="BN130" s="93" t="s">
        <v>102</v>
      </c>
      <c r="BO130" s="86"/>
    </row>
    <row r="131" spans="2:67" ht="38.25" customHeight="1">
      <c r="B131" s="61">
        <v>127</v>
      </c>
      <c r="C131" s="55">
        <f t="shared" si="14"/>
        <v>124</v>
      </c>
      <c r="D131" s="56" t="s">
        <v>78</v>
      </c>
      <c r="E131" s="57">
        <v>2019</v>
      </c>
      <c r="F131" s="58" t="s">
        <v>79</v>
      </c>
      <c r="G131" s="59">
        <v>43707</v>
      </c>
      <c r="H131" s="60" t="str">
        <f t="shared" si="10"/>
        <v>Gestión de atención al usuario</v>
      </c>
      <c r="I131" s="94">
        <v>2</v>
      </c>
      <c r="J131" s="61">
        <v>127</v>
      </c>
      <c r="K131" s="64" t="s">
        <v>2611</v>
      </c>
      <c r="L131" s="63" t="s">
        <v>81</v>
      </c>
      <c r="M131" s="64" t="s">
        <v>2612</v>
      </c>
      <c r="N131" s="64" t="s">
        <v>2613</v>
      </c>
      <c r="O131" s="64" t="s">
        <v>2514</v>
      </c>
      <c r="P131" s="65" t="s">
        <v>85</v>
      </c>
      <c r="Q131" s="189" t="s">
        <v>2614</v>
      </c>
      <c r="R131" s="66"/>
      <c r="S131" s="58">
        <v>4</v>
      </c>
      <c r="T131" s="58" t="s">
        <v>2615</v>
      </c>
      <c r="U131" s="68" t="s">
        <v>788</v>
      </c>
      <c r="V131" s="57" t="s">
        <v>863</v>
      </c>
      <c r="W131" s="69">
        <v>43724</v>
      </c>
      <c r="X131" s="69">
        <v>43812</v>
      </c>
      <c r="Y131" s="65"/>
      <c r="Z131" s="57"/>
      <c r="AA131" s="70">
        <f t="shared" si="11"/>
        <v>43812</v>
      </c>
      <c r="AB131" s="95"/>
      <c r="AC131" s="96"/>
      <c r="AD131" s="97"/>
      <c r="AE131" s="98"/>
      <c r="AF131" s="99"/>
      <c r="AG131" s="99"/>
      <c r="AH131" s="99"/>
      <c r="AI131" s="97"/>
      <c r="AJ131" s="71">
        <v>43799</v>
      </c>
      <c r="AK131" s="190" t="s">
        <v>2616</v>
      </c>
      <c r="AL131" s="193">
        <v>4</v>
      </c>
      <c r="AM131" s="76">
        <v>43811</v>
      </c>
      <c r="AN131" s="462" t="s">
        <v>2617</v>
      </c>
      <c r="AO131" s="78" t="s">
        <v>96</v>
      </c>
      <c r="AP131" s="79">
        <f t="shared" ref="AP131" si="17">+AL131/S131</f>
        <v>1</v>
      </c>
      <c r="AQ131" s="80" t="s">
        <v>100</v>
      </c>
      <c r="AR131" s="85"/>
      <c r="AS131" s="83"/>
      <c r="AT131" s="86"/>
      <c r="AU131" s="85"/>
      <c r="AV131" s="83"/>
      <c r="AW131" s="83"/>
      <c r="AX131" s="83"/>
      <c r="AY131" s="86"/>
      <c r="AZ131" s="85"/>
      <c r="BA131" s="83"/>
      <c r="BB131" s="86"/>
      <c r="BC131" s="76"/>
      <c r="BD131" s="83"/>
      <c r="BE131" s="83"/>
      <c r="BF131" s="83"/>
      <c r="BG131" s="80"/>
      <c r="BH131" s="87" t="s">
        <v>101</v>
      </c>
      <c r="BI131" s="88" t="s">
        <v>101</v>
      </c>
      <c r="BJ131" s="89" t="s">
        <v>261</v>
      </c>
      <c r="BK131" s="462" t="s">
        <v>2617</v>
      </c>
      <c r="BL131" s="91" t="s">
        <v>96</v>
      </c>
      <c r="BM131" s="256">
        <v>43811</v>
      </c>
      <c r="BN131" s="93" t="s">
        <v>102</v>
      </c>
      <c r="BO131" s="86"/>
    </row>
    <row r="132" spans="2:67" ht="246.75" customHeight="1">
      <c r="B132" s="61">
        <v>129</v>
      </c>
      <c r="C132" s="55">
        <f t="shared" si="14"/>
        <v>125</v>
      </c>
      <c r="D132" s="56" t="s">
        <v>78</v>
      </c>
      <c r="E132" s="57">
        <v>2019</v>
      </c>
      <c r="F132" s="58" t="s">
        <v>79</v>
      </c>
      <c r="G132" s="59">
        <v>43707</v>
      </c>
      <c r="H132" s="60" t="str">
        <f t="shared" si="10"/>
        <v>Gestión de atención al usuario</v>
      </c>
      <c r="I132" s="94">
        <v>4</v>
      </c>
      <c r="J132" s="61">
        <v>129</v>
      </c>
      <c r="K132" s="64" t="s">
        <v>2618</v>
      </c>
      <c r="L132" s="63" t="s">
        <v>107</v>
      </c>
      <c r="M132" s="67" t="s">
        <v>108</v>
      </c>
      <c r="N132" s="67" t="s">
        <v>108</v>
      </c>
      <c r="O132" s="67" t="s">
        <v>108</v>
      </c>
      <c r="P132" s="65" t="s">
        <v>109</v>
      </c>
      <c r="Q132" s="189" t="s">
        <v>2619</v>
      </c>
      <c r="R132" s="66"/>
      <c r="S132" s="58">
        <v>4</v>
      </c>
      <c r="T132" s="58" t="s">
        <v>111</v>
      </c>
      <c r="U132" s="68" t="s">
        <v>788</v>
      </c>
      <c r="V132" s="57" t="s">
        <v>863</v>
      </c>
      <c r="W132" s="69">
        <v>43724</v>
      </c>
      <c r="X132" s="69">
        <v>43791</v>
      </c>
      <c r="Y132" s="65"/>
      <c r="Z132" s="57"/>
      <c r="AA132" s="70">
        <f t="shared" si="11"/>
        <v>43791</v>
      </c>
      <c r="AB132" s="95"/>
      <c r="AC132" s="96"/>
      <c r="AD132" s="97"/>
      <c r="AE132" s="98"/>
      <c r="AF132" s="99"/>
      <c r="AG132" s="99"/>
      <c r="AH132" s="99"/>
      <c r="AI132" s="97"/>
      <c r="AJ132" s="71">
        <v>43799</v>
      </c>
      <c r="AK132" s="190" t="s">
        <v>2620</v>
      </c>
      <c r="AL132" s="191">
        <v>4</v>
      </c>
      <c r="AM132" s="76">
        <v>43811</v>
      </c>
      <c r="AN132" s="462" t="s">
        <v>2621</v>
      </c>
      <c r="AO132" s="78" t="s">
        <v>96</v>
      </c>
      <c r="AP132" s="79">
        <f t="shared" si="16"/>
        <v>1</v>
      </c>
      <c r="AQ132" s="80" t="s">
        <v>100</v>
      </c>
      <c r="AR132" s="85"/>
      <c r="AS132" s="83"/>
      <c r="AT132" s="86"/>
      <c r="AU132" s="85"/>
      <c r="AV132" s="83"/>
      <c r="AW132" s="83"/>
      <c r="AX132" s="83"/>
      <c r="AY132" s="86"/>
      <c r="AZ132" s="85"/>
      <c r="BA132" s="83"/>
      <c r="BB132" s="86"/>
      <c r="BC132" s="76"/>
      <c r="BD132" s="83"/>
      <c r="BE132" s="83"/>
      <c r="BF132" s="83"/>
      <c r="BG132" s="80"/>
      <c r="BH132" s="87" t="s">
        <v>101</v>
      </c>
      <c r="BI132" s="88" t="s">
        <v>101</v>
      </c>
      <c r="BJ132" s="89" t="s">
        <v>261</v>
      </c>
      <c r="BK132" s="462" t="s">
        <v>2621</v>
      </c>
      <c r="BL132" s="91" t="s">
        <v>96</v>
      </c>
      <c r="BM132" s="256">
        <v>43811</v>
      </c>
      <c r="BN132" s="93" t="s">
        <v>102</v>
      </c>
      <c r="BO132" s="86"/>
    </row>
    <row r="133" spans="2:67" ht="38.25" customHeight="1">
      <c r="B133" s="61">
        <v>131</v>
      </c>
      <c r="C133" s="55">
        <f t="shared" si="14"/>
        <v>126</v>
      </c>
      <c r="D133" s="56" t="s">
        <v>78</v>
      </c>
      <c r="E133" s="57">
        <v>2019</v>
      </c>
      <c r="F133" s="58" t="s">
        <v>79</v>
      </c>
      <c r="G133" s="59">
        <v>43707</v>
      </c>
      <c r="H133" s="60" t="str">
        <f t="shared" si="10"/>
        <v>Gestión de atención al usuario</v>
      </c>
      <c r="I133" s="94">
        <v>6</v>
      </c>
      <c r="J133" s="61">
        <v>131</v>
      </c>
      <c r="K133" s="64" t="s">
        <v>2622</v>
      </c>
      <c r="L133" s="63" t="s">
        <v>81</v>
      </c>
      <c r="M133" s="64" t="s">
        <v>2623</v>
      </c>
      <c r="N133" s="64" t="s">
        <v>2624</v>
      </c>
      <c r="O133" s="64" t="s">
        <v>2625</v>
      </c>
      <c r="P133" s="65" t="s">
        <v>85</v>
      </c>
      <c r="Q133" s="189" t="s">
        <v>2626</v>
      </c>
      <c r="R133" s="66"/>
      <c r="S133" s="58">
        <v>6</v>
      </c>
      <c r="T133" s="58" t="s">
        <v>111</v>
      </c>
      <c r="U133" s="68" t="s">
        <v>788</v>
      </c>
      <c r="V133" s="57" t="s">
        <v>863</v>
      </c>
      <c r="W133" s="69">
        <v>43724</v>
      </c>
      <c r="X133" s="69">
        <v>43812</v>
      </c>
      <c r="Y133" s="65"/>
      <c r="Z133" s="57"/>
      <c r="AA133" s="70">
        <f t="shared" si="11"/>
        <v>43812</v>
      </c>
      <c r="AB133" s="95"/>
      <c r="AC133" s="96"/>
      <c r="AD133" s="97"/>
      <c r="AE133" s="98"/>
      <c r="AF133" s="99"/>
      <c r="AG133" s="99"/>
      <c r="AH133" s="99"/>
      <c r="AI133" s="97"/>
      <c r="AJ133" s="71">
        <v>43799</v>
      </c>
      <c r="AK133" s="190" t="s">
        <v>2627</v>
      </c>
      <c r="AL133" s="193">
        <v>6</v>
      </c>
      <c r="AM133" s="76">
        <v>43811</v>
      </c>
      <c r="AN133" s="462" t="s">
        <v>2628</v>
      </c>
      <c r="AO133" s="78" t="s">
        <v>96</v>
      </c>
      <c r="AP133" s="79">
        <f t="shared" si="16"/>
        <v>1</v>
      </c>
      <c r="AQ133" s="80" t="s">
        <v>100</v>
      </c>
      <c r="AR133" s="85"/>
      <c r="AS133" s="83"/>
      <c r="AT133" s="86"/>
      <c r="AU133" s="85"/>
      <c r="AV133" s="83"/>
      <c r="AW133" s="83"/>
      <c r="AX133" s="83"/>
      <c r="AY133" s="86"/>
      <c r="AZ133" s="85"/>
      <c r="BA133" s="83"/>
      <c r="BB133" s="86"/>
      <c r="BC133" s="76"/>
      <c r="BD133" s="83"/>
      <c r="BE133" s="83"/>
      <c r="BF133" s="83"/>
      <c r="BG133" s="80"/>
      <c r="BH133" s="87" t="s">
        <v>101</v>
      </c>
      <c r="BI133" s="88" t="s">
        <v>101</v>
      </c>
      <c r="BJ133" s="89" t="s">
        <v>261</v>
      </c>
      <c r="BK133" s="462" t="s">
        <v>2628</v>
      </c>
      <c r="BL133" s="91" t="s">
        <v>96</v>
      </c>
      <c r="BM133" s="256">
        <v>43811</v>
      </c>
      <c r="BN133" s="93"/>
      <c r="BO133" s="86"/>
    </row>
    <row r="134" spans="2:67" ht="38.25" customHeight="1">
      <c r="B134" s="61">
        <v>135</v>
      </c>
      <c r="C134" s="55">
        <f t="shared" si="14"/>
        <v>127</v>
      </c>
      <c r="D134" s="56" t="s">
        <v>78</v>
      </c>
      <c r="E134" s="57">
        <v>2019</v>
      </c>
      <c r="F134" s="58" t="s">
        <v>422</v>
      </c>
      <c r="G134" s="59">
        <v>43707</v>
      </c>
      <c r="H134" s="60" t="str">
        <f t="shared" si="10"/>
        <v>Gestión   Financiera</v>
      </c>
      <c r="I134" s="94">
        <v>1</v>
      </c>
      <c r="J134" s="61">
        <v>135</v>
      </c>
      <c r="K134" s="64" t="s">
        <v>2629</v>
      </c>
      <c r="L134" s="63" t="s">
        <v>81</v>
      </c>
      <c r="M134" s="64" t="s">
        <v>2630</v>
      </c>
      <c r="N134" s="64" t="s">
        <v>2631</v>
      </c>
      <c r="O134" s="64" t="s">
        <v>2632</v>
      </c>
      <c r="P134" s="65" t="s">
        <v>85</v>
      </c>
      <c r="Q134" s="189" t="s">
        <v>2633</v>
      </c>
      <c r="R134" s="66"/>
      <c r="S134" s="73">
        <v>1</v>
      </c>
      <c r="T134" s="58" t="s">
        <v>2634</v>
      </c>
      <c r="U134" s="68" t="s">
        <v>256</v>
      </c>
      <c r="V134" s="57" t="s">
        <v>1883</v>
      </c>
      <c r="W134" s="69">
        <v>43724</v>
      </c>
      <c r="X134" s="69">
        <v>43738</v>
      </c>
      <c r="Y134" s="65"/>
      <c r="Z134" s="57"/>
      <c r="AA134" s="70">
        <f t="shared" si="11"/>
        <v>43738</v>
      </c>
      <c r="AB134" s="95"/>
      <c r="AC134" s="96"/>
      <c r="AD134" s="97"/>
      <c r="AE134" s="98"/>
      <c r="AF134" s="99"/>
      <c r="AG134" s="99"/>
      <c r="AH134" s="99"/>
      <c r="AI134" s="97"/>
      <c r="AJ134" s="71">
        <v>43799</v>
      </c>
      <c r="AK134" s="64" t="s">
        <v>2635</v>
      </c>
      <c r="AL134" s="102">
        <v>1</v>
      </c>
      <c r="AM134" s="76">
        <v>43809</v>
      </c>
      <c r="AN134" s="185" t="s">
        <v>2636</v>
      </c>
      <c r="AO134" s="83" t="s">
        <v>105</v>
      </c>
      <c r="AP134" s="79">
        <f t="shared" si="16"/>
        <v>1</v>
      </c>
      <c r="AQ134" s="80" t="s">
        <v>100</v>
      </c>
      <c r="AR134" s="85"/>
      <c r="AS134" s="83"/>
      <c r="AT134" s="86"/>
      <c r="AU134" s="85"/>
      <c r="AV134" s="83"/>
      <c r="AW134" s="83"/>
      <c r="AX134" s="83"/>
      <c r="AY134" s="86"/>
      <c r="AZ134" s="85"/>
      <c r="BA134" s="83"/>
      <c r="BB134" s="86"/>
      <c r="BC134" s="76"/>
      <c r="BD134" s="83"/>
      <c r="BE134" s="83"/>
      <c r="BF134" s="83"/>
      <c r="BG134" s="80"/>
      <c r="BH134" s="87" t="s">
        <v>101</v>
      </c>
      <c r="BI134" s="88" t="s">
        <v>101</v>
      </c>
      <c r="BJ134" s="89" t="s">
        <v>261</v>
      </c>
      <c r="BK134" s="146" t="s">
        <v>2636</v>
      </c>
      <c r="BL134" s="91" t="s">
        <v>105</v>
      </c>
      <c r="BM134" s="92">
        <v>43809</v>
      </c>
      <c r="BN134" s="93" t="s">
        <v>102</v>
      </c>
      <c r="BO134" s="86"/>
    </row>
    <row r="135" spans="2:67" ht="38.25" customHeight="1">
      <c r="B135" s="61">
        <v>140</v>
      </c>
      <c r="C135" s="55">
        <f t="shared" si="14"/>
        <v>128</v>
      </c>
      <c r="D135" s="56" t="s">
        <v>78</v>
      </c>
      <c r="E135" s="57">
        <v>2019</v>
      </c>
      <c r="F135" s="58" t="s">
        <v>422</v>
      </c>
      <c r="G135" s="59">
        <v>43707</v>
      </c>
      <c r="H135" s="60" t="str">
        <f t="shared" si="10"/>
        <v xml:space="preserve">Gestión Administrativa </v>
      </c>
      <c r="I135" s="94">
        <v>6</v>
      </c>
      <c r="J135" s="61">
        <v>140</v>
      </c>
      <c r="K135" s="64" t="s">
        <v>2637</v>
      </c>
      <c r="L135" s="63" t="s">
        <v>81</v>
      </c>
      <c r="M135" s="64" t="s">
        <v>2638</v>
      </c>
      <c r="N135" s="64" t="s">
        <v>2638</v>
      </c>
      <c r="O135" s="64" t="s">
        <v>2639</v>
      </c>
      <c r="P135" s="65" t="s">
        <v>85</v>
      </c>
      <c r="Q135" s="189" t="s">
        <v>2640</v>
      </c>
      <c r="R135" s="66"/>
      <c r="S135" s="103">
        <v>3</v>
      </c>
      <c r="T135" s="58" t="s">
        <v>111</v>
      </c>
      <c r="U135" s="68" t="s">
        <v>354</v>
      </c>
      <c r="V135" s="67" t="s">
        <v>363</v>
      </c>
      <c r="W135" s="69">
        <v>43724</v>
      </c>
      <c r="X135" s="69">
        <v>43830</v>
      </c>
      <c r="Y135" s="65"/>
      <c r="Z135" s="57"/>
      <c r="AA135" s="70">
        <f t="shared" si="11"/>
        <v>43830</v>
      </c>
      <c r="AB135" s="95"/>
      <c r="AC135" s="96"/>
      <c r="AD135" s="97"/>
      <c r="AE135" s="98"/>
      <c r="AF135" s="99"/>
      <c r="AG135" s="99"/>
      <c r="AH135" s="99"/>
      <c r="AI135" s="97"/>
      <c r="AJ135" s="71">
        <v>43799</v>
      </c>
      <c r="AK135" s="209"/>
      <c r="AL135" s="109"/>
      <c r="AM135" s="76">
        <v>43809</v>
      </c>
      <c r="AN135" s="189" t="s">
        <v>2641</v>
      </c>
      <c r="AO135" s="83" t="s">
        <v>105</v>
      </c>
      <c r="AP135" s="79">
        <v>1</v>
      </c>
      <c r="AQ135" s="80" t="s">
        <v>100</v>
      </c>
      <c r="AR135" s="85"/>
      <c r="AS135" s="83"/>
      <c r="AT135" s="86"/>
      <c r="AU135" s="85"/>
      <c r="AV135" s="83"/>
      <c r="AW135" s="83"/>
      <c r="AX135" s="83"/>
      <c r="AY135" s="86"/>
      <c r="AZ135" s="85"/>
      <c r="BA135" s="83"/>
      <c r="BB135" s="86"/>
      <c r="BC135" s="76"/>
      <c r="BD135" s="83"/>
      <c r="BE135" s="83"/>
      <c r="BF135" s="83"/>
      <c r="BG135" s="80"/>
      <c r="BH135" s="87" t="s">
        <v>101</v>
      </c>
      <c r="BI135" s="88" t="s">
        <v>101</v>
      </c>
      <c r="BJ135" s="89" t="s">
        <v>261</v>
      </c>
      <c r="BK135" s="189" t="s">
        <v>2642</v>
      </c>
      <c r="BL135" s="91" t="s">
        <v>105</v>
      </c>
      <c r="BM135" s="92">
        <v>43809</v>
      </c>
      <c r="BN135" s="93" t="s">
        <v>102</v>
      </c>
      <c r="BO135" s="86"/>
    </row>
    <row r="136" spans="2:67" ht="38.25" customHeight="1">
      <c r="B136" s="61">
        <v>141</v>
      </c>
      <c r="C136" s="55">
        <f t="shared" si="14"/>
        <v>129</v>
      </c>
      <c r="D136" s="56" t="s">
        <v>78</v>
      </c>
      <c r="E136" s="57">
        <v>2019</v>
      </c>
      <c r="F136" s="58" t="s">
        <v>2643</v>
      </c>
      <c r="G136" s="59">
        <v>43717</v>
      </c>
      <c r="H136" s="60" t="str">
        <f t="shared" ref="H136:H138" si="18">U136</f>
        <v>Gestión Jurídica</v>
      </c>
      <c r="I136" s="94">
        <v>1</v>
      </c>
      <c r="J136" s="61">
        <v>141</v>
      </c>
      <c r="K136" s="64" t="s">
        <v>2644</v>
      </c>
      <c r="L136" s="63" t="s">
        <v>81</v>
      </c>
      <c r="M136" s="64" t="s">
        <v>2645</v>
      </c>
      <c r="N136" s="64" t="s">
        <v>2645</v>
      </c>
      <c r="O136" s="64" t="s">
        <v>1642</v>
      </c>
      <c r="P136" s="65" t="s">
        <v>85</v>
      </c>
      <c r="Q136" s="189" t="s">
        <v>2646</v>
      </c>
      <c r="R136" s="66"/>
      <c r="S136" s="58">
        <v>2</v>
      </c>
      <c r="T136" s="58" t="s">
        <v>2647</v>
      </c>
      <c r="U136" s="68" t="s">
        <v>1703</v>
      </c>
      <c r="V136" s="57" t="s">
        <v>1713</v>
      </c>
      <c r="W136" s="69">
        <v>43718</v>
      </c>
      <c r="X136" s="69">
        <v>43738</v>
      </c>
      <c r="Y136" s="65"/>
      <c r="Z136" s="57"/>
      <c r="AA136" s="70">
        <f t="shared" ref="AA136:AA199" si="19">IF(X136="","",(X136+Z136))</f>
        <v>43738</v>
      </c>
      <c r="AB136" s="95"/>
      <c r="AC136" s="96"/>
      <c r="AD136" s="97"/>
      <c r="AE136" s="98"/>
      <c r="AF136" s="99"/>
      <c r="AG136" s="99"/>
      <c r="AH136" s="99"/>
      <c r="AI136" s="97"/>
      <c r="AJ136" s="71">
        <v>43799</v>
      </c>
      <c r="AK136" s="190" t="s">
        <v>2648</v>
      </c>
      <c r="AL136" s="193">
        <v>2</v>
      </c>
      <c r="AM136" s="76">
        <v>43808</v>
      </c>
      <c r="AN136" s="81" t="s">
        <v>2649</v>
      </c>
      <c r="AO136" s="93" t="s">
        <v>663</v>
      </c>
      <c r="AP136" s="79">
        <f t="shared" ref="AP136:AP138" si="20">+AL136/S136</f>
        <v>1</v>
      </c>
      <c r="AQ136" s="80" t="s">
        <v>100</v>
      </c>
      <c r="AR136" s="85"/>
      <c r="AS136" s="83"/>
      <c r="AT136" s="86"/>
      <c r="AU136" s="85"/>
      <c r="AV136" s="83"/>
      <c r="AW136" s="83"/>
      <c r="AX136" s="83"/>
      <c r="AY136" s="86"/>
      <c r="AZ136" s="85"/>
      <c r="BA136" s="83"/>
      <c r="BB136" s="86"/>
      <c r="BC136" s="76"/>
      <c r="BD136" s="83"/>
      <c r="BE136" s="83"/>
      <c r="BF136" s="83"/>
      <c r="BG136" s="80"/>
      <c r="BH136" s="87" t="s">
        <v>101</v>
      </c>
      <c r="BI136" s="88" t="s">
        <v>101</v>
      </c>
      <c r="BJ136" s="89" t="s">
        <v>261</v>
      </c>
      <c r="BK136" s="81" t="s">
        <v>2650</v>
      </c>
      <c r="BL136" s="91" t="s">
        <v>663</v>
      </c>
      <c r="BM136" s="92"/>
      <c r="BN136" s="93"/>
      <c r="BO136" s="86"/>
    </row>
    <row r="137" spans="2:67" ht="38.25" customHeight="1">
      <c r="B137" s="61">
        <v>142</v>
      </c>
      <c r="C137" s="55">
        <f t="shared" ref="C137:C200" si="21">1+C136</f>
        <v>130</v>
      </c>
      <c r="D137" s="56" t="s">
        <v>78</v>
      </c>
      <c r="E137" s="57">
        <v>2019</v>
      </c>
      <c r="F137" s="58" t="s">
        <v>2643</v>
      </c>
      <c r="G137" s="59">
        <v>43717</v>
      </c>
      <c r="H137" s="60" t="str">
        <f t="shared" si="18"/>
        <v>Gestión Jurídica</v>
      </c>
      <c r="I137" s="94">
        <v>2</v>
      </c>
      <c r="J137" s="61">
        <v>142</v>
      </c>
      <c r="K137" s="64" t="s">
        <v>2651</v>
      </c>
      <c r="L137" s="63" t="s">
        <v>107</v>
      </c>
      <c r="M137" s="67" t="s">
        <v>108</v>
      </c>
      <c r="N137" s="67" t="s">
        <v>108</v>
      </c>
      <c r="O137" s="67" t="s">
        <v>108</v>
      </c>
      <c r="P137" s="65" t="s">
        <v>109</v>
      </c>
      <c r="Q137" s="189" t="s">
        <v>2652</v>
      </c>
      <c r="R137" s="66"/>
      <c r="S137" s="58">
        <v>2</v>
      </c>
      <c r="T137" s="58" t="s">
        <v>2653</v>
      </c>
      <c r="U137" s="68" t="s">
        <v>1703</v>
      </c>
      <c r="V137" s="57" t="s">
        <v>1713</v>
      </c>
      <c r="W137" s="69">
        <v>43718</v>
      </c>
      <c r="X137" s="69">
        <v>43738</v>
      </c>
      <c r="Y137" s="65"/>
      <c r="Z137" s="57"/>
      <c r="AA137" s="70">
        <f t="shared" si="19"/>
        <v>43738</v>
      </c>
      <c r="AB137" s="95"/>
      <c r="AC137" s="96"/>
      <c r="AD137" s="97"/>
      <c r="AE137" s="98"/>
      <c r="AF137" s="99"/>
      <c r="AG137" s="99"/>
      <c r="AH137" s="99"/>
      <c r="AI137" s="97"/>
      <c r="AJ137" s="71">
        <v>43799</v>
      </c>
      <c r="AK137" s="190" t="s">
        <v>2654</v>
      </c>
      <c r="AL137" s="193">
        <v>2</v>
      </c>
      <c r="AM137" s="76">
        <v>43808</v>
      </c>
      <c r="AN137" s="81" t="s">
        <v>2655</v>
      </c>
      <c r="AO137" s="93" t="s">
        <v>663</v>
      </c>
      <c r="AP137" s="79">
        <f t="shared" si="20"/>
        <v>1</v>
      </c>
      <c r="AQ137" s="80" t="s">
        <v>100</v>
      </c>
      <c r="AR137" s="85"/>
      <c r="AS137" s="83"/>
      <c r="AT137" s="86"/>
      <c r="AU137" s="85"/>
      <c r="AV137" s="83"/>
      <c r="AW137" s="83"/>
      <c r="AX137" s="83"/>
      <c r="AY137" s="86"/>
      <c r="AZ137" s="85"/>
      <c r="BA137" s="83"/>
      <c r="BB137" s="86"/>
      <c r="BC137" s="76"/>
      <c r="BD137" s="83"/>
      <c r="BE137" s="83"/>
      <c r="BF137" s="83"/>
      <c r="BG137" s="80"/>
      <c r="BH137" s="87" t="s">
        <v>101</v>
      </c>
      <c r="BI137" s="88" t="s">
        <v>101</v>
      </c>
      <c r="BJ137" s="89" t="s">
        <v>261</v>
      </c>
      <c r="BK137" s="81" t="s">
        <v>2656</v>
      </c>
      <c r="BL137" s="91" t="s">
        <v>663</v>
      </c>
      <c r="BM137" s="92"/>
      <c r="BN137" s="93"/>
      <c r="BO137" s="86"/>
    </row>
    <row r="138" spans="2:67" ht="38.25" customHeight="1">
      <c r="B138" s="61">
        <v>143</v>
      </c>
      <c r="C138" s="55">
        <f t="shared" si="21"/>
        <v>131</v>
      </c>
      <c r="D138" s="56" t="s">
        <v>78</v>
      </c>
      <c r="E138" s="57">
        <v>2019</v>
      </c>
      <c r="F138" s="58" t="s">
        <v>2657</v>
      </c>
      <c r="G138" s="59">
        <v>43717</v>
      </c>
      <c r="H138" s="60" t="str">
        <f t="shared" si="18"/>
        <v>Gestión Jurídica</v>
      </c>
      <c r="I138" s="94">
        <v>1</v>
      </c>
      <c r="J138" s="61">
        <v>143</v>
      </c>
      <c r="K138" s="64" t="s">
        <v>2658</v>
      </c>
      <c r="L138" s="63" t="s">
        <v>81</v>
      </c>
      <c r="M138" s="64" t="s">
        <v>2645</v>
      </c>
      <c r="N138" s="64" t="s">
        <v>2645</v>
      </c>
      <c r="O138" s="64" t="s">
        <v>1642</v>
      </c>
      <c r="P138" s="65" t="s">
        <v>85</v>
      </c>
      <c r="Q138" s="189" t="s">
        <v>2659</v>
      </c>
      <c r="R138" s="66"/>
      <c r="S138" s="73">
        <v>1</v>
      </c>
      <c r="T138" s="58" t="s">
        <v>2660</v>
      </c>
      <c r="U138" s="68" t="s">
        <v>1703</v>
      </c>
      <c r="V138" s="57" t="s">
        <v>1713</v>
      </c>
      <c r="W138" s="69">
        <v>43718</v>
      </c>
      <c r="X138" s="69">
        <v>43830</v>
      </c>
      <c r="Y138" s="65"/>
      <c r="Z138" s="57"/>
      <c r="AA138" s="70">
        <f t="shared" si="19"/>
        <v>43830</v>
      </c>
      <c r="AB138" s="95"/>
      <c r="AC138" s="96"/>
      <c r="AD138" s="97"/>
      <c r="AE138" s="98"/>
      <c r="AF138" s="99"/>
      <c r="AG138" s="99"/>
      <c r="AH138" s="99"/>
      <c r="AI138" s="97"/>
      <c r="AJ138" s="71">
        <v>43799</v>
      </c>
      <c r="AK138" s="190" t="s">
        <v>2661</v>
      </c>
      <c r="AL138" s="75">
        <v>1</v>
      </c>
      <c r="AM138" s="76">
        <v>43808</v>
      </c>
      <c r="AN138" s="81" t="s">
        <v>2662</v>
      </c>
      <c r="AO138" s="93" t="s">
        <v>663</v>
      </c>
      <c r="AP138" s="79">
        <f t="shared" si="20"/>
        <v>1</v>
      </c>
      <c r="AQ138" s="80" t="s">
        <v>100</v>
      </c>
      <c r="AR138" s="85"/>
      <c r="AS138" s="83"/>
      <c r="AT138" s="86"/>
      <c r="AU138" s="85"/>
      <c r="AV138" s="83"/>
      <c r="AW138" s="83"/>
      <c r="AX138" s="83"/>
      <c r="AY138" s="86"/>
      <c r="AZ138" s="85"/>
      <c r="BA138" s="83"/>
      <c r="BB138" s="86"/>
      <c r="BC138" s="76"/>
      <c r="BD138" s="83"/>
      <c r="BE138" s="83"/>
      <c r="BF138" s="83"/>
      <c r="BG138" s="80"/>
      <c r="BH138" s="87" t="s">
        <v>101</v>
      </c>
      <c r="BI138" s="88" t="s">
        <v>101</v>
      </c>
      <c r="BJ138" s="89" t="s">
        <v>261</v>
      </c>
      <c r="BK138" s="81" t="s">
        <v>2663</v>
      </c>
      <c r="BL138" s="91" t="s">
        <v>663</v>
      </c>
      <c r="BM138" s="92"/>
      <c r="BN138" s="93"/>
      <c r="BO138" s="86"/>
    </row>
    <row r="139" spans="2:67" ht="42.95" customHeight="1">
      <c r="C139" s="55">
        <f t="shared" si="21"/>
        <v>132</v>
      </c>
      <c r="D139" s="167"/>
      <c r="E139" s="83"/>
      <c r="F139" s="83"/>
      <c r="G139" s="142"/>
      <c r="H139" s="60"/>
      <c r="I139" s="142"/>
      <c r="J139" s="143"/>
      <c r="K139" s="310"/>
      <c r="L139" s="145"/>
      <c r="M139" s="311"/>
      <c r="N139" s="310"/>
      <c r="O139" s="310"/>
      <c r="P139" s="88"/>
      <c r="Q139" s="155"/>
      <c r="R139" s="83"/>
      <c r="S139" s="93"/>
      <c r="T139" s="83"/>
      <c r="U139" s="167"/>
      <c r="V139" s="93"/>
      <c r="W139" s="312"/>
      <c r="X139" s="312"/>
      <c r="Y139" s="88"/>
      <c r="Z139" s="93"/>
      <c r="AA139" s="149" t="str">
        <f t="shared" si="19"/>
        <v/>
      </c>
      <c r="AB139" s="76"/>
      <c r="AC139" s="83"/>
      <c r="AD139" s="80"/>
      <c r="AE139" s="85"/>
      <c r="AF139" s="83"/>
      <c r="AG139" s="83"/>
      <c r="AH139" s="83"/>
      <c r="AI139" s="80"/>
      <c r="AJ139" s="76"/>
      <c r="AK139" s="83"/>
      <c r="AL139" s="86"/>
      <c r="AM139" s="76"/>
      <c r="AN139" s="83"/>
      <c r="AO139" s="83"/>
      <c r="AP139" s="83"/>
      <c r="AQ139" s="80"/>
      <c r="AR139" s="85"/>
      <c r="AS139" s="83"/>
      <c r="AT139" s="86"/>
      <c r="AU139" s="85"/>
      <c r="AV139" s="83"/>
      <c r="AW139" s="83"/>
      <c r="AX139" s="83"/>
      <c r="AY139" s="86"/>
      <c r="AZ139" s="85"/>
      <c r="BA139" s="83"/>
      <c r="BB139" s="86"/>
      <c r="BC139" s="76"/>
      <c r="BD139" s="83"/>
      <c r="BE139" s="83"/>
      <c r="BF139" s="83"/>
      <c r="BG139" s="80"/>
      <c r="BH139" s="87"/>
      <c r="BI139" s="88"/>
      <c r="BJ139" s="93"/>
      <c r="BK139" s="83"/>
      <c r="BL139" s="91"/>
      <c r="BM139" s="92"/>
      <c r="BN139" s="93"/>
      <c r="BO139" s="86"/>
    </row>
    <row r="140" spans="2:67" ht="42.95" customHeight="1">
      <c r="C140" s="55">
        <f t="shared" si="21"/>
        <v>133</v>
      </c>
      <c r="D140" s="167"/>
      <c r="E140" s="83"/>
      <c r="F140" s="83"/>
      <c r="G140" s="142"/>
      <c r="H140" s="60"/>
      <c r="I140" s="142"/>
      <c r="J140" s="143"/>
      <c r="K140" s="310"/>
      <c r="L140" s="145"/>
      <c r="M140" s="311"/>
      <c r="N140" s="310"/>
      <c r="O140" s="310"/>
      <c r="P140" s="88"/>
      <c r="Q140" s="83"/>
      <c r="R140" s="83"/>
      <c r="S140" s="93"/>
      <c r="T140" s="83"/>
      <c r="U140" s="167"/>
      <c r="V140" s="93"/>
      <c r="W140" s="312"/>
      <c r="X140" s="312"/>
      <c r="Y140" s="88"/>
      <c r="Z140" s="93"/>
      <c r="AA140" s="149" t="str">
        <f t="shared" si="19"/>
        <v/>
      </c>
      <c r="AB140" s="76"/>
      <c r="AC140" s="83"/>
      <c r="AD140" s="80"/>
      <c r="AE140" s="85"/>
      <c r="AF140" s="83"/>
      <c r="AG140" s="83"/>
      <c r="AH140" s="83"/>
      <c r="AI140" s="80"/>
      <c r="AJ140" s="76"/>
      <c r="AK140" s="83"/>
      <c r="AL140" s="86"/>
      <c r="AM140" s="76"/>
      <c r="AN140" s="83"/>
      <c r="AO140" s="83"/>
      <c r="AP140" s="83"/>
      <c r="AQ140" s="80"/>
      <c r="AR140" s="85"/>
      <c r="AS140" s="83"/>
      <c r="AT140" s="86"/>
      <c r="AU140" s="85"/>
      <c r="AV140" s="83"/>
      <c r="AW140" s="83"/>
      <c r="AX140" s="83"/>
      <c r="AY140" s="86"/>
      <c r="AZ140" s="85"/>
      <c r="BA140" s="83"/>
      <c r="BB140" s="86"/>
      <c r="BC140" s="76"/>
      <c r="BD140" s="83"/>
      <c r="BE140" s="83"/>
      <c r="BF140" s="83"/>
      <c r="BG140" s="80"/>
      <c r="BH140" s="87"/>
      <c r="BI140" s="88"/>
      <c r="BJ140" s="93"/>
      <c r="BK140" s="83"/>
      <c r="BL140" s="91"/>
      <c r="BM140" s="92"/>
      <c r="BN140" s="93"/>
      <c r="BO140" s="86"/>
    </row>
    <row r="141" spans="2:67" ht="42.95" customHeight="1">
      <c r="C141" s="55">
        <f t="shared" si="21"/>
        <v>134</v>
      </c>
      <c r="D141" s="167"/>
      <c r="E141" s="83"/>
      <c r="F141" s="83"/>
      <c r="G141" s="142"/>
      <c r="H141" s="60"/>
      <c r="I141" s="142"/>
      <c r="J141" s="143"/>
      <c r="K141" s="310"/>
      <c r="L141" s="145"/>
      <c r="M141" s="311"/>
      <c r="N141" s="310"/>
      <c r="O141" s="310"/>
      <c r="P141" s="88"/>
      <c r="Q141" s="83"/>
      <c r="R141" s="83"/>
      <c r="S141" s="93"/>
      <c r="T141" s="83"/>
      <c r="U141" s="167"/>
      <c r="V141" s="93"/>
      <c r="W141" s="312"/>
      <c r="X141" s="312"/>
      <c r="Y141" s="88"/>
      <c r="Z141" s="93"/>
      <c r="AA141" s="149" t="str">
        <f t="shared" si="19"/>
        <v/>
      </c>
      <c r="AB141" s="76"/>
      <c r="AC141" s="83"/>
      <c r="AD141" s="80"/>
      <c r="AE141" s="85"/>
      <c r="AF141" s="83"/>
      <c r="AG141" s="83"/>
      <c r="AH141" s="83"/>
      <c r="AI141" s="80"/>
      <c r="AJ141" s="76"/>
      <c r="AK141" s="83"/>
      <c r="AL141" s="86"/>
      <c r="AM141" s="76"/>
      <c r="AN141" s="83"/>
      <c r="AO141" s="83"/>
      <c r="AP141" s="83"/>
      <c r="AQ141" s="80"/>
      <c r="AR141" s="85"/>
      <c r="AS141" s="83"/>
      <c r="AT141" s="86"/>
      <c r="AU141" s="85"/>
      <c r="AV141" s="83"/>
      <c r="AW141" s="83"/>
      <c r="AX141" s="83"/>
      <c r="AY141" s="86"/>
      <c r="AZ141" s="85"/>
      <c r="BA141" s="83"/>
      <c r="BB141" s="86"/>
      <c r="BC141" s="76"/>
      <c r="BD141" s="83"/>
      <c r="BE141" s="83"/>
      <c r="BF141" s="83"/>
      <c r="BG141" s="80"/>
      <c r="BH141" s="87"/>
      <c r="BI141" s="88"/>
      <c r="BJ141" s="93"/>
      <c r="BK141" s="83"/>
      <c r="BL141" s="91"/>
      <c r="BM141" s="92"/>
      <c r="BN141" s="93"/>
      <c r="BO141" s="86"/>
    </row>
    <row r="142" spans="2:67" ht="42.95" customHeight="1">
      <c r="C142" s="55">
        <f t="shared" si="21"/>
        <v>135</v>
      </c>
      <c r="D142" s="167"/>
      <c r="E142" s="83"/>
      <c r="F142" s="83"/>
      <c r="G142" s="142"/>
      <c r="H142" s="60"/>
      <c r="I142" s="142"/>
      <c r="J142" s="143"/>
      <c r="K142" s="310"/>
      <c r="L142" s="145"/>
      <c r="M142" s="311"/>
      <c r="N142" s="310"/>
      <c r="O142" s="310"/>
      <c r="P142" s="88"/>
      <c r="Q142" s="83"/>
      <c r="R142" s="83"/>
      <c r="S142" s="93"/>
      <c r="T142" s="83"/>
      <c r="U142" s="167"/>
      <c r="V142" s="93"/>
      <c r="W142" s="312"/>
      <c r="X142" s="312"/>
      <c r="Y142" s="88"/>
      <c r="Z142" s="93"/>
      <c r="AA142" s="149" t="str">
        <f t="shared" si="19"/>
        <v/>
      </c>
      <c r="AB142" s="76"/>
      <c r="AC142" s="83"/>
      <c r="AD142" s="80"/>
      <c r="AE142" s="85"/>
      <c r="AF142" s="83"/>
      <c r="AG142" s="83"/>
      <c r="AH142" s="83"/>
      <c r="AI142" s="80"/>
      <c r="AJ142" s="76"/>
      <c r="AK142" s="83"/>
      <c r="AL142" s="86"/>
      <c r="AM142" s="76"/>
      <c r="AN142" s="83"/>
      <c r="AO142" s="83"/>
      <c r="AP142" s="83"/>
      <c r="AQ142" s="80"/>
      <c r="AR142" s="85"/>
      <c r="AS142" s="83"/>
      <c r="AT142" s="86"/>
      <c r="AU142" s="85"/>
      <c r="AV142" s="83"/>
      <c r="AW142" s="83"/>
      <c r="AX142" s="83"/>
      <c r="AY142" s="86"/>
      <c r="AZ142" s="85"/>
      <c r="BA142" s="83"/>
      <c r="BB142" s="86"/>
      <c r="BC142" s="76"/>
      <c r="BD142" s="83"/>
      <c r="BE142" s="83"/>
      <c r="BF142" s="83"/>
      <c r="BG142" s="80"/>
      <c r="BH142" s="87"/>
      <c r="BI142" s="88"/>
      <c r="BJ142" s="93"/>
      <c r="BK142" s="83"/>
      <c r="BL142" s="91"/>
      <c r="BM142" s="92"/>
      <c r="BN142" s="93"/>
      <c r="BO142" s="86"/>
    </row>
    <row r="143" spans="2:67" ht="42.95" customHeight="1">
      <c r="C143" s="55">
        <f t="shared" si="21"/>
        <v>136</v>
      </c>
      <c r="D143" s="167"/>
      <c r="E143" s="83"/>
      <c r="F143" s="83"/>
      <c r="G143" s="142"/>
      <c r="H143" s="60"/>
      <c r="I143" s="142"/>
      <c r="J143" s="143"/>
      <c r="K143" s="310"/>
      <c r="L143" s="145"/>
      <c r="M143" s="311"/>
      <c r="N143" s="310"/>
      <c r="O143" s="310"/>
      <c r="P143" s="88"/>
      <c r="Q143" s="83"/>
      <c r="R143" s="83"/>
      <c r="S143" s="93"/>
      <c r="T143" s="83"/>
      <c r="U143" s="167"/>
      <c r="V143" s="93"/>
      <c r="W143" s="312"/>
      <c r="X143" s="312"/>
      <c r="Y143" s="88"/>
      <c r="Z143" s="93"/>
      <c r="AA143" s="149" t="str">
        <f t="shared" si="19"/>
        <v/>
      </c>
      <c r="AB143" s="76"/>
      <c r="AC143" s="83"/>
      <c r="AD143" s="80"/>
      <c r="AE143" s="85"/>
      <c r="AF143" s="83"/>
      <c r="AG143" s="83"/>
      <c r="AH143" s="83"/>
      <c r="AI143" s="80"/>
      <c r="AJ143" s="76"/>
      <c r="AK143" s="83"/>
      <c r="AL143" s="86"/>
      <c r="AM143" s="76"/>
      <c r="AN143" s="83"/>
      <c r="AO143" s="83"/>
      <c r="AP143" s="83"/>
      <c r="AQ143" s="80"/>
      <c r="AR143" s="85"/>
      <c r="AS143" s="83"/>
      <c r="AT143" s="86"/>
      <c r="AU143" s="85"/>
      <c r="AV143" s="83"/>
      <c r="AW143" s="83"/>
      <c r="AX143" s="83"/>
      <c r="AY143" s="86"/>
      <c r="AZ143" s="85"/>
      <c r="BA143" s="83"/>
      <c r="BB143" s="86"/>
      <c r="BC143" s="76"/>
      <c r="BD143" s="83"/>
      <c r="BE143" s="83"/>
      <c r="BF143" s="83"/>
      <c r="BG143" s="80"/>
      <c r="BH143" s="87"/>
      <c r="BI143" s="88"/>
      <c r="BJ143" s="93"/>
      <c r="BK143" s="83"/>
      <c r="BL143" s="91"/>
      <c r="BM143" s="92"/>
      <c r="BN143" s="93"/>
      <c r="BO143" s="86"/>
    </row>
    <row r="144" spans="2:67" ht="42.95" customHeight="1">
      <c r="C144" s="55">
        <f t="shared" si="21"/>
        <v>137</v>
      </c>
      <c r="D144" s="167"/>
      <c r="E144" s="83"/>
      <c r="F144" s="83"/>
      <c r="G144" s="142"/>
      <c r="H144" s="60"/>
      <c r="I144" s="142"/>
      <c r="J144" s="143"/>
      <c r="K144" s="310"/>
      <c r="L144" s="145"/>
      <c r="M144" s="311"/>
      <c r="N144" s="310"/>
      <c r="O144" s="310"/>
      <c r="P144" s="88"/>
      <c r="Q144" s="83"/>
      <c r="R144" s="83"/>
      <c r="S144" s="93"/>
      <c r="T144" s="83"/>
      <c r="U144" s="167"/>
      <c r="V144" s="93"/>
      <c r="W144" s="312"/>
      <c r="X144" s="312"/>
      <c r="Y144" s="88"/>
      <c r="Z144" s="93"/>
      <c r="AA144" s="149" t="str">
        <f t="shared" si="19"/>
        <v/>
      </c>
      <c r="AB144" s="76"/>
      <c r="AC144" s="83"/>
      <c r="AD144" s="80"/>
      <c r="AE144" s="85"/>
      <c r="AF144" s="83"/>
      <c r="AG144" s="83"/>
      <c r="AH144" s="83"/>
      <c r="AI144" s="80"/>
      <c r="AJ144" s="76"/>
      <c r="AK144" s="83"/>
      <c r="AL144" s="86"/>
      <c r="AM144" s="76"/>
      <c r="AN144" s="83"/>
      <c r="AO144" s="83"/>
      <c r="AP144" s="83"/>
      <c r="AQ144" s="80"/>
      <c r="AR144" s="85"/>
      <c r="AS144" s="83"/>
      <c r="AT144" s="86"/>
      <c r="AU144" s="85"/>
      <c r="AV144" s="83"/>
      <c r="AW144" s="83"/>
      <c r="AX144" s="83"/>
      <c r="AY144" s="86"/>
      <c r="AZ144" s="85"/>
      <c r="BA144" s="83"/>
      <c r="BB144" s="86"/>
      <c r="BC144" s="76"/>
      <c r="BD144" s="83"/>
      <c r="BE144" s="83"/>
      <c r="BF144" s="83"/>
      <c r="BG144" s="80"/>
      <c r="BH144" s="87"/>
      <c r="BI144" s="88"/>
      <c r="BJ144" s="93"/>
      <c r="BK144" s="83"/>
      <c r="BL144" s="91"/>
      <c r="BM144" s="92"/>
      <c r="BN144" s="93"/>
      <c r="BO144" s="86"/>
    </row>
    <row r="145" spans="3:67" ht="42.95" customHeight="1">
      <c r="C145" s="55">
        <f t="shared" si="21"/>
        <v>138</v>
      </c>
      <c r="D145" s="167"/>
      <c r="E145" s="83"/>
      <c r="F145" s="83"/>
      <c r="G145" s="142"/>
      <c r="H145" s="60"/>
      <c r="I145" s="142"/>
      <c r="J145" s="143"/>
      <c r="K145" s="310"/>
      <c r="L145" s="145"/>
      <c r="M145" s="311"/>
      <c r="N145" s="310"/>
      <c r="O145" s="310"/>
      <c r="P145" s="88"/>
      <c r="Q145" s="83"/>
      <c r="R145" s="83"/>
      <c r="S145" s="93"/>
      <c r="T145" s="83"/>
      <c r="U145" s="167"/>
      <c r="V145" s="93"/>
      <c r="W145" s="312"/>
      <c r="X145" s="312"/>
      <c r="Y145" s="88"/>
      <c r="Z145" s="93"/>
      <c r="AA145" s="149" t="str">
        <f t="shared" si="19"/>
        <v/>
      </c>
      <c r="AB145" s="76"/>
      <c r="AC145" s="83"/>
      <c r="AD145" s="80"/>
      <c r="AE145" s="85"/>
      <c r="AF145" s="83"/>
      <c r="AG145" s="83"/>
      <c r="AH145" s="83"/>
      <c r="AI145" s="80"/>
      <c r="AJ145" s="76"/>
      <c r="AK145" s="83"/>
      <c r="AL145" s="86"/>
      <c r="AM145" s="76"/>
      <c r="AN145" s="83"/>
      <c r="AO145" s="83"/>
      <c r="AP145" s="83"/>
      <c r="AQ145" s="80"/>
      <c r="AR145" s="85"/>
      <c r="AS145" s="83"/>
      <c r="AT145" s="86"/>
      <c r="AU145" s="85"/>
      <c r="AV145" s="83"/>
      <c r="AW145" s="83"/>
      <c r="AX145" s="83"/>
      <c r="AY145" s="86"/>
      <c r="AZ145" s="85"/>
      <c r="BA145" s="83"/>
      <c r="BB145" s="86"/>
      <c r="BC145" s="76"/>
      <c r="BD145" s="83"/>
      <c r="BE145" s="83"/>
      <c r="BF145" s="83"/>
      <c r="BG145" s="80"/>
      <c r="BH145" s="87"/>
      <c r="BI145" s="88"/>
      <c r="BJ145" s="93"/>
      <c r="BK145" s="83"/>
      <c r="BL145" s="91"/>
      <c r="BM145" s="92"/>
      <c r="BN145" s="93"/>
      <c r="BO145" s="86"/>
    </row>
    <row r="146" spans="3:67" ht="42.95" customHeight="1">
      <c r="C146" s="55">
        <f t="shared" si="21"/>
        <v>139</v>
      </c>
      <c r="D146" s="167"/>
      <c r="E146" s="83"/>
      <c r="F146" s="83"/>
      <c r="G146" s="142"/>
      <c r="H146" s="60"/>
      <c r="I146" s="142"/>
      <c r="J146" s="143"/>
      <c r="K146" s="310"/>
      <c r="L146" s="145"/>
      <c r="M146" s="311"/>
      <c r="N146" s="310"/>
      <c r="O146" s="310"/>
      <c r="P146" s="88"/>
      <c r="Q146" s="83"/>
      <c r="R146" s="83"/>
      <c r="S146" s="93"/>
      <c r="T146" s="83"/>
      <c r="U146" s="167"/>
      <c r="V146" s="93"/>
      <c r="W146" s="312"/>
      <c r="X146" s="312"/>
      <c r="Y146" s="88"/>
      <c r="Z146" s="93"/>
      <c r="AA146" s="149" t="str">
        <f t="shared" si="19"/>
        <v/>
      </c>
      <c r="AB146" s="76"/>
      <c r="AC146" s="83"/>
      <c r="AD146" s="80"/>
      <c r="AE146" s="85"/>
      <c r="AF146" s="83"/>
      <c r="AG146" s="83"/>
      <c r="AH146" s="83"/>
      <c r="AI146" s="80"/>
      <c r="AJ146" s="76"/>
      <c r="AK146" s="83"/>
      <c r="AL146" s="86"/>
      <c r="AM146" s="76"/>
      <c r="AN146" s="83"/>
      <c r="AO146" s="83"/>
      <c r="AP146" s="83"/>
      <c r="AQ146" s="80"/>
      <c r="AR146" s="85"/>
      <c r="AS146" s="83"/>
      <c r="AT146" s="86"/>
      <c r="AU146" s="85"/>
      <c r="AV146" s="83"/>
      <c r="AW146" s="83"/>
      <c r="AX146" s="83"/>
      <c r="AY146" s="86"/>
      <c r="AZ146" s="85"/>
      <c r="BA146" s="83"/>
      <c r="BB146" s="86"/>
      <c r="BC146" s="76"/>
      <c r="BD146" s="83"/>
      <c r="BE146" s="83"/>
      <c r="BF146" s="83"/>
      <c r="BG146" s="80"/>
      <c r="BH146" s="87"/>
      <c r="BI146" s="88"/>
      <c r="BJ146" s="93"/>
      <c r="BK146" s="83"/>
      <c r="BL146" s="91"/>
      <c r="BM146" s="92"/>
      <c r="BN146" s="93"/>
      <c r="BO146" s="86"/>
    </row>
    <row r="147" spans="3:67" ht="42.95" customHeight="1">
      <c r="C147" s="55">
        <f t="shared" si="21"/>
        <v>140</v>
      </c>
      <c r="D147" s="167"/>
      <c r="E147" s="83"/>
      <c r="F147" s="83"/>
      <c r="G147" s="142"/>
      <c r="H147" s="60"/>
      <c r="I147" s="142"/>
      <c r="J147" s="143"/>
      <c r="K147" s="310"/>
      <c r="L147" s="145"/>
      <c r="M147" s="311"/>
      <c r="N147" s="310"/>
      <c r="O147" s="310"/>
      <c r="P147" s="88"/>
      <c r="Q147" s="83"/>
      <c r="R147" s="83"/>
      <c r="S147" s="93"/>
      <c r="T147" s="83"/>
      <c r="U147" s="167"/>
      <c r="V147" s="93"/>
      <c r="W147" s="312"/>
      <c r="X147" s="312"/>
      <c r="Y147" s="88"/>
      <c r="Z147" s="93"/>
      <c r="AA147" s="149" t="str">
        <f t="shared" si="19"/>
        <v/>
      </c>
      <c r="AB147" s="76"/>
      <c r="AC147" s="83"/>
      <c r="AD147" s="80"/>
      <c r="AE147" s="85"/>
      <c r="AF147" s="83"/>
      <c r="AG147" s="83"/>
      <c r="AH147" s="83"/>
      <c r="AI147" s="80"/>
      <c r="AJ147" s="76"/>
      <c r="AK147" s="83"/>
      <c r="AL147" s="86"/>
      <c r="AM147" s="76"/>
      <c r="AN147" s="83"/>
      <c r="AO147" s="83"/>
      <c r="AP147" s="83"/>
      <c r="AQ147" s="80"/>
      <c r="AR147" s="85"/>
      <c r="AS147" s="83"/>
      <c r="AT147" s="86"/>
      <c r="AU147" s="85"/>
      <c r="AV147" s="83"/>
      <c r="AW147" s="83"/>
      <c r="AX147" s="83"/>
      <c r="AY147" s="86"/>
      <c r="AZ147" s="85"/>
      <c r="BA147" s="83"/>
      <c r="BB147" s="86"/>
      <c r="BC147" s="76"/>
      <c r="BD147" s="83"/>
      <c r="BE147" s="83"/>
      <c r="BF147" s="83"/>
      <c r="BG147" s="80"/>
      <c r="BH147" s="87"/>
      <c r="BI147" s="88"/>
      <c r="BJ147" s="93"/>
      <c r="BK147" s="83"/>
      <c r="BL147" s="91"/>
      <c r="BM147" s="92"/>
      <c r="BN147" s="93"/>
      <c r="BO147" s="86"/>
    </row>
    <row r="148" spans="3:67" ht="42.95" customHeight="1">
      <c r="C148" s="55">
        <f t="shared" si="21"/>
        <v>141</v>
      </c>
      <c r="D148" s="167"/>
      <c r="E148" s="83"/>
      <c r="F148" s="83"/>
      <c r="G148" s="142"/>
      <c r="H148" s="60"/>
      <c r="I148" s="142"/>
      <c r="J148" s="143"/>
      <c r="K148" s="310"/>
      <c r="L148" s="145"/>
      <c r="M148" s="311"/>
      <c r="N148" s="310"/>
      <c r="O148" s="310"/>
      <c r="P148" s="88"/>
      <c r="Q148" s="83"/>
      <c r="R148" s="83"/>
      <c r="S148" s="93"/>
      <c r="T148" s="83"/>
      <c r="U148" s="167"/>
      <c r="V148" s="93"/>
      <c r="W148" s="312"/>
      <c r="X148" s="312"/>
      <c r="Y148" s="88"/>
      <c r="Z148" s="93"/>
      <c r="AA148" s="149" t="str">
        <f t="shared" si="19"/>
        <v/>
      </c>
      <c r="AB148" s="76"/>
      <c r="AC148" s="83"/>
      <c r="AD148" s="80"/>
      <c r="AE148" s="85"/>
      <c r="AF148" s="83"/>
      <c r="AG148" s="83"/>
      <c r="AH148" s="83"/>
      <c r="AI148" s="80"/>
      <c r="AJ148" s="76"/>
      <c r="AK148" s="83"/>
      <c r="AL148" s="86"/>
      <c r="AM148" s="76"/>
      <c r="AN148" s="83"/>
      <c r="AO148" s="83"/>
      <c r="AP148" s="83"/>
      <c r="AQ148" s="80"/>
      <c r="AR148" s="85"/>
      <c r="AS148" s="83"/>
      <c r="AT148" s="86"/>
      <c r="AU148" s="85"/>
      <c r="AV148" s="83"/>
      <c r="AW148" s="83"/>
      <c r="AX148" s="83"/>
      <c r="AY148" s="86"/>
      <c r="AZ148" s="85"/>
      <c r="BA148" s="83"/>
      <c r="BB148" s="86"/>
      <c r="BC148" s="76"/>
      <c r="BD148" s="83"/>
      <c r="BE148" s="83"/>
      <c r="BF148" s="83"/>
      <c r="BG148" s="80"/>
      <c r="BH148" s="87"/>
      <c r="BI148" s="88"/>
      <c r="BJ148" s="93"/>
      <c r="BK148" s="83"/>
      <c r="BL148" s="91"/>
      <c r="BM148" s="92"/>
      <c r="BN148" s="93"/>
      <c r="BO148" s="86"/>
    </row>
    <row r="149" spans="3:67" ht="42.95" customHeight="1">
      <c r="C149" s="55">
        <f t="shared" si="21"/>
        <v>142</v>
      </c>
      <c r="D149" s="167"/>
      <c r="E149" s="83"/>
      <c r="F149" s="83"/>
      <c r="G149" s="142"/>
      <c r="H149" s="60"/>
      <c r="I149" s="142"/>
      <c r="J149" s="143"/>
      <c r="K149" s="310"/>
      <c r="L149" s="145"/>
      <c r="M149" s="311"/>
      <c r="N149" s="310"/>
      <c r="O149" s="310"/>
      <c r="P149" s="88"/>
      <c r="Q149" s="83"/>
      <c r="R149" s="83"/>
      <c r="S149" s="93"/>
      <c r="T149" s="83"/>
      <c r="U149" s="167"/>
      <c r="V149" s="93"/>
      <c r="W149" s="312"/>
      <c r="X149" s="312"/>
      <c r="Y149" s="88"/>
      <c r="Z149" s="93"/>
      <c r="AA149" s="149" t="str">
        <f t="shared" si="19"/>
        <v/>
      </c>
      <c r="AB149" s="76"/>
      <c r="AC149" s="83"/>
      <c r="AD149" s="80"/>
      <c r="AE149" s="85"/>
      <c r="AF149" s="83"/>
      <c r="AG149" s="83"/>
      <c r="AH149" s="83"/>
      <c r="AI149" s="80"/>
      <c r="AJ149" s="76"/>
      <c r="AK149" s="83"/>
      <c r="AL149" s="86"/>
      <c r="AM149" s="76"/>
      <c r="AN149" s="83"/>
      <c r="AO149" s="83"/>
      <c r="AP149" s="83"/>
      <c r="AQ149" s="80"/>
      <c r="AR149" s="85"/>
      <c r="AS149" s="83"/>
      <c r="AT149" s="86"/>
      <c r="AU149" s="85"/>
      <c r="AV149" s="83"/>
      <c r="AW149" s="83"/>
      <c r="AX149" s="83"/>
      <c r="AY149" s="86"/>
      <c r="AZ149" s="85"/>
      <c r="BA149" s="83"/>
      <c r="BB149" s="86"/>
      <c r="BC149" s="76"/>
      <c r="BD149" s="83"/>
      <c r="BE149" s="83"/>
      <c r="BF149" s="83"/>
      <c r="BG149" s="80"/>
      <c r="BH149" s="87"/>
      <c r="BI149" s="88"/>
      <c r="BJ149" s="93"/>
      <c r="BK149" s="83"/>
      <c r="BL149" s="91"/>
      <c r="BM149" s="92"/>
      <c r="BN149" s="93"/>
      <c r="BO149" s="86"/>
    </row>
    <row r="150" spans="3:67" ht="42.95" customHeight="1">
      <c r="C150" s="55">
        <f t="shared" si="21"/>
        <v>143</v>
      </c>
      <c r="D150" s="167"/>
      <c r="E150" s="83"/>
      <c r="F150" s="83"/>
      <c r="G150" s="142"/>
      <c r="H150" s="60"/>
      <c r="I150" s="142"/>
      <c r="J150" s="143"/>
      <c r="K150" s="310"/>
      <c r="L150" s="145"/>
      <c r="M150" s="311"/>
      <c r="N150" s="310"/>
      <c r="O150" s="310"/>
      <c r="P150" s="88"/>
      <c r="Q150" s="83"/>
      <c r="R150" s="83"/>
      <c r="S150" s="93"/>
      <c r="T150" s="83"/>
      <c r="U150" s="167"/>
      <c r="V150" s="93"/>
      <c r="W150" s="312"/>
      <c r="X150" s="312"/>
      <c r="Y150" s="88"/>
      <c r="Z150" s="93"/>
      <c r="AA150" s="149" t="str">
        <f t="shared" si="19"/>
        <v/>
      </c>
      <c r="AB150" s="76"/>
      <c r="AC150" s="83"/>
      <c r="AD150" s="80"/>
      <c r="AE150" s="85"/>
      <c r="AF150" s="83"/>
      <c r="AG150" s="83"/>
      <c r="AH150" s="83"/>
      <c r="AI150" s="80"/>
      <c r="AJ150" s="76"/>
      <c r="AK150" s="83"/>
      <c r="AL150" s="86"/>
      <c r="AM150" s="76"/>
      <c r="AN150" s="83"/>
      <c r="AO150" s="83"/>
      <c r="AP150" s="83"/>
      <c r="AQ150" s="80"/>
      <c r="AR150" s="85"/>
      <c r="AS150" s="83"/>
      <c r="AT150" s="86"/>
      <c r="AU150" s="85"/>
      <c r="AV150" s="83"/>
      <c r="AW150" s="83"/>
      <c r="AX150" s="83"/>
      <c r="AY150" s="86"/>
      <c r="AZ150" s="85"/>
      <c r="BA150" s="83"/>
      <c r="BB150" s="86"/>
      <c r="BC150" s="76"/>
      <c r="BD150" s="83"/>
      <c r="BE150" s="83"/>
      <c r="BF150" s="83"/>
      <c r="BG150" s="80"/>
      <c r="BH150" s="87"/>
      <c r="BI150" s="88"/>
      <c r="BJ150" s="93"/>
      <c r="BK150" s="83"/>
      <c r="BL150" s="91"/>
      <c r="BM150" s="92"/>
      <c r="BN150" s="93"/>
      <c r="BO150" s="86"/>
    </row>
    <row r="151" spans="3:67" ht="42.95" customHeight="1">
      <c r="C151" s="55">
        <f t="shared" si="21"/>
        <v>144</v>
      </c>
      <c r="D151" s="167"/>
      <c r="E151" s="83"/>
      <c r="F151" s="83"/>
      <c r="G151" s="142"/>
      <c r="H151" s="60"/>
      <c r="I151" s="142"/>
      <c r="J151" s="143"/>
      <c r="K151" s="310"/>
      <c r="L151" s="145"/>
      <c r="M151" s="311"/>
      <c r="N151" s="310"/>
      <c r="O151" s="310"/>
      <c r="P151" s="88"/>
      <c r="Q151" s="83"/>
      <c r="R151" s="83"/>
      <c r="S151" s="93"/>
      <c r="T151" s="83"/>
      <c r="U151" s="167"/>
      <c r="V151" s="93"/>
      <c r="W151" s="312"/>
      <c r="X151" s="312"/>
      <c r="Y151" s="88"/>
      <c r="Z151" s="93"/>
      <c r="AA151" s="149" t="str">
        <f t="shared" si="19"/>
        <v/>
      </c>
      <c r="AB151" s="76"/>
      <c r="AC151" s="83"/>
      <c r="AD151" s="80"/>
      <c r="AE151" s="85"/>
      <c r="AF151" s="83"/>
      <c r="AG151" s="83"/>
      <c r="AH151" s="83"/>
      <c r="AI151" s="80"/>
      <c r="AJ151" s="76"/>
      <c r="AK151" s="83"/>
      <c r="AL151" s="86"/>
      <c r="AM151" s="76"/>
      <c r="AN151" s="83"/>
      <c r="AO151" s="83"/>
      <c r="AP151" s="83"/>
      <c r="AQ151" s="80"/>
      <c r="AR151" s="85"/>
      <c r="AS151" s="83"/>
      <c r="AT151" s="86"/>
      <c r="AU151" s="85"/>
      <c r="AV151" s="83"/>
      <c r="AW151" s="83"/>
      <c r="AX151" s="83"/>
      <c r="AY151" s="86"/>
      <c r="AZ151" s="85"/>
      <c r="BA151" s="83"/>
      <c r="BB151" s="86"/>
      <c r="BC151" s="76"/>
      <c r="BD151" s="83"/>
      <c r="BE151" s="83"/>
      <c r="BF151" s="83"/>
      <c r="BG151" s="80"/>
      <c r="BH151" s="87"/>
      <c r="BI151" s="88"/>
      <c r="BJ151" s="93"/>
      <c r="BK151" s="83"/>
      <c r="BL151" s="91"/>
      <c r="BM151" s="92"/>
      <c r="BN151" s="93"/>
      <c r="BO151" s="86"/>
    </row>
    <row r="152" spans="3:67" ht="42.95" customHeight="1">
      <c r="C152" s="55">
        <f t="shared" si="21"/>
        <v>145</v>
      </c>
      <c r="D152" s="167"/>
      <c r="E152" s="83"/>
      <c r="F152" s="83"/>
      <c r="G152" s="142"/>
      <c r="H152" s="60"/>
      <c r="I152" s="142"/>
      <c r="J152" s="143"/>
      <c r="K152" s="310"/>
      <c r="L152" s="145"/>
      <c r="M152" s="311"/>
      <c r="N152" s="310"/>
      <c r="O152" s="310"/>
      <c r="P152" s="88"/>
      <c r="Q152" s="83"/>
      <c r="R152" s="83"/>
      <c r="S152" s="93"/>
      <c r="T152" s="83"/>
      <c r="U152" s="167"/>
      <c r="V152" s="93"/>
      <c r="W152" s="312"/>
      <c r="X152" s="312"/>
      <c r="Y152" s="88"/>
      <c r="Z152" s="93"/>
      <c r="AA152" s="149" t="str">
        <f t="shared" si="19"/>
        <v/>
      </c>
      <c r="AB152" s="76"/>
      <c r="AC152" s="83"/>
      <c r="AD152" s="80"/>
      <c r="AE152" s="85"/>
      <c r="AF152" s="83"/>
      <c r="AG152" s="83"/>
      <c r="AH152" s="83"/>
      <c r="AI152" s="80"/>
      <c r="AJ152" s="76"/>
      <c r="AK152" s="83"/>
      <c r="AL152" s="86"/>
      <c r="AM152" s="76"/>
      <c r="AN152" s="83"/>
      <c r="AO152" s="83"/>
      <c r="AP152" s="83"/>
      <c r="AQ152" s="80"/>
      <c r="AR152" s="85"/>
      <c r="AS152" s="83"/>
      <c r="AT152" s="86"/>
      <c r="AU152" s="85"/>
      <c r="AV152" s="83"/>
      <c r="AW152" s="83"/>
      <c r="AX152" s="83"/>
      <c r="AY152" s="86"/>
      <c r="AZ152" s="85"/>
      <c r="BA152" s="83"/>
      <c r="BB152" s="86"/>
      <c r="BC152" s="76"/>
      <c r="BD152" s="83"/>
      <c r="BE152" s="83"/>
      <c r="BF152" s="83"/>
      <c r="BG152" s="80"/>
      <c r="BH152" s="87"/>
      <c r="BI152" s="88"/>
      <c r="BJ152" s="93"/>
      <c r="BK152" s="83"/>
      <c r="BL152" s="91"/>
      <c r="BM152" s="92"/>
      <c r="BN152" s="93"/>
      <c r="BO152" s="86"/>
    </row>
    <row r="153" spans="3:67" ht="42.95" customHeight="1">
      <c r="C153" s="55">
        <f t="shared" si="21"/>
        <v>146</v>
      </c>
      <c r="D153" s="167"/>
      <c r="E153" s="83"/>
      <c r="F153" s="83"/>
      <c r="G153" s="142"/>
      <c r="H153" s="60"/>
      <c r="I153" s="142"/>
      <c r="J153" s="143"/>
      <c r="K153" s="310"/>
      <c r="L153" s="145"/>
      <c r="M153" s="311"/>
      <c r="N153" s="310"/>
      <c r="O153" s="310"/>
      <c r="P153" s="88"/>
      <c r="Q153" s="83"/>
      <c r="R153" s="83"/>
      <c r="S153" s="93"/>
      <c r="T153" s="83"/>
      <c r="U153" s="167"/>
      <c r="V153" s="93"/>
      <c r="W153" s="312"/>
      <c r="X153" s="312"/>
      <c r="Y153" s="88"/>
      <c r="Z153" s="93"/>
      <c r="AA153" s="149" t="str">
        <f t="shared" si="19"/>
        <v/>
      </c>
      <c r="AB153" s="76"/>
      <c r="AC153" s="83"/>
      <c r="AD153" s="80"/>
      <c r="AE153" s="85"/>
      <c r="AF153" s="83"/>
      <c r="AG153" s="83"/>
      <c r="AH153" s="83"/>
      <c r="AI153" s="80"/>
      <c r="AJ153" s="76"/>
      <c r="AK153" s="83"/>
      <c r="AL153" s="86"/>
      <c r="AM153" s="76"/>
      <c r="AN153" s="83"/>
      <c r="AO153" s="83"/>
      <c r="AP153" s="83"/>
      <c r="AQ153" s="80"/>
      <c r="AR153" s="85"/>
      <c r="AS153" s="83"/>
      <c r="AT153" s="86"/>
      <c r="AU153" s="85"/>
      <c r="AV153" s="83"/>
      <c r="AW153" s="83"/>
      <c r="AX153" s="83"/>
      <c r="AY153" s="86"/>
      <c r="AZ153" s="85"/>
      <c r="BA153" s="83"/>
      <c r="BB153" s="86"/>
      <c r="BC153" s="76"/>
      <c r="BD153" s="83"/>
      <c r="BE153" s="83"/>
      <c r="BF153" s="83"/>
      <c r="BG153" s="80"/>
      <c r="BH153" s="87"/>
      <c r="BI153" s="88"/>
      <c r="BJ153" s="93"/>
      <c r="BK153" s="83"/>
      <c r="BL153" s="91"/>
      <c r="BM153" s="92"/>
      <c r="BN153" s="93"/>
      <c r="BO153" s="86"/>
    </row>
    <row r="154" spans="3:67" ht="42.95" customHeight="1">
      <c r="C154" s="55">
        <f t="shared" si="21"/>
        <v>147</v>
      </c>
      <c r="D154" s="167"/>
      <c r="E154" s="83"/>
      <c r="F154" s="83"/>
      <c r="G154" s="142"/>
      <c r="H154" s="60"/>
      <c r="I154" s="142"/>
      <c r="J154" s="143"/>
      <c r="K154" s="310"/>
      <c r="L154" s="145"/>
      <c r="M154" s="311"/>
      <c r="N154" s="310"/>
      <c r="O154" s="310"/>
      <c r="P154" s="88"/>
      <c r="Q154" s="83"/>
      <c r="R154" s="83"/>
      <c r="S154" s="93"/>
      <c r="T154" s="83"/>
      <c r="U154" s="167"/>
      <c r="V154" s="93"/>
      <c r="W154" s="312"/>
      <c r="X154" s="312"/>
      <c r="Y154" s="88"/>
      <c r="Z154" s="93"/>
      <c r="AA154" s="149" t="str">
        <f t="shared" si="19"/>
        <v/>
      </c>
      <c r="AB154" s="76"/>
      <c r="AC154" s="83"/>
      <c r="AD154" s="80"/>
      <c r="AE154" s="85"/>
      <c r="AF154" s="83"/>
      <c r="AG154" s="83"/>
      <c r="AH154" s="83"/>
      <c r="AI154" s="80"/>
      <c r="AJ154" s="76"/>
      <c r="AK154" s="83"/>
      <c r="AL154" s="86"/>
      <c r="AM154" s="76"/>
      <c r="AN154" s="83"/>
      <c r="AO154" s="83"/>
      <c r="AP154" s="83"/>
      <c r="AQ154" s="80"/>
      <c r="AR154" s="85"/>
      <c r="AS154" s="83"/>
      <c r="AT154" s="86"/>
      <c r="AU154" s="85"/>
      <c r="AV154" s="83"/>
      <c r="AW154" s="83"/>
      <c r="AX154" s="83"/>
      <c r="AY154" s="86"/>
      <c r="AZ154" s="85"/>
      <c r="BA154" s="83"/>
      <c r="BB154" s="86"/>
      <c r="BC154" s="76"/>
      <c r="BD154" s="83"/>
      <c r="BE154" s="83"/>
      <c r="BF154" s="83"/>
      <c r="BG154" s="80"/>
      <c r="BH154" s="87"/>
      <c r="BI154" s="88"/>
      <c r="BJ154" s="93"/>
      <c r="BK154" s="83"/>
      <c r="BL154" s="91"/>
      <c r="BM154" s="92"/>
      <c r="BN154" s="93"/>
      <c r="BO154" s="86"/>
    </row>
    <row r="155" spans="3:67" ht="42.95" customHeight="1">
      <c r="C155" s="55">
        <f t="shared" si="21"/>
        <v>148</v>
      </c>
      <c r="D155" s="167"/>
      <c r="E155" s="83"/>
      <c r="F155" s="83"/>
      <c r="G155" s="142"/>
      <c r="H155" s="60"/>
      <c r="I155" s="142"/>
      <c r="J155" s="143"/>
      <c r="K155" s="310"/>
      <c r="L155" s="145"/>
      <c r="M155" s="311"/>
      <c r="N155" s="310"/>
      <c r="O155" s="310"/>
      <c r="P155" s="88"/>
      <c r="Q155" s="83"/>
      <c r="R155" s="83"/>
      <c r="S155" s="93"/>
      <c r="T155" s="83"/>
      <c r="U155" s="167"/>
      <c r="V155" s="93"/>
      <c r="W155" s="312"/>
      <c r="X155" s="312"/>
      <c r="Y155" s="88"/>
      <c r="Z155" s="93"/>
      <c r="AA155" s="149" t="str">
        <f t="shared" si="19"/>
        <v/>
      </c>
      <c r="AB155" s="76"/>
      <c r="AC155" s="83"/>
      <c r="AD155" s="80"/>
      <c r="AE155" s="85"/>
      <c r="AF155" s="83"/>
      <c r="AG155" s="83"/>
      <c r="AH155" s="83"/>
      <c r="AI155" s="80"/>
      <c r="AJ155" s="76"/>
      <c r="AK155" s="83"/>
      <c r="AL155" s="86"/>
      <c r="AM155" s="76"/>
      <c r="AN155" s="83"/>
      <c r="AO155" s="83"/>
      <c r="AP155" s="83"/>
      <c r="AQ155" s="80"/>
      <c r="AR155" s="85"/>
      <c r="AS155" s="83"/>
      <c r="AT155" s="86"/>
      <c r="AU155" s="85"/>
      <c r="AV155" s="83"/>
      <c r="AW155" s="83"/>
      <c r="AX155" s="83"/>
      <c r="AY155" s="86"/>
      <c r="AZ155" s="85"/>
      <c r="BA155" s="83"/>
      <c r="BB155" s="86"/>
      <c r="BC155" s="76"/>
      <c r="BD155" s="83"/>
      <c r="BE155" s="83"/>
      <c r="BF155" s="83"/>
      <c r="BG155" s="80"/>
      <c r="BH155" s="87"/>
      <c r="BI155" s="88"/>
      <c r="BJ155" s="93"/>
      <c r="BK155" s="83"/>
      <c r="BL155" s="91"/>
      <c r="BM155" s="92"/>
      <c r="BN155" s="93"/>
      <c r="BO155" s="86"/>
    </row>
    <row r="156" spans="3:67" ht="42.95" customHeight="1">
      <c r="C156" s="55">
        <f t="shared" si="21"/>
        <v>149</v>
      </c>
      <c r="D156" s="167"/>
      <c r="E156" s="83"/>
      <c r="F156" s="83"/>
      <c r="G156" s="142"/>
      <c r="H156" s="60"/>
      <c r="I156" s="142"/>
      <c r="J156" s="143"/>
      <c r="K156" s="310"/>
      <c r="L156" s="145"/>
      <c r="M156" s="311"/>
      <c r="N156" s="310"/>
      <c r="O156" s="310"/>
      <c r="P156" s="88"/>
      <c r="Q156" s="83"/>
      <c r="R156" s="83"/>
      <c r="S156" s="93"/>
      <c r="T156" s="83"/>
      <c r="U156" s="167"/>
      <c r="V156" s="93"/>
      <c r="W156" s="312"/>
      <c r="X156" s="312"/>
      <c r="Y156" s="88"/>
      <c r="Z156" s="93"/>
      <c r="AA156" s="149" t="str">
        <f t="shared" si="19"/>
        <v/>
      </c>
      <c r="AB156" s="76"/>
      <c r="AC156" s="83"/>
      <c r="AD156" s="80"/>
      <c r="AE156" s="85"/>
      <c r="AF156" s="83"/>
      <c r="AG156" s="83"/>
      <c r="AH156" s="83"/>
      <c r="AI156" s="80"/>
      <c r="AJ156" s="76"/>
      <c r="AK156" s="83"/>
      <c r="AL156" s="86"/>
      <c r="AM156" s="76"/>
      <c r="AN156" s="83"/>
      <c r="AO156" s="83"/>
      <c r="AP156" s="83"/>
      <c r="AQ156" s="80"/>
      <c r="AR156" s="85"/>
      <c r="AS156" s="83"/>
      <c r="AT156" s="86"/>
      <c r="AU156" s="85"/>
      <c r="AV156" s="83"/>
      <c r="AW156" s="83"/>
      <c r="AX156" s="83"/>
      <c r="AY156" s="86"/>
      <c r="AZ156" s="85"/>
      <c r="BA156" s="83"/>
      <c r="BB156" s="86"/>
      <c r="BC156" s="76"/>
      <c r="BD156" s="83"/>
      <c r="BE156" s="83"/>
      <c r="BF156" s="83"/>
      <c r="BG156" s="80"/>
      <c r="BH156" s="87"/>
      <c r="BI156" s="88"/>
      <c r="BJ156" s="93"/>
      <c r="BK156" s="83"/>
      <c r="BL156" s="91"/>
      <c r="BM156" s="92"/>
      <c r="BN156" s="93"/>
      <c r="BO156" s="86"/>
    </row>
    <row r="157" spans="3:67" ht="38.25" customHeight="1">
      <c r="C157" s="55">
        <f t="shared" si="21"/>
        <v>150</v>
      </c>
      <c r="D157" s="167"/>
      <c r="E157" s="83"/>
      <c r="F157" s="83"/>
      <c r="G157" s="142"/>
      <c r="H157" s="60"/>
      <c r="I157" s="142"/>
      <c r="J157" s="143"/>
      <c r="K157" s="310"/>
      <c r="L157" s="145"/>
      <c r="M157" s="311"/>
      <c r="N157" s="310"/>
      <c r="O157" s="310"/>
      <c r="P157" s="88"/>
      <c r="Q157" s="83"/>
      <c r="R157" s="83"/>
      <c r="S157" s="93"/>
      <c r="T157" s="83"/>
      <c r="U157" s="167"/>
      <c r="V157" s="93"/>
      <c r="W157" s="312"/>
      <c r="X157" s="312"/>
      <c r="Y157" s="88"/>
      <c r="Z157" s="93"/>
      <c r="AA157" s="149" t="str">
        <f t="shared" si="19"/>
        <v/>
      </c>
      <c r="AB157" s="76"/>
      <c r="AC157" s="83"/>
      <c r="AD157" s="80"/>
      <c r="AE157" s="85"/>
      <c r="AF157" s="83"/>
      <c r="AG157" s="83"/>
      <c r="AH157" s="83"/>
      <c r="AI157" s="80"/>
      <c r="AJ157" s="76"/>
      <c r="AK157" s="83"/>
      <c r="AL157" s="86"/>
      <c r="AM157" s="76"/>
      <c r="AN157" s="83"/>
      <c r="AO157" s="83"/>
      <c r="AP157" s="83"/>
      <c r="AQ157" s="80"/>
      <c r="AR157" s="85"/>
      <c r="AS157" s="83"/>
      <c r="AT157" s="86"/>
      <c r="AU157" s="85"/>
      <c r="AV157" s="83"/>
      <c r="AW157" s="83"/>
      <c r="AX157" s="83"/>
      <c r="AY157" s="86"/>
      <c r="AZ157" s="85"/>
      <c r="BA157" s="83"/>
      <c r="BB157" s="86"/>
      <c r="BC157" s="76"/>
      <c r="BD157" s="83"/>
      <c r="BE157" s="83"/>
      <c r="BF157" s="83"/>
      <c r="BG157" s="80"/>
      <c r="BH157" s="87"/>
      <c r="BI157" s="88"/>
      <c r="BJ157" s="93"/>
      <c r="BK157" s="83"/>
      <c r="BL157" s="91"/>
      <c r="BM157" s="92"/>
      <c r="BN157" s="93"/>
      <c r="BO157" s="86"/>
    </row>
    <row r="158" spans="3:67" ht="38.25" customHeight="1">
      <c r="C158" s="55">
        <f t="shared" si="21"/>
        <v>151</v>
      </c>
      <c r="D158" s="167"/>
      <c r="E158" s="83"/>
      <c r="F158" s="83"/>
      <c r="G158" s="142"/>
      <c r="H158" s="60"/>
      <c r="I158" s="142"/>
      <c r="J158" s="143"/>
      <c r="K158" s="310"/>
      <c r="L158" s="145"/>
      <c r="M158" s="311"/>
      <c r="N158" s="310"/>
      <c r="O158" s="310"/>
      <c r="P158" s="88"/>
      <c r="Q158" s="83"/>
      <c r="R158" s="83"/>
      <c r="S158" s="93"/>
      <c r="T158" s="83"/>
      <c r="U158" s="167"/>
      <c r="V158" s="93"/>
      <c r="W158" s="312"/>
      <c r="X158" s="312"/>
      <c r="Y158" s="88"/>
      <c r="Z158" s="93"/>
      <c r="AA158" s="149" t="str">
        <f t="shared" si="19"/>
        <v/>
      </c>
      <c r="AB158" s="76"/>
      <c r="AC158" s="83"/>
      <c r="AD158" s="80"/>
      <c r="AE158" s="85"/>
      <c r="AF158" s="83"/>
      <c r="AG158" s="83"/>
      <c r="AH158" s="83"/>
      <c r="AI158" s="80"/>
      <c r="AJ158" s="76"/>
      <c r="AK158" s="83"/>
      <c r="AL158" s="86"/>
      <c r="AM158" s="76"/>
      <c r="AN158" s="83"/>
      <c r="AO158" s="83"/>
      <c r="AP158" s="83"/>
      <c r="AQ158" s="80"/>
      <c r="AR158" s="85"/>
      <c r="AS158" s="83"/>
      <c r="AT158" s="86"/>
      <c r="AU158" s="85"/>
      <c r="AV158" s="83"/>
      <c r="AW158" s="83"/>
      <c r="AX158" s="83"/>
      <c r="AY158" s="86"/>
      <c r="AZ158" s="85"/>
      <c r="BA158" s="83"/>
      <c r="BB158" s="86"/>
      <c r="BC158" s="76"/>
      <c r="BD158" s="83"/>
      <c r="BE158" s="83"/>
      <c r="BF158" s="83"/>
      <c r="BG158" s="80"/>
      <c r="BH158" s="87"/>
      <c r="BI158" s="88"/>
      <c r="BJ158" s="93"/>
      <c r="BK158" s="83"/>
      <c r="BL158" s="91"/>
      <c r="BM158" s="92"/>
      <c r="BN158" s="93"/>
      <c r="BO158" s="86"/>
    </row>
    <row r="159" spans="3:67" ht="38.25" customHeight="1">
      <c r="C159" s="55">
        <f t="shared" si="21"/>
        <v>152</v>
      </c>
      <c r="D159" s="167"/>
      <c r="E159" s="83"/>
      <c r="F159" s="83"/>
      <c r="G159" s="142"/>
      <c r="H159" s="60"/>
      <c r="I159" s="142"/>
      <c r="J159" s="143"/>
      <c r="K159" s="310"/>
      <c r="L159" s="145"/>
      <c r="M159" s="311"/>
      <c r="N159" s="310"/>
      <c r="O159" s="310"/>
      <c r="P159" s="88"/>
      <c r="Q159" s="83"/>
      <c r="R159" s="83"/>
      <c r="S159" s="93"/>
      <c r="T159" s="83"/>
      <c r="U159" s="167"/>
      <c r="V159" s="93"/>
      <c r="W159" s="312"/>
      <c r="X159" s="312"/>
      <c r="Y159" s="88"/>
      <c r="Z159" s="93"/>
      <c r="AA159" s="149" t="str">
        <f t="shared" si="19"/>
        <v/>
      </c>
      <c r="AB159" s="76"/>
      <c r="AC159" s="83"/>
      <c r="AD159" s="80"/>
      <c r="AE159" s="85"/>
      <c r="AF159" s="83"/>
      <c r="AG159" s="83"/>
      <c r="AH159" s="83"/>
      <c r="AI159" s="80"/>
      <c r="AJ159" s="76"/>
      <c r="AK159" s="83"/>
      <c r="AL159" s="86"/>
      <c r="AM159" s="76"/>
      <c r="AN159" s="83"/>
      <c r="AO159" s="83"/>
      <c r="AP159" s="83"/>
      <c r="AQ159" s="80"/>
      <c r="AR159" s="85"/>
      <c r="AS159" s="83"/>
      <c r="AT159" s="86"/>
      <c r="AU159" s="85"/>
      <c r="AV159" s="83"/>
      <c r="AW159" s="83"/>
      <c r="AX159" s="83"/>
      <c r="AY159" s="86"/>
      <c r="AZ159" s="85"/>
      <c r="BA159" s="83"/>
      <c r="BB159" s="86"/>
      <c r="BC159" s="76"/>
      <c r="BD159" s="83"/>
      <c r="BE159" s="83"/>
      <c r="BF159" s="83"/>
      <c r="BG159" s="80"/>
      <c r="BH159" s="87"/>
      <c r="BI159" s="88"/>
      <c r="BJ159" s="93"/>
      <c r="BK159" s="83"/>
      <c r="BL159" s="91"/>
      <c r="BM159" s="92"/>
      <c r="BN159" s="93"/>
      <c r="BO159" s="86"/>
    </row>
    <row r="160" spans="3:67" ht="38.25" customHeight="1">
      <c r="C160" s="55">
        <f t="shared" si="21"/>
        <v>153</v>
      </c>
      <c r="D160" s="167"/>
      <c r="E160" s="83"/>
      <c r="F160" s="83"/>
      <c r="G160" s="142"/>
      <c r="H160" s="60"/>
      <c r="I160" s="142"/>
      <c r="J160" s="143"/>
      <c r="K160" s="310"/>
      <c r="L160" s="145"/>
      <c r="M160" s="311"/>
      <c r="N160" s="310"/>
      <c r="O160" s="310"/>
      <c r="P160" s="88"/>
      <c r="Q160" s="83"/>
      <c r="R160" s="83"/>
      <c r="S160" s="93"/>
      <c r="T160" s="83"/>
      <c r="U160" s="167"/>
      <c r="V160" s="93"/>
      <c r="W160" s="312"/>
      <c r="X160" s="312"/>
      <c r="Y160" s="88"/>
      <c r="Z160" s="93"/>
      <c r="AA160" s="149" t="str">
        <f t="shared" si="19"/>
        <v/>
      </c>
      <c r="AB160" s="76"/>
      <c r="AC160" s="83"/>
      <c r="AD160" s="80"/>
      <c r="AE160" s="85"/>
      <c r="AF160" s="83"/>
      <c r="AG160" s="83"/>
      <c r="AH160" s="83"/>
      <c r="AI160" s="80"/>
      <c r="AJ160" s="76"/>
      <c r="AK160" s="83"/>
      <c r="AL160" s="86"/>
      <c r="AM160" s="76"/>
      <c r="AN160" s="83"/>
      <c r="AO160" s="83"/>
      <c r="AP160" s="83"/>
      <c r="AQ160" s="80"/>
      <c r="AR160" s="85"/>
      <c r="AS160" s="83"/>
      <c r="AT160" s="86"/>
      <c r="AU160" s="85"/>
      <c r="AV160" s="83"/>
      <c r="AW160" s="83"/>
      <c r="AX160" s="83"/>
      <c r="AY160" s="86"/>
      <c r="AZ160" s="85"/>
      <c r="BA160" s="83"/>
      <c r="BB160" s="86"/>
      <c r="BC160" s="76"/>
      <c r="BD160" s="83"/>
      <c r="BE160" s="83"/>
      <c r="BF160" s="83"/>
      <c r="BG160" s="80"/>
      <c r="BH160" s="87"/>
      <c r="BI160" s="88"/>
      <c r="BJ160" s="93"/>
      <c r="BK160" s="83"/>
      <c r="BL160" s="91"/>
      <c r="BM160" s="92"/>
      <c r="BN160" s="93"/>
      <c r="BO160" s="86"/>
    </row>
    <row r="161" spans="3:67" ht="38.25" customHeight="1">
      <c r="C161" s="55">
        <f t="shared" si="21"/>
        <v>154</v>
      </c>
      <c r="D161" s="167"/>
      <c r="E161" s="83"/>
      <c r="F161" s="83"/>
      <c r="G161" s="142"/>
      <c r="H161" s="60"/>
      <c r="I161" s="142"/>
      <c r="J161" s="143"/>
      <c r="K161" s="310"/>
      <c r="L161" s="145"/>
      <c r="M161" s="311"/>
      <c r="N161" s="310"/>
      <c r="O161" s="310"/>
      <c r="P161" s="88"/>
      <c r="Q161" s="83"/>
      <c r="R161" s="83"/>
      <c r="S161" s="93"/>
      <c r="T161" s="83"/>
      <c r="U161" s="167"/>
      <c r="V161" s="93"/>
      <c r="W161" s="312"/>
      <c r="X161" s="312"/>
      <c r="Y161" s="88"/>
      <c r="Z161" s="93"/>
      <c r="AA161" s="149" t="str">
        <f t="shared" si="19"/>
        <v/>
      </c>
      <c r="AB161" s="76"/>
      <c r="AC161" s="83"/>
      <c r="AD161" s="80"/>
      <c r="AE161" s="85"/>
      <c r="AF161" s="83"/>
      <c r="AG161" s="83"/>
      <c r="AH161" s="83"/>
      <c r="AI161" s="80"/>
      <c r="AJ161" s="76"/>
      <c r="AK161" s="83"/>
      <c r="AL161" s="86"/>
      <c r="AM161" s="76"/>
      <c r="AN161" s="83"/>
      <c r="AO161" s="83"/>
      <c r="AP161" s="83"/>
      <c r="AQ161" s="80"/>
      <c r="AR161" s="85"/>
      <c r="AS161" s="83"/>
      <c r="AT161" s="86"/>
      <c r="AU161" s="85"/>
      <c r="AV161" s="83"/>
      <c r="AW161" s="83"/>
      <c r="AX161" s="83"/>
      <c r="AY161" s="86"/>
      <c r="AZ161" s="85"/>
      <c r="BA161" s="83"/>
      <c r="BB161" s="86"/>
      <c r="BC161" s="76"/>
      <c r="BD161" s="83"/>
      <c r="BE161" s="83"/>
      <c r="BF161" s="83"/>
      <c r="BG161" s="80"/>
      <c r="BH161" s="87"/>
      <c r="BI161" s="88"/>
      <c r="BJ161" s="93"/>
      <c r="BK161" s="83"/>
      <c r="BL161" s="91"/>
      <c r="BM161" s="92"/>
      <c r="BN161" s="93"/>
      <c r="BO161" s="86"/>
    </row>
    <row r="162" spans="3:67" ht="38.25" customHeight="1">
      <c r="C162" s="55">
        <f t="shared" si="21"/>
        <v>155</v>
      </c>
      <c r="D162" s="167"/>
      <c r="E162" s="83"/>
      <c r="F162" s="83"/>
      <c r="G162" s="142"/>
      <c r="H162" s="60"/>
      <c r="I162" s="142"/>
      <c r="J162" s="143"/>
      <c r="K162" s="310"/>
      <c r="L162" s="145"/>
      <c r="M162" s="311"/>
      <c r="N162" s="310"/>
      <c r="O162" s="310"/>
      <c r="P162" s="88"/>
      <c r="Q162" s="83"/>
      <c r="R162" s="83"/>
      <c r="S162" s="93"/>
      <c r="T162" s="83"/>
      <c r="U162" s="167"/>
      <c r="V162" s="93"/>
      <c r="W162" s="312"/>
      <c r="X162" s="312"/>
      <c r="Y162" s="88"/>
      <c r="Z162" s="93"/>
      <c r="AA162" s="149" t="str">
        <f t="shared" si="19"/>
        <v/>
      </c>
      <c r="AB162" s="76"/>
      <c r="AC162" s="83"/>
      <c r="AD162" s="80"/>
      <c r="AE162" s="85"/>
      <c r="AF162" s="83"/>
      <c r="AG162" s="83"/>
      <c r="AH162" s="83"/>
      <c r="AI162" s="80"/>
      <c r="AJ162" s="76"/>
      <c r="AK162" s="83"/>
      <c r="AL162" s="86"/>
      <c r="AM162" s="76"/>
      <c r="AN162" s="83"/>
      <c r="AO162" s="83"/>
      <c r="AP162" s="83"/>
      <c r="AQ162" s="80"/>
      <c r="AR162" s="85"/>
      <c r="AS162" s="83"/>
      <c r="AT162" s="86"/>
      <c r="AU162" s="85"/>
      <c r="AV162" s="83"/>
      <c r="AW162" s="83"/>
      <c r="AX162" s="83"/>
      <c r="AY162" s="86"/>
      <c r="AZ162" s="85"/>
      <c r="BA162" s="83"/>
      <c r="BB162" s="86"/>
      <c r="BC162" s="76"/>
      <c r="BD162" s="83"/>
      <c r="BE162" s="83"/>
      <c r="BF162" s="83"/>
      <c r="BG162" s="80"/>
      <c r="BH162" s="87"/>
      <c r="BI162" s="88"/>
      <c r="BJ162" s="93"/>
      <c r="BK162" s="83"/>
      <c r="BL162" s="91"/>
      <c r="BM162" s="92"/>
      <c r="BN162" s="93"/>
      <c r="BO162" s="86"/>
    </row>
    <row r="163" spans="3:67" ht="38.25" customHeight="1">
      <c r="C163" s="55">
        <f t="shared" si="21"/>
        <v>156</v>
      </c>
      <c r="D163" s="167"/>
      <c r="E163" s="83"/>
      <c r="F163" s="83"/>
      <c r="G163" s="142"/>
      <c r="H163" s="60"/>
      <c r="I163" s="142"/>
      <c r="J163" s="143"/>
      <c r="K163" s="310"/>
      <c r="L163" s="145"/>
      <c r="M163" s="311"/>
      <c r="N163" s="310"/>
      <c r="O163" s="310"/>
      <c r="P163" s="88"/>
      <c r="Q163" s="83"/>
      <c r="R163" s="83"/>
      <c r="S163" s="93"/>
      <c r="T163" s="83"/>
      <c r="U163" s="167"/>
      <c r="V163" s="93"/>
      <c r="W163" s="312"/>
      <c r="X163" s="312"/>
      <c r="Y163" s="88"/>
      <c r="Z163" s="93"/>
      <c r="AA163" s="149" t="str">
        <f t="shared" si="19"/>
        <v/>
      </c>
      <c r="AB163" s="76"/>
      <c r="AC163" s="83"/>
      <c r="AD163" s="80"/>
      <c r="AE163" s="85"/>
      <c r="AF163" s="83"/>
      <c r="AG163" s="83"/>
      <c r="AH163" s="83"/>
      <c r="AI163" s="80"/>
      <c r="AJ163" s="76"/>
      <c r="AK163" s="83"/>
      <c r="AL163" s="86"/>
      <c r="AM163" s="76"/>
      <c r="AN163" s="83"/>
      <c r="AO163" s="83"/>
      <c r="AP163" s="83"/>
      <c r="AQ163" s="80"/>
      <c r="AR163" s="85"/>
      <c r="AS163" s="83"/>
      <c r="AT163" s="86"/>
      <c r="AU163" s="85"/>
      <c r="AV163" s="83"/>
      <c r="AW163" s="83"/>
      <c r="AX163" s="83"/>
      <c r="AY163" s="86"/>
      <c r="AZ163" s="85"/>
      <c r="BA163" s="83"/>
      <c r="BB163" s="86"/>
      <c r="BC163" s="76"/>
      <c r="BD163" s="83"/>
      <c r="BE163" s="83"/>
      <c r="BF163" s="83"/>
      <c r="BG163" s="80"/>
      <c r="BH163" s="87"/>
      <c r="BI163" s="88"/>
      <c r="BJ163" s="93"/>
      <c r="BK163" s="83"/>
      <c r="BL163" s="91"/>
      <c r="BM163" s="92"/>
      <c r="BN163" s="93"/>
      <c r="BO163" s="86"/>
    </row>
    <row r="164" spans="3:67" ht="38.25" customHeight="1">
      <c r="C164" s="55">
        <f t="shared" si="21"/>
        <v>157</v>
      </c>
      <c r="D164" s="167"/>
      <c r="E164" s="83"/>
      <c r="F164" s="83"/>
      <c r="G164" s="142"/>
      <c r="H164" s="60"/>
      <c r="I164" s="142"/>
      <c r="J164" s="143"/>
      <c r="K164" s="310"/>
      <c r="L164" s="145"/>
      <c r="M164" s="311"/>
      <c r="N164" s="310"/>
      <c r="O164" s="310"/>
      <c r="P164" s="88"/>
      <c r="Q164" s="83"/>
      <c r="R164" s="83"/>
      <c r="S164" s="93"/>
      <c r="T164" s="83"/>
      <c r="U164" s="167"/>
      <c r="V164" s="93"/>
      <c r="W164" s="312"/>
      <c r="X164" s="312"/>
      <c r="Y164" s="88"/>
      <c r="Z164" s="93"/>
      <c r="AA164" s="149" t="str">
        <f t="shared" si="19"/>
        <v/>
      </c>
      <c r="AB164" s="76"/>
      <c r="AC164" s="83"/>
      <c r="AD164" s="80"/>
      <c r="AE164" s="85"/>
      <c r="AF164" s="83"/>
      <c r="AG164" s="83"/>
      <c r="AH164" s="83"/>
      <c r="AI164" s="80"/>
      <c r="AJ164" s="76"/>
      <c r="AK164" s="83"/>
      <c r="AL164" s="86"/>
      <c r="AM164" s="76"/>
      <c r="AN164" s="83"/>
      <c r="AO164" s="83"/>
      <c r="AP164" s="83"/>
      <c r="AQ164" s="80"/>
      <c r="AR164" s="85"/>
      <c r="AS164" s="83"/>
      <c r="AT164" s="86"/>
      <c r="AU164" s="85"/>
      <c r="AV164" s="83"/>
      <c r="AW164" s="83"/>
      <c r="AX164" s="83"/>
      <c r="AY164" s="86"/>
      <c r="AZ164" s="85"/>
      <c r="BA164" s="83"/>
      <c r="BB164" s="86"/>
      <c r="BC164" s="76"/>
      <c r="BD164" s="83"/>
      <c r="BE164" s="83"/>
      <c r="BF164" s="83"/>
      <c r="BG164" s="80"/>
      <c r="BH164" s="87"/>
      <c r="BI164" s="88"/>
      <c r="BJ164" s="93"/>
      <c r="BK164" s="83"/>
      <c r="BL164" s="91"/>
      <c r="BM164" s="92"/>
      <c r="BN164" s="93"/>
      <c r="BO164" s="86"/>
    </row>
    <row r="165" spans="3:67" ht="38.25" customHeight="1">
      <c r="C165" s="55">
        <f t="shared" si="21"/>
        <v>158</v>
      </c>
      <c r="D165" s="167"/>
      <c r="E165" s="83"/>
      <c r="F165" s="83"/>
      <c r="G165" s="142"/>
      <c r="H165" s="60"/>
      <c r="I165" s="142"/>
      <c r="J165" s="143"/>
      <c r="K165" s="310"/>
      <c r="L165" s="145"/>
      <c r="M165" s="311"/>
      <c r="N165" s="310"/>
      <c r="O165" s="310"/>
      <c r="P165" s="88"/>
      <c r="Q165" s="83"/>
      <c r="R165" s="83"/>
      <c r="S165" s="93"/>
      <c r="T165" s="83"/>
      <c r="U165" s="167"/>
      <c r="V165" s="93"/>
      <c r="W165" s="312"/>
      <c r="X165" s="312"/>
      <c r="Y165" s="88"/>
      <c r="Z165" s="93"/>
      <c r="AA165" s="149" t="str">
        <f t="shared" si="19"/>
        <v/>
      </c>
      <c r="AB165" s="76"/>
      <c r="AC165" s="83"/>
      <c r="AD165" s="80"/>
      <c r="AE165" s="85"/>
      <c r="AF165" s="83"/>
      <c r="AG165" s="83"/>
      <c r="AH165" s="83"/>
      <c r="AI165" s="80"/>
      <c r="AJ165" s="76"/>
      <c r="AK165" s="83"/>
      <c r="AL165" s="86"/>
      <c r="AM165" s="76"/>
      <c r="AN165" s="83"/>
      <c r="AO165" s="83"/>
      <c r="AP165" s="83"/>
      <c r="AQ165" s="80"/>
      <c r="AR165" s="85"/>
      <c r="AS165" s="83"/>
      <c r="AT165" s="86"/>
      <c r="AU165" s="85"/>
      <c r="AV165" s="83"/>
      <c r="AW165" s="83"/>
      <c r="AX165" s="83"/>
      <c r="AY165" s="86"/>
      <c r="AZ165" s="85"/>
      <c r="BA165" s="83"/>
      <c r="BB165" s="86"/>
      <c r="BC165" s="76"/>
      <c r="BD165" s="83"/>
      <c r="BE165" s="83"/>
      <c r="BF165" s="83"/>
      <c r="BG165" s="80"/>
      <c r="BH165" s="87"/>
      <c r="BI165" s="88"/>
      <c r="BJ165" s="93"/>
      <c r="BK165" s="83"/>
      <c r="BL165" s="91"/>
      <c r="BM165" s="92"/>
      <c r="BN165" s="93"/>
      <c r="BO165" s="86"/>
    </row>
    <row r="166" spans="3:67" ht="38.25" customHeight="1">
      <c r="C166" s="55">
        <f t="shared" si="21"/>
        <v>159</v>
      </c>
      <c r="D166" s="167"/>
      <c r="E166" s="83"/>
      <c r="F166" s="83"/>
      <c r="G166" s="142"/>
      <c r="H166" s="60"/>
      <c r="I166" s="142"/>
      <c r="J166" s="143"/>
      <c r="K166" s="310"/>
      <c r="L166" s="145"/>
      <c r="M166" s="311"/>
      <c r="N166" s="310"/>
      <c r="O166" s="310"/>
      <c r="P166" s="88"/>
      <c r="Q166" s="83"/>
      <c r="R166" s="83"/>
      <c r="S166" s="93"/>
      <c r="T166" s="83"/>
      <c r="U166" s="167"/>
      <c r="V166" s="93"/>
      <c r="W166" s="312"/>
      <c r="X166" s="312"/>
      <c r="Y166" s="88"/>
      <c r="Z166" s="93"/>
      <c r="AA166" s="149" t="str">
        <f t="shared" si="19"/>
        <v/>
      </c>
      <c r="AB166" s="76"/>
      <c r="AC166" s="83"/>
      <c r="AD166" s="80"/>
      <c r="AE166" s="85"/>
      <c r="AF166" s="83"/>
      <c r="AG166" s="83"/>
      <c r="AH166" s="83"/>
      <c r="AI166" s="80"/>
      <c r="AJ166" s="76"/>
      <c r="AK166" s="83"/>
      <c r="AL166" s="86"/>
      <c r="AM166" s="76"/>
      <c r="AN166" s="83"/>
      <c r="AO166" s="83"/>
      <c r="AP166" s="83"/>
      <c r="AQ166" s="80"/>
      <c r="AR166" s="85"/>
      <c r="AS166" s="83"/>
      <c r="AT166" s="86"/>
      <c r="AU166" s="85"/>
      <c r="AV166" s="83"/>
      <c r="AW166" s="83"/>
      <c r="AX166" s="83"/>
      <c r="AY166" s="86"/>
      <c r="AZ166" s="85"/>
      <c r="BA166" s="83"/>
      <c r="BB166" s="86"/>
      <c r="BC166" s="76"/>
      <c r="BD166" s="83"/>
      <c r="BE166" s="83"/>
      <c r="BF166" s="83"/>
      <c r="BG166" s="80"/>
      <c r="BH166" s="87"/>
      <c r="BI166" s="88"/>
      <c r="BJ166" s="93"/>
      <c r="BK166" s="83"/>
      <c r="BL166" s="91"/>
      <c r="BM166" s="92"/>
      <c r="BN166" s="93"/>
      <c r="BO166" s="86"/>
    </row>
    <row r="167" spans="3:67" ht="38.25" customHeight="1">
      <c r="C167" s="55">
        <f t="shared" si="21"/>
        <v>160</v>
      </c>
      <c r="D167" s="167"/>
      <c r="E167" s="83"/>
      <c r="F167" s="83"/>
      <c r="G167" s="142"/>
      <c r="H167" s="60"/>
      <c r="I167" s="142"/>
      <c r="J167" s="143"/>
      <c r="K167" s="310"/>
      <c r="L167" s="145"/>
      <c r="M167" s="311"/>
      <c r="N167" s="310"/>
      <c r="O167" s="310"/>
      <c r="P167" s="88"/>
      <c r="Q167" s="83"/>
      <c r="R167" s="83"/>
      <c r="S167" s="93"/>
      <c r="T167" s="83"/>
      <c r="U167" s="167"/>
      <c r="V167" s="93"/>
      <c r="W167" s="312"/>
      <c r="X167" s="312"/>
      <c r="Y167" s="88"/>
      <c r="Z167" s="93"/>
      <c r="AA167" s="149" t="str">
        <f t="shared" si="19"/>
        <v/>
      </c>
      <c r="AB167" s="76"/>
      <c r="AC167" s="83"/>
      <c r="AD167" s="80"/>
      <c r="AE167" s="85"/>
      <c r="AF167" s="83"/>
      <c r="AG167" s="83"/>
      <c r="AH167" s="83"/>
      <c r="AI167" s="80"/>
      <c r="AJ167" s="76"/>
      <c r="AK167" s="83"/>
      <c r="AL167" s="86"/>
      <c r="AM167" s="76"/>
      <c r="AN167" s="83"/>
      <c r="AO167" s="83"/>
      <c r="AP167" s="83"/>
      <c r="AQ167" s="80"/>
      <c r="AR167" s="85"/>
      <c r="AS167" s="83"/>
      <c r="AT167" s="86"/>
      <c r="AU167" s="85"/>
      <c r="AV167" s="83"/>
      <c r="AW167" s="83"/>
      <c r="AX167" s="83"/>
      <c r="AY167" s="86"/>
      <c r="AZ167" s="85"/>
      <c r="BA167" s="83"/>
      <c r="BB167" s="86"/>
      <c r="BC167" s="76"/>
      <c r="BD167" s="83"/>
      <c r="BE167" s="83"/>
      <c r="BF167" s="83"/>
      <c r="BG167" s="80"/>
      <c r="BH167" s="87"/>
      <c r="BI167" s="88"/>
      <c r="BJ167" s="93"/>
      <c r="BK167" s="83"/>
      <c r="BL167" s="91"/>
      <c r="BM167" s="92"/>
      <c r="BN167" s="93"/>
      <c r="BO167" s="86"/>
    </row>
    <row r="168" spans="3:67" ht="38.25" customHeight="1">
      <c r="C168" s="55">
        <f t="shared" si="21"/>
        <v>161</v>
      </c>
      <c r="D168" s="167"/>
      <c r="E168" s="83"/>
      <c r="F168" s="83"/>
      <c r="G168" s="142"/>
      <c r="H168" s="60"/>
      <c r="I168" s="142"/>
      <c r="J168" s="143"/>
      <c r="K168" s="310"/>
      <c r="L168" s="145"/>
      <c r="M168" s="311"/>
      <c r="N168" s="310"/>
      <c r="O168" s="310"/>
      <c r="P168" s="88"/>
      <c r="Q168" s="83"/>
      <c r="R168" s="83"/>
      <c r="S168" s="93"/>
      <c r="T168" s="83"/>
      <c r="U168" s="167"/>
      <c r="V168" s="93"/>
      <c r="W168" s="312"/>
      <c r="X168" s="312"/>
      <c r="Y168" s="88"/>
      <c r="Z168" s="93"/>
      <c r="AA168" s="149" t="str">
        <f t="shared" si="19"/>
        <v/>
      </c>
      <c r="AB168" s="76"/>
      <c r="AC168" s="83"/>
      <c r="AD168" s="80"/>
      <c r="AE168" s="85"/>
      <c r="AF168" s="83"/>
      <c r="AG168" s="83"/>
      <c r="AH168" s="83"/>
      <c r="AI168" s="80"/>
      <c r="AJ168" s="76"/>
      <c r="AK168" s="83"/>
      <c r="AL168" s="86"/>
      <c r="AM168" s="76"/>
      <c r="AN168" s="83"/>
      <c r="AO168" s="83"/>
      <c r="AP168" s="83"/>
      <c r="AQ168" s="80"/>
      <c r="AR168" s="85"/>
      <c r="AS168" s="83"/>
      <c r="AT168" s="86"/>
      <c r="AU168" s="85"/>
      <c r="AV168" s="83"/>
      <c r="AW168" s="83"/>
      <c r="AX168" s="83"/>
      <c r="AY168" s="86"/>
      <c r="AZ168" s="85"/>
      <c r="BA168" s="83"/>
      <c r="BB168" s="86"/>
      <c r="BC168" s="76"/>
      <c r="BD168" s="83"/>
      <c r="BE168" s="83"/>
      <c r="BF168" s="83"/>
      <c r="BG168" s="80"/>
      <c r="BH168" s="87"/>
      <c r="BI168" s="88"/>
      <c r="BJ168" s="93"/>
      <c r="BK168" s="83"/>
      <c r="BL168" s="91"/>
      <c r="BM168" s="92"/>
      <c r="BN168" s="93"/>
      <c r="BO168" s="86"/>
    </row>
    <row r="169" spans="3:67" ht="38.25" customHeight="1">
      <c r="C169" s="55">
        <f t="shared" si="21"/>
        <v>162</v>
      </c>
      <c r="D169" s="167"/>
      <c r="E169" s="83"/>
      <c r="F169" s="83"/>
      <c r="G169" s="142"/>
      <c r="H169" s="60"/>
      <c r="I169" s="142"/>
      <c r="J169" s="143"/>
      <c r="K169" s="310"/>
      <c r="L169" s="145"/>
      <c r="M169" s="311"/>
      <c r="N169" s="310"/>
      <c r="O169" s="310"/>
      <c r="P169" s="88"/>
      <c r="Q169" s="83"/>
      <c r="R169" s="83"/>
      <c r="S169" s="93"/>
      <c r="T169" s="83"/>
      <c r="U169" s="167"/>
      <c r="V169" s="93"/>
      <c r="W169" s="312"/>
      <c r="X169" s="312"/>
      <c r="Y169" s="88"/>
      <c r="Z169" s="93"/>
      <c r="AA169" s="149" t="str">
        <f t="shared" si="19"/>
        <v/>
      </c>
      <c r="AB169" s="76"/>
      <c r="AC169" s="83"/>
      <c r="AD169" s="80"/>
      <c r="AE169" s="85"/>
      <c r="AF169" s="83"/>
      <c r="AG169" s="83"/>
      <c r="AH169" s="83"/>
      <c r="AI169" s="80"/>
      <c r="AJ169" s="76"/>
      <c r="AK169" s="83"/>
      <c r="AL169" s="86"/>
      <c r="AM169" s="76"/>
      <c r="AN169" s="83"/>
      <c r="AO169" s="83"/>
      <c r="AP169" s="83"/>
      <c r="AQ169" s="80"/>
      <c r="AR169" s="85"/>
      <c r="AS169" s="83"/>
      <c r="AT169" s="86"/>
      <c r="AU169" s="85"/>
      <c r="AV169" s="83"/>
      <c r="AW169" s="83"/>
      <c r="AX169" s="83"/>
      <c r="AY169" s="86"/>
      <c r="AZ169" s="85"/>
      <c r="BA169" s="83"/>
      <c r="BB169" s="86"/>
      <c r="BC169" s="76"/>
      <c r="BD169" s="83"/>
      <c r="BE169" s="83"/>
      <c r="BF169" s="83"/>
      <c r="BG169" s="80"/>
      <c r="BH169" s="87"/>
      <c r="BI169" s="88"/>
      <c r="BJ169" s="93"/>
      <c r="BK169" s="83"/>
      <c r="BL169" s="91"/>
      <c r="BM169" s="92"/>
      <c r="BN169" s="93"/>
      <c r="BO169" s="86"/>
    </row>
    <row r="170" spans="3:67" ht="38.25" customHeight="1">
      <c r="C170" s="55">
        <f t="shared" si="21"/>
        <v>163</v>
      </c>
      <c r="D170" s="167"/>
      <c r="E170" s="83"/>
      <c r="F170" s="83"/>
      <c r="G170" s="142"/>
      <c r="H170" s="60"/>
      <c r="I170" s="142"/>
      <c r="J170" s="143"/>
      <c r="K170" s="310"/>
      <c r="L170" s="145"/>
      <c r="M170" s="311"/>
      <c r="N170" s="310"/>
      <c r="O170" s="310"/>
      <c r="P170" s="88"/>
      <c r="Q170" s="83"/>
      <c r="R170" s="83"/>
      <c r="S170" s="93"/>
      <c r="T170" s="83"/>
      <c r="U170" s="167"/>
      <c r="V170" s="93"/>
      <c r="W170" s="312"/>
      <c r="X170" s="312"/>
      <c r="Y170" s="88"/>
      <c r="Z170" s="93"/>
      <c r="AA170" s="149" t="str">
        <f t="shared" si="19"/>
        <v/>
      </c>
      <c r="AB170" s="76"/>
      <c r="AC170" s="83"/>
      <c r="AD170" s="80"/>
      <c r="AE170" s="85"/>
      <c r="AF170" s="83"/>
      <c r="AG170" s="83"/>
      <c r="AH170" s="83"/>
      <c r="AI170" s="80"/>
      <c r="AJ170" s="76"/>
      <c r="AK170" s="83"/>
      <c r="AL170" s="86"/>
      <c r="AM170" s="76"/>
      <c r="AN170" s="83"/>
      <c r="AO170" s="83"/>
      <c r="AP170" s="83"/>
      <c r="AQ170" s="80"/>
      <c r="AR170" s="85"/>
      <c r="AS170" s="83"/>
      <c r="AT170" s="86"/>
      <c r="AU170" s="85"/>
      <c r="AV170" s="83"/>
      <c r="AW170" s="83"/>
      <c r="AX170" s="83"/>
      <c r="AY170" s="86"/>
      <c r="AZ170" s="85"/>
      <c r="BA170" s="83"/>
      <c r="BB170" s="86"/>
      <c r="BC170" s="76"/>
      <c r="BD170" s="83"/>
      <c r="BE170" s="83"/>
      <c r="BF170" s="83"/>
      <c r="BG170" s="80"/>
      <c r="BH170" s="87"/>
      <c r="BI170" s="88"/>
      <c r="BJ170" s="93"/>
      <c r="BK170" s="83"/>
      <c r="BL170" s="91"/>
      <c r="BM170" s="92"/>
      <c r="BN170" s="93"/>
      <c r="BO170" s="86"/>
    </row>
    <row r="171" spans="3:67" ht="38.25" customHeight="1">
      <c r="C171" s="55">
        <f t="shared" si="21"/>
        <v>164</v>
      </c>
      <c r="D171" s="167"/>
      <c r="E171" s="83"/>
      <c r="F171" s="83"/>
      <c r="G171" s="142"/>
      <c r="H171" s="60"/>
      <c r="I171" s="142"/>
      <c r="J171" s="143"/>
      <c r="K171" s="310"/>
      <c r="L171" s="145"/>
      <c r="M171" s="311"/>
      <c r="N171" s="310"/>
      <c r="O171" s="310"/>
      <c r="P171" s="88"/>
      <c r="Q171" s="83"/>
      <c r="R171" s="83"/>
      <c r="S171" s="93"/>
      <c r="T171" s="83"/>
      <c r="U171" s="167"/>
      <c r="V171" s="93"/>
      <c r="W171" s="312"/>
      <c r="X171" s="312"/>
      <c r="Y171" s="88"/>
      <c r="Z171" s="93"/>
      <c r="AA171" s="149" t="str">
        <f t="shared" si="19"/>
        <v/>
      </c>
      <c r="AB171" s="76"/>
      <c r="AC171" s="83"/>
      <c r="AD171" s="80"/>
      <c r="AE171" s="85"/>
      <c r="AF171" s="83"/>
      <c r="AG171" s="83"/>
      <c r="AH171" s="83"/>
      <c r="AI171" s="80"/>
      <c r="AJ171" s="76"/>
      <c r="AK171" s="83"/>
      <c r="AL171" s="86"/>
      <c r="AM171" s="76"/>
      <c r="AN171" s="83"/>
      <c r="AO171" s="83"/>
      <c r="AP171" s="83"/>
      <c r="AQ171" s="80"/>
      <c r="AR171" s="85"/>
      <c r="AS171" s="83"/>
      <c r="AT171" s="86"/>
      <c r="AU171" s="85"/>
      <c r="AV171" s="83"/>
      <c r="AW171" s="83"/>
      <c r="AX171" s="83"/>
      <c r="AY171" s="86"/>
      <c r="AZ171" s="85"/>
      <c r="BA171" s="83"/>
      <c r="BB171" s="86"/>
      <c r="BC171" s="76"/>
      <c r="BD171" s="83"/>
      <c r="BE171" s="83"/>
      <c r="BF171" s="83"/>
      <c r="BG171" s="80"/>
      <c r="BH171" s="87"/>
      <c r="BI171" s="88"/>
      <c r="BJ171" s="93"/>
      <c r="BK171" s="83"/>
      <c r="BL171" s="91"/>
      <c r="BM171" s="92"/>
      <c r="BN171" s="93"/>
      <c r="BO171" s="86"/>
    </row>
    <row r="172" spans="3:67" ht="38.25" customHeight="1">
      <c r="C172" s="55">
        <f t="shared" si="21"/>
        <v>165</v>
      </c>
      <c r="D172" s="167"/>
      <c r="E172" s="83"/>
      <c r="F172" s="83"/>
      <c r="G172" s="142"/>
      <c r="H172" s="60"/>
      <c r="I172" s="142"/>
      <c r="J172" s="143"/>
      <c r="K172" s="310"/>
      <c r="L172" s="145"/>
      <c r="M172" s="311"/>
      <c r="N172" s="310"/>
      <c r="O172" s="310"/>
      <c r="P172" s="88"/>
      <c r="Q172" s="83"/>
      <c r="R172" s="83"/>
      <c r="S172" s="93"/>
      <c r="T172" s="83"/>
      <c r="U172" s="167"/>
      <c r="V172" s="93"/>
      <c r="W172" s="312"/>
      <c r="X172" s="312"/>
      <c r="Y172" s="88"/>
      <c r="Z172" s="93"/>
      <c r="AA172" s="149" t="str">
        <f t="shared" si="19"/>
        <v/>
      </c>
      <c r="AB172" s="76"/>
      <c r="AC172" s="83"/>
      <c r="AD172" s="80"/>
      <c r="AE172" s="85"/>
      <c r="AF172" s="83"/>
      <c r="AG172" s="83"/>
      <c r="AH172" s="83"/>
      <c r="AI172" s="80"/>
      <c r="AJ172" s="76"/>
      <c r="AK172" s="83"/>
      <c r="AL172" s="86"/>
      <c r="AM172" s="76"/>
      <c r="AN172" s="83"/>
      <c r="AO172" s="83"/>
      <c r="AP172" s="83"/>
      <c r="AQ172" s="80"/>
      <c r="AR172" s="85"/>
      <c r="AS172" s="83"/>
      <c r="AT172" s="86"/>
      <c r="AU172" s="85"/>
      <c r="AV172" s="83"/>
      <c r="AW172" s="83"/>
      <c r="AX172" s="83"/>
      <c r="AY172" s="86"/>
      <c r="AZ172" s="85"/>
      <c r="BA172" s="83"/>
      <c r="BB172" s="86"/>
      <c r="BC172" s="76"/>
      <c r="BD172" s="83"/>
      <c r="BE172" s="83"/>
      <c r="BF172" s="83"/>
      <c r="BG172" s="80"/>
      <c r="BH172" s="87"/>
      <c r="BI172" s="88"/>
      <c r="BJ172" s="93"/>
      <c r="BK172" s="83"/>
      <c r="BL172" s="91"/>
      <c r="BM172" s="92"/>
      <c r="BN172" s="93"/>
      <c r="BO172" s="86"/>
    </row>
    <row r="173" spans="3:67" ht="38.25" customHeight="1">
      <c r="C173" s="55">
        <f t="shared" si="21"/>
        <v>166</v>
      </c>
      <c r="D173" s="167"/>
      <c r="E173" s="83"/>
      <c r="F173" s="83"/>
      <c r="G173" s="142"/>
      <c r="H173" s="60"/>
      <c r="I173" s="142"/>
      <c r="J173" s="143"/>
      <c r="K173" s="310"/>
      <c r="L173" s="145"/>
      <c r="M173" s="311"/>
      <c r="N173" s="310"/>
      <c r="O173" s="310"/>
      <c r="P173" s="88"/>
      <c r="Q173" s="83"/>
      <c r="R173" s="83"/>
      <c r="S173" s="93"/>
      <c r="T173" s="83"/>
      <c r="U173" s="167"/>
      <c r="V173" s="93"/>
      <c r="W173" s="312"/>
      <c r="X173" s="312"/>
      <c r="Y173" s="88"/>
      <c r="Z173" s="93"/>
      <c r="AA173" s="149" t="str">
        <f t="shared" si="19"/>
        <v/>
      </c>
      <c r="AB173" s="76"/>
      <c r="AC173" s="83"/>
      <c r="AD173" s="80"/>
      <c r="AE173" s="85"/>
      <c r="AF173" s="83"/>
      <c r="AG173" s="83"/>
      <c r="AH173" s="83"/>
      <c r="AI173" s="80"/>
      <c r="AJ173" s="76"/>
      <c r="AK173" s="83"/>
      <c r="AL173" s="86"/>
      <c r="AM173" s="76"/>
      <c r="AN173" s="83"/>
      <c r="AO173" s="83"/>
      <c r="AP173" s="83"/>
      <c r="AQ173" s="80"/>
      <c r="AR173" s="85"/>
      <c r="AS173" s="83"/>
      <c r="AT173" s="86"/>
      <c r="AU173" s="85"/>
      <c r="AV173" s="83"/>
      <c r="AW173" s="83"/>
      <c r="AX173" s="83"/>
      <c r="AY173" s="86"/>
      <c r="AZ173" s="85"/>
      <c r="BA173" s="83"/>
      <c r="BB173" s="86"/>
      <c r="BC173" s="76"/>
      <c r="BD173" s="83"/>
      <c r="BE173" s="83"/>
      <c r="BF173" s="83"/>
      <c r="BG173" s="80"/>
      <c r="BH173" s="87"/>
      <c r="BI173" s="88"/>
      <c r="BJ173" s="93"/>
      <c r="BK173" s="83"/>
      <c r="BL173" s="91"/>
      <c r="BM173" s="92"/>
      <c r="BN173" s="93"/>
      <c r="BO173" s="86"/>
    </row>
    <row r="174" spans="3:67" ht="38.25" customHeight="1">
      <c r="C174" s="55">
        <f t="shared" si="21"/>
        <v>167</v>
      </c>
      <c r="D174" s="167"/>
      <c r="E174" s="83"/>
      <c r="F174" s="83"/>
      <c r="G174" s="142"/>
      <c r="H174" s="60"/>
      <c r="I174" s="142"/>
      <c r="J174" s="143"/>
      <c r="K174" s="310"/>
      <c r="L174" s="145"/>
      <c r="M174" s="311"/>
      <c r="N174" s="310"/>
      <c r="O174" s="310"/>
      <c r="P174" s="88"/>
      <c r="Q174" s="83"/>
      <c r="R174" s="83"/>
      <c r="S174" s="93"/>
      <c r="T174" s="83"/>
      <c r="U174" s="167"/>
      <c r="V174" s="93"/>
      <c r="W174" s="312"/>
      <c r="X174" s="312"/>
      <c r="Y174" s="88"/>
      <c r="Z174" s="93"/>
      <c r="AA174" s="149" t="str">
        <f t="shared" si="19"/>
        <v/>
      </c>
      <c r="AB174" s="76"/>
      <c r="AC174" s="83"/>
      <c r="AD174" s="80"/>
      <c r="AE174" s="85"/>
      <c r="AF174" s="83"/>
      <c r="AG174" s="83"/>
      <c r="AH174" s="83"/>
      <c r="AI174" s="80"/>
      <c r="AJ174" s="76"/>
      <c r="AK174" s="83"/>
      <c r="AL174" s="86"/>
      <c r="AM174" s="76"/>
      <c r="AN174" s="83"/>
      <c r="AO174" s="83"/>
      <c r="AP174" s="83"/>
      <c r="AQ174" s="80"/>
      <c r="AR174" s="85"/>
      <c r="AS174" s="83"/>
      <c r="AT174" s="86"/>
      <c r="AU174" s="85"/>
      <c r="AV174" s="83"/>
      <c r="AW174" s="83"/>
      <c r="AX174" s="83"/>
      <c r="AY174" s="86"/>
      <c r="AZ174" s="85"/>
      <c r="BA174" s="83"/>
      <c r="BB174" s="86"/>
      <c r="BC174" s="76"/>
      <c r="BD174" s="83"/>
      <c r="BE174" s="83"/>
      <c r="BF174" s="83"/>
      <c r="BG174" s="80"/>
      <c r="BH174" s="87"/>
      <c r="BI174" s="88"/>
      <c r="BJ174" s="93"/>
      <c r="BK174" s="83"/>
      <c r="BL174" s="91"/>
      <c r="BM174" s="92"/>
      <c r="BN174" s="93"/>
      <c r="BO174" s="86"/>
    </row>
    <row r="175" spans="3:67" ht="38.25" customHeight="1">
      <c r="C175" s="55">
        <f t="shared" si="21"/>
        <v>168</v>
      </c>
      <c r="D175" s="167"/>
      <c r="E175" s="83"/>
      <c r="F175" s="83"/>
      <c r="G175" s="142"/>
      <c r="H175" s="60"/>
      <c r="I175" s="142"/>
      <c r="J175" s="143"/>
      <c r="K175" s="310"/>
      <c r="L175" s="145"/>
      <c r="M175" s="311"/>
      <c r="N175" s="310"/>
      <c r="O175" s="310"/>
      <c r="P175" s="88"/>
      <c r="Q175" s="83"/>
      <c r="R175" s="83"/>
      <c r="S175" s="93"/>
      <c r="T175" s="83"/>
      <c r="U175" s="167"/>
      <c r="V175" s="93"/>
      <c r="W175" s="312"/>
      <c r="X175" s="312"/>
      <c r="Y175" s="88"/>
      <c r="Z175" s="93"/>
      <c r="AA175" s="149" t="str">
        <f t="shared" si="19"/>
        <v/>
      </c>
      <c r="AB175" s="76"/>
      <c r="AC175" s="83"/>
      <c r="AD175" s="80"/>
      <c r="AE175" s="85"/>
      <c r="AF175" s="83"/>
      <c r="AG175" s="83"/>
      <c r="AH175" s="83"/>
      <c r="AI175" s="80"/>
      <c r="AJ175" s="76"/>
      <c r="AK175" s="83"/>
      <c r="AL175" s="86"/>
      <c r="AM175" s="76"/>
      <c r="AN175" s="83"/>
      <c r="AO175" s="83"/>
      <c r="AP175" s="83"/>
      <c r="AQ175" s="80"/>
      <c r="AR175" s="85"/>
      <c r="AS175" s="83"/>
      <c r="AT175" s="86"/>
      <c r="AU175" s="85"/>
      <c r="AV175" s="83"/>
      <c r="AW175" s="83"/>
      <c r="AX175" s="83"/>
      <c r="AY175" s="86"/>
      <c r="AZ175" s="85"/>
      <c r="BA175" s="83"/>
      <c r="BB175" s="86"/>
      <c r="BC175" s="76"/>
      <c r="BD175" s="83"/>
      <c r="BE175" s="83"/>
      <c r="BF175" s="83"/>
      <c r="BG175" s="80"/>
      <c r="BH175" s="87"/>
      <c r="BI175" s="88"/>
      <c r="BJ175" s="93"/>
      <c r="BK175" s="83"/>
      <c r="BL175" s="91"/>
      <c r="BM175" s="92"/>
      <c r="BN175" s="93"/>
      <c r="BO175" s="86"/>
    </row>
    <row r="176" spans="3:67" ht="38.25" customHeight="1">
      <c r="C176" s="55">
        <f t="shared" si="21"/>
        <v>169</v>
      </c>
      <c r="D176" s="167"/>
      <c r="E176" s="83"/>
      <c r="F176" s="83"/>
      <c r="G176" s="142"/>
      <c r="H176" s="60"/>
      <c r="I176" s="142"/>
      <c r="J176" s="143"/>
      <c r="K176" s="310"/>
      <c r="L176" s="145"/>
      <c r="M176" s="311"/>
      <c r="N176" s="310"/>
      <c r="O176" s="310"/>
      <c r="P176" s="88"/>
      <c r="Q176" s="83"/>
      <c r="R176" s="83"/>
      <c r="S176" s="93"/>
      <c r="T176" s="83"/>
      <c r="U176" s="167"/>
      <c r="V176" s="93"/>
      <c r="W176" s="312"/>
      <c r="X176" s="312"/>
      <c r="Y176" s="88"/>
      <c r="Z176" s="93"/>
      <c r="AA176" s="149" t="str">
        <f t="shared" si="19"/>
        <v/>
      </c>
      <c r="AB176" s="76"/>
      <c r="AC176" s="83"/>
      <c r="AD176" s="80"/>
      <c r="AE176" s="85"/>
      <c r="AF176" s="83"/>
      <c r="AG176" s="83"/>
      <c r="AH176" s="83"/>
      <c r="AI176" s="80"/>
      <c r="AJ176" s="76"/>
      <c r="AK176" s="83"/>
      <c r="AL176" s="86"/>
      <c r="AM176" s="76"/>
      <c r="AN176" s="83"/>
      <c r="AO176" s="83"/>
      <c r="AP176" s="83"/>
      <c r="AQ176" s="80"/>
      <c r="AR176" s="85"/>
      <c r="AS176" s="83"/>
      <c r="AT176" s="86"/>
      <c r="AU176" s="85"/>
      <c r="AV176" s="83"/>
      <c r="AW176" s="83"/>
      <c r="AX176" s="83"/>
      <c r="AY176" s="86"/>
      <c r="AZ176" s="85"/>
      <c r="BA176" s="83"/>
      <c r="BB176" s="86"/>
      <c r="BC176" s="76"/>
      <c r="BD176" s="83"/>
      <c r="BE176" s="83"/>
      <c r="BF176" s="83"/>
      <c r="BG176" s="80"/>
      <c r="BH176" s="87"/>
      <c r="BI176" s="88"/>
      <c r="BJ176" s="93"/>
      <c r="BK176" s="83"/>
      <c r="BL176" s="91"/>
      <c r="BM176" s="92"/>
      <c r="BN176" s="93"/>
      <c r="BO176" s="86"/>
    </row>
    <row r="177" spans="3:67" ht="38.25" customHeight="1">
      <c r="C177" s="55">
        <f t="shared" si="21"/>
        <v>170</v>
      </c>
      <c r="D177" s="167"/>
      <c r="E177" s="83"/>
      <c r="F177" s="83"/>
      <c r="G177" s="142"/>
      <c r="H177" s="60"/>
      <c r="I177" s="142"/>
      <c r="J177" s="143"/>
      <c r="K177" s="310"/>
      <c r="L177" s="145"/>
      <c r="M177" s="311"/>
      <c r="N177" s="310"/>
      <c r="O177" s="310"/>
      <c r="P177" s="88"/>
      <c r="Q177" s="83"/>
      <c r="R177" s="83"/>
      <c r="S177" s="93"/>
      <c r="T177" s="83"/>
      <c r="U177" s="167"/>
      <c r="V177" s="93"/>
      <c r="W177" s="312"/>
      <c r="X177" s="312"/>
      <c r="Y177" s="88"/>
      <c r="Z177" s="93"/>
      <c r="AA177" s="149" t="str">
        <f t="shared" si="19"/>
        <v/>
      </c>
      <c r="AB177" s="76"/>
      <c r="AC177" s="83"/>
      <c r="AD177" s="80"/>
      <c r="AE177" s="85"/>
      <c r="AF177" s="83"/>
      <c r="AG177" s="83"/>
      <c r="AH177" s="83"/>
      <c r="AI177" s="80"/>
      <c r="AJ177" s="76"/>
      <c r="AK177" s="83"/>
      <c r="AL177" s="86"/>
      <c r="AM177" s="76"/>
      <c r="AN177" s="83"/>
      <c r="AO177" s="83"/>
      <c r="AP177" s="83"/>
      <c r="AQ177" s="80"/>
      <c r="AR177" s="85"/>
      <c r="AS177" s="83"/>
      <c r="AT177" s="86"/>
      <c r="AU177" s="85"/>
      <c r="AV177" s="83"/>
      <c r="AW177" s="83"/>
      <c r="AX177" s="83"/>
      <c r="AY177" s="86"/>
      <c r="AZ177" s="85"/>
      <c r="BA177" s="83"/>
      <c r="BB177" s="86"/>
      <c r="BC177" s="76"/>
      <c r="BD177" s="83"/>
      <c r="BE177" s="83"/>
      <c r="BF177" s="83"/>
      <c r="BG177" s="80"/>
      <c r="BH177" s="87"/>
      <c r="BI177" s="88"/>
      <c r="BJ177" s="93"/>
      <c r="BK177" s="83"/>
      <c r="BL177" s="91"/>
      <c r="BM177" s="92"/>
      <c r="BN177" s="93"/>
      <c r="BO177" s="86"/>
    </row>
    <row r="178" spans="3:67" ht="38.25" customHeight="1">
      <c r="C178" s="55">
        <f t="shared" si="21"/>
        <v>171</v>
      </c>
      <c r="D178" s="167"/>
      <c r="E178" s="83"/>
      <c r="F178" s="83"/>
      <c r="G178" s="142"/>
      <c r="H178" s="60"/>
      <c r="I178" s="142"/>
      <c r="J178" s="143"/>
      <c r="K178" s="310"/>
      <c r="L178" s="145"/>
      <c r="M178" s="311"/>
      <c r="N178" s="310"/>
      <c r="O178" s="310"/>
      <c r="P178" s="88"/>
      <c r="Q178" s="83"/>
      <c r="R178" s="83"/>
      <c r="S178" s="93"/>
      <c r="T178" s="83"/>
      <c r="U178" s="167"/>
      <c r="V178" s="93"/>
      <c r="W178" s="312"/>
      <c r="X178" s="312"/>
      <c r="Y178" s="88"/>
      <c r="Z178" s="93"/>
      <c r="AA178" s="149" t="str">
        <f t="shared" si="19"/>
        <v/>
      </c>
      <c r="AB178" s="76"/>
      <c r="AC178" s="83"/>
      <c r="AD178" s="80"/>
      <c r="AE178" s="85"/>
      <c r="AF178" s="83"/>
      <c r="AG178" s="83"/>
      <c r="AH178" s="83"/>
      <c r="AI178" s="80"/>
      <c r="AJ178" s="76"/>
      <c r="AK178" s="83"/>
      <c r="AL178" s="86"/>
      <c r="AM178" s="76"/>
      <c r="AN178" s="83"/>
      <c r="AO178" s="83"/>
      <c r="AP178" s="83"/>
      <c r="AQ178" s="80"/>
      <c r="AR178" s="85"/>
      <c r="AS178" s="83"/>
      <c r="AT178" s="86"/>
      <c r="AU178" s="85"/>
      <c r="AV178" s="83"/>
      <c r="AW178" s="83"/>
      <c r="AX178" s="83"/>
      <c r="AY178" s="86"/>
      <c r="AZ178" s="85"/>
      <c r="BA178" s="83"/>
      <c r="BB178" s="86"/>
      <c r="BC178" s="76"/>
      <c r="BD178" s="83"/>
      <c r="BE178" s="83"/>
      <c r="BF178" s="83"/>
      <c r="BG178" s="80"/>
      <c r="BH178" s="87"/>
      <c r="BI178" s="88"/>
      <c r="BJ178" s="93"/>
      <c r="BK178" s="83"/>
      <c r="BL178" s="91"/>
      <c r="BM178" s="92"/>
      <c r="BN178" s="93"/>
      <c r="BO178" s="86"/>
    </row>
    <row r="179" spans="3:67" ht="38.25" customHeight="1">
      <c r="C179" s="55">
        <f t="shared" si="21"/>
        <v>172</v>
      </c>
      <c r="D179" s="167"/>
      <c r="E179" s="83"/>
      <c r="F179" s="83"/>
      <c r="G179" s="142"/>
      <c r="H179" s="60"/>
      <c r="I179" s="142"/>
      <c r="J179" s="143"/>
      <c r="K179" s="310"/>
      <c r="L179" s="145"/>
      <c r="M179" s="311"/>
      <c r="N179" s="310"/>
      <c r="O179" s="310"/>
      <c r="P179" s="88"/>
      <c r="Q179" s="83"/>
      <c r="R179" s="83"/>
      <c r="S179" s="93"/>
      <c r="T179" s="83"/>
      <c r="U179" s="167"/>
      <c r="V179" s="93"/>
      <c r="W179" s="312"/>
      <c r="X179" s="312"/>
      <c r="Y179" s="88"/>
      <c r="Z179" s="93"/>
      <c r="AA179" s="149" t="str">
        <f t="shared" si="19"/>
        <v/>
      </c>
      <c r="AB179" s="76"/>
      <c r="AC179" s="83"/>
      <c r="AD179" s="80"/>
      <c r="AE179" s="85"/>
      <c r="AF179" s="83"/>
      <c r="AG179" s="83"/>
      <c r="AH179" s="83"/>
      <c r="AI179" s="80"/>
      <c r="AJ179" s="76"/>
      <c r="AK179" s="83"/>
      <c r="AL179" s="86"/>
      <c r="AM179" s="76"/>
      <c r="AN179" s="83"/>
      <c r="AO179" s="83"/>
      <c r="AP179" s="83"/>
      <c r="AQ179" s="80"/>
      <c r="AR179" s="85"/>
      <c r="AS179" s="83"/>
      <c r="AT179" s="86"/>
      <c r="AU179" s="85"/>
      <c r="AV179" s="83"/>
      <c r="AW179" s="83"/>
      <c r="AX179" s="83"/>
      <c r="AY179" s="86"/>
      <c r="AZ179" s="85"/>
      <c r="BA179" s="83"/>
      <c r="BB179" s="86"/>
      <c r="BC179" s="76"/>
      <c r="BD179" s="83"/>
      <c r="BE179" s="83"/>
      <c r="BF179" s="83"/>
      <c r="BG179" s="80"/>
      <c r="BH179" s="87"/>
      <c r="BI179" s="88"/>
      <c r="BJ179" s="93"/>
      <c r="BK179" s="83"/>
      <c r="BL179" s="91"/>
      <c r="BM179" s="92"/>
      <c r="BN179" s="93"/>
      <c r="BO179" s="86"/>
    </row>
    <row r="180" spans="3:67" ht="38.25" customHeight="1">
      <c r="C180" s="55">
        <f t="shared" si="21"/>
        <v>173</v>
      </c>
      <c r="D180" s="167"/>
      <c r="E180" s="83"/>
      <c r="F180" s="83"/>
      <c r="G180" s="142"/>
      <c r="H180" s="60"/>
      <c r="I180" s="142"/>
      <c r="J180" s="143"/>
      <c r="K180" s="310"/>
      <c r="L180" s="145"/>
      <c r="M180" s="311"/>
      <c r="N180" s="310"/>
      <c r="O180" s="310"/>
      <c r="P180" s="88"/>
      <c r="Q180" s="83"/>
      <c r="R180" s="83"/>
      <c r="S180" s="93"/>
      <c r="T180" s="83"/>
      <c r="U180" s="167"/>
      <c r="V180" s="93"/>
      <c r="W180" s="312"/>
      <c r="X180" s="312"/>
      <c r="Y180" s="88"/>
      <c r="Z180" s="93"/>
      <c r="AA180" s="149" t="str">
        <f t="shared" si="19"/>
        <v/>
      </c>
      <c r="AB180" s="76"/>
      <c r="AC180" s="83"/>
      <c r="AD180" s="80"/>
      <c r="AE180" s="85"/>
      <c r="AF180" s="83"/>
      <c r="AG180" s="83"/>
      <c r="AH180" s="83"/>
      <c r="AI180" s="80"/>
      <c r="AJ180" s="76"/>
      <c r="AK180" s="83"/>
      <c r="AL180" s="86"/>
      <c r="AM180" s="76"/>
      <c r="AN180" s="83"/>
      <c r="AO180" s="83"/>
      <c r="AP180" s="83"/>
      <c r="AQ180" s="80"/>
      <c r="AR180" s="85"/>
      <c r="AS180" s="83"/>
      <c r="AT180" s="86"/>
      <c r="AU180" s="85"/>
      <c r="AV180" s="83"/>
      <c r="AW180" s="83"/>
      <c r="AX180" s="83"/>
      <c r="AY180" s="86"/>
      <c r="AZ180" s="85"/>
      <c r="BA180" s="83"/>
      <c r="BB180" s="86"/>
      <c r="BC180" s="76"/>
      <c r="BD180" s="83"/>
      <c r="BE180" s="83"/>
      <c r="BF180" s="83"/>
      <c r="BG180" s="80"/>
      <c r="BH180" s="87"/>
      <c r="BI180" s="88"/>
      <c r="BJ180" s="93"/>
      <c r="BK180" s="83"/>
      <c r="BL180" s="91"/>
      <c r="BM180" s="92"/>
      <c r="BN180" s="93"/>
      <c r="BO180" s="86"/>
    </row>
    <row r="181" spans="3:67" ht="38.25" customHeight="1">
      <c r="C181" s="55">
        <f t="shared" si="21"/>
        <v>174</v>
      </c>
      <c r="D181" s="167"/>
      <c r="E181" s="83"/>
      <c r="F181" s="83"/>
      <c r="G181" s="142"/>
      <c r="H181" s="60"/>
      <c r="I181" s="142"/>
      <c r="J181" s="143"/>
      <c r="K181" s="310"/>
      <c r="L181" s="145"/>
      <c r="M181" s="311"/>
      <c r="N181" s="310"/>
      <c r="O181" s="310"/>
      <c r="P181" s="88"/>
      <c r="Q181" s="83"/>
      <c r="R181" s="83"/>
      <c r="S181" s="93"/>
      <c r="T181" s="83"/>
      <c r="U181" s="167"/>
      <c r="V181" s="93"/>
      <c r="W181" s="312"/>
      <c r="X181" s="312"/>
      <c r="Y181" s="88"/>
      <c r="Z181" s="93"/>
      <c r="AA181" s="149" t="str">
        <f t="shared" si="19"/>
        <v/>
      </c>
      <c r="AB181" s="76"/>
      <c r="AC181" s="83"/>
      <c r="AD181" s="80"/>
      <c r="AE181" s="85"/>
      <c r="AF181" s="83"/>
      <c r="AG181" s="83"/>
      <c r="AH181" s="83"/>
      <c r="AI181" s="80"/>
      <c r="AJ181" s="76"/>
      <c r="AK181" s="83"/>
      <c r="AL181" s="86"/>
      <c r="AM181" s="76"/>
      <c r="AN181" s="83"/>
      <c r="AO181" s="83"/>
      <c r="AP181" s="83"/>
      <c r="AQ181" s="80"/>
      <c r="AR181" s="85"/>
      <c r="AS181" s="83"/>
      <c r="AT181" s="86"/>
      <c r="AU181" s="85"/>
      <c r="AV181" s="83"/>
      <c r="AW181" s="83"/>
      <c r="AX181" s="83"/>
      <c r="AY181" s="86"/>
      <c r="AZ181" s="85"/>
      <c r="BA181" s="83"/>
      <c r="BB181" s="86"/>
      <c r="BC181" s="76"/>
      <c r="BD181" s="83"/>
      <c r="BE181" s="83"/>
      <c r="BF181" s="83"/>
      <c r="BG181" s="80"/>
      <c r="BH181" s="87"/>
      <c r="BI181" s="88"/>
      <c r="BJ181" s="93"/>
      <c r="BK181" s="83"/>
      <c r="BL181" s="91"/>
      <c r="BM181" s="92"/>
      <c r="BN181" s="93"/>
      <c r="BO181" s="86"/>
    </row>
    <row r="182" spans="3:67" ht="38.25" customHeight="1">
      <c r="C182" s="55">
        <f t="shared" si="21"/>
        <v>175</v>
      </c>
      <c r="D182" s="167"/>
      <c r="E182" s="83"/>
      <c r="F182" s="83"/>
      <c r="G182" s="142"/>
      <c r="H182" s="60"/>
      <c r="I182" s="142"/>
      <c r="J182" s="143"/>
      <c r="K182" s="310"/>
      <c r="L182" s="145"/>
      <c r="M182" s="311"/>
      <c r="N182" s="310"/>
      <c r="O182" s="310"/>
      <c r="P182" s="88"/>
      <c r="Q182" s="83"/>
      <c r="R182" s="83"/>
      <c r="S182" s="93"/>
      <c r="T182" s="83"/>
      <c r="U182" s="167"/>
      <c r="V182" s="93"/>
      <c r="W182" s="312"/>
      <c r="X182" s="312"/>
      <c r="Y182" s="88"/>
      <c r="Z182" s="93"/>
      <c r="AA182" s="149" t="str">
        <f t="shared" si="19"/>
        <v/>
      </c>
      <c r="AB182" s="76"/>
      <c r="AC182" s="83"/>
      <c r="AD182" s="80"/>
      <c r="AE182" s="85"/>
      <c r="AF182" s="83"/>
      <c r="AG182" s="83"/>
      <c r="AH182" s="83"/>
      <c r="AI182" s="80"/>
      <c r="AJ182" s="76"/>
      <c r="AK182" s="83"/>
      <c r="AL182" s="86"/>
      <c r="AM182" s="76"/>
      <c r="AN182" s="83"/>
      <c r="AO182" s="83"/>
      <c r="AP182" s="83"/>
      <c r="AQ182" s="80"/>
      <c r="AR182" s="85"/>
      <c r="AS182" s="83"/>
      <c r="AT182" s="86"/>
      <c r="AU182" s="85"/>
      <c r="AV182" s="83"/>
      <c r="AW182" s="83"/>
      <c r="AX182" s="83"/>
      <c r="AY182" s="86"/>
      <c r="AZ182" s="85"/>
      <c r="BA182" s="83"/>
      <c r="BB182" s="86"/>
      <c r="BC182" s="76"/>
      <c r="BD182" s="83"/>
      <c r="BE182" s="83"/>
      <c r="BF182" s="83"/>
      <c r="BG182" s="80"/>
      <c r="BH182" s="87"/>
      <c r="BI182" s="88"/>
      <c r="BJ182" s="93"/>
      <c r="BK182" s="83"/>
      <c r="BL182" s="91"/>
      <c r="BM182" s="92"/>
      <c r="BN182" s="93"/>
      <c r="BO182" s="86"/>
    </row>
    <row r="183" spans="3:67" ht="38.25" customHeight="1">
      <c r="C183" s="55">
        <f t="shared" si="21"/>
        <v>176</v>
      </c>
      <c r="D183" s="167"/>
      <c r="E183" s="83"/>
      <c r="F183" s="83"/>
      <c r="G183" s="142"/>
      <c r="H183" s="60"/>
      <c r="I183" s="142"/>
      <c r="J183" s="143"/>
      <c r="K183" s="310"/>
      <c r="L183" s="145"/>
      <c r="M183" s="311"/>
      <c r="N183" s="310"/>
      <c r="O183" s="310"/>
      <c r="P183" s="88"/>
      <c r="Q183" s="83"/>
      <c r="R183" s="83"/>
      <c r="S183" s="93"/>
      <c r="T183" s="83"/>
      <c r="U183" s="167"/>
      <c r="V183" s="93"/>
      <c r="W183" s="312"/>
      <c r="X183" s="312"/>
      <c r="Y183" s="88"/>
      <c r="Z183" s="93"/>
      <c r="AA183" s="149" t="str">
        <f t="shared" si="19"/>
        <v/>
      </c>
      <c r="AB183" s="76"/>
      <c r="AC183" s="83"/>
      <c r="AD183" s="80"/>
      <c r="AE183" s="85"/>
      <c r="AF183" s="83"/>
      <c r="AG183" s="83"/>
      <c r="AH183" s="83"/>
      <c r="AI183" s="80"/>
      <c r="AJ183" s="76"/>
      <c r="AK183" s="83"/>
      <c r="AL183" s="86"/>
      <c r="AM183" s="76"/>
      <c r="AN183" s="83"/>
      <c r="AO183" s="83"/>
      <c r="AP183" s="83"/>
      <c r="AQ183" s="80"/>
      <c r="AR183" s="85"/>
      <c r="AS183" s="83"/>
      <c r="AT183" s="86"/>
      <c r="AU183" s="85"/>
      <c r="AV183" s="83"/>
      <c r="AW183" s="83"/>
      <c r="AX183" s="83"/>
      <c r="AY183" s="86"/>
      <c r="AZ183" s="85"/>
      <c r="BA183" s="83"/>
      <c r="BB183" s="86"/>
      <c r="BC183" s="76"/>
      <c r="BD183" s="83"/>
      <c r="BE183" s="83"/>
      <c r="BF183" s="83"/>
      <c r="BG183" s="80"/>
      <c r="BH183" s="87"/>
      <c r="BI183" s="88"/>
      <c r="BJ183" s="93"/>
      <c r="BK183" s="83"/>
      <c r="BL183" s="91"/>
      <c r="BM183" s="92"/>
      <c r="BN183" s="93"/>
      <c r="BO183" s="86"/>
    </row>
    <row r="184" spans="3:67" ht="38.25" customHeight="1">
      <c r="C184" s="55">
        <f t="shared" si="21"/>
        <v>177</v>
      </c>
      <c r="D184" s="167"/>
      <c r="E184" s="83"/>
      <c r="F184" s="83"/>
      <c r="G184" s="142"/>
      <c r="H184" s="60"/>
      <c r="I184" s="142"/>
      <c r="J184" s="143"/>
      <c r="K184" s="310"/>
      <c r="L184" s="145"/>
      <c r="M184" s="311"/>
      <c r="N184" s="310"/>
      <c r="O184" s="310"/>
      <c r="P184" s="88"/>
      <c r="Q184" s="83"/>
      <c r="R184" s="83"/>
      <c r="S184" s="93"/>
      <c r="T184" s="83"/>
      <c r="U184" s="167"/>
      <c r="V184" s="93"/>
      <c r="W184" s="312"/>
      <c r="X184" s="312"/>
      <c r="Y184" s="88"/>
      <c r="Z184" s="93"/>
      <c r="AA184" s="149" t="str">
        <f t="shared" si="19"/>
        <v/>
      </c>
      <c r="AB184" s="76"/>
      <c r="AC184" s="83"/>
      <c r="AD184" s="80"/>
      <c r="AE184" s="85"/>
      <c r="AF184" s="83"/>
      <c r="AG184" s="83"/>
      <c r="AH184" s="83"/>
      <c r="AI184" s="80"/>
      <c r="AJ184" s="76"/>
      <c r="AK184" s="83"/>
      <c r="AL184" s="86"/>
      <c r="AM184" s="76"/>
      <c r="AN184" s="83"/>
      <c r="AO184" s="83"/>
      <c r="AP184" s="83"/>
      <c r="AQ184" s="80"/>
      <c r="AR184" s="85"/>
      <c r="AS184" s="83"/>
      <c r="AT184" s="86"/>
      <c r="AU184" s="85"/>
      <c r="AV184" s="83"/>
      <c r="AW184" s="83"/>
      <c r="AX184" s="83"/>
      <c r="AY184" s="86"/>
      <c r="AZ184" s="85"/>
      <c r="BA184" s="83"/>
      <c r="BB184" s="86"/>
      <c r="BC184" s="76"/>
      <c r="BD184" s="83"/>
      <c r="BE184" s="83"/>
      <c r="BF184" s="83"/>
      <c r="BG184" s="80"/>
      <c r="BH184" s="87"/>
      <c r="BI184" s="88"/>
      <c r="BJ184" s="93"/>
      <c r="BK184" s="83"/>
      <c r="BL184" s="91"/>
      <c r="BM184" s="92"/>
      <c r="BN184" s="93"/>
      <c r="BO184" s="86"/>
    </row>
    <row r="185" spans="3:67" ht="38.25" customHeight="1">
      <c r="C185" s="55">
        <f t="shared" si="21"/>
        <v>178</v>
      </c>
      <c r="D185" s="167"/>
      <c r="E185" s="83"/>
      <c r="F185" s="83"/>
      <c r="G185" s="142"/>
      <c r="H185" s="60"/>
      <c r="I185" s="142"/>
      <c r="J185" s="143"/>
      <c r="K185" s="310"/>
      <c r="L185" s="145"/>
      <c r="M185" s="311"/>
      <c r="N185" s="310"/>
      <c r="O185" s="310"/>
      <c r="P185" s="88"/>
      <c r="Q185" s="83"/>
      <c r="R185" s="83"/>
      <c r="S185" s="93"/>
      <c r="T185" s="83"/>
      <c r="U185" s="167"/>
      <c r="V185" s="93"/>
      <c r="W185" s="312"/>
      <c r="X185" s="312"/>
      <c r="Y185" s="88"/>
      <c r="Z185" s="93"/>
      <c r="AA185" s="149" t="str">
        <f t="shared" si="19"/>
        <v/>
      </c>
      <c r="AB185" s="76"/>
      <c r="AC185" s="83"/>
      <c r="AD185" s="80"/>
      <c r="AE185" s="85"/>
      <c r="AF185" s="83"/>
      <c r="AG185" s="83"/>
      <c r="AH185" s="83"/>
      <c r="AI185" s="80"/>
      <c r="AJ185" s="76"/>
      <c r="AK185" s="83"/>
      <c r="AL185" s="86"/>
      <c r="AM185" s="76"/>
      <c r="AN185" s="83"/>
      <c r="AO185" s="83"/>
      <c r="AP185" s="83"/>
      <c r="AQ185" s="80"/>
      <c r="AR185" s="85"/>
      <c r="AS185" s="83"/>
      <c r="AT185" s="86"/>
      <c r="AU185" s="85"/>
      <c r="AV185" s="83"/>
      <c r="AW185" s="83"/>
      <c r="AX185" s="83"/>
      <c r="AY185" s="86"/>
      <c r="AZ185" s="85"/>
      <c r="BA185" s="83"/>
      <c r="BB185" s="86"/>
      <c r="BC185" s="76"/>
      <c r="BD185" s="83"/>
      <c r="BE185" s="83"/>
      <c r="BF185" s="83"/>
      <c r="BG185" s="80"/>
      <c r="BH185" s="87"/>
      <c r="BI185" s="88"/>
      <c r="BJ185" s="93"/>
      <c r="BK185" s="83"/>
      <c r="BL185" s="91"/>
      <c r="BM185" s="92"/>
      <c r="BN185" s="93"/>
      <c r="BO185" s="86"/>
    </row>
    <row r="186" spans="3:67" ht="38.25" customHeight="1">
      <c r="C186" s="55">
        <f t="shared" si="21"/>
        <v>179</v>
      </c>
      <c r="D186" s="167"/>
      <c r="E186" s="83"/>
      <c r="F186" s="83"/>
      <c r="G186" s="142"/>
      <c r="H186" s="60"/>
      <c r="I186" s="142"/>
      <c r="J186" s="143"/>
      <c r="K186" s="310"/>
      <c r="L186" s="145"/>
      <c r="M186" s="311"/>
      <c r="N186" s="310"/>
      <c r="O186" s="310"/>
      <c r="P186" s="88"/>
      <c r="Q186" s="83"/>
      <c r="R186" s="83"/>
      <c r="S186" s="93"/>
      <c r="T186" s="83"/>
      <c r="U186" s="167"/>
      <c r="V186" s="93"/>
      <c r="W186" s="312"/>
      <c r="X186" s="312"/>
      <c r="Y186" s="88"/>
      <c r="Z186" s="93"/>
      <c r="AA186" s="149" t="str">
        <f t="shared" si="19"/>
        <v/>
      </c>
      <c r="AB186" s="76"/>
      <c r="AC186" s="83"/>
      <c r="AD186" s="80"/>
      <c r="AE186" s="85"/>
      <c r="AF186" s="83"/>
      <c r="AG186" s="83"/>
      <c r="AH186" s="83"/>
      <c r="AI186" s="80"/>
      <c r="AJ186" s="76"/>
      <c r="AK186" s="83"/>
      <c r="AL186" s="86"/>
      <c r="AM186" s="76"/>
      <c r="AN186" s="83"/>
      <c r="AO186" s="83"/>
      <c r="AP186" s="83"/>
      <c r="AQ186" s="80"/>
      <c r="AR186" s="85"/>
      <c r="AS186" s="83"/>
      <c r="AT186" s="86"/>
      <c r="AU186" s="85"/>
      <c r="AV186" s="83"/>
      <c r="AW186" s="83"/>
      <c r="AX186" s="83"/>
      <c r="AY186" s="86"/>
      <c r="AZ186" s="85"/>
      <c r="BA186" s="83"/>
      <c r="BB186" s="86"/>
      <c r="BC186" s="76"/>
      <c r="BD186" s="83"/>
      <c r="BE186" s="83"/>
      <c r="BF186" s="83"/>
      <c r="BG186" s="80"/>
      <c r="BH186" s="87"/>
      <c r="BI186" s="88"/>
      <c r="BJ186" s="93"/>
      <c r="BK186" s="83"/>
      <c r="BL186" s="91"/>
      <c r="BM186" s="92"/>
      <c r="BN186" s="93"/>
      <c r="BO186" s="86"/>
    </row>
    <row r="187" spans="3:67" ht="38.25" customHeight="1">
      <c r="C187" s="55">
        <f t="shared" si="21"/>
        <v>180</v>
      </c>
      <c r="D187" s="167"/>
      <c r="E187" s="83"/>
      <c r="F187" s="83"/>
      <c r="G187" s="142"/>
      <c r="H187" s="60"/>
      <c r="I187" s="142"/>
      <c r="J187" s="143"/>
      <c r="K187" s="310"/>
      <c r="L187" s="145"/>
      <c r="M187" s="311"/>
      <c r="N187" s="310"/>
      <c r="O187" s="310"/>
      <c r="P187" s="88"/>
      <c r="Q187" s="83"/>
      <c r="R187" s="83"/>
      <c r="S187" s="93"/>
      <c r="T187" s="83"/>
      <c r="U187" s="167"/>
      <c r="V187" s="93"/>
      <c r="W187" s="312"/>
      <c r="X187" s="312"/>
      <c r="Y187" s="88"/>
      <c r="Z187" s="93"/>
      <c r="AA187" s="149" t="str">
        <f t="shared" si="19"/>
        <v/>
      </c>
      <c r="AB187" s="76"/>
      <c r="AC187" s="83"/>
      <c r="AD187" s="80"/>
      <c r="AE187" s="85"/>
      <c r="AF187" s="83"/>
      <c r="AG187" s="83"/>
      <c r="AH187" s="83"/>
      <c r="AI187" s="80"/>
      <c r="AJ187" s="76"/>
      <c r="AK187" s="83"/>
      <c r="AL187" s="86"/>
      <c r="AM187" s="76"/>
      <c r="AN187" s="83"/>
      <c r="AO187" s="83"/>
      <c r="AP187" s="83"/>
      <c r="AQ187" s="80"/>
      <c r="AR187" s="85"/>
      <c r="AS187" s="83"/>
      <c r="AT187" s="86"/>
      <c r="AU187" s="85"/>
      <c r="AV187" s="83"/>
      <c r="AW187" s="83"/>
      <c r="AX187" s="83"/>
      <c r="AY187" s="86"/>
      <c r="AZ187" s="85"/>
      <c r="BA187" s="83"/>
      <c r="BB187" s="86"/>
      <c r="BC187" s="76"/>
      <c r="BD187" s="83"/>
      <c r="BE187" s="83"/>
      <c r="BF187" s="83"/>
      <c r="BG187" s="80"/>
      <c r="BH187" s="87"/>
      <c r="BI187" s="88"/>
      <c r="BJ187" s="93"/>
      <c r="BK187" s="83"/>
      <c r="BL187" s="91"/>
      <c r="BM187" s="92"/>
      <c r="BN187" s="93"/>
      <c r="BO187" s="86"/>
    </row>
    <row r="188" spans="3:67" ht="38.25" customHeight="1">
      <c r="C188" s="55">
        <f t="shared" si="21"/>
        <v>181</v>
      </c>
      <c r="D188" s="167"/>
      <c r="E188" s="83"/>
      <c r="F188" s="83"/>
      <c r="G188" s="142"/>
      <c r="H188" s="60"/>
      <c r="I188" s="142"/>
      <c r="J188" s="143"/>
      <c r="K188" s="310"/>
      <c r="L188" s="145"/>
      <c r="M188" s="311"/>
      <c r="N188" s="310"/>
      <c r="O188" s="310"/>
      <c r="P188" s="88"/>
      <c r="Q188" s="83"/>
      <c r="R188" s="83"/>
      <c r="S188" s="93"/>
      <c r="T188" s="83"/>
      <c r="U188" s="167"/>
      <c r="V188" s="93"/>
      <c r="W188" s="312"/>
      <c r="X188" s="312"/>
      <c r="Y188" s="88"/>
      <c r="Z188" s="93"/>
      <c r="AA188" s="149" t="str">
        <f t="shared" si="19"/>
        <v/>
      </c>
      <c r="AB188" s="76"/>
      <c r="AC188" s="83"/>
      <c r="AD188" s="80"/>
      <c r="AE188" s="85"/>
      <c r="AF188" s="83"/>
      <c r="AG188" s="83"/>
      <c r="AH188" s="83"/>
      <c r="AI188" s="80"/>
      <c r="AJ188" s="76"/>
      <c r="AK188" s="83"/>
      <c r="AL188" s="86"/>
      <c r="AM188" s="76"/>
      <c r="AN188" s="83"/>
      <c r="AO188" s="83"/>
      <c r="AP188" s="83"/>
      <c r="AQ188" s="80"/>
      <c r="AR188" s="85"/>
      <c r="AS188" s="83"/>
      <c r="AT188" s="86"/>
      <c r="AU188" s="85"/>
      <c r="AV188" s="83"/>
      <c r="AW188" s="83"/>
      <c r="AX188" s="83"/>
      <c r="AY188" s="86"/>
      <c r="AZ188" s="85"/>
      <c r="BA188" s="83"/>
      <c r="BB188" s="86"/>
      <c r="BC188" s="76"/>
      <c r="BD188" s="83"/>
      <c r="BE188" s="83"/>
      <c r="BF188" s="83"/>
      <c r="BG188" s="80"/>
      <c r="BH188" s="87"/>
      <c r="BI188" s="88"/>
      <c r="BJ188" s="93"/>
      <c r="BK188" s="83"/>
      <c r="BL188" s="91"/>
      <c r="BM188" s="92"/>
      <c r="BN188" s="93"/>
      <c r="BO188" s="86"/>
    </row>
    <row r="189" spans="3:67" ht="38.25" customHeight="1">
      <c r="C189" s="55">
        <f t="shared" si="21"/>
        <v>182</v>
      </c>
      <c r="D189" s="167"/>
      <c r="E189" s="83"/>
      <c r="F189" s="83"/>
      <c r="G189" s="142"/>
      <c r="H189" s="60"/>
      <c r="I189" s="142"/>
      <c r="J189" s="143"/>
      <c r="K189" s="310"/>
      <c r="L189" s="145"/>
      <c r="M189" s="311"/>
      <c r="N189" s="310"/>
      <c r="O189" s="310"/>
      <c r="P189" s="88"/>
      <c r="Q189" s="83"/>
      <c r="R189" s="83"/>
      <c r="S189" s="93"/>
      <c r="T189" s="83"/>
      <c r="U189" s="167"/>
      <c r="V189" s="93"/>
      <c r="W189" s="312"/>
      <c r="X189" s="312"/>
      <c r="Y189" s="88"/>
      <c r="Z189" s="93"/>
      <c r="AA189" s="149" t="str">
        <f t="shared" si="19"/>
        <v/>
      </c>
      <c r="AB189" s="76"/>
      <c r="AC189" s="83"/>
      <c r="AD189" s="80"/>
      <c r="AE189" s="85"/>
      <c r="AF189" s="83"/>
      <c r="AG189" s="83"/>
      <c r="AH189" s="83"/>
      <c r="AI189" s="80"/>
      <c r="AJ189" s="76"/>
      <c r="AK189" s="83"/>
      <c r="AL189" s="86"/>
      <c r="AM189" s="76"/>
      <c r="AN189" s="83"/>
      <c r="AO189" s="83"/>
      <c r="AP189" s="83"/>
      <c r="AQ189" s="80"/>
      <c r="AR189" s="85"/>
      <c r="AS189" s="83"/>
      <c r="AT189" s="86"/>
      <c r="AU189" s="85"/>
      <c r="AV189" s="83"/>
      <c r="AW189" s="83"/>
      <c r="AX189" s="83"/>
      <c r="AY189" s="86"/>
      <c r="AZ189" s="85"/>
      <c r="BA189" s="83"/>
      <c r="BB189" s="86"/>
      <c r="BC189" s="76"/>
      <c r="BD189" s="83"/>
      <c r="BE189" s="83"/>
      <c r="BF189" s="83"/>
      <c r="BG189" s="80"/>
      <c r="BH189" s="87"/>
      <c r="BI189" s="88"/>
      <c r="BJ189" s="93"/>
      <c r="BK189" s="83"/>
      <c r="BL189" s="91"/>
      <c r="BM189" s="92"/>
      <c r="BN189" s="93"/>
      <c r="BO189" s="86"/>
    </row>
    <row r="190" spans="3:67" ht="38.25" customHeight="1">
      <c r="C190" s="55">
        <f t="shared" si="21"/>
        <v>183</v>
      </c>
      <c r="D190" s="167"/>
      <c r="E190" s="83"/>
      <c r="F190" s="83"/>
      <c r="G190" s="142"/>
      <c r="H190" s="60"/>
      <c r="I190" s="142"/>
      <c r="J190" s="143"/>
      <c r="K190" s="310"/>
      <c r="L190" s="145"/>
      <c r="M190" s="311"/>
      <c r="N190" s="310"/>
      <c r="O190" s="310"/>
      <c r="P190" s="88"/>
      <c r="Q190" s="83"/>
      <c r="R190" s="83"/>
      <c r="S190" s="93"/>
      <c r="T190" s="83"/>
      <c r="U190" s="167"/>
      <c r="V190" s="93"/>
      <c r="W190" s="312"/>
      <c r="X190" s="312"/>
      <c r="Y190" s="88"/>
      <c r="Z190" s="93"/>
      <c r="AA190" s="149" t="str">
        <f t="shared" si="19"/>
        <v/>
      </c>
      <c r="AB190" s="76"/>
      <c r="AC190" s="83"/>
      <c r="AD190" s="80"/>
      <c r="AE190" s="85"/>
      <c r="AF190" s="83"/>
      <c r="AG190" s="83"/>
      <c r="AH190" s="83"/>
      <c r="AI190" s="80"/>
      <c r="AJ190" s="76"/>
      <c r="AK190" s="83"/>
      <c r="AL190" s="86"/>
      <c r="AM190" s="76"/>
      <c r="AN190" s="83"/>
      <c r="AO190" s="83"/>
      <c r="AP190" s="83"/>
      <c r="AQ190" s="80"/>
      <c r="AR190" s="85"/>
      <c r="AS190" s="83"/>
      <c r="AT190" s="86"/>
      <c r="AU190" s="85"/>
      <c r="AV190" s="83"/>
      <c r="AW190" s="83"/>
      <c r="AX190" s="83"/>
      <c r="AY190" s="86"/>
      <c r="AZ190" s="85"/>
      <c r="BA190" s="83"/>
      <c r="BB190" s="86"/>
      <c r="BC190" s="76"/>
      <c r="BD190" s="83"/>
      <c r="BE190" s="83"/>
      <c r="BF190" s="83"/>
      <c r="BG190" s="80"/>
      <c r="BH190" s="87"/>
      <c r="BI190" s="88"/>
      <c r="BJ190" s="93"/>
      <c r="BK190" s="83"/>
      <c r="BL190" s="91"/>
      <c r="BM190" s="92"/>
      <c r="BN190" s="93"/>
      <c r="BO190" s="86"/>
    </row>
    <row r="191" spans="3:67" ht="38.25" customHeight="1">
      <c r="C191" s="55">
        <f t="shared" si="21"/>
        <v>184</v>
      </c>
      <c r="D191" s="167"/>
      <c r="E191" s="83"/>
      <c r="F191" s="83"/>
      <c r="G191" s="142"/>
      <c r="H191" s="60"/>
      <c r="I191" s="142"/>
      <c r="J191" s="143"/>
      <c r="K191" s="310"/>
      <c r="L191" s="145"/>
      <c r="M191" s="311"/>
      <c r="N191" s="310"/>
      <c r="O191" s="310"/>
      <c r="P191" s="88"/>
      <c r="Q191" s="83"/>
      <c r="R191" s="83"/>
      <c r="S191" s="93"/>
      <c r="T191" s="83"/>
      <c r="U191" s="167"/>
      <c r="V191" s="93"/>
      <c r="W191" s="312"/>
      <c r="X191" s="312"/>
      <c r="Y191" s="88"/>
      <c r="Z191" s="93"/>
      <c r="AA191" s="149" t="str">
        <f t="shared" si="19"/>
        <v/>
      </c>
      <c r="AB191" s="76"/>
      <c r="AC191" s="83"/>
      <c r="AD191" s="80"/>
      <c r="AE191" s="85"/>
      <c r="AF191" s="83"/>
      <c r="AG191" s="83"/>
      <c r="AH191" s="83"/>
      <c r="AI191" s="80"/>
      <c r="AJ191" s="76"/>
      <c r="AK191" s="83"/>
      <c r="AL191" s="86"/>
      <c r="AM191" s="76"/>
      <c r="AN191" s="83"/>
      <c r="AO191" s="83"/>
      <c r="AP191" s="83"/>
      <c r="AQ191" s="80"/>
      <c r="AR191" s="85"/>
      <c r="AS191" s="83"/>
      <c r="AT191" s="86"/>
      <c r="AU191" s="85"/>
      <c r="AV191" s="83"/>
      <c r="AW191" s="83"/>
      <c r="AX191" s="83"/>
      <c r="AY191" s="86"/>
      <c r="AZ191" s="85"/>
      <c r="BA191" s="83"/>
      <c r="BB191" s="86"/>
      <c r="BC191" s="76"/>
      <c r="BD191" s="83"/>
      <c r="BE191" s="83"/>
      <c r="BF191" s="83"/>
      <c r="BG191" s="80"/>
      <c r="BH191" s="87"/>
      <c r="BI191" s="88"/>
      <c r="BJ191" s="93"/>
      <c r="BK191" s="83"/>
      <c r="BL191" s="91"/>
      <c r="BM191" s="92"/>
      <c r="BN191" s="93"/>
      <c r="BO191" s="86"/>
    </row>
    <row r="192" spans="3:67" ht="38.25" customHeight="1">
      <c r="C192" s="55">
        <f t="shared" si="21"/>
        <v>185</v>
      </c>
      <c r="D192" s="167"/>
      <c r="E192" s="83"/>
      <c r="F192" s="83"/>
      <c r="G192" s="142"/>
      <c r="H192" s="60"/>
      <c r="I192" s="142"/>
      <c r="J192" s="143"/>
      <c r="K192" s="310"/>
      <c r="L192" s="145"/>
      <c r="M192" s="311"/>
      <c r="N192" s="310"/>
      <c r="O192" s="310"/>
      <c r="P192" s="88"/>
      <c r="Q192" s="83"/>
      <c r="R192" s="83"/>
      <c r="S192" s="93"/>
      <c r="T192" s="83"/>
      <c r="U192" s="167"/>
      <c r="V192" s="93"/>
      <c r="W192" s="312"/>
      <c r="X192" s="312"/>
      <c r="Y192" s="88"/>
      <c r="Z192" s="93"/>
      <c r="AA192" s="149" t="str">
        <f t="shared" si="19"/>
        <v/>
      </c>
      <c r="AB192" s="76"/>
      <c r="AC192" s="83"/>
      <c r="AD192" s="80"/>
      <c r="AE192" s="85"/>
      <c r="AF192" s="83"/>
      <c r="AG192" s="83"/>
      <c r="AH192" s="83"/>
      <c r="AI192" s="80"/>
      <c r="AJ192" s="76"/>
      <c r="AK192" s="83"/>
      <c r="AL192" s="86"/>
      <c r="AM192" s="76"/>
      <c r="AN192" s="83"/>
      <c r="AO192" s="83"/>
      <c r="AP192" s="83"/>
      <c r="AQ192" s="80"/>
      <c r="AR192" s="85"/>
      <c r="AS192" s="83"/>
      <c r="AT192" s="86"/>
      <c r="AU192" s="85"/>
      <c r="AV192" s="83"/>
      <c r="AW192" s="83"/>
      <c r="AX192" s="83"/>
      <c r="AY192" s="86"/>
      <c r="AZ192" s="85"/>
      <c r="BA192" s="83"/>
      <c r="BB192" s="86"/>
      <c r="BC192" s="76"/>
      <c r="BD192" s="83"/>
      <c r="BE192" s="83"/>
      <c r="BF192" s="83"/>
      <c r="BG192" s="80"/>
      <c r="BH192" s="87"/>
      <c r="BI192" s="88"/>
      <c r="BJ192" s="93"/>
      <c r="BK192" s="83"/>
      <c r="BL192" s="91"/>
      <c r="BM192" s="92"/>
      <c r="BN192" s="93"/>
      <c r="BO192" s="86"/>
    </row>
    <row r="193" spans="3:67" ht="38.25" customHeight="1">
      <c r="C193" s="55">
        <f t="shared" si="21"/>
        <v>186</v>
      </c>
      <c r="D193" s="167"/>
      <c r="E193" s="83"/>
      <c r="F193" s="83"/>
      <c r="G193" s="142"/>
      <c r="H193" s="60"/>
      <c r="I193" s="142"/>
      <c r="J193" s="143"/>
      <c r="K193" s="310"/>
      <c r="L193" s="145"/>
      <c r="M193" s="311"/>
      <c r="N193" s="310"/>
      <c r="O193" s="310"/>
      <c r="P193" s="88"/>
      <c r="Q193" s="83"/>
      <c r="R193" s="83"/>
      <c r="S193" s="93"/>
      <c r="T193" s="83"/>
      <c r="U193" s="167"/>
      <c r="V193" s="93"/>
      <c r="W193" s="312"/>
      <c r="X193" s="312"/>
      <c r="Y193" s="88"/>
      <c r="Z193" s="93"/>
      <c r="AA193" s="149" t="str">
        <f t="shared" si="19"/>
        <v/>
      </c>
      <c r="AB193" s="76"/>
      <c r="AC193" s="83"/>
      <c r="AD193" s="80"/>
      <c r="AE193" s="85"/>
      <c r="AF193" s="83"/>
      <c r="AG193" s="83"/>
      <c r="AH193" s="83"/>
      <c r="AI193" s="80"/>
      <c r="AJ193" s="76"/>
      <c r="AK193" s="83"/>
      <c r="AL193" s="86"/>
      <c r="AM193" s="76"/>
      <c r="AN193" s="83"/>
      <c r="AO193" s="83"/>
      <c r="AP193" s="83"/>
      <c r="AQ193" s="80"/>
      <c r="AR193" s="85"/>
      <c r="AS193" s="83"/>
      <c r="AT193" s="86"/>
      <c r="AU193" s="85"/>
      <c r="AV193" s="83"/>
      <c r="AW193" s="83"/>
      <c r="AX193" s="83"/>
      <c r="AY193" s="86"/>
      <c r="AZ193" s="85"/>
      <c r="BA193" s="83"/>
      <c r="BB193" s="86"/>
      <c r="BC193" s="76"/>
      <c r="BD193" s="83"/>
      <c r="BE193" s="83"/>
      <c r="BF193" s="83"/>
      <c r="BG193" s="80"/>
      <c r="BH193" s="87"/>
      <c r="BI193" s="88"/>
      <c r="BJ193" s="93"/>
      <c r="BK193" s="83"/>
      <c r="BL193" s="91"/>
      <c r="BM193" s="92"/>
      <c r="BN193" s="93"/>
      <c r="BO193" s="86"/>
    </row>
    <row r="194" spans="3:67" ht="38.25" customHeight="1">
      <c r="C194" s="55">
        <f t="shared" si="21"/>
        <v>187</v>
      </c>
      <c r="D194" s="167"/>
      <c r="E194" s="83"/>
      <c r="F194" s="83"/>
      <c r="G194" s="142"/>
      <c r="H194" s="60"/>
      <c r="I194" s="142"/>
      <c r="J194" s="143"/>
      <c r="K194" s="310"/>
      <c r="L194" s="145"/>
      <c r="M194" s="311"/>
      <c r="N194" s="310"/>
      <c r="O194" s="310"/>
      <c r="P194" s="88"/>
      <c r="Q194" s="83"/>
      <c r="R194" s="83"/>
      <c r="S194" s="93"/>
      <c r="T194" s="83"/>
      <c r="U194" s="167"/>
      <c r="V194" s="93"/>
      <c r="W194" s="312"/>
      <c r="X194" s="312"/>
      <c r="Y194" s="88"/>
      <c r="Z194" s="93"/>
      <c r="AA194" s="149" t="str">
        <f t="shared" si="19"/>
        <v/>
      </c>
      <c r="AB194" s="76"/>
      <c r="AC194" s="83"/>
      <c r="AD194" s="80"/>
      <c r="AE194" s="85"/>
      <c r="AF194" s="83"/>
      <c r="AG194" s="83"/>
      <c r="AH194" s="83"/>
      <c r="AI194" s="80"/>
      <c r="AJ194" s="76"/>
      <c r="AK194" s="83"/>
      <c r="AL194" s="86"/>
      <c r="AM194" s="76"/>
      <c r="AN194" s="83"/>
      <c r="AO194" s="83"/>
      <c r="AP194" s="83"/>
      <c r="AQ194" s="80"/>
      <c r="AR194" s="85"/>
      <c r="AS194" s="83"/>
      <c r="AT194" s="86"/>
      <c r="AU194" s="85"/>
      <c r="AV194" s="83"/>
      <c r="AW194" s="83"/>
      <c r="AX194" s="83"/>
      <c r="AY194" s="86"/>
      <c r="AZ194" s="85"/>
      <c r="BA194" s="83"/>
      <c r="BB194" s="86"/>
      <c r="BC194" s="76"/>
      <c r="BD194" s="83"/>
      <c r="BE194" s="83"/>
      <c r="BF194" s="83"/>
      <c r="BG194" s="80"/>
      <c r="BH194" s="87"/>
      <c r="BI194" s="88"/>
      <c r="BJ194" s="93"/>
      <c r="BK194" s="83"/>
      <c r="BL194" s="91"/>
      <c r="BM194" s="92"/>
      <c r="BN194" s="93"/>
      <c r="BO194" s="86"/>
    </row>
    <row r="195" spans="3:67" ht="38.25" customHeight="1">
      <c r="C195" s="55">
        <f t="shared" si="21"/>
        <v>188</v>
      </c>
      <c r="D195" s="167"/>
      <c r="E195" s="83"/>
      <c r="F195" s="83"/>
      <c r="G195" s="142"/>
      <c r="H195" s="60"/>
      <c r="I195" s="142"/>
      <c r="J195" s="143"/>
      <c r="K195" s="310"/>
      <c r="L195" s="145"/>
      <c r="M195" s="311"/>
      <c r="N195" s="310"/>
      <c r="O195" s="310"/>
      <c r="P195" s="88"/>
      <c r="Q195" s="83"/>
      <c r="R195" s="83"/>
      <c r="S195" s="93"/>
      <c r="T195" s="83"/>
      <c r="U195" s="167"/>
      <c r="V195" s="93"/>
      <c r="W195" s="312"/>
      <c r="X195" s="312"/>
      <c r="Y195" s="88"/>
      <c r="Z195" s="93"/>
      <c r="AA195" s="149" t="str">
        <f t="shared" si="19"/>
        <v/>
      </c>
      <c r="AB195" s="76"/>
      <c r="AC195" s="83"/>
      <c r="AD195" s="80"/>
      <c r="AE195" s="85"/>
      <c r="AF195" s="83"/>
      <c r="AG195" s="83"/>
      <c r="AH195" s="83"/>
      <c r="AI195" s="80"/>
      <c r="AJ195" s="76"/>
      <c r="AK195" s="83"/>
      <c r="AL195" s="86"/>
      <c r="AM195" s="76"/>
      <c r="AN195" s="83"/>
      <c r="AO195" s="83"/>
      <c r="AP195" s="83"/>
      <c r="AQ195" s="80"/>
      <c r="AR195" s="85"/>
      <c r="AS195" s="83"/>
      <c r="AT195" s="86"/>
      <c r="AU195" s="85"/>
      <c r="AV195" s="83"/>
      <c r="AW195" s="83"/>
      <c r="AX195" s="83"/>
      <c r="AY195" s="86"/>
      <c r="AZ195" s="85"/>
      <c r="BA195" s="83"/>
      <c r="BB195" s="86"/>
      <c r="BC195" s="76"/>
      <c r="BD195" s="83"/>
      <c r="BE195" s="83"/>
      <c r="BF195" s="83"/>
      <c r="BG195" s="80"/>
      <c r="BH195" s="87"/>
      <c r="BI195" s="88"/>
      <c r="BJ195" s="93"/>
      <c r="BK195" s="83"/>
      <c r="BL195" s="91"/>
      <c r="BM195" s="92"/>
      <c r="BN195" s="93"/>
      <c r="BO195" s="86"/>
    </row>
    <row r="196" spans="3:67" ht="38.25" customHeight="1">
      <c r="C196" s="55">
        <f t="shared" si="21"/>
        <v>189</v>
      </c>
      <c r="D196" s="167"/>
      <c r="E196" s="83"/>
      <c r="F196" s="83"/>
      <c r="G196" s="142"/>
      <c r="H196" s="60"/>
      <c r="I196" s="142"/>
      <c r="J196" s="143"/>
      <c r="K196" s="310"/>
      <c r="L196" s="145"/>
      <c r="M196" s="311"/>
      <c r="N196" s="310"/>
      <c r="O196" s="310"/>
      <c r="P196" s="88"/>
      <c r="Q196" s="83"/>
      <c r="R196" s="83"/>
      <c r="S196" s="93"/>
      <c r="T196" s="83"/>
      <c r="U196" s="167"/>
      <c r="V196" s="93"/>
      <c r="W196" s="312"/>
      <c r="X196" s="312"/>
      <c r="Y196" s="88"/>
      <c r="Z196" s="93"/>
      <c r="AA196" s="149" t="str">
        <f t="shared" si="19"/>
        <v/>
      </c>
      <c r="AB196" s="76"/>
      <c r="AC196" s="83"/>
      <c r="AD196" s="80"/>
      <c r="AE196" s="85"/>
      <c r="AF196" s="83"/>
      <c r="AG196" s="83"/>
      <c r="AH196" s="83"/>
      <c r="AI196" s="80"/>
      <c r="AJ196" s="76"/>
      <c r="AK196" s="83"/>
      <c r="AL196" s="86"/>
      <c r="AM196" s="76"/>
      <c r="AN196" s="83"/>
      <c r="AO196" s="83"/>
      <c r="AP196" s="83"/>
      <c r="AQ196" s="80"/>
      <c r="AR196" s="85"/>
      <c r="AS196" s="83"/>
      <c r="AT196" s="86"/>
      <c r="AU196" s="85"/>
      <c r="AV196" s="83"/>
      <c r="AW196" s="83"/>
      <c r="AX196" s="83"/>
      <c r="AY196" s="86"/>
      <c r="AZ196" s="85"/>
      <c r="BA196" s="83"/>
      <c r="BB196" s="86"/>
      <c r="BC196" s="76"/>
      <c r="BD196" s="83"/>
      <c r="BE196" s="83"/>
      <c r="BF196" s="83"/>
      <c r="BG196" s="80"/>
      <c r="BH196" s="87"/>
      <c r="BI196" s="88"/>
      <c r="BJ196" s="93"/>
      <c r="BK196" s="83"/>
      <c r="BL196" s="91"/>
      <c r="BM196" s="92"/>
      <c r="BN196" s="93"/>
      <c r="BO196" s="86"/>
    </row>
    <row r="197" spans="3:67" ht="38.25" customHeight="1">
      <c r="C197" s="55">
        <f t="shared" si="21"/>
        <v>190</v>
      </c>
      <c r="D197" s="167"/>
      <c r="E197" s="83"/>
      <c r="F197" s="83"/>
      <c r="G197" s="142"/>
      <c r="H197" s="60"/>
      <c r="I197" s="142"/>
      <c r="J197" s="143"/>
      <c r="K197" s="310"/>
      <c r="L197" s="145"/>
      <c r="M197" s="311"/>
      <c r="N197" s="310"/>
      <c r="O197" s="310"/>
      <c r="P197" s="88"/>
      <c r="Q197" s="83"/>
      <c r="R197" s="83"/>
      <c r="S197" s="93"/>
      <c r="T197" s="83"/>
      <c r="U197" s="167"/>
      <c r="V197" s="93"/>
      <c r="W197" s="312"/>
      <c r="X197" s="312"/>
      <c r="Y197" s="88"/>
      <c r="Z197" s="93"/>
      <c r="AA197" s="149" t="str">
        <f t="shared" si="19"/>
        <v/>
      </c>
      <c r="AB197" s="76"/>
      <c r="AC197" s="83"/>
      <c r="AD197" s="80"/>
      <c r="AE197" s="85"/>
      <c r="AF197" s="83"/>
      <c r="AG197" s="83"/>
      <c r="AH197" s="83"/>
      <c r="AI197" s="80"/>
      <c r="AJ197" s="76"/>
      <c r="AK197" s="83"/>
      <c r="AL197" s="86"/>
      <c r="AM197" s="76"/>
      <c r="AN197" s="83"/>
      <c r="AO197" s="83"/>
      <c r="AP197" s="83"/>
      <c r="AQ197" s="80"/>
      <c r="AR197" s="85"/>
      <c r="AS197" s="83"/>
      <c r="AT197" s="86"/>
      <c r="AU197" s="85"/>
      <c r="AV197" s="83"/>
      <c r="AW197" s="83"/>
      <c r="AX197" s="83"/>
      <c r="AY197" s="86"/>
      <c r="AZ197" s="85"/>
      <c r="BA197" s="83"/>
      <c r="BB197" s="86"/>
      <c r="BC197" s="76"/>
      <c r="BD197" s="83"/>
      <c r="BE197" s="83"/>
      <c r="BF197" s="83"/>
      <c r="BG197" s="80"/>
      <c r="BH197" s="87"/>
      <c r="BI197" s="88"/>
      <c r="BJ197" s="93"/>
      <c r="BK197" s="83"/>
      <c r="BL197" s="91"/>
      <c r="BM197" s="92"/>
      <c r="BN197" s="93"/>
      <c r="BO197" s="86"/>
    </row>
    <row r="198" spans="3:67" ht="38.25" customHeight="1">
      <c r="C198" s="55">
        <f t="shared" si="21"/>
        <v>191</v>
      </c>
      <c r="D198" s="167"/>
      <c r="E198" s="83"/>
      <c r="F198" s="83"/>
      <c r="G198" s="142"/>
      <c r="H198" s="60"/>
      <c r="I198" s="142"/>
      <c r="J198" s="143"/>
      <c r="K198" s="310"/>
      <c r="L198" s="145"/>
      <c r="M198" s="311"/>
      <c r="N198" s="310"/>
      <c r="O198" s="310"/>
      <c r="P198" s="88"/>
      <c r="Q198" s="83"/>
      <c r="R198" s="83"/>
      <c r="S198" s="93"/>
      <c r="T198" s="83"/>
      <c r="U198" s="167"/>
      <c r="V198" s="93"/>
      <c r="W198" s="312"/>
      <c r="X198" s="312"/>
      <c r="Y198" s="88"/>
      <c r="Z198" s="93"/>
      <c r="AA198" s="149" t="str">
        <f t="shared" si="19"/>
        <v/>
      </c>
      <c r="AB198" s="76"/>
      <c r="AC198" s="83"/>
      <c r="AD198" s="80"/>
      <c r="AE198" s="85"/>
      <c r="AF198" s="83"/>
      <c r="AG198" s="83"/>
      <c r="AH198" s="83"/>
      <c r="AI198" s="80"/>
      <c r="AJ198" s="76"/>
      <c r="AK198" s="83"/>
      <c r="AL198" s="86"/>
      <c r="AM198" s="76"/>
      <c r="AN198" s="83"/>
      <c r="AO198" s="83"/>
      <c r="AP198" s="83"/>
      <c r="AQ198" s="80"/>
      <c r="AR198" s="85"/>
      <c r="AS198" s="83"/>
      <c r="AT198" s="86"/>
      <c r="AU198" s="85"/>
      <c r="AV198" s="83"/>
      <c r="AW198" s="83"/>
      <c r="AX198" s="83"/>
      <c r="AY198" s="86"/>
      <c r="AZ198" s="85"/>
      <c r="BA198" s="83"/>
      <c r="BB198" s="86"/>
      <c r="BC198" s="76"/>
      <c r="BD198" s="83"/>
      <c r="BE198" s="83"/>
      <c r="BF198" s="83"/>
      <c r="BG198" s="80"/>
      <c r="BH198" s="87"/>
      <c r="BI198" s="88"/>
      <c r="BJ198" s="93"/>
      <c r="BK198" s="83"/>
      <c r="BL198" s="91"/>
      <c r="BM198" s="92"/>
      <c r="BN198" s="93"/>
      <c r="BO198" s="86"/>
    </row>
    <row r="199" spans="3:67" ht="38.25" customHeight="1">
      <c r="C199" s="55">
        <f t="shared" si="21"/>
        <v>192</v>
      </c>
      <c r="D199" s="167"/>
      <c r="E199" s="83"/>
      <c r="F199" s="83"/>
      <c r="G199" s="142"/>
      <c r="H199" s="60"/>
      <c r="I199" s="142"/>
      <c r="J199" s="143"/>
      <c r="K199" s="310"/>
      <c r="L199" s="145"/>
      <c r="M199" s="311"/>
      <c r="N199" s="310"/>
      <c r="O199" s="310"/>
      <c r="P199" s="88"/>
      <c r="Q199" s="83"/>
      <c r="R199" s="83"/>
      <c r="S199" s="93"/>
      <c r="T199" s="83"/>
      <c r="U199" s="167"/>
      <c r="V199" s="93"/>
      <c r="W199" s="312"/>
      <c r="X199" s="312"/>
      <c r="Y199" s="88"/>
      <c r="Z199" s="93"/>
      <c r="AA199" s="149" t="str">
        <f t="shared" si="19"/>
        <v/>
      </c>
      <c r="AB199" s="76"/>
      <c r="AC199" s="83"/>
      <c r="AD199" s="80"/>
      <c r="AE199" s="85"/>
      <c r="AF199" s="83"/>
      <c r="AG199" s="83"/>
      <c r="AH199" s="83"/>
      <c r="AI199" s="80"/>
      <c r="AJ199" s="76"/>
      <c r="AK199" s="83"/>
      <c r="AL199" s="86"/>
      <c r="AM199" s="76"/>
      <c r="AN199" s="83"/>
      <c r="AO199" s="83"/>
      <c r="AP199" s="83"/>
      <c r="AQ199" s="80"/>
      <c r="AR199" s="85"/>
      <c r="AS199" s="83"/>
      <c r="AT199" s="86"/>
      <c r="AU199" s="85"/>
      <c r="AV199" s="83"/>
      <c r="AW199" s="83"/>
      <c r="AX199" s="83"/>
      <c r="AY199" s="86"/>
      <c r="AZ199" s="85"/>
      <c r="BA199" s="83"/>
      <c r="BB199" s="86"/>
      <c r="BC199" s="76"/>
      <c r="BD199" s="83"/>
      <c r="BE199" s="83"/>
      <c r="BF199" s="83"/>
      <c r="BG199" s="80"/>
      <c r="BH199" s="87"/>
      <c r="BI199" s="88"/>
      <c r="BJ199" s="93"/>
      <c r="BK199" s="83"/>
      <c r="BL199" s="91"/>
      <c r="BM199" s="92"/>
      <c r="BN199" s="93"/>
      <c r="BO199" s="86"/>
    </row>
    <row r="200" spans="3:67" ht="38.25" customHeight="1">
      <c r="C200" s="55">
        <f t="shared" si="21"/>
        <v>193</v>
      </c>
      <c r="D200" s="167"/>
      <c r="E200" s="83"/>
      <c r="F200" s="83"/>
      <c r="G200" s="142"/>
      <c r="H200" s="60"/>
      <c r="I200" s="142"/>
      <c r="J200" s="143"/>
      <c r="K200" s="310"/>
      <c r="L200" s="145"/>
      <c r="M200" s="311"/>
      <c r="N200" s="310"/>
      <c r="O200" s="310"/>
      <c r="P200" s="88"/>
      <c r="Q200" s="83"/>
      <c r="R200" s="83"/>
      <c r="S200" s="93"/>
      <c r="T200" s="83"/>
      <c r="U200" s="167"/>
      <c r="V200" s="93"/>
      <c r="W200" s="312"/>
      <c r="X200" s="312"/>
      <c r="Y200" s="88"/>
      <c r="Z200" s="93"/>
      <c r="AA200" s="149" t="str">
        <f t="shared" ref="AA200:AA248" si="22">IF(X200="","",(X200+Z200))</f>
        <v/>
      </c>
      <c r="AB200" s="76"/>
      <c r="AC200" s="83"/>
      <c r="AD200" s="80"/>
      <c r="AE200" s="85"/>
      <c r="AF200" s="83"/>
      <c r="AG200" s="83"/>
      <c r="AH200" s="83"/>
      <c r="AI200" s="80"/>
      <c r="AJ200" s="76"/>
      <c r="AK200" s="83"/>
      <c r="AL200" s="86"/>
      <c r="AM200" s="76"/>
      <c r="AN200" s="83"/>
      <c r="AO200" s="83"/>
      <c r="AP200" s="83"/>
      <c r="AQ200" s="80"/>
      <c r="AR200" s="85"/>
      <c r="AS200" s="83"/>
      <c r="AT200" s="86"/>
      <c r="AU200" s="85"/>
      <c r="AV200" s="83"/>
      <c r="AW200" s="83"/>
      <c r="AX200" s="83"/>
      <c r="AY200" s="86"/>
      <c r="AZ200" s="85"/>
      <c r="BA200" s="83"/>
      <c r="BB200" s="86"/>
      <c r="BC200" s="76"/>
      <c r="BD200" s="83"/>
      <c r="BE200" s="83"/>
      <c r="BF200" s="83"/>
      <c r="BG200" s="80"/>
      <c r="BH200" s="87"/>
      <c r="BI200" s="88"/>
      <c r="BJ200" s="93"/>
      <c r="BK200" s="83"/>
      <c r="BL200" s="91"/>
      <c r="BM200" s="92"/>
      <c r="BN200" s="93"/>
      <c r="BO200" s="86"/>
    </row>
    <row r="201" spans="3:67" ht="38.25" customHeight="1">
      <c r="C201" s="55">
        <f t="shared" ref="C201:C248" si="23">1+C200</f>
        <v>194</v>
      </c>
      <c r="D201" s="167"/>
      <c r="E201" s="83"/>
      <c r="F201" s="83"/>
      <c r="G201" s="142"/>
      <c r="H201" s="60"/>
      <c r="I201" s="142"/>
      <c r="J201" s="143"/>
      <c r="K201" s="310"/>
      <c r="L201" s="145"/>
      <c r="M201" s="311"/>
      <c r="N201" s="310"/>
      <c r="O201" s="310"/>
      <c r="P201" s="88"/>
      <c r="Q201" s="83"/>
      <c r="R201" s="83"/>
      <c r="S201" s="93"/>
      <c r="T201" s="83"/>
      <c r="U201" s="167"/>
      <c r="V201" s="93"/>
      <c r="W201" s="312"/>
      <c r="X201" s="312"/>
      <c r="Y201" s="88"/>
      <c r="Z201" s="93"/>
      <c r="AA201" s="149" t="str">
        <f t="shared" si="22"/>
        <v/>
      </c>
      <c r="AB201" s="76"/>
      <c r="AC201" s="83"/>
      <c r="AD201" s="80"/>
      <c r="AE201" s="85"/>
      <c r="AF201" s="83"/>
      <c r="AG201" s="83"/>
      <c r="AH201" s="83"/>
      <c r="AI201" s="80"/>
      <c r="AJ201" s="76"/>
      <c r="AK201" s="83"/>
      <c r="AL201" s="86"/>
      <c r="AM201" s="76"/>
      <c r="AN201" s="83"/>
      <c r="AO201" s="83"/>
      <c r="AP201" s="83"/>
      <c r="AQ201" s="80"/>
      <c r="AR201" s="85"/>
      <c r="AS201" s="83"/>
      <c r="AT201" s="86"/>
      <c r="AU201" s="85"/>
      <c r="AV201" s="83"/>
      <c r="AW201" s="83"/>
      <c r="AX201" s="83"/>
      <c r="AY201" s="86"/>
      <c r="AZ201" s="85"/>
      <c r="BA201" s="83"/>
      <c r="BB201" s="86"/>
      <c r="BC201" s="76"/>
      <c r="BD201" s="83"/>
      <c r="BE201" s="83"/>
      <c r="BF201" s="83"/>
      <c r="BG201" s="80"/>
      <c r="BH201" s="87"/>
      <c r="BI201" s="88"/>
      <c r="BJ201" s="93"/>
      <c r="BK201" s="83"/>
      <c r="BL201" s="91"/>
      <c r="BM201" s="92"/>
      <c r="BN201" s="93"/>
      <c r="BO201" s="86"/>
    </row>
    <row r="202" spans="3:67" ht="38.25" customHeight="1">
      <c r="C202" s="55">
        <f t="shared" si="23"/>
        <v>195</v>
      </c>
      <c r="D202" s="167"/>
      <c r="E202" s="83"/>
      <c r="F202" s="83"/>
      <c r="G202" s="142"/>
      <c r="H202" s="60"/>
      <c r="I202" s="142"/>
      <c r="J202" s="143"/>
      <c r="K202" s="310"/>
      <c r="L202" s="145"/>
      <c r="M202" s="311"/>
      <c r="N202" s="310"/>
      <c r="O202" s="310"/>
      <c r="P202" s="88"/>
      <c r="Q202" s="83"/>
      <c r="R202" s="83"/>
      <c r="S202" s="93"/>
      <c r="T202" s="83"/>
      <c r="U202" s="167"/>
      <c r="V202" s="93"/>
      <c r="W202" s="312"/>
      <c r="X202" s="312"/>
      <c r="Y202" s="88"/>
      <c r="Z202" s="93"/>
      <c r="AA202" s="149" t="str">
        <f t="shared" si="22"/>
        <v/>
      </c>
      <c r="AB202" s="76"/>
      <c r="AC202" s="83"/>
      <c r="AD202" s="80"/>
      <c r="AE202" s="85"/>
      <c r="AF202" s="83"/>
      <c r="AG202" s="83"/>
      <c r="AH202" s="83"/>
      <c r="AI202" s="80"/>
      <c r="AJ202" s="76"/>
      <c r="AK202" s="83"/>
      <c r="AL202" s="86"/>
      <c r="AM202" s="76"/>
      <c r="AN202" s="83"/>
      <c r="AO202" s="83"/>
      <c r="AP202" s="83"/>
      <c r="AQ202" s="80"/>
      <c r="AR202" s="85"/>
      <c r="AS202" s="83"/>
      <c r="AT202" s="86"/>
      <c r="AU202" s="85"/>
      <c r="AV202" s="83"/>
      <c r="AW202" s="83"/>
      <c r="AX202" s="83"/>
      <c r="AY202" s="86"/>
      <c r="AZ202" s="85"/>
      <c r="BA202" s="83"/>
      <c r="BB202" s="86"/>
      <c r="BC202" s="76"/>
      <c r="BD202" s="83"/>
      <c r="BE202" s="83"/>
      <c r="BF202" s="83"/>
      <c r="BG202" s="80"/>
      <c r="BH202" s="87"/>
      <c r="BI202" s="88"/>
      <c r="BJ202" s="93"/>
      <c r="BK202" s="83"/>
      <c r="BL202" s="91"/>
      <c r="BM202" s="92"/>
      <c r="BN202" s="93"/>
      <c r="BO202" s="86"/>
    </row>
    <row r="203" spans="3:67" ht="38.25" customHeight="1">
      <c r="C203" s="55">
        <f t="shared" si="23"/>
        <v>196</v>
      </c>
      <c r="D203" s="167"/>
      <c r="E203" s="83"/>
      <c r="F203" s="83"/>
      <c r="G203" s="142"/>
      <c r="H203" s="60"/>
      <c r="I203" s="142"/>
      <c r="J203" s="143"/>
      <c r="K203" s="310"/>
      <c r="L203" s="145"/>
      <c r="M203" s="311"/>
      <c r="N203" s="310"/>
      <c r="O203" s="310"/>
      <c r="P203" s="88"/>
      <c r="Q203" s="83"/>
      <c r="R203" s="83"/>
      <c r="S203" s="93"/>
      <c r="T203" s="83"/>
      <c r="U203" s="167"/>
      <c r="V203" s="93"/>
      <c r="W203" s="312"/>
      <c r="X203" s="312"/>
      <c r="Y203" s="88"/>
      <c r="Z203" s="93"/>
      <c r="AA203" s="149" t="str">
        <f t="shared" si="22"/>
        <v/>
      </c>
      <c r="AB203" s="76"/>
      <c r="AC203" s="83"/>
      <c r="AD203" s="80"/>
      <c r="AE203" s="85"/>
      <c r="AF203" s="83"/>
      <c r="AG203" s="83"/>
      <c r="AH203" s="83"/>
      <c r="AI203" s="80"/>
      <c r="AJ203" s="76"/>
      <c r="AK203" s="83"/>
      <c r="AL203" s="86"/>
      <c r="AM203" s="76"/>
      <c r="AN203" s="83"/>
      <c r="AO203" s="83"/>
      <c r="AP203" s="83"/>
      <c r="AQ203" s="80"/>
      <c r="AR203" s="85"/>
      <c r="AS203" s="83"/>
      <c r="AT203" s="86"/>
      <c r="AU203" s="85"/>
      <c r="AV203" s="83"/>
      <c r="AW203" s="83"/>
      <c r="AX203" s="83"/>
      <c r="AY203" s="86"/>
      <c r="AZ203" s="85"/>
      <c r="BA203" s="83"/>
      <c r="BB203" s="86"/>
      <c r="BC203" s="76"/>
      <c r="BD203" s="83"/>
      <c r="BE203" s="83"/>
      <c r="BF203" s="83"/>
      <c r="BG203" s="80"/>
      <c r="BH203" s="87"/>
      <c r="BI203" s="88"/>
      <c r="BJ203" s="93"/>
      <c r="BK203" s="83"/>
      <c r="BL203" s="91"/>
      <c r="BM203" s="92"/>
      <c r="BN203" s="93"/>
      <c r="BO203" s="86"/>
    </row>
    <row r="204" spans="3:67" ht="38.25" customHeight="1">
      <c r="C204" s="55">
        <f t="shared" si="23"/>
        <v>197</v>
      </c>
      <c r="D204" s="167"/>
      <c r="E204" s="83"/>
      <c r="F204" s="83"/>
      <c r="G204" s="142"/>
      <c r="H204" s="60"/>
      <c r="I204" s="142"/>
      <c r="J204" s="143"/>
      <c r="K204" s="310"/>
      <c r="L204" s="145"/>
      <c r="M204" s="311"/>
      <c r="N204" s="310"/>
      <c r="O204" s="310"/>
      <c r="P204" s="88"/>
      <c r="Q204" s="83"/>
      <c r="R204" s="83"/>
      <c r="S204" s="93"/>
      <c r="T204" s="83"/>
      <c r="U204" s="167"/>
      <c r="V204" s="93"/>
      <c r="W204" s="312"/>
      <c r="X204" s="312"/>
      <c r="Y204" s="88"/>
      <c r="Z204" s="93"/>
      <c r="AA204" s="149" t="str">
        <f t="shared" si="22"/>
        <v/>
      </c>
      <c r="AB204" s="76"/>
      <c r="AC204" s="83"/>
      <c r="AD204" s="80"/>
      <c r="AE204" s="85"/>
      <c r="AF204" s="83"/>
      <c r="AG204" s="83"/>
      <c r="AH204" s="83"/>
      <c r="AI204" s="80"/>
      <c r="AJ204" s="76"/>
      <c r="AK204" s="83"/>
      <c r="AL204" s="86"/>
      <c r="AM204" s="76"/>
      <c r="AN204" s="83"/>
      <c r="AO204" s="83"/>
      <c r="AP204" s="83"/>
      <c r="AQ204" s="80"/>
      <c r="AR204" s="85"/>
      <c r="AS204" s="83"/>
      <c r="AT204" s="86"/>
      <c r="AU204" s="85"/>
      <c r="AV204" s="83"/>
      <c r="AW204" s="83"/>
      <c r="AX204" s="83"/>
      <c r="AY204" s="86"/>
      <c r="AZ204" s="85"/>
      <c r="BA204" s="83"/>
      <c r="BB204" s="86"/>
      <c r="BC204" s="76"/>
      <c r="BD204" s="83"/>
      <c r="BE204" s="83"/>
      <c r="BF204" s="83"/>
      <c r="BG204" s="80"/>
      <c r="BH204" s="87"/>
      <c r="BI204" s="88"/>
      <c r="BJ204" s="93"/>
      <c r="BK204" s="83"/>
      <c r="BL204" s="91"/>
      <c r="BM204" s="92"/>
      <c r="BN204" s="93"/>
      <c r="BO204" s="86"/>
    </row>
    <row r="205" spans="3:67" ht="38.25" customHeight="1">
      <c r="C205" s="55">
        <f t="shared" si="23"/>
        <v>198</v>
      </c>
      <c r="D205" s="167"/>
      <c r="E205" s="83"/>
      <c r="F205" s="83"/>
      <c r="G205" s="142"/>
      <c r="H205" s="60"/>
      <c r="I205" s="142"/>
      <c r="J205" s="143"/>
      <c r="K205" s="310"/>
      <c r="L205" s="145"/>
      <c r="M205" s="311"/>
      <c r="N205" s="310"/>
      <c r="O205" s="310"/>
      <c r="P205" s="88"/>
      <c r="Q205" s="83"/>
      <c r="R205" s="83"/>
      <c r="S205" s="93"/>
      <c r="T205" s="83"/>
      <c r="U205" s="167"/>
      <c r="V205" s="93"/>
      <c r="W205" s="142"/>
      <c r="X205" s="142"/>
      <c r="Y205" s="88"/>
      <c r="Z205" s="93"/>
      <c r="AA205" s="149" t="str">
        <f t="shared" si="22"/>
        <v/>
      </c>
      <c r="AB205" s="76"/>
      <c r="AC205" s="83"/>
      <c r="AD205" s="80"/>
      <c r="AE205" s="85"/>
      <c r="AF205" s="83"/>
      <c r="AG205" s="83"/>
      <c r="AH205" s="83"/>
      <c r="AI205" s="80"/>
      <c r="AJ205" s="76"/>
      <c r="AK205" s="83"/>
      <c r="AL205" s="86"/>
      <c r="AM205" s="76"/>
      <c r="AN205" s="83"/>
      <c r="AO205" s="83"/>
      <c r="AP205" s="83"/>
      <c r="AQ205" s="80"/>
      <c r="AR205" s="85"/>
      <c r="AS205" s="83"/>
      <c r="AT205" s="86"/>
      <c r="AU205" s="85"/>
      <c r="AV205" s="83"/>
      <c r="AW205" s="83"/>
      <c r="AX205" s="83"/>
      <c r="AY205" s="86"/>
      <c r="AZ205" s="85"/>
      <c r="BA205" s="83"/>
      <c r="BB205" s="86"/>
      <c r="BC205" s="76"/>
      <c r="BD205" s="83"/>
      <c r="BE205" s="83"/>
      <c r="BF205" s="83"/>
      <c r="BG205" s="80"/>
      <c r="BH205" s="87"/>
      <c r="BI205" s="88"/>
      <c r="BJ205" s="93"/>
      <c r="BK205" s="83"/>
      <c r="BL205" s="91"/>
      <c r="BM205" s="92"/>
      <c r="BN205" s="93"/>
      <c r="BO205" s="86"/>
    </row>
    <row r="206" spans="3:67" ht="38.25" customHeight="1">
      <c r="C206" s="55">
        <f t="shared" si="23"/>
        <v>199</v>
      </c>
      <c r="D206" s="167"/>
      <c r="E206" s="83"/>
      <c r="F206" s="83"/>
      <c r="G206" s="142"/>
      <c r="H206" s="60"/>
      <c r="I206" s="142"/>
      <c r="J206" s="143"/>
      <c r="K206" s="310"/>
      <c r="L206" s="145"/>
      <c r="M206" s="311"/>
      <c r="N206" s="310"/>
      <c r="O206" s="310"/>
      <c r="P206" s="88"/>
      <c r="Q206" s="83"/>
      <c r="R206" s="83"/>
      <c r="S206" s="93"/>
      <c r="T206" s="83"/>
      <c r="U206" s="167"/>
      <c r="V206" s="93"/>
      <c r="W206" s="142"/>
      <c r="X206" s="142"/>
      <c r="Y206" s="88"/>
      <c r="Z206" s="93"/>
      <c r="AA206" s="149" t="str">
        <f t="shared" si="22"/>
        <v/>
      </c>
      <c r="AB206" s="76"/>
      <c r="AC206" s="83"/>
      <c r="AD206" s="80"/>
      <c r="AE206" s="85"/>
      <c r="AF206" s="83"/>
      <c r="AG206" s="83"/>
      <c r="AH206" s="83"/>
      <c r="AI206" s="80"/>
      <c r="AJ206" s="76"/>
      <c r="AK206" s="83"/>
      <c r="AL206" s="86"/>
      <c r="AM206" s="76"/>
      <c r="AN206" s="83"/>
      <c r="AO206" s="83"/>
      <c r="AP206" s="83"/>
      <c r="AQ206" s="80"/>
      <c r="AR206" s="85"/>
      <c r="AS206" s="83"/>
      <c r="AT206" s="86"/>
      <c r="AU206" s="85"/>
      <c r="AV206" s="83"/>
      <c r="AW206" s="83"/>
      <c r="AX206" s="83"/>
      <c r="AY206" s="86"/>
      <c r="AZ206" s="85"/>
      <c r="BA206" s="83"/>
      <c r="BB206" s="86"/>
      <c r="BC206" s="76"/>
      <c r="BD206" s="83"/>
      <c r="BE206" s="83"/>
      <c r="BF206" s="83"/>
      <c r="BG206" s="80"/>
      <c r="BH206" s="87"/>
      <c r="BI206" s="88"/>
      <c r="BJ206" s="93"/>
      <c r="BK206" s="83"/>
      <c r="BL206" s="91"/>
      <c r="BM206" s="92"/>
      <c r="BN206" s="93"/>
      <c r="BO206" s="86"/>
    </row>
    <row r="207" spans="3:67" ht="38.25" customHeight="1">
      <c r="C207" s="55">
        <f t="shared" si="23"/>
        <v>200</v>
      </c>
      <c r="D207" s="167"/>
      <c r="E207" s="83"/>
      <c r="F207" s="83"/>
      <c r="G207" s="142"/>
      <c r="H207" s="60"/>
      <c r="I207" s="142"/>
      <c r="J207" s="143"/>
      <c r="K207" s="310"/>
      <c r="L207" s="145"/>
      <c r="M207" s="311"/>
      <c r="N207" s="310"/>
      <c r="O207" s="310"/>
      <c r="P207" s="88"/>
      <c r="Q207" s="83"/>
      <c r="R207" s="83"/>
      <c r="S207" s="93"/>
      <c r="T207" s="83"/>
      <c r="U207" s="167"/>
      <c r="V207" s="93"/>
      <c r="W207" s="142"/>
      <c r="X207" s="142"/>
      <c r="Y207" s="88"/>
      <c r="Z207" s="93"/>
      <c r="AA207" s="149" t="str">
        <f t="shared" si="22"/>
        <v/>
      </c>
      <c r="AB207" s="76"/>
      <c r="AC207" s="83"/>
      <c r="AD207" s="80"/>
      <c r="AE207" s="85"/>
      <c r="AF207" s="83"/>
      <c r="AG207" s="83"/>
      <c r="AH207" s="83"/>
      <c r="AI207" s="80"/>
      <c r="AJ207" s="76"/>
      <c r="AK207" s="83"/>
      <c r="AL207" s="86"/>
      <c r="AM207" s="76"/>
      <c r="AN207" s="83"/>
      <c r="AO207" s="83"/>
      <c r="AP207" s="83"/>
      <c r="AQ207" s="80"/>
      <c r="AR207" s="85"/>
      <c r="AS207" s="83"/>
      <c r="AT207" s="86"/>
      <c r="AU207" s="85"/>
      <c r="AV207" s="83"/>
      <c r="AW207" s="83"/>
      <c r="AX207" s="83"/>
      <c r="AY207" s="86"/>
      <c r="AZ207" s="85"/>
      <c r="BA207" s="83"/>
      <c r="BB207" s="86"/>
      <c r="BC207" s="76"/>
      <c r="BD207" s="83"/>
      <c r="BE207" s="83"/>
      <c r="BF207" s="83"/>
      <c r="BG207" s="80"/>
      <c r="BH207" s="87"/>
      <c r="BI207" s="88"/>
      <c r="BJ207" s="93"/>
      <c r="BK207" s="83"/>
      <c r="BL207" s="91"/>
      <c r="BM207" s="92"/>
      <c r="BN207" s="93"/>
      <c r="BO207" s="86"/>
    </row>
    <row r="208" spans="3:67" ht="38.25" customHeight="1">
      <c r="C208" s="55">
        <f t="shared" si="23"/>
        <v>201</v>
      </c>
      <c r="D208" s="167"/>
      <c r="E208" s="83"/>
      <c r="F208" s="83"/>
      <c r="G208" s="142"/>
      <c r="H208" s="60"/>
      <c r="I208" s="142"/>
      <c r="J208" s="143"/>
      <c r="K208" s="310"/>
      <c r="L208" s="145"/>
      <c r="M208" s="311"/>
      <c r="N208" s="310"/>
      <c r="O208" s="310"/>
      <c r="P208" s="88"/>
      <c r="Q208" s="83"/>
      <c r="R208" s="83"/>
      <c r="S208" s="93"/>
      <c r="T208" s="83"/>
      <c r="U208" s="167"/>
      <c r="V208" s="93"/>
      <c r="W208" s="142"/>
      <c r="X208" s="142"/>
      <c r="Y208" s="88"/>
      <c r="Z208" s="93"/>
      <c r="AA208" s="149" t="str">
        <f t="shared" si="22"/>
        <v/>
      </c>
      <c r="AB208" s="76"/>
      <c r="AC208" s="83"/>
      <c r="AD208" s="80"/>
      <c r="AE208" s="85"/>
      <c r="AF208" s="83"/>
      <c r="AG208" s="83"/>
      <c r="AH208" s="83"/>
      <c r="AI208" s="80"/>
      <c r="AJ208" s="76"/>
      <c r="AK208" s="83"/>
      <c r="AL208" s="86"/>
      <c r="AM208" s="76"/>
      <c r="AN208" s="83"/>
      <c r="AO208" s="83"/>
      <c r="AP208" s="83"/>
      <c r="AQ208" s="80"/>
      <c r="AR208" s="85"/>
      <c r="AS208" s="83"/>
      <c r="AT208" s="86"/>
      <c r="AU208" s="85"/>
      <c r="AV208" s="83"/>
      <c r="AW208" s="83"/>
      <c r="AX208" s="83"/>
      <c r="AY208" s="86"/>
      <c r="AZ208" s="85"/>
      <c r="BA208" s="83"/>
      <c r="BB208" s="86"/>
      <c r="BC208" s="76"/>
      <c r="BD208" s="83"/>
      <c r="BE208" s="83"/>
      <c r="BF208" s="83"/>
      <c r="BG208" s="80"/>
      <c r="BH208" s="87"/>
      <c r="BI208" s="88"/>
      <c r="BJ208" s="93"/>
      <c r="BK208" s="83"/>
      <c r="BL208" s="91"/>
      <c r="BM208" s="92"/>
      <c r="BN208" s="93"/>
      <c r="BO208" s="86"/>
    </row>
    <row r="209" spans="3:67" ht="38.25" customHeight="1">
      <c r="C209" s="55">
        <f t="shared" si="23"/>
        <v>202</v>
      </c>
      <c r="D209" s="167"/>
      <c r="E209" s="83"/>
      <c r="F209" s="83"/>
      <c r="G209" s="142"/>
      <c r="H209" s="60"/>
      <c r="I209" s="142"/>
      <c r="J209" s="143"/>
      <c r="K209" s="310"/>
      <c r="L209" s="145"/>
      <c r="M209" s="311"/>
      <c r="N209" s="310"/>
      <c r="O209" s="310"/>
      <c r="P209" s="88"/>
      <c r="Q209" s="83"/>
      <c r="R209" s="83"/>
      <c r="S209" s="93"/>
      <c r="T209" s="83"/>
      <c r="U209" s="167"/>
      <c r="V209" s="93"/>
      <c r="W209" s="142"/>
      <c r="X209" s="142"/>
      <c r="Y209" s="88"/>
      <c r="Z209" s="93"/>
      <c r="AA209" s="149" t="str">
        <f t="shared" si="22"/>
        <v/>
      </c>
      <c r="AB209" s="76"/>
      <c r="AC209" s="83"/>
      <c r="AD209" s="80"/>
      <c r="AE209" s="85"/>
      <c r="AF209" s="83"/>
      <c r="AG209" s="83"/>
      <c r="AH209" s="83"/>
      <c r="AI209" s="80"/>
      <c r="AJ209" s="76"/>
      <c r="AK209" s="83"/>
      <c r="AL209" s="86"/>
      <c r="AM209" s="76"/>
      <c r="AN209" s="83"/>
      <c r="AO209" s="83"/>
      <c r="AP209" s="83"/>
      <c r="AQ209" s="80"/>
      <c r="AR209" s="85"/>
      <c r="AS209" s="83"/>
      <c r="AT209" s="86"/>
      <c r="AU209" s="85"/>
      <c r="AV209" s="83"/>
      <c r="AW209" s="83"/>
      <c r="AX209" s="83"/>
      <c r="AY209" s="86"/>
      <c r="AZ209" s="85"/>
      <c r="BA209" s="83"/>
      <c r="BB209" s="86"/>
      <c r="BC209" s="76"/>
      <c r="BD209" s="83"/>
      <c r="BE209" s="83"/>
      <c r="BF209" s="83"/>
      <c r="BG209" s="80"/>
      <c r="BH209" s="87"/>
      <c r="BI209" s="88"/>
      <c r="BJ209" s="93"/>
      <c r="BK209" s="83"/>
      <c r="BL209" s="91"/>
      <c r="BM209" s="92"/>
      <c r="BN209" s="93"/>
      <c r="BO209" s="86"/>
    </row>
    <row r="210" spans="3:67" ht="38.25" customHeight="1">
      <c r="C210" s="55">
        <f t="shared" si="23"/>
        <v>203</v>
      </c>
      <c r="D210" s="167"/>
      <c r="E210" s="83"/>
      <c r="F210" s="83"/>
      <c r="G210" s="142"/>
      <c r="H210" s="60"/>
      <c r="I210" s="142"/>
      <c r="J210" s="143"/>
      <c r="K210" s="310"/>
      <c r="L210" s="145"/>
      <c r="M210" s="311"/>
      <c r="N210" s="310"/>
      <c r="O210" s="310"/>
      <c r="P210" s="88"/>
      <c r="Q210" s="83"/>
      <c r="R210" s="83"/>
      <c r="S210" s="93"/>
      <c r="T210" s="83"/>
      <c r="U210" s="167"/>
      <c r="V210" s="93"/>
      <c r="W210" s="142"/>
      <c r="X210" s="142"/>
      <c r="Y210" s="88"/>
      <c r="Z210" s="93"/>
      <c r="AA210" s="149" t="str">
        <f t="shared" si="22"/>
        <v/>
      </c>
      <c r="AB210" s="76"/>
      <c r="AC210" s="83"/>
      <c r="AD210" s="80"/>
      <c r="AE210" s="85"/>
      <c r="AF210" s="83"/>
      <c r="AG210" s="83"/>
      <c r="AH210" s="83"/>
      <c r="AI210" s="80"/>
      <c r="AJ210" s="76"/>
      <c r="AK210" s="83"/>
      <c r="AL210" s="86"/>
      <c r="AM210" s="76"/>
      <c r="AN210" s="83"/>
      <c r="AO210" s="83"/>
      <c r="AP210" s="83"/>
      <c r="AQ210" s="80"/>
      <c r="AR210" s="85"/>
      <c r="AS210" s="83"/>
      <c r="AT210" s="86"/>
      <c r="AU210" s="85"/>
      <c r="AV210" s="83"/>
      <c r="AW210" s="83"/>
      <c r="AX210" s="83"/>
      <c r="AY210" s="86"/>
      <c r="AZ210" s="85"/>
      <c r="BA210" s="83"/>
      <c r="BB210" s="86"/>
      <c r="BC210" s="76"/>
      <c r="BD210" s="83"/>
      <c r="BE210" s="83"/>
      <c r="BF210" s="83"/>
      <c r="BG210" s="80"/>
      <c r="BH210" s="87"/>
      <c r="BI210" s="88"/>
      <c r="BJ210" s="93"/>
      <c r="BK210" s="83"/>
      <c r="BL210" s="91"/>
      <c r="BM210" s="92"/>
      <c r="BN210" s="93"/>
      <c r="BO210" s="86"/>
    </row>
    <row r="211" spans="3:67" ht="38.25" customHeight="1">
      <c r="C211" s="55">
        <f t="shared" si="23"/>
        <v>204</v>
      </c>
      <c r="D211" s="167"/>
      <c r="E211" s="83"/>
      <c r="F211" s="83"/>
      <c r="G211" s="142"/>
      <c r="H211" s="60"/>
      <c r="I211" s="142"/>
      <c r="J211" s="143"/>
      <c r="K211" s="310"/>
      <c r="L211" s="145"/>
      <c r="M211" s="311"/>
      <c r="N211" s="310"/>
      <c r="O211" s="310"/>
      <c r="P211" s="88"/>
      <c r="Q211" s="83"/>
      <c r="R211" s="83"/>
      <c r="S211" s="93"/>
      <c r="T211" s="83"/>
      <c r="U211" s="167"/>
      <c r="V211" s="93"/>
      <c r="W211" s="142"/>
      <c r="X211" s="142"/>
      <c r="Y211" s="88"/>
      <c r="Z211" s="93"/>
      <c r="AA211" s="149" t="str">
        <f t="shared" si="22"/>
        <v/>
      </c>
      <c r="AB211" s="76"/>
      <c r="AC211" s="83"/>
      <c r="AD211" s="80"/>
      <c r="AE211" s="85"/>
      <c r="AF211" s="83"/>
      <c r="AG211" s="83"/>
      <c r="AH211" s="83"/>
      <c r="AI211" s="80"/>
      <c r="AJ211" s="76"/>
      <c r="AK211" s="83"/>
      <c r="AL211" s="86"/>
      <c r="AM211" s="76"/>
      <c r="AN211" s="83"/>
      <c r="AO211" s="83"/>
      <c r="AP211" s="83"/>
      <c r="AQ211" s="80"/>
      <c r="AR211" s="85"/>
      <c r="AS211" s="83"/>
      <c r="AT211" s="86"/>
      <c r="AU211" s="85"/>
      <c r="AV211" s="83"/>
      <c r="AW211" s="83"/>
      <c r="AX211" s="83"/>
      <c r="AY211" s="86"/>
      <c r="AZ211" s="85"/>
      <c r="BA211" s="83"/>
      <c r="BB211" s="86"/>
      <c r="BC211" s="76"/>
      <c r="BD211" s="83"/>
      <c r="BE211" s="83"/>
      <c r="BF211" s="83"/>
      <c r="BG211" s="80"/>
      <c r="BH211" s="87"/>
      <c r="BI211" s="88"/>
      <c r="BJ211" s="93"/>
      <c r="BK211" s="83"/>
      <c r="BL211" s="91"/>
      <c r="BM211" s="92"/>
      <c r="BN211" s="93"/>
      <c r="BO211" s="86"/>
    </row>
    <row r="212" spans="3:67" ht="38.25" customHeight="1">
      <c r="C212" s="55">
        <f t="shared" si="23"/>
        <v>205</v>
      </c>
      <c r="D212" s="167"/>
      <c r="E212" s="83"/>
      <c r="F212" s="83"/>
      <c r="G212" s="142"/>
      <c r="H212" s="60"/>
      <c r="I212" s="142"/>
      <c r="J212" s="143"/>
      <c r="K212" s="310"/>
      <c r="L212" s="145"/>
      <c r="M212" s="311"/>
      <c r="N212" s="310"/>
      <c r="O212" s="310"/>
      <c r="P212" s="88"/>
      <c r="Q212" s="83"/>
      <c r="R212" s="83"/>
      <c r="S212" s="93"/>
      <c r="T212" s="83"/>
      <c r="U212" s="167"/>
      <c r="V212" s="93"/>
      <c r="W212" s="142"/>
      <c r="X212" s="142"/>
      <c r="Y212" s="88"/>
      <c r="Z212" s="93"/>
      <c r="AA212" s="149" t="str">
        <f t="shared" si="22"/>
        <v/>
      </c>
      <c r="AB212" s="76"/>
      <c r="AC212" s="83"/>
      <c r="AD212" s="80"/>
      <c r="AE212" s="85"/>
      <c r="AF212" s="83"/>
      <c r="AG212" s="83"/>
      <c r="AH212" s="83"/>
      <c r="AI212" s="80"/>
      <c r="AJ212" s="76"/>
      <c r="AK212" s="83"/>
      <c r="AL212" s="86"/>
      <c r="AM212" s="76"/>
      <c r="AN212" s="83"/>
      <c r="AO212" s="83"/>
      <c r="AP212" s="83"/>
      <c r="AQ212" s="80"/>
      <c r="AR212" s="85"/>
      <c r="AS212" s="83"/>
      <c r="AT212" s="86"/>
      <c r="AU212" s="85"/>
      <c r="AV212" s="83"/>
      <c r="AW212" s="83"/>
      <c r="AX212" s="83"/>
      <c r="AY212" s="86"/>
      <c r="AZ212" s="85"/>
      <c r="BA212" s="83"/>
      <c r="BB212" s="86"/>
      <c r="BC212" s="76"/>
      <c r="BD212" s="83"/>
      <c r="BE212" s="83"/>
      <c r="BF212" s="83"/>
      <c r="BG212" s="80"/>
      <c r="BH212" s="87"/>
      <c r="BI212" s="88"/>
      <c r="BJ212" s="93"/>
      <c r="BK212" s="83"/>
      <c r="BL212" s="91"/>
      <c r="BM212" s="92"/>
      <c r="BN212" s="93"/>
      <c r="BO212" s="86"/>
    </row>
    <row r="213" spans="3:67" ht="38.25" customHeight="1">
      <c r="C213" s="55">
        <f t="shared" si="23"/>
        <v>206</v>
      </c>
      <c r="D213" s="167"/>
      <c r="E213" s="83"/>
      <c r="F213" s="83"/>
      <c r="G213" s="142"/>
      <c r="H213" s="60"/>
      <c r="I213" s="142"/>
      <c r="J213" s="143"/>
      <c r="K213" s="310"/>
      <c r="L213" s="145"/>
      <c r="M213" s="311"/>
      <c r="N213" s="310"/>
      <c r="O213" s="310"/>
      <c r="P213" s="88"/>
      <c r="Q213" s="83"/>
      <c r="R213" s="83"/>
      <c r="S213" s="93"/>
      <c r="T213" s="83"/>
      <c r="U213" s="167"/>
      <c r="V213" s="93"/>
      <c r="W213" s="142"/>
      <c r="X213" s="142"/>
      <c r="Y213" s="88"/>
      <c r="Z213" s="93"/>
      <c r="AA213" s="149" t="str">
        <f t="shared" si="22"/>
        <v/>
      </c>
      <c r="AB213" s="76"/>
      <c r="AC213" s="83"/>
      <c r="AD213" s="80"/>
      <c r="AE213" s="85"/>
      <c r="AF213" s="83"/>
      <c r="AG213" s="83"/>
      <c r="AH213" s="83"/>
      <c r="AI213" s="80"/>
      <c r="AJ213" s="76"/>
      <c r="AK213" s="83"/>
      <c r="AL213" s="86"/>
      <c r="AM213" s="76"/>
      <c r="AN213" s="83"/>
      <c r="AO213" s="83"/>
      <c r="AP213" s="83"/>
      <c r="AQ213" s="80"/>
      <c r="AR213" s="85"/>
      <c r="AS213" s="83"/>
      <c r="AT213" s="86"/>
      <c r="AU213" s="85"/>
      <c r="AV213" s="83"/>
      <c r="AW213" s="83"/>
      <c r="AX213" s="83"/>
      <c r="AY213" s="86"/>
      <c r="AZ213" s="85"/>
      <c r="BA213" s="83"/>
      <c r="BB213" s="86"/>
      <c r="BC213" s="76"/>
      <c r="BD213" s="83"/>
      <c r="BE213" s="83"/>
      <c r="BF213" s="83"/>
      <c r="BG213" s="80"/>
      <c r="BH213" s="87"/>
      <c r="BI213" s="88"/>
      <c r="BJ213" s="93"/>
      <c r="BK213" s="83"/>
      <c r="BL213" s="91"/>
      <c r="BM213" s="92"/>
      <c r="BN213" s="93"/>
      <c r="BO213" s="86"/>
    </row>
    <row r="214" spans="3:67" ht="38.25" customHeight="1">
      <c r="C214" s="55">
        <f t="shared" si="23"/>
        <v>207</v>
      </c>
      <c r="D214" s="167"/>
      <c r="E214" s="83"/>
      <c r="F214" s="83"/>
      <c r="G214" s="142"/>
      <c r="H214" s="60"/>
      <c r="I214" s="142"/>
      <c r="J214" s="143"/>
      <c r="K214" s="310"/>
      <c r="L214" s="145"/>
      <c r="M214" s="311"/>
      <c r="N214" s="310"/>
      <c r="O214" s="310"/>
      <c r="P214" s="88"/>
      <c r="Q214" s="83"/>
      <c r="R214" s="83"/>
      <c r="S214" s="93"/>
      <c r="T214" s="83"/>
      <c r="U214" s="167"/>
      <c r="V214" s="93"/>
      <c r="W214" s="142"/>
      <c r="X214" s="142"/>
      <c r="Y214" s="88"/>
      <c r="Z214" s="93"/>
      <c r="AA214" s="149" t="str">
        <f t="shared" si="22"/>
        <v/>
      </c>
      <c r="AB214" s="76"/>
      <c r="AC214" s="83"/>
      <c r="AD214" s="80"/>
      <c r="AE214" s="85"/>
      <c r="AF214" s="83"/>
      <c r="AG214" s="83"/>
      <c r="AH214" s="83"/>
      <c r="AI214" s="80"/>
      <c r="AJ214" s="76"/>
      <c r="AK214" s="83"/>
      <c r="AL214" s="86"/>
      <c r="AM214" s="76"/>
      <c r="AN214" s="83"/>
      <c r="AO214" s="83"/>
      <c r="AP214" s="83"/>
      <c r="AQ214" s="80"/>
      <c r="AR214" s="85"/>
      <c r="AS214" s="83"/>
      <c r="AT214" s="86"/>
      <c r="AU214" s="85"/>
      <c r="AV214" s="83"/>
      <c r="AW214" s="83"/>
      <c r="AX214" s="83"/>
      <c r="AY214" s="86"/>
      <c r="AZ214" s="85"/>
      <c r="BA214" s="83"/>
      <c r="BB214" s="86"/>
      <c r="BC214" s="76"/>
      <c r="BD214" s="83"/>
      <c r="BE214" s="83"/>
      <c r="BF214" s="83"/>
      <c r="BG214" s="80"/>
      <c r="BH214" s="87"/>
      <c r="BI214" s="88"/>
      <c r="BJ214" s="93"/>
      <c r="BK214" s="83"/>
      <c r="BL214" s="91"/>
      <c r="BM214" s="92"/>
      <c r="BN214" s="93"/>
      <c r="BO214" s="86"/>
    </row>
    <row r="215" spans="3:67" ht="38.25" customHeight="1">
      <c r="C215" s="55">
        <f t="shared" si="23"/>
        <v>208</v>
      </c>
      <c r="D215" s="167"/>
      <c r="E215" s="83"/>
      <c r="F215" s="83"/>
      <c r="G215" s="142"/>
      <c r="H215" s="60"/>
      <c r="I215" s="142"/>
      <c r="J215" s="143"/>
      <c r="K215" s="310"/>
      <c r="L215" s="145"/>
      <c r="M215" s="311"/>
      <c r="N215" s="310"/>
      <c r="O215" s="310"/>
      <c r="P215" s="88"/>
      <c r="Q215" s="83"/>
      <c r="R215" s="83"/>
      <c r="S215" s="93"/>
      <c r="T215" s="83"/>
      <c r="U215" s="167"/>
      <c r="V215" s="93"/>
      <c r="W215" s="142"/>
      <c r="X215" s="142"/>
      <c r="Y215" s="88"/>
      <c r="Z215" s="93"/>
      <c r="AA215" s="149" t="str">
        <f t="shared" si="22"/>
        <v/>
      </c>
      <c r="AB215" s="76"/>
      <c r="AC215" s="83"/>
      <c r="AD215" s="80"/>
      <c r="AE215" s="85"/>
      <c r="AF215" s="83"/>
      <c r="AG215" s="83"/>
      <c r="AH215" s="83"/>
      <c r="AI215" s="80"/>
      <c r="AJ215" s="76"/>
      <c r="AK215" s="83"/>
      <c r="AL215" s="86"/>
      <c r="AM215" s="76"/>
      <c r="AN215" s="83"/>
      <c r="AO215" s="83"/>
      <c r="AP215" s="83"/>
      <c r="AQ215" s="80"/>
      <c r="AR215" s="85"/>
      <c r="AS215" s="83"/>
      <c r="AT215" s="86"/>
      <c r="AU215" s="85"/>
      <c r="AV215" s="83"/>
      <c r="AW215" s="83"/>
      <c r="AX215" s="83"/>
      <c r="AY215" s="86"/>
      <c r="AZ215" s="85"/>
      <c r="BA215" s="83"/>
      <c r="BB215" s="86"/>
      <c r="BC215" s="76"/>
      <c r="BD215" s="83"/>
      <c r="BE215" s="83"/>
      <c r="BF215" s="83"/>
      <c r="BG215" s="80"/>
      <c r="BH215" s="87"/>
      <c r="BI215" s="88"/>
      <c r="BJ215" s="93"/>
      <c r="BK215" s="83"/>
      <c r="BL215" s="91"/>
      <c r="BM215" s="92"/>
      <c r="BN215" s="93"/>
      <c r="BO215" s="86"/>
    </row>
    <row r="216" spans="3:67" ht="38.25" customHeight="1">
      <c r="C216" s="55">
        <f t="shared" si="23"/>
        <v>209</v>
      </c>
      <c r="D216" s="167"/>
      <c r="E216" s="83"/>
      <c r="F216" s="83"/>
      <c r="G216" s="142"/>
      <c r="H216" s="60"/>
      <c r="I216" s="142"/>
      <c r="J216" s="143"/>
      <c r="K216" s="310"/>
      <c r="L216" s="145"/>
      <c r="M216" s="311"/>
      <c r="N216" s="310"/>
      <c r="O216" s="310"/>
      <c r="P216" s="88"/>
      <c r="Q216" s="83"/>
      <c r="R216" s="83"/>
      <c r="S216" s="93"/>
      <c r="T216" s="83"/>
      <c r="U216" s="167"/>
      <c r="V216" s="93"/>
      <c r="W216" s="142"/>
      <c r="X216" s="142"/>
      <c r="Y216" s="88"/>
      <c r="Z216" s="93"/>
      <c r="AA216" s="149" t="str">
        <f t="shared" si="22"/>
        <v/>
      </c>
      <c r="AB216" s="76"/>
      <c r="AC216" s="83"/>
      <c r="AD216" s="80"/>
      <c r="AE216" s="85"/>
      <c r="AF216" s="83"/>
      <c r="AG216" s="83"/>
      <c r="AH216" s="83"/>
      <c r="AI216" s="80"/>
      <c r="AJ216" s="76"/>
      <c r="AK216" s="83"/>
      <c r="AL216" s="86"/>
      <c r="AM216" s="76"/>
      <c r="AN216" s="83"/>
      <c r="AO216" s="83"/>
      <c r="AP216" s="83"/>
      <c r="AQ216" s="80"/>
      <c r="AR216" s="85"/>
      <c r="AS216" s="83"/>
      <c r="AT216" s="86"/>
      <c r="AU216" s="85"/>
      <c r="AV216" s="83"/>
      <c r="AW216" s="83"/>
      <c r="AX216" s="83"/>
      <c r="AY216" s="86"/>
      <c r="AZ216" s="85"/>
      <c r="BA216" s="83"/>
      <c r="BB216" s="86"/>
      <c r="BC216" s="76"/>
      <c r="BD216" s="83"/>
      <c r="BE216" s="83"/>
      <c r="BF216" s="83"/>
      <c r="BG216" s="80"/>
      <c r="BH216" s="87"/>
      <c r="BI216" s="88"/>
      <c r="BJ216" s="93"/>
      <c r="BK216" s="83"/>
      <c r="BL216" s="91"/>
      <c r="BM216" s="92"/>
      <c r="BN216" s="93"/>
      <c r="BO216" s="86"/>
    </row>
    <row r="217" spans="3:67" ht="38.25" customHeight="1">
      <c r="C217" s="55">
        <f t="shared" si="23"/>
        <v>210</v>
      </c>
      <c r="D217" s="167"/>
      <c r="E217" s="83"/>
      <c r="F217" s="83"/>
      <c r="G217" s="142"/>
      <c r="H217" s="60"/>
      <c r="I217" s="142"/>
      <c r="J217" s="143"/>
      <c r="K217" s="310"/>
      <c r="L217" s="145"/>
      <c r="M217" s="311"/>
      <c r="N217" s="310"/>
      <c r="O217" s="310"/>
      <c r="P217" s="88"/>
      <c r="Q217" s="83"/>
      <c r="R217" s="83"/>
      <c r="S217" s="93"/>
      <c r="T217" s="83"/>
      <c r="U217" s="167"/>
      <c r="V217" s="93"/>
      <c r="W217" s="142"/>
      <c r="X217" s="142"/>
      <c r="Y217" s="88"/>
      <c r="Z217" s="93"/>
      <c r="AA217" s="149" t="str">
        <f t="shared" si="22"/>
        <v/>
      </c>
      <c r="AB217" s="76"/>
      <c r="AC217" s="83"/>
      <c r="AD217" s="80"/>
      <c r="AE217" s="85"/>
      <c r="AF217" s="83"/>
      <c r="AG217" s="83"/>
      <c r="AH217" s="83"/>
      <c r="AI217" s="80"/>
      <c r="AJ217" s="76"/>
      <c r="AK217" s="83"/>
      <c r="AL217" s="86"/>
      <c r="AM217" s="76"/>
      <c r="AN217" s="83"/>
      <c r="AO217" s="83"/>
      <c r="AP217" s="83"/>
      <c r="AQ217" s="80"/>
      <c r="AR217" s="85"/>
      <c r="AS217" s="83"/>
      <c r="AT217" s="86"/>
      <c r="AU217" s="85"/>
      <c r="AV217" s="83"/>
      <c r="AW217" s="83"/>
      <c r="AX217" s="83"/>
      <c r="AY217" s="86"/>
      <c r="AZ217" s="85"/>
      <c r="BA217" s="83"/>
      <c r="BB217" s="86"/>
      <c r="BC217" s="76"/>
      <c r="BD217" s="83"/>
      <c r="BE217" s="83"/>
      <c r="BF217" s="83"/>
      <c r="BG217" s="80"/>
      <c r="BH217" s="87"/>
      <c r="BI217" s="88"/>
      <c r="BJ217" s="93"/>
      <c r="BK217" s="83"/>
      <c r="BL217" s="91"/>
      <c r="BM217" s="92"/>
      <c r="BN217" s="93"/>
      <c r="BO217" s="86"/>
    </row>
    <row r="218" spans="3:67" ht="38.25" customHeight="1">
      <c r="C218" s="55">
        <f t="shared" si="23"/>
        <v>211</v>
      </c>
      <c r="D218" s="167"/>
      <c r="E218" s="83"/>
      <c r="F218" s="83"/>
      <c r="G218" s="142"/>
      <c r="H218" s="60"/>
      <c r="I218" s="142"/>
      <c r="J218" s="143"/>
      <c r="K218" s="310"/>
      <c r="L218" s="145"/>
      <c r="M218" s="311"/>
      <c r="N218" s="310"/>
      <c r="O218" s="310"/>
      <c r="P218" s="88"/>
      <c r="Q218" s="83"/>
      <c r="R218" s="83"/>
      <c r="S218" s="93"/>
      <c r="T218" s="83"/>
      <c r="U218" s="167"/>
      <c r="V218" s="93"/>
      <c r="W218" s="142"/>
      <c r="X218" s="142"/>
      <c r="Y218" s="88"/>
      <c r="Z218" s="93"/>
      <c r="AA218" s="149" t="str">
        <f t="shared" si="22"/>
        <v/>
      </c>
      <c r="AB218" s="76"/>
      <c r="AC218" s="83"/>
      <c r="AD218" s="80"/>
      <c r="AE218" s="85"/>
      <c r="AF218" s="83"/>
      <c r="AG218" s="83"/>
      <c r="AH218" s="83"/>
      <c r="AI218" s="80"/>
      <c r="AJ218" s="76"/>
      <c r="AK218" s="83"/>
      <c r="AL218" s="86"/>
      <c r="AM218" s="76"/>
      <c r="AN218" s="83"/>
      <c r="AO218" s="83"/>
      <c r="AP218" s="83"/>
      <c r="AQ218" s="80"/>
      <c r="AR218" s="85"/>
      <c r="AS218" s="83"/>
      <c r="AT218" s="86"/>
      <c r="AU218" s="85"/>
      <c r="AV218" s="83"/>
      <c r="AW218" s="83"/>
      <c r="AX218" s="83"/>
      <c r="AY218" s="86"/>
      <c r="AZ218" s="85"/>
      <c r="BA218" s="83"/>
      <c r="BB218" s="86"/>
      <c r="BC218" s="76"/>
      <c r="BD218" s="83"/>
      <c r="BE218" s="83"/>
      <c r="BF218" s="83"/>
      <c r="BG218" s="80"/>
      <c r="BH218" s="87"/>
      <c r="BI218" s="88"/>
      <c r="BJ218" s="93"/>
      <c r="BK218" s="83"/>
      <c r="BL218" s="91"/>
      <c r="BM218" s="92"/>
      <c r="BN218" s="93"/>
      <c r="BO218" s="86"/>
    </row>
    <row r="219" spans="3:67" ht="38.25" customHeight="1">
      <c r="C219" s="55">
        <f t="shared" si="23"/>
        <v>212</v>
      </c>
      <c r="D219" s="167"/>
      <c r="E219" s="83"/>
      <c r="F219" s="83"/>
      <c r="G219" s="142"/>
      <c r="H219" s="60"/>
      <c r="I219" s="142"/>
      <c r="J219" s="143"/>
      <c r="K219" s="310"/>
      <c r="L219" s="145"/>
      <c r="M219" s="311"/>
      <c r="N219" s="310"/>
      <c r="O219" s="310"/>
      <c r="P219" s="88"/>
      <c r="Q219" s="83"/>
      <c r="R219" s="83"/>
      <c r="S219" s="93"/>
      <c r="T219" s="83"/>
      <c r="U219" s="167"/>
      <c r="V219" s="93"/>
      <c r="W219" s="142"/>
      <c r="X219" s="142"/>
      <c r="Y219" s="88"/>
      <c r="Z219" s="93"/>
      <c r="AA219" s="149" t="str">
        <f t="shared" si="22"/>
        <v/>
      </c>
      <c r="AB219" s="76"/>
      <c r="AC219" s="83"/>
      <c r="AD219" s="80"/>
      <c r="AE219" s="85"/>
      <c r="AF219" s="83"/>
      <c r="AG219" s="83"/>
      <c r="AH219" s="83"/>
      <c r="AI219" s="80"/>
      <c r="AJ219" s="76"/>
      <c r="AK219" s="83"/>
      <c r="AL219" s="86"/>
      <c r="AM219" s="76"/>
      <c r="AN219" s="83"/>
      <c r="AO219" s="83"/>
      <c r="AP219" s="83"/>
      <c r="AQ219" s="80"/>
      <c r="AR219" s="85"/>
      <c r="AS219" s="83"/>
      <c r="AT219" s="86"/>
      <c r="AU219" s="85"/>
      <c r="AV219" s="83"/>
      <c r="AW219" s="83"/>
      <c r="AX219" s="83"/>
      <c r="AY219" s="86"/>
      <c r="AZ219" s="85"/>
      <c r="BA219" s="83"/>
      <c r="BB219" s="86"/>
      <c r="BC219" s="76"/>
      <c r="BD219" s="83"/>
      <c r="BE219" s="83"/>
      <c r="BF219" s="83"/>
      <c r="BG219" s="80"/>
      <c r="BH219" s="87"/>
      <c r="BI219" s="88"/>
      <c r="BJ219" s="93"/>
      <c r="BK219" s="83"/>
      <c r="BL219" s="91"/>
      <c r="BM219" s="92"/>
      <c r="BN219" s="93"/>
      <c r="BO219" s="86"/>
    </row>
    <row r="220" spans="3:67" ht="38.25" customHeight="1">
      <c r="C220" s="55">
        <f t="shared" si="23"/>
        <v>213</v>
      </c>
      <c r="D220" s="167"/>
      <c r="E220" s="83"/>
      <c r="F220" s="83"/>
      <c r="G220" s="142"/>
      <c r="H220" s="60"/>
      <c r="I220" s="142"/>
      <c r="J220" s="143"/>
      <c r="K220" s="310"/>
      <c r="L220" s="145"/>
      <c r="M220" s="311"/>
      <c r="N220" s="310"/>
      <c r="O220" s="310"/>
      <c r="P220" s="88"/>
      <c r="Q220" s="83"/>
      <c r="R220" s="83"/>
      <c r="S220" s="93"/>
      <c r="T220" s="83"/>
      <c r="U220" s="167"/>
      <c r="V220" s="93"/>
      <c r="W220" s="142"/>
      <c r="X220" s="142"/>
      <c r="Y220" s="88"/>
      <c r="Z220" s="93"/>
      <c r="AA220" s="149" t="str">
        <f t="shared" si="22"/>
        <v/>
      </c>
      <c r="AB220" s="76"/>
      <c r="AC220" s="83"/>
      <c r="AD220" s="80"/>
      <c r="AE220" s="85"/>
      <c r="AF220" s="83"/>
      <c r="AG220" s="83"/>
      <c r="AH220" s="83"/>
      <c r="AI220" s="80"/>
      <c r="AJ220" s="76"/>
      <c r="AK220" s="83"/>
      <c r="AL220" s="86"/>
      <c r="AM220" s="76"/>
      <c r="AN220" s="83"/>
      <c r="AO220" s="83"/>
      <c r="AP220" s="83"/>
      <c r="AQ220" s="80"/>
      <c r="AR220" s="85"/>
      <c r="AS220" s="83"/>
      <c r="AT220" s="86"/>
      <c r="AU220" s="85"/>
      <c r="AV220" s="83"/>
      <c r="AW220" s="83"/>
      <c r="AX220" s="83"/>
      <c r="AY220" s="86"/>
      <c r="AZ220" s="85"/>
      <c r="BA220" s="83"/>
      <c r="BB220" s="86"/>
      <c r="BC220" s="76"/>
      <c r="BD220" s="83"/>
      <c r="BE220" s="83"/>
      <c r="BF220" s="83"/>
      <c r="BG220" s="80"/>
      <c r="BH220" s="87"/>
      <c r="BI220" s="88"/>
      <c r="BJ220" s="93"/>
      <c r="BK220" s="83"/>
      <c r="BL220" s="91"/>
      <c r="BM220" s="92"/>
      <c r="BN220" s="93"/>
      <c r="BO220" s="86"/>
    </row>
    <row r="221" spans="3:67" ht="38.25" customHeight="1">
      <c r="C221" s="55">
        <f t="shared" si="23"/>
        <v>214</v>
      </c>
      <c r="D221" s="167"/>
      <c r="E221" s="83"/>
      <c r="F221" s="83"/>
      <c r="G221" s="142"/>
      <c r="H221" s="60"/>
      <c r="I221" s="142"/>
      <c r="J221" s="143"/>
      <c r="K221" s="310"/>
      <c r="L221" s="145"/>
      <c r="M221" s="311"/>
      <c r="N221" s="310"/>
      <c r="O221" s="310"/>
      <c r="P221" s="88"/>
      <c r="Q221" s="83"/>
      <c r="R221" s="83"/>
      <c r="S221" s="93"/>
      <c r="T221" s="83"/>
      <c r="U221" s="167"/>
      <c r="V221" s="93"/>
      <c r="W221" s="142"/>
      <c r="X221" s="142"/>
      <c r="Y221" s="88"/>
      <c r="Z221" s="93"/>
      <c r="AA221" s="149" t="str">
        <f t="shared" si="22"/>
        <v/>
      </c>
      <c r="AB221" s="76"/>
      <c r="AC221" s="83"/>
      <c r="AD221" s="80"/>
      <c r="AE221" s="85"/>
      <c r="AF221" s="83"/>
      <c r="AG221" s="83"/>
      <c r="AH221" s="83"/>
      <c r="AI221" s="80"/>
      <c r="AJ221" s="76"/>
      <c r="AK221" s="83"/>
      <c r="AL221" s="86"/>
      <c r="AM221" s="76"/>
      <c r="AN221" s="83"/>
      <c r="AO221" s="83"/>
      <c r="AP221" s="83"/>
      <c r="AQ221" s="80"/>
      <c r="AR221" s="85"/>
      <c r="AS221" s="83"/>
      <c r="AT221" s="86"/>
      <c r="AU221" s="85"/>
      <c r="AV221" s="83"/>
      <c r="AW221" s="83"/>
      <c r="AX221" s="83"/>
      <c r="AY221" s="86"/>
      <c r="AZ221" s="85"/>
      <c r="BA221" s="83"/>
      <c r="BB221" s="86"/>
      <c r="BC221" s="76"/>
      <c r="BD221" s="83"/>
      <c r="BE221" s="83"/>
      <c r="BF221" s="83"/>
      <c r="BG221" s="80"/>
      <c r="BH221" s="87"/>
      <c r="BI221" s="88"/>
      <c r="BJ221" s="93"/>
      <c r="BK221" s="83"/>
      <c r="BL221" s="91"/>
      <c r="BM221" s="92"/>
      <c r="BN221" s="93"/>
      <c r="BO221" s="86"/>
    </row>
    <row r="222" spans="3:67" ht="38.25" customHeight="1">
      <c r="C222" s="55">
        <f t="shared" si="23"/>
        <v>215</v>
      </c>
      <c r="D222" s="167"/>
      <c r="E222" s="83"/>
      <c r="F222" s="83"/>
      <c r="G222" s="142"/>
      <c r="H222" s="60"/>
      <c r="I222" s="142"/>
      <c r="J222" s="143"/>
      <c r="K222" s="310"/>
      <c r="L222" s="145"/>
      <c r="M222" s="311"/>
      <c r="N222" s="310"/>
      <c r="O222" s="310"/>
      <c r="P222" s="88"/>
      <c r="Q222" s="83"/>
      <c r="R222" s="83"/>
      <c r="S222" s="93"/>
      <c r="T222" s="83"/>
      <c r="U222" s="167"/>
      <c r="V222" s="93"/>
      <c r="W222" s="142"/>
      <c r="X222" s="142"/>
      <c r="Y222" s="88"/>
      <c r="Z222" s="93"/>
      <c r="AA222" s="149" t="str">
        <f t="shared" si="22"/>
        <v/>
      </c>
      <c r="AB222" s="76"/>
      <c r="AC222" s="83"/>
      <c r="AD222" s="80"/>
      <c r="AE222" s="85"/>
      <c r="AF222" s="83"/>
      <c r="AG222" s="83"/>
      <c r="AH222" s="83"/>
      <c r="AI222" s="80"/>
      <c r="AJ222" s="76"/>
      <c r="AK222" s="83"/>
      <c r="AL222" s="86"/>
      <c r="AM222" s="76"/>
      <c r="AN222" s="83"/>
      <c r="AO222" s="83"/>
      <c r="AP222" s="83"/>
      <c r="AQ222" s="80"/>
      <c r="AR222" s="85"/>
      <c r="AS222" s="83"/>
      <c r="AT222" s="86"/>
      <c r="AU222" s="85"/>
      <c r="AV222" s="83"/>
      <c r="AW222" s="83"/>
      <c r="AX222" s="83"/>
      <c r="AY222" s="86"/>
      <c r="AZ222" s="85"/>
      <c r="BA222" s="83"/>
      <c r="BB222" s="86"/>
      <c r="BC222" s="76"/>
      <c r="BD222" s="83"/>
      <c r="BE222" s="83"/>
      <c r="BF222" s="83"/>
      <c r="BG222" s="80"/>
      <c r="BH222" s="87"/>
      <c r="BI222" s="88"/>
      <c r="BJ222" s="93"/>
      <c r="BK222" s="83"/>
      <c r="BL222" s="91"/>
      <c r="BM222" s="92"/>
      <c r="BN222" s="93"/>
      <c r="BO222" s="86"/>
    </row>
    <row r="223" spans="3:67" ht="38.25" customHeight="1">
      <c r="C223" s="55">
        <f t="shared" si="23"/>
        <v>216</v>
      </c>
      <c r="D223" s="167"/>
      <c r="E223" s="83"/>
      <c r="F223" s="83"/>
      <c r="G223" s="142"/>
      <c r="H223" s="60"/>
      <c r="I223" s="142"/>
      <c r="J223" s="143"/>
      <c r="K223" s="310"/>
      <c r="L223" s="145"/>
      <c r="M223" s="311"/>
      <c r="N223" s="310"/>
      <c r="O223" s="310"/>
      <c r="P223" s="88"/>
      <c r="Q223" s="83"/>
      <c r="R223" s="83"/>
      <c r="S223" s="93"/>
      <c r="T223" s="83"/>
      <c r="U223" s="167"/>
      <c r="V223" s="93"/>
      <c r="W223" s="142"/>
      <c r="X223" s="142"/>
      <c r="Y223" s="88"/>
      <c r="Z223" s="93"/>
      <c r="AA223" s="149" t="str">
        <f t="shared" si="22"/>
        <v/>
      </c>
      <c r="AB223" s="76"/>
      <c r="AC223" s="83"/>
      <c r="AD223" s="80"/>
      <c r="AE223" s="85"/>
      <c r="AF223" s="83"/>
      <c r="AG223" s="83"/>
      <c r="AH223" s="83"/>
      <c r="AI223" s="80"/>
      <c r="AJ223" s="76"/>
      <c r="AK223" s="83"/>
      <c r="AL223" s="86"/>
      <c r="AM223" s="76"/>
      <c r="AN223" s="83"/>
      <c r="AO223" s="83"/>
      <c r="AP223" s="83"/>
      <c r="AQ223" s="80"/>
      <c r="AR223" s="85"/>
      <c r="AS223" s="83"/>
      <c r="AT223" s="86"/>
      <c r="AU223" s="85"/>
      <c r="AV223" s="83"/>
      <c r="AW223" s="83"/>
      <c r="AX223" s="83"/>
      <c r="AY223" s="86"/>
      <c r="AZ223" s="85"/>
      <c r="BA223" s="83"/>
      <c r="BB223" s="86"/>
      <c r="BC223" s="76"/>
      <c r="BD223" s="83"/>
      <c r="BE223" s="83"/>
      <c r="BF223" s="83"/>
      <c r="BG223" s="80"/>
      <c r="BH223" s="87"/>
      <c r="BI223" s="88"/>
      <c r="BJ223" s="93"/>
      <c r="BK223" s="83"/>
      <c r="BL223" s="91"/>
      <c r="BM223" s="92"/>
      <c r="BN223" s="93"/>
      <c r="BO223" s="86"/>
    </row>
    <row r="224" spans="3:67" ht="38.25" customHeight="1">
      <c r="C224" s="55">
        <f t="shared" si="23"/>
        <v>217</v>
      </c>
      <c r="D224" s="167"/>
      <c r="E224" s="83"/>
      <c r="F224" s="83"/>
      <c r="G224" s="142"/>
      <c r="H224" s="60"/>
      <c r="I224" s="142"/>
      <c r="J224" s="143"/>
      <c r="K224" s="310"/>
      <c r="L224" s="145"/>
      <c r="M224" s="311"/>
      <c r="N224" s="310"/>
      <c r="O224" s="310"/>
      <c r="P224" s="88"/>
      <c r="Q224" s="83"/>
      <c r="R224" s="83"/>
      <c r="S224" s="93"/>
      <c r="T224" s="83"/>
      <c r="U224" s="167"/>
      <c r="V224" s="93"/>
      <c r="W224" s="142"/>
      <c r="X224" s="142"/>
      <c r="Y224" s="88"/>
      <c r="Z224" s="93"/>
      <c r="AA224" s="149" t="str">
        <f t="shared" si="22"/>
        <v/>
      </c>
      <c r="AB224" s="76"/>
      <c r="AC224" s="83"/>
      <c r="AD224" s="80"/>
      <c r="AE224" s="85"/>
      <c r="AF224" s="83"/>
      <c r="AG224" s="83"/>
      <c r="AH224" s="83"/>
      <c r="AI224" s="80"/>
      <c r="AJ224" s="76"/>
      <c r="AK224" s="83"/>
      <c r="AL224" s="86"/>
      <c r="AM224" s="76"/>
      <c r="AN224" s="83"/>
      <c r="AO224" s="83"/>
      <c r="AP224" s="83"/>
      <c r="AQ224" s="80"/>
      <c r="AR224" s="85"/>
      <c r="AS224" s="83"/>
      <c r="AT224" s="86"/>
      <c r="AU224" s="85"/>
      <c r="AV224" s="83"/>
      <c r="AW224" s="83"/>
      <c r="AX224" s="83"/>
      <c r="AY224" s="86"/>
      <c r="AZ224" s="85"/>
      <c r="BA224" s="83"/>
      <c r="BB224" s="86"/>
      <c r="BC224" s="76"/>
      <c r="BD224" s="83"/>
      <c r="BE224" s="83"/>
      <c r="BF224" s="83"/>
      <c r="BG224" s="80"/>
      <c r="BH224" s="87"/>
      <c r="BI224" s="88"/>
      <c r="BJ224" s="93"/>
      <c r="BK224" s="83"/>
      <c r="BL224" s="91"/>
      <c r="BM224" s="92"/>
      <c r="BN224" s="93"/>
      <c r="BO224" s="86"/>
    </row>
    <row r="225" spans="3:67" ht="38.25" customHeight="1">
      <c r="C225" s="55">
        <f t="shared" si="23"/>
        <v>218</v>
      </c>
      <c r="D225" s="167"/>
      <c r="E225" s="83"/>
      <c r="F225" s="83"/>
      <c r="G225" s="142"/>
      <c r="H225" s="60"/>
      <c r="I225" s="142"/>
      <c r="J225" s="143"/>
      <c r="K225" s="310"/>
      <c r="L225" s="145"/>
      <c r="M225" s="311"/>
      <c r="N225" s="310"/>
      <c r="O225" s="310"/>
      <c r="P225" s="88"/>
      <c r="Q225" s="83"/>
      <c r="R225" s="83"/>
      <c r="S225" s="93"/>
      <c r="T225" s="83"/>
      <c r="U225" s="167"/>
      <c r="V225" s="93"/>
      <c r="W225" s="142"/>
      <c r="X225" s="142"/>
      <c r="Y225" s="88"/>
      <c r="Z225" s="93"/>
      <c r="AA225" s="149" t="str">
        <f t="shared" si="22"/>
        <v/>
      </c>
      <c r="AB225" s="76"/>
      <c r="AC225" s="83"/>
      <c r="AD225" s="80"/>
      <c r="AE225" s="85"/>
      <c r="AF225" s="83"/>
      <c r="AG225" s="83"/>
      <c r="AH225" s="83"/>
      <c r="AI225" s="80"/>
      <c r="AJ225" s="76"/>
      <c r="AK225" s="83"/>
      <c r="AL225" s="86"/>
      <c r="AM225" s="76"/>
      <c r="AN225" s="83"/>
      <c r="AO225" s="83"/>
      <c r="AP225" s="83"/>
      <c r="AQ225" s="80"/>
      <c r="AR225" s="85"/>
      <c r="AS225" s="83"/>
      <c r="AT225" s="86"/>
      <c r="AU225" s="85"/>
      <c r="AV225" s="83"/>
      <c r="AW225" s="83"/>
      <c r="AX225" s="83"/>
      <c r="AY225" s="86"/>
      <c r="AZ225" s="85"/>
      <c r="BA225" s="83"/>
      <c r="BB225" s="86"/>
      <c r="BC225" s="76"/>
      <c r="BD225" s="83"/>
      <c r="BE225" s="83"/>
      <c r="BF225" s="83"/>
      <c r="BG225" s="80"/>
      <c r="BH225" s="87"/>
      <c r="BI225" s="88"/>
      <c r="BJ225" s="93"/>
      <c r="BK225" s="83"/>
      <c r="BL225" s="91"/>
      <c r="BM225" s="92"/>
      <c r="BN225" s="93"/>
      <c r="BO225" s="86"/>
    </row>
    <row r="226" spans="3:67" ht="38.25" customHeight="1">
      <c r="C226" s="55">
        <f t="shared" si="23"/>
        <v>219</v>
      </c>
      <c r="D226" s="167"/>
      <c r="E226" s="83"/>
      <c r="F226" s="83"/>
      <c r="G226" s="142"/>
      <c r="H226" s="60"/>
      <c r="I226" s="142"/>
      <c r="J226" s="143"/>
      <c r="K226" s="310"/>
      <c r="L226" s="145"/>
      <c r="M226" s="311"/>
      <c r="N226" s="310"/>
      <c r="O226" s="310"/>
      <c r="P226" s="88"/>
      <c r="Q226" s="83"/>
      <c r="R226" s="83"/>
      <c r="S226" s="93"/>
      <c r="T226" s="83"/>
      <c r="U226" s="167"/>
      <c r="V226" s="93"/>
      <c r="W226" s="142"/>
      <c r="X226" s="142"/>
      <c r="Y226" s="88"/>
      <c r="Z226" s="93"/>
      <c r="AA226" s="149" t="str">
        <f t="shared" si="22"/>
        <v/>
      </c>
      <c r="AB226" s="76"/>
      <c r="AC226" s="83"/>
      <c r="AD226" s="80"/>
      <c r="AE226" s="85"/>
      <c r="AF226" s="83"/>
      <c r="AG226" s="83"/>
      <c r="AH226" s="83"/>
      <c r="AI226" s="80"/>
      <c r="AJ226" s="76"/>
      <c r="AK226" s="83"/>
      <c r="AL226" s="86"/>
      <c r="AM226" s="76"/>
      <c r="AN226" s="83"/>
      <c r="AO226" s="83"/>
      <c r="AP226" s="83"/>
      <c r="AQ226" s="80"/>
      <c r="AR226" s="85"/>
      <c r="AS226" s="83"/>
      <c r="AT226" s="86"/>
      <c r="AU226" s="85"/>
      <c r="AV226" s="83"/>
      <c r="AW226" s="83"/>
      <c r="AX226" s="83"/>
      <c r="AY226" s="86"/>
      <c r="AZ226" s="85"/>
      <c r="BA226" s="83"/>
      <c r="BB226" s="86"/>
      <c r="BC226" s="76"/>
      <c r="BD226" s="83"/>
      <c r="BE226" s="83"/>
      <c r="BF226" s="83"/>
      <c r="BG226" s="80"/>
      <c r="BH226" s="87"/>
      <c r="BI226" s="88"/>
      <c r="BJ226" s="93"/>
      <c r="BK226" s="83"/>
      <c r="BL226" s="91"/>
      <c r="BM226" s="92"/>
      <c r="BN226" s="93"/>
      <c r="BO226" s="86"/>
    </row>
    <row r="227" spans="3:67" ht="38.25" customHeight="1">
      <c r="C227" s="55">
        <f t="shared" si="23"/>
        <v>220</v>
      </c>
      <c r="D227" s="167"/>
      <c r="E227" s="83"/>
      <c r="F227" s="83"/>
      <c r="G227" s="142"/>
      <c r="H227" s="60"/>
      <c r="I227" s="142"/>
      <c r="J227" s="143"/>
      <c r="K227" s="310"/>
      <c r="L227" s="145"/>
      <c r="M227" s="311"/>
      <c r="N227" s="310"/>
      <c r="O227" s="310"/>
      <c r="P227" s="88"/>
      <c r="Q227" s="83"/>
      <c r="R227" s="83"/>
      <c r="S227" s="93"/>
      <c r="T227" s="83"/>
      <c r="U227" s="167"/>
      <c r="V227" s="93"/>
      <c r="W227" s="142"/>
      <c r="X227" s="142"/>
      <c r="Y227" s="88"/>
      <c r="Z227" s="93"/>
      <c r="AA227" s="149" t="str">
        <f t="shared" si="22"/>
        <v/>
      </c>
      <c r="AB227" s="76"/>
      <c r="AC227" s="83"/>
      <c r="AD227" s="80"/>
      <c r="AE227" s="85"/>
      <c r="AF227" s="83"/>
      <c r="AG227" s="83"/>
      <c r="AH227" s="83"/>
      <c r="AI227" s="80"/>
      <c r="AJ227" s="76"/>
      <c r="AK227" s="83"/>
      <c r="AL227" s="86"/>
      <c r="AM227" s="76"/>
      <c r="AN227" s="83"/>
      <c r="AO227" s="83"/>
      <c r="AP227" s="83"/>
      <c r="AQ227" s="80"/>
      <c r="AR227" s="85"/>
      <c r="AS227" s="83"/>
      <c r="AT227" s="86"/>
      <c r="AU227" s="85"/>
      <c r="AV227" s="83"/>
      <c r="AW227" s="83"/>
      <c r="AX227" s="83"/>
      <c r="AY227" s="86"/>
      <c r="AZ227" s="85"/>
      <c r="BA227" s="83"/>
      <c r="BB227" s="86"/>
      <c r="BC227" s="76"/>
      <c r="BD227" s="83"/>
      <c r="BE227" s="83"/>
      <c r="BF227" s="83"/>
      <c r="BG227" s="80"/>
      <c r="BH227" s="87"/>
      <c r="BI227" s="88"/>
      <c r="BJ227" s="93"/>
      <c r="BK227" s="83"/>
      <c r="BL227" s="91"/>
      <c r="BM227" s="92"/>
      <c r="BN227" s="93"/>
      <c r="BO227" s="86"/>
    </row>
    <row r="228" spans="3:67" ht="38.25" customHeight="1">
      <c r="C228" s="55">
        <f t="shared" si="23"/>
        <v>221</v>
      </c>
      <c r="D228" s="167"/>
      <c r="E228" s="83"/>
      <c r="F228" s="83"/>
      <c r="G228" s="142"/>
      <c r="H228" s="60"/>
      <c r="I228" s="142"/>
      <c r="J228" s="143"/>
      <c r="K228" s="310"/>
      <c r="L228" s="145"/>
      <c r="M228" s="311"/>
      <c r="N228" s="310"/>
      <c r="O228" s="310"/>
      <c r="P228" s="88"/>
      <c r="Q228" s="83"/>
      <c r="R228" s="83"/>
      <c r="S228" s="93"/>
      <c r="T228" s="83"/>
      <c r="U228" s="167"/>
      <c r="V228" s="93"/>
      <c r="W228" s="142"/>
      <c r="X228" s="142"/>
      <c r="Y228" s="88"/>
      <c r="Z228" s="93"/>
      <c r="AA228" s="149" t="str">
        <f t="shared" si="22"/>
        <v/>
      </c>
      <c r="AB228" s="76"/>
      <c r="AC228" s="83"/>
      <c r="AD228" s="80"/>
      <c r="AE228" s="85"/>
      <c r="AF228" s="83"/>
      <c r="AG228" s="83"/>
      <c r="AH228" s="83"/>
      <c r="AI228" s="80"/>
      <c r="AJ228" s="76"/>
      <c r="AK228" s="83"/>
      <c r="AL228" s="86"/>
      <c r="AM228" s="76"/>
      <c r="AN228" s="83"/>
      <c r="AO228" s="83"/>
      <c r="AP228" s="83"/>
      <c r="AQ228" s="80"/>
      <c r="AR228" s="85"/>
      <c r="AS228" s="83"/>
      <c r="AT228" s="86"/>
      <c r="AU228" s="85"/>
      <c r="AV228" s="83"/>
      <c r="AW228" s="83"/>
      <c r="AX228" s="83"/>
      <c r="AY228" s="86"/>
      <c r="AZ228" s="85"/>
      <c r="BA228" s="83"/>
      <c r="BB228" s="86"/>
      <c r="BC228" s="76"/>
      <c r="BD228" s="83"/>
      <c r="BE228" s="83"/>
      <c r="BF228" s="83"/>
      <c r="BG228" s="80"/>
      <c r="BH228" s="87"/>
      <c r="BI228" s="88"/>
      <c r="BJ228" s="93"/>
      <c r="BK228" s="83"/>
      <c r="BL228" s="91"/>
      <c r="BM228" s="92"/>
      <c r="BN228" s="93"/>
      <c r="BO228" s="86"/>
    </row>
    <row r="229" spans="3:67" ht="38.25" customHeight="1">
      <c r="C229" s="55">
        <f t="shared" si="23"/>
        <v>222</v>
      </c>
      <c r="D229" s="167"/>
      <c r="E229" s="83"/>
      <c r="F229" s="83"/>
      <c r="G229" s="142"/>
      <c r="H229" s="60"/>
      <c r="I229" s="142"/>
      <c r="J229" s="143"/>
      <c r="K229" s="310"/>
      <c r="L229" s="145"/>
      <c r="M229" s="311"/>
      <c r="N229" s="310"/>
      <c r="O229" s="310"/>
      <c r="P229" s="88"/>
      <c r="Q229" s="83"/>
      <c r="R229" s="83"/>
      <c r="S229" s="93"/>
      <c r="T229" s="83"/>
      <c r="U229" s="167"/>
      <c r="V229" s="93"/>
      <c r="W229" s="142"/>
      <c r="X229" s="142"/>
      <c r="Y229" s="88"/>
      <c r="Z229" s="93"/>
      <c r="AA229" s="149" t="str">
        <f t="shared" si="22"/>
        <v/>
      </c>
      <c r="AB229" s="76"/>
      <c r="AC229" s="83"/>
      <c r="AD229" s="80"/>
      <c r="AE229" s="85"/>
      <c r="AF229" s="83"/>
      <c r="AG229" s="83"/>
      <c r="AH229" s="83"/>
      <c r="AI229" s="80"/>
      <c r="AJ229" s="76"/>
      <c r="AK229" s="83"/>
      <c r="AL229" s="86"/>
      <c r="AM229" s="76"/>
      <c r="AN229" s="83"/>
      <c r="AO229" s="83"/>
      <c r="AP229" s="83"/>
      <c r="AQ229" s="80"/>
      <c r="AR229" s="85"/>
      <c r="AS229" s="83"/>
      <c r="AT229" s="86"/>
      <c r="AU229" s="85"/>
      <c r="AV229" s="83"/>
      <c r="AW229" s="83"/>
      <c r="AX229" s="83"/>
      <c r="AY229" s="86"/>
      <c r="AZ229" s="85"/>
      <c r="BA229" s="83"/>
      <c r="BB229" s="86"/>
      <c r="BC229" s="76"/>
      <c r="BD229" s="83"/>
      <c r="BE229" s="83"/>
      <c r="BF229" s="83"/>
      <c r="BG229" s="80"/>
      <c r="BH229" s="87"/>
      <c r="BI229" s="88"/>
      <c r="BJ229" s="93"/>
      <c r="BK229" s="83"/>
      <c r="BL229" s="91"/>
      <c r="BM229" s="92"/>
      <c r="BN229" s="93"/>
      <c r="BO229" s="86"/>
    </row>
    <row r="230" spans="3:67" ht="38.25" customHeight="1">
      <c r="C230" s="55">
        <f t="shared" si="23"/>
        <v>223</v>
      </c>
      <c r="D230" s="167"/>
      <c r="E230" s="83"/>
      <c r="F230" s="83"/>
      <c r="G230" s="142"/>
      <c r="H230" s="60"/>
      <c r="I230" s="142"/>
      <c r="J230" s="143"/>
      <c r="K230" s="310"/>
      <c r="L230" s="145"/>
      <c r="M230" s="311"/>
      <c r="N230" s="310"/>
      <c r="O230" s="310"/>
      <c r="P230" s="88"/>
      <c r="Q230" s="83"/>
      <c r="R230" s="83"/>
      <c r="S230" s="93"/>
      <c r="T230" s="83"/>
      <c r="U230" s="167"/>
      <c r="V230" s="93"/>
      <c r="W230" s="142"/>
      <c r="X230" s="142"/>
      <c r="Y230" s="88"/>
      <c r="Z230" s="93"/>
      <c r="AA230" s="149" t="str">
        <f t="shared" si="22"/>
        <v/>
      </c>
      <c r="AB230" s="76"/>
      <c r="AC230" s="83"/>
      <c r="AD230" s="80"/>
      <c r="AE230" s="85"/>
      <c r="AF230" s="83"/>
      <c r="AG230" s="83"/>
      <c r="AH230" s="83"/>
      <c r="AI230" s="80"/>
      <c r="AJ230" s="76"/>
      <c r="AK230" s="83"/>
      <c r="AL230" s="86"/>
      <c r="AM230" s="76"/>
      <c r="AN230" s="83"/>
      <c r="AO230" s="83"/>
      <c r="AP230" s="83"/>
      <c r="AQ230" s="80"/>
      <c r="AR230" s="85"/>
      <c r="AS230" s="83"/>
      <c r="AT230" s="86"/>
      <c r="AU230" s="85"/>
      <c r="AV230" s="83"/>
      <c r="AW230" s="83"/>
      <c r="AX230" s="83"/>
      <c r="AY230" s="86"/>
      <c r="AZ230" s="85"/>
      <c r="BA230" s="83"/>
      <c r="BB230" s="86"/>
      <c r="BC230" s="76"/>
      <c r="BD230" s="83"/>
      <c r="BE230" s="83"/>
      <c r="BF230" s="83"/>
      <c r="BG230" s="80"/>
      <c r="BH230" s="87"/>
      <c r="BI230" s="88"/>
      <c r="BJ230" s="93"/>
      <c r="BK230" s="83"/>
      <c r="BL230" s="91"/>
      <c r="BM230" s="92"/>
      <c r="BN230" s="93"/>
      <c r="BO230" s="86"/>
    </row>
    <row r="231" spans="3:67" ht="38.25" customHeight="1">
      <c r="C231" s="55">
        <f t="shared" si="23"/>
        <v>224</v>
      </c>
      <c r="D231" s="167"/>
      <c r="E231" s="83"/>
      <c r="F231" s="83"/>
      <c r="G231" s="142"/>
      <c r="H231" s="60"/>
      <c r="I231" s="142"/>
      <c r="J231" s="143"/>
      <c r="K231" s="310"/>
      <c r="L231" s="145"/>
      <c r="M231" s="311"/>
      <c r="N231" s="310"/>
      <c r="O231" s="310"/>
      <c r="P231" s="88"/>
      <c r="Q231" s="83"/>
      <c r="R231" s="83"/>
      <c r="S231" s="93"/>
      <c r="T231" s="83"/>
      <c r="U231" s="167"/>
      <c r="V231" s="93"/>
      <c r="W231" s="142"/>
      <c r="X231" s="142"/>
      <c r="Y231" s="88"/>
      <c r="Z231" s="93"/>
      <c r="AA231" s="149" t="str">
        <f t="shared" si="22"/>
        <v/>
      </c>
      <c r="AB231" s="76"/>
      <c r="AC231" s="83"/>
      <c r="AD231" s="80"/>
      <c r="AE231" s="85"/>
      <c r="AF231" s="83"/>
      <c r="AG231" s="83"/>
      <c r="AH231" s="83"/>
      <c r="AI231" s="80"/>
      <c r="AJ231" s="76"/>
      <c r="AK231" s="83"/>
      <c r="AL231" s="86"/>
      <c r="AM231" s="76"/>
      <c r="AN231" s="83"/>
      <c r="AO231" s="83"/>
      <c r="AP231" s="83"/>
      <c r="AQ231" s="80"/>
      <c r="AR231" s="85"/>
      <c r="AS231" s="83"/>
      <c r="AT231" s="86"/>
      <c r="AU231" s="85"/>
      <c r="AV231" s="83"/>
      <c r="AW231" s="83"/>
      <c r="AX231" s="83"/>
      <c r="AY231" s="86"/>
      <c r="AZ231" s="85"/>
      <c r="BA231" s="83"/>
      <c r="BB231" s="86"/>
      <c r="BC231" s="76"/>
      <c r="BD231" s="83"/>
      <c r="BE231" s="83"/>
      <c r="BF231" s="83"/>
      <c r="BG231" s="80"/>
      <c r="BH231" s="87"/>
      <c r="BI231" s="88"/>
      <c r="BJ231" s="93"/>
      <c r="BK231" s="83"/>
      <c r="BL231" s="91"/>
      <c r="BM231" s="92"/>
      <c r="BN231" s="93"/>
      <c r="BO231" s="86"/>
    </row>
    <row r="232" spans="3:67" ht="38.25" customHeight="1">
      <c r="C232" s="55">
        <f t="shared" si="23"/>
        <v>225</v>
      </c>
      <c r="D232" s="167"/>
      <c r="E232" s="83"/>
      <c r="F232" s="83"/>
      <c r="G232" s="142"/>
      <c r="H232" s="60"/>
      <c r="I232" s="142"/>
      <c r="J232" s="143"/>
      <c r="K232" s="310"/>
      <c r="L232" s="145"/>
      <c r="M232" s="311"/>
      <c r="N232" s="310"/>
      <c r="O232" s="310"/>
      <c r="P232" s="88"/>
      <c r="Q232" s="83"/>
      <c r="R232" s="83"/>
      <c r="S232" s="93"/>
      <c r="T232" s="83"/>
      <c r="U232" s="167"/>
      <c r="V232" s="93"/>
      <c r="W232" s="142"/>
      <c r="X232" s="142"/>
      <c r="Y232" s="88"/>
      <c r="Z232" s="93"/>
      <c r="AA232" s="149" t="str">
        <f t="shared" si="22"/>
        <v/>
      </c>
      <c r="AB232" s="76"/>
      <c r="AC232" s="83"/>
      <c r="AD232" s="80"/>
      <c r="AE232" s="85"/>
      <c r="AF232" s="83"/>
      <c r="AG232" s="83"/>
      <c r="AH232" s="83"/>
      <c r="AI232" s="80"/>
      <c r="AJ232" s="76"/>
      <c r="AK232" s="83"/>
      <c r="AL232" s="86"/>
      <c r="AM232" s="76"/>
      <c r="AN232" s="83"/>
      <c r="AO232" s="83"/>
      <c r="AP232" s="83"/>
      <c r="AQ232" s="80"/>
      <c r="AR232" s="85"/>
      <c r="AS232" s="83"/>
      <c r="AT232" s="86"/>
      <c r="AU232" s="85"/>
      <c r="AV232" s="83"/>
      <c r="AW232" s="83"/>
      <c r="AX232" s="83"/>
      <c r="AY232" s="86"/>
      <c r="AZ232" s="85"/>
      <c r="BA232" s="83"/>
      <c r="BB232" s="86"/>
      <c r="BC232" s="76"/>
      <c r="BD232" s="83"/>
      <c r="BE232" s="83"/>
      <c r="BF232" s="83"/>
      <c r="BG232" s="80"/>
      <c r="BH232" s="87"/>
      <c r="BI232" s="88"/>
      <c r="BJ232" s="93"/>
      <c r="BK232" s="83"/>
      <c r="BL232" s="91"/>
      <c r="BM232" s="92"/>
      <c r="BN232" s="93"/>
      <c r="BO232" s="86"/>
    </row>
    <row r="233" spans="3:67" ht="38.25" customHeight="1">
      <c r="C233" s="55">
        <f t="shared" si="23"/>
        <v>226</v>
      </c>
      <c r="D233" s="167"/>
      <c r="E233" s="83"/>
      <c r="F233" s="83"/>
      <c r="G233" s="142"/>
      <c r="H233" s="60"/>
      <c r="I233" s="142"/>
      <c r="J233" s="143"/>
      <c r="K233" s="310"/>
      <c r="L233" s="145"/>
      <c r="M233" s="311"/>
      <c r="N233" s="310"/>
      <c r="O233" s="310"/>
      <c r="P233" s="88"/>
      <c r="Q233" s="83"/>
      <c r="R233" s="83"/>
      <c r="S233" s="93"/>
      <c r="T233" s="83"/>
      <c r="U233" s="167"/>
      <c r="V233" s="93"/>
      <c r="W233" s="142"/>
      <c r="X233" s="142"/>
      <c r="Y233" s="88"/>
      <c r="Z233" s="93"/>
      <c r="AA233" s="149" t="str">
        <f t="shared" si="22"/>
        <v/>
      </c>
      <c r="AB233" s="76"/>
      <c r="AC233" s="83"/>
      <c r="AD233" s="80"/>
      <c r="AE233" s="85"/>
      <c r="AF233" s="83"/>
      <c r="AG233" s="83"/>
      <c r="AH233" s="83"/>
      <c r="AI233" s="80"/>
      <c r="AJ233" s="76"/>
      <c r="AK233" s="83"/>
      <c r="AL233" s="86"/>
      <c r="AM233" s="76"/>
      <c r="AN233" s="83"/>
      <c r="AO233" s="83"/>
      <c r="AP233" s="83"/>
      <c r="AQ233" s="80"/>
      <c r="AR233" s="85"/>
      <c r="AS233" s="83"/>
      <c r="AT233" s="86"/>
      <c r="AU233" s="85"/>
      <c r="AV233" s="83"/>
      <c r="AW233" s="83"/>
      <c r="AX233" s="83"/>
      <c r="AY233" s="86"/>
      <c r="AZ233" s="85"/>
      <c r="BA233" s="83"/>
      <c r="BB233" s="86"/>
      <c r="BC233" s="76"/>
      <c r="BD233" s="83"/>
      <c r="BE233" s="83"/>
      <c r="BF233" s="83"/>
      <c r="BG233" s="80"/>
      <c r="BH233" s="87"/>
      <c r="BI233" s="88"/>
      <c r="BJ233" s="93"/>
      <c r="BK233" s="83"/>
      <c r="BL233" s="91"/>
      <c r="BM233" s="92"/>
      <c r="BN233" s="93"/>
      <c r="BO233" s="86"/>
    </row>
    <row r="234" spans="3:67" ht="38.25" customHeight="1">
      <c r="C234" s="55">
        <f t="shared" si="23"/>
        <v>227</v>
      </c>
      <c r="D234" s="167"/>
      <c r="E234" s="83"/>
      <c r="F234" s="83"/>
      <c r="G234" s="142"/>
      <c r="H234" s="60"/>
      <c r="I234" s="142"/>
      <c r="J234" s="143"/>
      <c r="K234" s="310"/>
      <c r="L234" s="145"/>
      <c r="M234" s="311"/>
      <c r="N234" s="310"/>
      <c r="O234" s="310"/>
      <c r="P234" s="88"/>
      <c r="Q234" s="83"/>
      <c r="R234" s="83"/>
      <c r="S234" s="93"/>
      <c r="T234" s="83"/>
      <c r="U234" s="167"/>
      <c r="V234" s="93"/>
      <c r="W234" s="142"/>
      <c r="X234" s="142"/>
      <c r="Y234" s="88"/>
      <c r="Z234" s="93"/>
      <c r="AA234" s="149" t="str">
        <f t="shared" si="22"/>
        <v/>
      </c>
      <c r="AB234" s="76"/>
      <c r="AC234" s="83"/>
      <c r="AD234" s="80"/>
      <c r="AE234" s="85"/>
      <c r="AF234" s="83"/>
      <c r="AG234" s="83"/>
      <c r="AH234" s="83"/>
      <c r="AI234" s="80"/>
      <c r="AJ234" s="76"/>
      <c r="AK234" s="83"/>
      <c r="AL234" s="86"/>
      <c r="AM234" s="76"/>
      <c r="AN234" s="83"/>
      <c r="AO234" s="83"/>
      <c r="AP234" s="83"/>
      <c r="AQ234" s="80"/>
      <c r="AR234" s="85"/>
      <c r="AS234" s="83"/>
      <c r="AT234" s="86"/>
      <c r="AU234" s="85"/>
      <c r="AV234" s="83"/>
      <c r="AW234" s="83"/>
      <c r="AX234" s="83"/>
      <c r="AY234" s="86"/>
      <c r="AZ234" s="85"/>
      <c r="BA234" s="83"/>
      <c r="BB234" s="86"/>
      <c r="BC234" s="76"/>
      <c r="BD234" s="83"/>
      <c r="BE234" s="83"/>
      <c r="BF234" s="83"/>
      <c r="BG234" s="80"/>
      <c r="BH234" s="87"/>
      <c r="BI234" s="88"/>
      <c r="BJ234" s="93"/>
      <c r="BK234" s="83"/>
      <c r="BL234" s="91"/>
      <c r="BM234" s="92"/>
      <c r="BN234" s="93"/>
      <c r="BO234" s="86"/>
    </row>
    <row r="235" spans="3:67" ht="38.25" customHeight="1">
      <c r="C235" s="55">
        <f t="shared" si="23"/>
        <v>228</v>
      </c>
      <c r="D235" s="167"/>
      <c r="E235" s="83"/>
      <c r="F235" s="83"/>
      <c r="G235" s="142"/>
      <c r="H235" s="60"/>
      <c r="I235" s="142"/>
      <c r="J235" s="143"/>
      <c r="K235" s="310"/>
      <c r="L235" s="145"/>
      <c r="M235" s="311"/>
      <c r="N235" s="310"/>
      <c r="O235" s="310"/>
      <c r="P235" s="88"/>
      <c r="Q235" s="83"/>
      <c r="R235" s="83"/>
      <c r="S235" s="93"/>
      <c r="T235" s="83"/>
      <c r="U235" s="167"/>
      <c r="V235" s="93"/>
      <c r="W235" s="142"/>
      <c r="X235" s="142"/>
      <c r="Y235" s="88"/>
      <c r="Z235" s="93"/>
      <c r="AA235" s="149" t="str">
        <f t="shared" si="22"/>
        <v/>
      </c>
      <c r="AB235" s="76"/>
      <c r="AC235" s="83"/>
      <c r="AD235" s="80"/>
      <c r="AE235" s="85"/>
      <c r="AF235" s="83"/>
      <c r="AG235" s="83"/>
      <c r="AH235" s="83"/>
      <c r="AI235" s="80"/>
      <c r="AJ235" s="76"/>
      <c r="AK235" s="83"/>
      <c r="AL235" s="86"/>
      <c r="AM235" s="76"/>
      <c r="AN235" s="83"/>
      <c r="AO235" s="83"/>
      <c r="AP235" s="83"/>
      <c r="AQ235" s="80"/>
      <c r="AR235" s="85"/>
      <c r="AS235" s="83"/>
      <c r="AT235" s="86"/>
      <c r="AU235" s="85"/>
      <c r="AV235" s="83"/>
      <c r="AW235" s="83"/>
      <c r="AX235" s="83"/>
      <c r="AY235" s="86"/>
      <c r="AZ235" s="85"/>
      <c r="BA235" s="83"/>
      <c r="BB235" s="86"/>
      <c r="BC235" s="76"/>
      <c r="BD235" s="83"/>
      <c r="BE235" s="83"/>
      <c r="BF235" s="83"/>
      <c r="BG235" s="80"/>
      <c r="BH235" s="87"/>
      <c r="BI235" s="88"/>
      <c r="BJ235" s="93"/>
      <c r="BK235" s="83"/>
      <c r="BL235" s="91"/>
      <c r="BM235" s="92"/>
      <c r="BN235" s="93"/>
      <c r="BO235" s="86"/>
    </row>
    <row r="236" spans="3:67" ht="38.25" customHeight="1">
      <c r="C236" s="55">
        <f t="shared" si="23"/>
        <v>229</v>
      </c>
      <c r="D236" s="167"/>
      <c r="E236" s="83"/>
      <c r="F236" s="83"/>
      <c r="G236" s="142"/>
      <c r="H236" s="60"/>
      <c r="I236" s="142"/>
      <c r="J236" s="143"/>
      <c r="K236" s="310"/>
      <c r="L236" s="145"/>
      <c r="M236" s="311"/>
      <c r="N236" s="310"/>
      <c r="O236" s="310"/>
      <c r="P236" s="88"/>
      <c r="Q236" s="83"/>
      <c r="R236" s="83"/>
      <c r="S236" s="93"/>
      <c r="T236" s="83"/>
      <c r="U236" s="167"/>
      <c r="V236" s="93"/>
      <c r="W236" s="142"/>
      <c r="X236" s="142"/>
      <c r="Y236" s="88"/>
      <c r="Z236" s="93"/>
      <c r="AA236" s="149" t="str">
        <f t="shared" si="22"/>
        <v/>
      </c>
      <c r="AB236" s="76"/>
      <c r="AC236" s="83"/>
      <c r="AD236" s="80"/>
      <c r="AE236" s="85"/>
      <c r="AF236" s="83"/>
      <c r="AG236" s="83"/>
      <c r="AH236" s="83"/>
      <c r="AI236" s="80"/>
      <c r="AJ236" s="76"/>
      <c r="AK236" s="83"/>
      <c r="AL236" s="86"/>
      <c r="AM236" s="76"/>
      <c r="AN236" s="83"/>
      <c r="AO236" s="83"/>
      <c r="AP236" s="83"/>
      <c r="AQ236" s="80"/>
      <c r="AR236" s="85"/>
      <c r="AS236" s="83"/>
      <c r="AT236" s="86"/>
      <c r="AU236" s="85"/>
      <c r="AV236" s="83"/>
      <c r="AW236" s="83"/>
      <c r="AX236" s="83"/>
      <c r="AY236" s="86"/>
      <c r="AZ236" s="85"/>
      <c r="BA236" s="83"/>
      <c r="BB236" s="86"/>
      <c r="BC236" s="76"/>
      <c r="BD236" s="83"/>
      <c r="BE236" s="83"/>
      <c r="BF236" s="83"/>
      <c r="BG236" s="80"/>
      <c r="BH236" s="87"/>
      <c r="BI236" s="88"/>
      <c r="BJ236" s="93"/>
      <c r="BK236" s="83"/>
      <c r="BL236" s="91"/>
      <c r="BM236" s="92"/>
      <c r="BN236" s="93"/>
      <c r="BO236" s="86"/>
    </row>
    <row r="237" spans="3:67" ht="38.25" customHeight="1">
      <c r="C237" s="55">
        <f t="shared" si="23"/>
        <v>230</v>
      </c>
      <c r="D237" s="167"/>
      <c r="E237" s="83"/>
      <c r="F237" s="83"/>
      <c r="G237" s="142"/>
      <c r="H237" s="60"/>
      <c r="I237" s="142"/>
      <c r="J237" s="143"/>
      <c r="K237" s="310"/>
      <c r="L237" s="145"/>
      <c r="M237" s="311"/>
      <c r="N237" s="310"/>
      <c r="O237" s="310"/>
      <c r="P237" s="88"/>
      <c r="Q237" s="83"/>
      <c r="R237" s="83"/>
      <c r="S237" s="93"/>
      <c r="T237" s="83"/>
      <c r="U237" s="167"/>
      <c r="V237" s="93"/>
      <c r="W237" s="142"/>
      <c r="X237" s="142"/>
      <c r="Y237" s="88"/>
      <c r="Z237" s="93"/>
      <c r="AA237" s="149" t="str">
        <f t="shared" si="22"/>
        <v/>
      </c>
      <c r="AB237" s="76"/>
      <c r="AC237" s="83"/>
      <c r="AD237" s="80"/>
      <c r="AE237" s="85"/>
      <c r="AF237" s="83"/>
      <c r="AG237" s="83"/>
      <c r="AH237" s="83"/>
      <c r="AI237" s="80"/>
      <c r="AJ237" s="76"/>
      <c r="AK237" s="83"/>
      <c r="AL237" s="86"/>
      <c r="AM237" s="76"/>
      <c r="AN237" s="83"/>
      <c r="AO237" s="83"/>
      <c r="AP237" s="83"/>
      <c r="AQ237" s="80"/>
      <c r="AR237" s="85"/>
      <c r="AS237" s="83"/>
      <c r="AT237" s="86"/>
      <c r="AU237" s="85"/>
      <c r="AV237" s="83"/>
      <c r="AW237" s="83"/>
      <c r="AX237" s="83"/>
      <c r="AY237" s="86"/>
      <c r="AZ237" s="85"/>
      <c r="BA237" s="83"/>
      <c r="BB237" s="86"/>
      <c r="BC237" s="76"/>
      <c r="BD237" s="83"/>
      <c r="BE237" s="83"/>
      <c r="BF237" s="83"/>
      <c r="BG237" s="80"/>
      <c r="BH237" s="87"/>
      <c r="BI237" s="88"/>
      <c r="BJ237" s="93"/>
      <c r="BK237" s="83"/>
      <c r="BL237" s="91"/>
      <c r="BM237" s="92"/>
      <c r="BN237" s="93"/>
      <c r="BO237" s="86"/>
    </row>
    <row r="238" spans="3:67" ht="38.25" customHeight="1">
      <c r="C238" s="55">
        <f t="shared" si="23"/>
        <v>231</v>
      </c>
      <c r="D238" s="167"/>
      <c r="E238" s="83"/>
      <c r="F238" s="83"/>
      <c r="G238" s="142"/>
      <c r="H238" s="60"/>
      <c r="I238" s="142"/>
      <c r="J238" s="143"/>
      <c r="K238" s="310"/>
      <c r="L238" s="145"/>
      <c r="M238" s="311"/>
      <c r="N238" s="310"/>
      <c r="O238" s="310"/>
      <c r="P238" s="88"/>
      <c r="Q238" s="83"/>
      <c r="R238" s="83"/>
      <c r="S238" s="93"/>
      <c r="T238" s="83"/>
      <c r="U238" s="167"/>
      <c r="V238" s="93"/>
      <c r="W238" s="142"/>
      <c r="X238" s="142"/>
      <c r="Y238" s="88"/>
      <c r="Z238" s="93"/>
      <c r="AA238" s="149" t="str">
        <f t="shared" si="22"/>
        <v/>
      </c>
      <c r="AB238" s="76"/>
      <c r="AC238" s="83"/>
      <c r="AD238" s="80"/>
      <c r="AE238" s="85"/>
      <c r="AF238" s="83"/>
      <c r="AG238" s="83"/>
      <c r="AH238" s="83"/>
      <c r="AI238" s="80"/>
      <c r="AJ238" s="76"/>
      <c r="AK238" s="83"/>
      <c r="AL238" s="86"/>
      <c r="AM238" s="76"/>
      <c r="AN238" s="83"/>
      <c r="AO238" s="83"/>
      <c r="AP238" s="83"/>
      <c r="AQ238" s="80"/>
      <c r="AR238" s="85"/>
      <c r="AS238" s="83"/>
      <c r="AT238" s="86"/>
      <c r="AU238" s="85"/>
      <c r="AV238" s="83"/>
      <c r="AW238" s="83"/>
      <c r="AX238" s="83"/>
      <c r="AY238" s="86"/>
      <c r="AZ238" s="85"/>
      <c r="BA238" s="83"/>
      <c r="BB238" s="86"/>
      <c r="BC238" s="76"/>
      <c r="BD238" s="83"/>
      <c r="BE238" s="83"/>
      <c r="BF238" s="83"/>
      <c r="BG238" s="80"/>
      <c r="BH238" s="87"/>
      <c r="BI238" s="88"/>
      <c r="BJ238" s="93"/>
      <c r="BK238" s="83"/>
      <c r="BL238" s="91"/>
      <c r="BM238" s="92"/>
      <c r="BN238" s="93"/>
      <c r="BO238" s="86"/>
    </row>
    <row r="239" spans="3:67" ht="38.25" customHeight="1">
      <c r="C239" s="55">
        <f t="shared" si="23"/>
        <v>232</v>
      </c>
      <c r="D239" s="167"/>
      <c r="E239" s="83"/>
      <c r="F239" s="83"/>
      <c r="G239" s="142"/>
      <c r="H239" s="60"/>
      <c r="I239" s="142"/>
      <c r="J239" s="143"/>
      <c r="K239" s="310"/>
      <c r="L239" s="145"/>
      <c r="M239" s="311"/>
      <c r="N239" s="310"/>
      <c r="O239" s="310"/>
      <c r="P239" s="88"/>
      <c r="Q239" s="83"/>
      <c r="R239" s="83"/>
      <c r="S239" s="93"/>
      <c r="T239" s="83"/>
      <c r="U239" s="167"/>
      <c r="V239" s="93"/>
      <c r="W239" s="142"/>
      <c r="X239" s="142"/>
      <c r="Y239" s="88"/>
      <c r="Z239" s="93"/>
      <c r="AA239" s="149" t="str">
        <f t="shared" si="22"/>
        <v/>
      </c>
      <c r="AB239" s="76"/>
      <c r="AC239" s="83"/>
      <c r="AD239" s="80"/>
      <c r="AE239" s="85"/>
      <c r="AF239" s="83"/>
      <c r="AG239" s="83"/>
      <c r="AH239" s="83"/>
      <c r="AI239" s="80"/>
      <c r="AJ239" s="76"/>
      <c r="AK239" s="83"/>
      <c r="AL239" s="86"/>
      <c r="AM239" s="76"/>
      <c r="AN239" s="83"/>
      <c r="AO239" s="83"/>
      <c r="AP239" s="83"/>
      <c r="AQ239" s="80"/>
      <c r="AR239" s="85"/>
      <c r="AS239" s="83"/>
      <c r="AT239" s="86"/>
      <c r="AU239" s="85"/>
      <c r="AV239" s="83"/>
      <c r="AW239" s="83"/>
      <c r="AX239" s="83"/>
      <c r="AY239" s="86"/>
      <c r="AZ239" s="85"/>
      <c r="BA239" s="83"/>
      <c r="BB239" s="86"/>
      <c r="BC239" s="76"/>
      <c r="BD239" s="83"/>
      <c r="BE239" s="83"/>
      <c r="BF239" s="83"/>
      <c r="BG239" s="80"/>
      <c r="BH239" s="87"/>
      <c r="BI239" s="88"/>
      <c r="BJ239" s="93"/>
      <c r="BK239" s="83"/>
      <c r="BL239" s="91"/>
      <c r="BM239" s="92"/>
      <c r="BN239" s="93"/>
      <c r="BO239" s="86"/>
    </row>
    <row r="240" spans="3:67" ht="38.25" customHeight="1">
      <c r="C240" s="55">
        <f t="shared" si="23"/>
        <v>233</v>
      </c>
      <c r="D240" s="167"/>
      <c r="E240" s="83"/>
      <c r="F240" s="83"/>
      <c r="G240" s="142"/>
      <c r="H240" s="60"/>
      <c r="I240" s="142"/>
      <c r="J240" s="143"/>
      <c r="K240" s="310"/>
      <c r="L240" s="145"/>
      <c r="M240" s="311"/>
      <c r="N240" s="310"/>
      <c r="O240" s="310"/>
      <c r="P240" s="88"/>
      <c r="Q240" s="83"/>
      <c r="R240" s="83"/>
      <c r="S240" s="93"/>
      <c r="T240" s="83"/>
      <c r="U240" s="167"/>
      <c r="V240" s="93"/>
      <c r="W240" s="142"/>
      <c r="X240" s="142"/>
      <c r="Y240" s="88"/>
      <c r="Z240" s="93"/>
      <c r="AA240" s="149" t="str">
        <f t="shared" si="22"/>
        <v/>
      </c>
      <c r="AB240" s="76"/>
      <c r="AC240" s="83"/>
      <c r="AD240" s="80"/>
      <c r="AE240" s="85"/>
      <c r="AF240" s="83"/>
      <c r="AG240" s="83"/>
      <c r="AH240" s="83"/>
      <c r="AI240" s="80"/>
      <c r="AJ240" s="76"/>
      <c r="AK240" s="83"/>
      <c r="AL240" s="86"/>
      <c r="AM240" s="76"/>
      <c r="AN240" s="83"/>
      <c r="AO240" s="83"/>
      <c r="AP240" s="83"/>
      <c r="AQ240" s="80"/>
      <c r="AR240" s="85"/>
      <c r="AS240" s="83"/>
      <c r="AT240" s="86"/>
      <c r="AU240" s="85"/>
      <c r="AV240" s="83"/>
      <c r="AW240" s="83"/>
      <c r="AX240" s="83"/>
      <c r="AY240" s="86"/>
      <c r="AZ240" s="85"/>
      <c r="BA240" s="83"/>
      <c r="BB240" s="86"/>
      <c r="BC240" s="76"/>
      <c r="BD240" s="83"/>
      <c r="BE240" s="83"/>
      <c r="BF240" s="83"/>
      <c r="BG240" s="80"/>
      <c r="BH240" s="87"/>
      <c r="BI240" s="88"/>
      <c r="BJ240" s="93"/>
      <c r="BK240" s="83"/>
      <c r="BL240" s="91"/>
      <c r="BM240" s="92"/>
      <c r="BN240" s="93"/>
      <c r="BO240" s="86"/>
    </row>
    <row r="241" spans="1:67" ht="38.25" customHeight="1">
      <c r="C241" s="55">
        <f t="shared" si="23"/>
        <v>234</v>
      </c>
      <c r="D241" s="167"/>
      <c r="E241" s="83"/>
      <c r="F241" s="83"/>
      <c r="G241" s="142"/>
      <c r="H241" s="60"/>
      <c r="I241" s="142"/>
      <c r="J241" s="143"/>
      <c r="K241" s="310"/>
      <c r="L241" s="145"/>
      <c r="M241" s="311"/>
      <c r="N241" s="310"/>
      <c r="O241" s="310"/>
      <c r="P241" s="88"/>
      <c r="Q241" s="83"/>
      <c r="R241" s="83"/>
      <c r="S241" s="93"/>
      <c r="T241" s="83"/>
      <c r="U241" s="167"/>
      <c r="V241" s="93"/>
      <c r="W241" s="142"/>
      <c r="X241" s="142"/>
      <c r="Y241" s="88"/>
      <c r="Z241" s="93"/>
      <c r="AA241" s="149" t="str">
        <f t="shared" si="22"/>
        <v/>
      </c>
      <c r="AB241" s="76"/>
      <c r="AC241" s="83"/>
      <c r="AD241" s="80"/>
      <c r="AE241" s="85"/>
      <c r="AF241" s="83"/>
      <c r="AG241" s="83"/>
      <c r="AH241" s="83"/>
      <c r="AI241" s="80"/>
      <c r="AJ241" s="76"/>
      <c r="AK241" s="83"/>
      <c r="AL241" s="86"/>
      <c r="AM241" s="76"/>
      <c r="AN241" s="83"/>
      <c r="AO241" s="83"/>
      <c r="AP241" s="83"/>
      <c r="AQ241" s="80"/>
      <c r="AR241" s="85"/>
      <c r="AS241" s="83"/>
      <c r="AT241" s="86"/>
      <c r="AU241" s="85"/>
      <c r="AV241" s="83"/>
      <c r="AW241" s="83"/>
      <c r="AX241" s="83"/>
      <c r="AY241" s="86"/>
      <c r="AZ241" s="85"/>
      <c r="BA241" s="83"/>
      <c r="BB241" s="86"/>
      <c r="BC241" s="76"/>
      <c r="BD241" s="83"/>
      <c r="BE241" s="83"/>
      <c r="BF241" s="83"/>
      <c r="BG241" s="80"/>
      <c r="BH241" s="87"/>
      <c r="BI241" s="88"/>
      <c r="BJ241" s="93"/>
      <c r="BK241" s="83"/>
      <c r="BL241" s="91"/>
      <c r="BM241" s="92"/>
      <c r="BN241" s="93"/>
      <c r="BO241" s="86"/>
    </row>
    <row r="242" spans="1:67" ht="38.25" customHeight="1">
      <c r="C242" s="55">
        <f t="shared" si="23"/>
        <v>235</v>
      </c>
      <c r="D242" s="167"/>
      <c r="E242" s="83"/>
      <c r="F242" s="83"/>
      <c r="G242" s="142"/>
      <c r="H242" s="60"/>
      <c r="I242" s="142"/>
      <c r="J242" s="143"/>
      <c r="K242" s="310"/>
      <c r="L242" s="145"/>
      <c r="M242" s="311"/>
      <c r="N242" s="310"/>
      <c r="O242" s="310"/>
      <c r="P242" s="88"/>
      <c r="Q242" s="83"/>
      <c r="R242" s="83"/>
      <c r="S242" s="93"/>
      <c r="T242" s="83"/>
      <c r="U242" s="167"/>
      <c r="V242" s="93"/>
      <c r="W242" s="142"/>
      <c r="X242" s="142"/>
      <c r="Y242" s="88"/>
      <c r="Z242" s="93"/>
      <c r="AA242" s="149" t="str">
        <f t="shared" si="22"/>
        <v/>
      </c>
      <c r="AB242" s="76"/>
      <c r="AC242" s="83"/>
      <c r="AD242" s="80"/>
      <c r="AE242" s="85"/>
      <c r="AF242" s="83"/>
      <c r="AG242" s="83"/>
      <c r="AH242" s="83"/>
      <c r="AI242" s="80"/>
      <c r="AJ242" s="76"/>
      <c r="AK242" s="83"/>
      <c r="AL242" s="86"/>
      <c r="AM242" s="76"/>
      <c r="AN242" s="83"/>
      <c r="AO242" s="83"/>
      <c r="AP242" s="83"/>
      <c r="AQ242" s="80"/>
      <c r="AR242" s="85"/>
      <c r="AS242" s="83"/>
      <c r="AT242" s="86"/>
      <c r="AU242" s="85"/>
      <c r="AV242" s="83"/>
      <c r="AW242" s="83"/>
      <c r="AX242" s="83"/>
      <c r="AY242" s="86"/>
      <c r="AZ242" s="85"/>
      <c r="BA242" s="83"/>
      <c r="BB242" s="86"/>
      <c r="BC242" s="76"/>
      <c r="BD242" s="83"/>
      <c r="BE242" s="83"/>
      <c r="BF242" s="83"/>
      <c r="BG242" s="80"/>
      <c r="BH242" s="87"/>
      <c r="BI242" s="88"/>
      <c r="BJ242" s="93"/>
      <c r="BK242" s="83"/>
      <c r="BL242" s="91"/>
      <c r="BM242" s="92"/>
      <c r="BN242" s="93"/>
      <c r="BO242" s="86"/>
    </row>
    <row r="243" spans="1:67" ht="38.25" customHeight="1">
      <c r="C243" s="55">
        <f t="shared" si="23"/>
        <v>236</v>
      </c>
      <c r="D243" s="167"/>
      <c r="E243" s="83"/>
      <c r="F243" s="83"/>
      <c r="G243" s="142"/>
      <c r="H243" s="60"/>
      <c r="I243" s="142"/>
      <c r="J243" s="143"/>
      <c r="K243" s="310"/>
      <c r="L243" s="145"/>
      <c r="M243" s="311"/>
      <c r="N243" s="310"/>
      <c r="O243" s="310"/>
      <c r="P243" s="88"/>
      <c r="Q243" s="83"/>
      <c r="R243" s="83"/>
      <c r="S243" s="93"/>
      <c r="T243" s="83"/>
      <c r="U243" s="167"/>
      <c r="V243" s="93"/>
      <c r="W243" s="142"/>
      <c r="X243" s="142"/>
      <c r="Y243" s="88"/>
      <c r="Z243" s="93"/>
      <c r="AA243" s="149" t="str">
        <f t="shared" si="22"/>
        <v/>
      </c>
      <c r="AB243" s="76"/>
      <c r="AC243" s="83"/>
      <c r="AD243" s="80"/>
      <c r="AE243" s="85"/>
      <c r="AF243" s="83"/>
      <c r="AG243" s="83"/>
      <c r="AH243" s="83"/>
      <c r="AI243" s="80"/>
      <c r="AJ243" s="76"/>
      <c r="AK243" s="83"/>
      <c r="AL243" s="86"/>
      <c r="AM243" s="76"/>
      <c r="AN243" s="83"/>
      <c r="AO243" s="83"/>
      <c r="AP243" s="83"/>
      <c r="AQ243" s="80"/>
      <c r="AR243" s="85"/>
      <c r="AS243" s="83"/>
      <c r="AT243" s="86"/>
      <c r="AU243" s="85"/>
      <c r="AV243" s="83"/>
      <c r="AW243" s="83"/>
      <c r="AX243" s="83"/>
      <c r="AY243" s="86"/>
      <c r="AZ243" s="85"/>
      <c r="BA243" s="83"/>
      <c r="BB243" s="86"/>
      <c r="BC243" s="76"/>
      <c r="BD243" s="83"/>
      <c r="BE243" s="83"/>
      <c r="BF243" s="83"/>
      <c r="BG243" s="80"/>
      <c r="BH243" s="87"/>
      <c r="BI243" s="88"/>
      <c r="BJ243" s="93"/>
      <c r="BK243" s="83"/>
      <c r="BL243" s="91"/>
      <c r="BM243" s="92"/>
      <c r="BN243" s="93"/>
      <c r="BO243" s="86"/>
    </row>
    <row r="244" spans="1:67" ht="38.25" customHeight="1">
      <c r="C244" s="55">
        <f t="shared" si="23"/>
        <v>237</v>
      </c>
      <c r="D244" s="167"/>
      <c r="E244" s="83"/>
      <c r="F244" s="83"/>
      <c r="G244" s="142"/>
      <c r="H244" s="60"/>
      <c r="I244" s="142"/>
      <c r="J244" s="143"/>
      <c r="K244" s="310"/>
      <c r="L244" s="145"/>
      <c r="M244" s="311"/>
      <c r="N244" s="310"/>
      <c r="O244" s="310"/>
      <c r="P244" s="88"/>
      <c r="Q244" s="83"/>
      <c r="R244" s="83"/>
      <c r="S244" s="93"/>
      <c r="T244" s="83"/>
      <c r="U244" s="167"/>
      <c r="V244" s="93"/>
      <c r="W244" s="142"/>
      <c r="X244" s="142"/>
      <c r="Y244" s="88"/>
      <c r="Z244" s="93"/>
      <c r="AA244" s="149" t="str">
        <f t="shared" si="22"/>
        <v/>
      </c>
      <c r="AB244" s="76"/>
      <c r="AC244" s="83"/>
      <c r="AD244" s="80"/>
      <c r="AE244" s="85"/>
      <c r="AF244" s="83"/>
      <c r="AG244" s="83"/>
      <c r="AH244" s="83"/>
      <c r="AI244" s="80"/>
      <c r="AJ244" s="76"/>
      <c r="AK244" s="83"/>
      <c r="AL244" s="86"/>
      <c r="AM244" s="76"/>
      <c r="AN244" s="83"/>
      <c r="AO244" s="83"/>
      <c r="AP244" s="83"/>
      <c r="AQ244" s="80"/>
      <c r="AR244" s="85"/>
      <c r="AS244" s="83"/>
      <c r="AT244" s="86"/>
      <c r="AU244" s="85"/>
      <c r="AV244" s="83"/>
      <c r="AW244" s="83"/>
      <c r="AX244" s="83"/>
      <c r="AY244" s="86"/>
      <c r="AZ244" s="85"/>
      <c r="BA244" s="83"/>
      <c r="BB244" s="86"/>
      <c r="BC244" s="76"/>
      <c r="BD244" s="83"/>
      <c r="BE244" s="83"/>
      <c r="BF244" s="83"/>
      <c r="BG244" s="80"/>
      <c r="BH244" s="87"/>
      <c r="BI244" s="88"/>
      <c r="BJ244" s="93"/>
      <c r="BK244" s="83"/>
      <c r="BL244" s="91"/>
      <c r="BM244" s="92"/>
      <c r="BN244" s="93"/>
      <c r="BO244" s="86"/>
    </row>
    <row r="245" spans="1:67" ht="38.25" customHeight="1">
      <c r="C245" s="55">
        <f t="shared" si="23"/>
        <v>238</v>
      </c>
      <c r="D245" s="167"/>
      <c r="E245" s="83"/>
      <c r="F245" s="83"/>
      <c r="G245" s="142"/>
      <c r="H245" s="60"/>
      <c r="I245" s="142"/>
      <c r="J245" s="143"/>
      <c r="K245" s="310"/>
      <c r="L245" s="145"/>
      <c r="M245" s="311"/>
      <c r="N245" s="310"/>
      <c r="O245" s="310"/>
      <c r="P245" s="88"/>
      <c r="Q245" s="83"/>
      <c r="R245" s="83"/>
      <c r="S245" s="93"/>
      <c r="T245" s="83"/>
      <c r="U245" s="167"/>
      <c r="V245" s="93"/>
      <c r="W245" s="142"/>
      <c r="X245" s="142"/>
      <c r="Y245" s="88"/>
      <c r="Z245" s="93"/>
      <c r="AA245" s="149" t="str">
        <f t="shared" si="22"/>
        <v/>
      </c>
      <c r="AB245" s="76"/>
      <c r="AC245" s="83"/>
      <c r="AD245" s="80"/>
      <c r="AE245" s="85"/>
      <c r="AF245" s="83"/>
      <c r="AG245" s="83"/>
      <c r="AH245" s="83"/>
      <c r="AI245" s="80"/>
      <c r="AJ245" s="76"/>
      <c r="AK245" s="83"/>
      <c r="AL245" s="86"/>
      <c r="AM245" s="76"/>
      <c r="AN245" s="83"/>
      <c r="AO245" s="83"/>
      <c r="AP245" s="83"/>
      <c r="AQ245" s="80"/>
      <c r="AR245" s="85"/>
      <c r="AS245" s="83"/>
      <c r="AT245" s="86"/>
      <c r="AU245" s="85"/>
      <c r="AV245" s="83"/>
      <c r="AW245" s="83"/>
      <c r="AX245" s="83"/>
      <c r="AY245" s="86"/>
      <c r="AZ245" s="85"/>
      <c r="BA245" s="83"/>
      <c r="BB245" s="86"/>
      <c r="BC245" s="76"/>
      <c r="BD245" s="83"/>
      <c r="BE245" s="83"/>
      <c r="BF245" s="83"/>
      <c r="BG245" s="80"/>
      <c r="BH245" s="87"/>
      <c r="BI245" s="88"/>
      <c r="BJ245" s="93"/>
      <c r="BK245" s="83"/>
      <c r="BL245" s="91"/>
      <c r="BM245" s="92"/>
      <c r="BN245" s="93"/>
      <c r="BO245" s="86"/>
    </row>
    <row r="246" spans="1:67" ht="38.25" customHeight="1">
      <c r="C246" s="55">
        <f t="shared" si="23"/>
        <v>239</v>
      </c>
      <c r="D246" s="167"/>
      <c r="E246" s="83"/>
      <c r="F246" s="83"/>
      <c r="G246" s="142"/>
      <c r="H246" s="60"/>
      <c r="I246" s="142"/>
      <c r="J246" s="143"/>
      <c r="K246" s="310"/>
      <c r="L246" s="145"/>
      <c r="M246" s="311"/>
      <c r="N246" s="310"/>
      <c r="O246" s="310"/>
      <c r="P246" s="88"/>
      <c r="Q246" s="83"/>
      <c r="R246" s="83"/>
      <c r="S246" s="93"/>
      <c r="T246" s="83"/>
      <c r="U246" s="167"/>
      <c r="V246" s="93"/>
      <c r="W246" s="142"/>
      <c r="X246" s="142"/>
      <c r="Y246" s="88"/>
      <c r="Z246" s="93"/>
      <c r="AA246" s="149" t="str">
        <f t="shared" si="22"/>
        <v/>
      </c>
      <c r="AB246" s="76"/>
      <c r="AC246" s="83"/>
      <c r="AD246" s="80"/>
      <c r="AE246" s="85"/>
      <c r="AF246" s="83"/>
      <c r="AG246" s="83"/>
      <c r="AH246" s="83"/>
      <c r="AI246" s="80"/>
      <c r="AJ246" s="76"/>
      <c r="AK246" s="83"/>
      <c r="AL246" s="86"/>
      <c r="AM246" s="76"/>
      <c r="AN246" s="83"/>
      <c r="AO246" s="83"/>
      <c r="AP246" s="83"/>
      <c r="AQ246" s="80"/>
      <c r="AR246" s="85"/>
      <c r="AS246" s="83"/>
      <c r="AT246" s="86"/>
      <c r="AU246" s="85"/>
      <c r="AV246" s="83"/>
      <c r="AW246" s="83"/>
      <c r="AX246" s="83"/>
      <c r="AY246" s="86"/>
      <c r="AZ246" s="85"/>
      <c r="BA246" s="83"/>
      <c r="BB246" s="86"/>
      <c r="BC246" s="76"/>
      <c r="BD246" s="83"/>
      <c r="BE246" s="83"/>
      <c r="BF246" s="83"/>
      <c r="BG246" s="80"/>
      <c r="BH246" s="87"/>
      <c r="BI246" s="88"/>
      <c r="BJ246" s="93"/>
      <c r="BK246" s="83"/>
      <c r="BL246" s="91"/>
      <c r="BM246" s="92"/>
      <c r="BN246" s="93"/>
      <c r="BO246" s="86"/>
    </row>
    <row r="247" spans="1:67" ht="38.25" customHeight="1">
      <c r="C247" s="55">
        <f t="shared" si="23"/>
        <v>240</v>
      </c>
      <c r="D247" s="167"/>
      <c r="E247" s="83"/>
      <c r="F247" s="83"/>
      <c r="G247" s="142"/>
      <c r="H247" s="60"/>
      <c r="I247" s="142"/>
      <c r="J247" s="143"/>
      <c r="K247" s="310"/>
      <c r="L247" s="145"/>
      <c r="M247" s="311"/>
      <c r="N247" s="310"/>
      <c r="O247" s="310"/>
      <c r="P247" s="88"/>
      <c r="Q247" s="83"/>
      <c r="R247" s="83"/>
      <c r="S247" s="93"/>
      <c r="T247" s="83"/>
      <c r="U247" s="167"/>
      <c r="V247" s="93"/>
      <c r="W247" s="142"/>
      <c r="X247" s="142"/>
      <c r="Y247" s="88"/>
      <c r="Z247" s="93"/>
      <c r="AA247" s="149" t="str">
        <f t="shared" si="22"/>
        <v/>
      </c>
      <c r="AB247" s="76"/>
      <c r="AC247" s="83"/>
      <c r="AD247" s="80"/>
      <c r="AE247" s="85"/>
      <c r="AF247" s="83"/>
      <c r="AG247" s="83"/>
      <c r="AH247" s="83"/>
      <c r="AI247" s="80"/>
      <c r="AJ247" s="76"/>
      <c r="AK247" s="83"/>
      <c r="AL247" s="86"/>
      <c r="AM247" s="76"/>
      <c r="AN247" s="83"/>
      <c r="AO247" s="83"/>
      <c r="AP247" s="83"/>
      <c r="AQ247" s="80"/>
      <c r="AR247" s="85"/>
      <c r="AS247" s="83"/>
      <c r="AT247" s="86"/>
      <c r="AU247" s="85"/>
      <c r="AV247" s="83"/>
      <c r="AW247" s="83"/>
      <c r="AX247" s="83"/>
      <c r="AY247" s="86"/>
      <c r="AZ247" s="85"/>
      <c r="BA247" s="83"/>
      <c r="BB247" s="86"/>
      <c r="BC247" s="76"/>
      <c r="BD247" s="83"/>
      <c r="BE247" s="83"/>
      <c r="BF247" s="83"/>
      <c r="BG247" s="80"/>
      <c r="BH247" s="87"/>
      <c r="BI247" s="88"/>
      <c r="BJ247" s="93"/>
      <c r="BK247" s="83"/>
      <c r="BL247" s="91"/>
      <c r="BM247" s="92"/>
      <c r="BN247" s="93"/>
      <c r="BO247" s="86"/>
    </row>
    <row r="248" spans="1:67" ht="38.25" customHeight="1" thickBot="1">
      <c r="C248" s="55">
        <f t="shared" si="23"/>
        <v>241</v>
      </c>
      <c r="D248" s="313"/>
      <c r="E248" s="314"/>
      <c r="F248" s="314"/>
      <c r="G248" s="315"/>
      <c r="H248" s="60"/>
      <c r="I248" s="315"/>
      <c r="J248" s="316"/>
      <c r="K248" s="317"/>
      <c r="L248" s="318"/>
      <c r="M248" s="319"/>
      <c r="N248" s="317"/>
      <c r="O248" s="317"/>
      <c r="P248" s="320"/>
      <c r="Q248" s="314"/>
      <c r="R248" s="314"/>
      <c r="S248" s="321"/>
      <c r="T248" s="314"/>
      <c r="U248" s="313"/>
      <c r="V248" s="321"/>
      <c r="W248" s="315"/>
      <c r="X248" s="315"/>
      <c r="Y248" s="320"/>
      <c r="Z248" s="321"/>
      <c r="AA248" s="322" t="str">
        <f t="shared" si="22"/>
        <v/>
      </c>
      <c r="AB248" s="323"/>
      <c r="AC248" s="314"/>
      <c r="AD248" s="324"/>
      <c r="AE248" s="325"/>
      <c r="AF248" s="314"/>
      <c r="AG248" s="314"/>
      <c r="AH248" s="314"/>
      <c r="AI248" s="324"/>
      <c r="AJ248" s="323"/>
      <c r="AK248" s="314"/>
      <c r="AL248" s="326"/>
      <c r="AM248" s="323"/>
      <c r="AN248" s="314"/>
      <c r="AO248" s="314"/>
      <c r="AP248" s="314"/>
      <c r="AQ248" s="324"/>
      <c r="AR248" s="325"/>
      <c r="AS248" s="314"/>
      <c r="AT248" s="326"/>
      <c r="AU248" s="325"/>
      <c r="AV248" s="314"/>
      <c r="AW248" s="314"/>
      <c r="AX248" s="314"/>
      <c r="AY248" s="326"/>
      <c r="AZ248" s="325"/>
      <c r="BA248" s="314"/>
      <c r="BB248" s="326"/>
      <c r="BC248" s="323"/>
      <c r="BD248" s="314"/>
      <c r="BE248" s="314"/>
      <c r="BF248" s="314"/>
      <c r="BG248" s="324"/>
      <c r="BH248" s="327"/>
      <c r="BI248" s="320"/>
      <c r="BJ248" s="321"/>
      <c r="BK248" s="314"/>
      <c r="BL248" s="328"/>
      <c r="BM248" s="329"/>
      <c r="BN248" s="321"/>
      <c r="BO248" s="326"/>
    </row>
    <row r="249" spans="1:67" ht="38.25" customHeight="1">
      <c r="AJ249" s="338"/>
      <c r="AM249" s="338"/>
      <c r="AR249" s="340"/>
      <c r="AU249" s="340"/>
      <c r="AZ249" s="340"/>
      <c r="BC249" s="338"/>
      <c r="BM249" s="338"/>
    </row>
    <row r="250" spans="1:67" ht="38.25" customHeight="1">
      <c r="AJ250" s="338"/>
      <c r="AM250" s="338"/>
      <c r="AR250" s="340"/>
      <c r="AU250" s="340"/>
      <c r="AZ250" s="340"/>
      <c r="BC250" s="338"/>
      <c r="BM250" s="338"/>
    </row>
    <row r="251" spans="1:67" ht="38.25" customHeight="1">
      <c r="AJ251" s="338"/>
      <c r="AM251" s="338"/>
      <c r="AR251" s="340"/>
      <c r="AU251" s="340"/>
      <c r="AZ251" s="340"/>
      <c r="BC251" s="338"/>
      <c r="BM251" s="338"/>
    </row>
    <row r="252" spans="1:67" ht="38.25" customHeight="1">
      <c r="AJ252" s="338"/>
      <c r="AM252" s="338"/>
      <c r="AR252" s="340"/>
      <c r="AU252" s="340"/>
      <c r="AZ252" s="340"/>
      <c r="BC252" s="338"/>
      <c r="BM252" s="338"/>
    </row>
    <row r="253" spans="1:67" ht="38.25" customHeight="1">
      <c r="AJ253" s="338"/>
      <c r="AM253" s="338"/>
      <c r="AR253" s="340"/>
      <c r="AU253" s="340"/>
      <c r="AZ253" s="340"/>
      <c r="BC253" s="338"/>
      <c r="BM253" s="338"/>
    </row>
    <row r="254" spans="1:67" s="22" customFormat="1" ht="38.25" customHeight="1">
      <c r="A254" s="21"/>
      <c r="B254" s="21"/>
      <c r="C254" s="21"/>
      <c r="F254" s="21"/>
      <c r="J254" s="330"/>
      <c r="K254" s="331"/>
      <c r="L254" s="332"/>
      <c r="M254" s="331"/>
      <c r="N254" s="331"/>
      <c r="O254" s="331"/>
      <c r="Q254" s="21"/>
      <c r="R254" s="21"/>
      <c r="T254" s="21"/>
      <c r="AC254" s="21"/>
      <c r="AE254" s="21"/>
      <c r="AF254" s="21"/>
      <c r="AG254" s="21"/>
      <c r="AH254" s="21"/>
      <c r="AJ254" s="338"/>
      <c r="AK254" s="339"/>
      <c r="AM254" s="338"/>
      <c r="AN254" s="21"/>
      <c r="AO254" s="332"/>
      <c r="AP254" s="21"/>
      <c r="AR254" s="340"/>
      <c r="AS254" s="21"/>
      <c r="AT254" s="21"/>
      <c r="AU254" s="340"/>
      <c r="AV254" s="21"/>
      <c r="AW254" s="21"/>
      <c r="AX254" s="21"/>
      <c r="AY254" s="21"/>
      <c r="AZ254" s="340"/>
      <c r="BA254" s="21"/>
      <c r="BB254" s="21"/>
      <c r="BC254" s="338"/>
      <c r="BD254" s="21"/>
      <c r="BE254" s="21"/>
      <c r="BF254" s="21"/>
      <c r="BK254" s="21"/>
      <c r="BL254" s="332"/>
      <c r="BM254" s="338"/>
      <c r="BO254" s="21"/>
    </row>
    <row r="255" spans="1:67" s="22" customFormat="1" ht="38.25" customHeight="1">
      <c r="A255" s="21"/>
      <c r="B255" s="21"/>
      <c r="C255" s="21"/>
      <c r="F255" s="21"/>
      <c r="J255" s="330"/>
      <c r="K255" s="331"/>
      <c r="L255" s="332"/>
      <c r="M255" s="331"/>
      <c r="N255" s="331"/>
      <c r="O255" s="331"/>
      <c r="Q255" s="21"/>
      <c r="R255" s="21"/>
      <c r="T255" s="21"/>
      <c r="AC255" s="21"/>
      <c r="AE255" s="21"/>
      <c r="AF255" s="21"/>
      <c r="AG255" s="21"/>
      <c r="AH255" s="21"/>
      <c r="AJ255" s="338"/>
      <c r="AK255" s="339"/>
      <c r="AM255" s="338"/>
      <c r="AN255" s="21"/>
      <c r="AO255" s="332"/>
      <c r="AP255" s="21"/>
      <c r="AR255" s="340"/>
      <c r="AS255" s="21"/>
      <c r="AT255" s="21"/>
      <c r="AU255" s="340"/>
      <c r="AV255" s="21"/>
      <c r="AW255" s="21"/>
      <c r="AX255" s="21"/>
      <c r="AY255" s="21"/>
      <c r="AZ255" s="340"/>
      <c r="BA255" s="21"/>
      <c r="BB255" s="21"/>
      <c r="BC255" s="338"/>
      <c r="BD255" s="21"/>
      <c r="BE255" s="21"/>
      <c r="BF255" s="21"/>
      <c r="BK255" s="21"/>
      <c r="BL255" s="332"/>
      <c r="BM255" s="338"/>
      <c r="BO255" s="21"/>
    </row>
    <row r="256" spans="1:67" s="22" customFormat="1" ht="38.25" customHeight="1">
      <c r="A256" s="21"/>
      <c r="B256" s="21"/>
      <c r="C256" s="21"/>
      <c r="F256" s="21"/>
      <c r="J256" s="330"/>
      <c r="K256" s="331"/>
      <c r="L256" s="332"/>
      <c r="M256" s="331"/>
      <c r="N256" s="331"/>
      <c r="O256" s="331"/>
      <c r="Q256" s="21"/>
      <c r="R256" s="21"/>
      <c r="T256" s="21"/>
      <c r="AC256" s="21"/>
      <c r="AE256" s="21"/>
      <c r="AF256" s="21"/>
      <c r="AG256" s="21"/>
      <c r="AH256" s="21"/>
      <c r="AJ256" s="338"/>
      <c r="AK256" s="339"/>
      <c r="AM256" s="338"/>
      <c r="AN256" s="21"/>
      <c r="AO256" s="332"/>
      <c r="AP256" s="21"/>
      <c r="AR256" s="340"/>
      <c r="AS256" s="21"/>
      <c r="AT256" s="21"/>
      <c r="AU256" s="340"/>
      <c r="AV256" s="21"/>
      <c r="AW256" s="21"/>
      <c r="AX256" s="21"/>
      <c r="AY256" s="21"/>
      <c r="AZ256" s="340"/>
      <c r="BA256" s="21"/>
      <c r="BB256" s="21"/>
      <c r="BC256" s="338"/>
      <c r="BD256" s="21"/>
      <c r="BE256" s="21"/>
      <c r="BF256" s="21"/>
      <c r="BK256" s="21"/>
      <c r="BL256" s="332"/>
      <c r="BM256" s="338"/>
      <c r="BO256" s="21"/>
    </row>
    <row r="257" spans="1:67" s="22" customFormat="1" ht="38.25" customHeight="1">
      <c r="A257" s="21"/>
      <c r="B257" s="21"/>
      <c r="C257" s="21"/>
      <c r="F257" s="21"/>
      <c r="J257" s="330"/>
      <c r="K257" s="331"/>
      <c r="L257" s="332"/>
      <c r="M257" s="331"/>
      <c r="N257" s="331"/>
      <c r="O257" s="331"/>
      <c r="Q257" s="21"/>
      <c r="R257" s="21"/>
      <c r="T257" s="21"/>
      <c r="AC257" s="21"/>
      <c r="AE257" s="21"/>
      <c r="AF257" s="21"/>
      <c r="AG257" s="21"/>
      <c r="AH257" s="21"/>
      <c r="AJ257" s="338"/>
      <c r="AK257" s="339"/>
      <c r="AM257" s="338"/>
      <c r="AN257" s="21"/>
      <c r="AO257" s="332"/>
      <c r="AP257" s="21"/>
      <c r="AR257" s="340"/>
      <c r="AS257" s="21"/>
      <c r="AT257" s="21"/>
      <c r="AU257" s="340"/>
      <c r="AV257" s="21"/>
      <c r="AW257" s="21"/>
      <c r="AX257" s="21"/>
      <c r="AY257" s="21"/>
      <c r="AZ257" s="340"/>
      <c r="BA257" s="21"/>
      <c r="BB257" s="21"/>
      <c r="BC257" s="338"/>
      <c r="BD257" s="21"/>
      <c r="BE257" s="21"/>
      <c r="BF257" s="21"/>
      <c r="BK257" s="21"/>
      <c r="BL257" s="332"/>
      <c r="BM257" s="338"/>
      <c r="BO257" s="21"/>
    </row>
    <row r="258" spans="1:67" s="22" customFormat="1" ht="38.25" customHeight="1">
      <c r="A258" s="21"/>
      <c r="B258" s="21"/>
      <c r="C258" s="21"/>
      <c r="F258" s="21"/>
      <c r="J258" s="330"/>
      <c r="K258" s="331"/>
      <c r="L258" s="332"/>
      <c r="M258" s="331"/>
      <c r="N258" s="331"/>
      <c r="O258" s="331"/>
      <c r="Q258" s="21"/>
      <c r="R258" s="21"/>
      <c r="T258" s="21"/>
      <c r="AC258" s="21"/>
      <c r="AE258" s="21"/>
      <c r="AF258" s="21"/>
      <c r="AG258" s="21"/>
      <c r="AH258" s="21"/>
      <c r="AJ258" s="338"/>
      <c r="AK258" s="339"/>
      <c r="AM258" s="338"/>
      <c r="AN258" s="21"/>
      <c r="AO258" s="332"/>
      <c r="AP258" s="21"/>
      <c r="AR258" s="340"/>
      <c r="AS258" s="21"/>
      <c r="AT258" s="21"/>
      <c r="AU258" s="340"/>
      <c r="AV258" s="21"/>
      <c r="AW258" s="21"/>
      <c r="AX258" s="21"/>
      <c r="AY258" s="21"/>
      <c r="AZ258" s="340"/>
      <c r="BA258" s="21"/>
      <c r="BB258" s="21"/>
      <c r="BC258" s="338"/>
      <c r="BD258" s="21"/>
      <c r="BE258" s="21"/>
      <c r="BF258" s="21"/>
      <c r="BK258" s="21"/>
      <c r="BL258" s="332"/>
      <c r="BM258" s="338"/>
      <c r="BO258" s="21"/>
    </row>
    <row r="259" spans="1:67" s="22" customFormat="1" ht="38.25" customHeight="1">
      <c r="A259" s="21"/>
      <c r="B259" s="21"/>
      <c r="C259" s="21"/>
      <c r="F259" s="21"/>
      <c r="J259" s="330"/>
      <c r="K259" s="331"/>
      <c r="L259" s="332"/>
      <c r="M259" s="331"/>
      <c r="N259" s="331"/>
      <c r="O259" s="331"/>
      <c r="Q259" s="21"/>
      <c r="R259" s="21"/>
      <c r="T259" s="21"/>
      <c r="AC259" s="21"/>
      <c r="AE259" s="21"/>
      <c r="AF259" s="21"/>
      <c r="AG259" s="21"/>
      <c r="AH259" s="21"/>
      <c r="AJ259" s="338"/>
      <c r="AK259" s="339"/>
      <c r="AM259" s="338"/>
      <c r="AN259" s="21"/>
      <c r="AO259" s="332"/>
      <c r="AP259" s="21"/>
      <c r="AR259" s="340"/>
      <c r="AS259" s="21"/>
      <c r="AT259" s="21"/>
      <c r="AU259" s="340"/>
      <c r="AV259" s="21"/>
      <c r="AW259" s="21"/>
      <c r="AX259" s="21"/>
      <c r="AY259" s="21"/>
      <c r="AZ259" s="340"/>
      <c r="BA259" s="21"/>
      <c r="BB259" s="21"/>
      <c r="BC259" s="338"/>
      <c r="BD259" s="21"/>
      <c r="BE259" s="21"/>
      <c r="BF259" s="21"/>
      <c r="BK259" s="21"/>
      <c r="BL259" s="332"/>
      <c r="BM259" s="338"/>
      <c r="BO259" s="21"/>
    </row>
    <row r="260" spans="1:67" s="22" customFormat="1" ht="38.25" customHeight="1">
      <c r="A260" s="21"/>
      <c r="B260" s="21"/>
      <c r="C260" s="21"/>
      <c r="F260" s="21"/>
      <c r="J260" s="330"/>
      <c r="K260" s="331"/>
      <c r="L260" s="332"/>
      <c r="M260" s="331"/>
      <c r="N260" s="331"/>
      <c r="O260" s="331"/>
      <c r="Q260" s="21"/>
      <c r="R260" s="21"/>
      <c r="T260" s="21"/>
      <c r="AC260" s="21"/>
      <c r="AE260" s="21"/>
      <c r="AF260" s="21"/>
      <c r="AG260" s="21"/>
      <c r="AH260" s="21"/>
      <c r="AJ260" s="338"/>
      <c r="AK260" s="339"/>
      <c r="AM260" s="338"/>
      <c r="AN260" s="21"/>
      <c r="AO260" s="332"/>
      <c r="AP260" s="21"/>
      <c r="AR260" s="340"/>
      <c r="AS260" s="21"/>
      <c r="AT260" s="21"/>
      <c r="AU260" s="340"/>
      <c r="AV260" s="21"/>
      <c r="AW260" s="21"/>
      <c r="AX260" s="21"/>
      <c r="AY260" s="21"/>
      <c r="AZ260" s="340"/>
      <c r="BA260" s="21"/>
      <c r="BB260" s="21"/>
      <c r="BC260" s="338"/>
      <c r="BD260" s="21"/>
      <c r="BE260" s="21"/>
      <c r="BF260" s="21"/>
      <c r="BK260" s="21"/>
      <c r="BL260" s="332"/>
      <c r="BM260" s="338"/>
      <c r="BO260" s="21"/>
    </row>
    <row r="261" spans="1:67" s="22" customFormat="1" ht="38.25" customHeight="1">
      <c r="A261" s="21"/>
      <c r="B261" s="21"/>
      <c r="C261" s="21"/>
      <c r="F261" s="21"/>
      <c r="J261" s="330"/>
      <c r="K261" s="331"/>
      <c r="L261" s="332"/>
      <c r="M261" s="331"/>
      <c r="N261" s="331"/>
      <c r="O261" s="331"/>
      <c r="Q261" s="21"/>
      <c r="R261" s="21"/>
      <c r="T261" s="21"/>
      <c r="AC261" s="21"/>
      <c r="AE261" s="21"/>
      <c r="AF261" s="21"/>
      <c r="AG261" s="21"/>
      <c r="AH261" s="21"/>
      <c r="AJ261" s="338"/>
      <c r="AK261" s="339"/>
      <c r="AM261" s="338"/>
      <c r="AN261" s="21"/>
      <c r="AO261" s="332"/>
      <c r="AP261" s="21"/>
      <c r="AR261" s="340"/>
      <c r="AS261" s="21"/>
      <c r="AT261" s="21"/>
      <c r="AU261" s="340"/>
      <c r="AV261" s="21"/>
      <c r="AW261" s="21"/>
      <c r="AX261" s="21"/>
      <c r="AY261" s="21"/>
      <c r="AZ261" s="340"/>
      <c r="BA261" s="21"/>
      <c r="BB261" s="21"/>
      <c r="BC261" s="338"/>
      <c r="BD261" s="21"/>
      <c r="BE261" s="21"/>
      <c r="BF261" s="21"/>
      <c r="BK261" s="21"/>
      <c r="BL261" s="332"/>
      <c r="BM261" s="338"/>
      <c r="BO261" s="21"/>
    </row>
    <row r="262" spans="1:67" s="22" customFormat="1" ht="38.25" customHeight="1">
      <c r="A262" s="21"/>
      <c r="B262" s="21"/>
      <c r="C262" s="21"/>
      <c r="F262" s="21"/>
      <c r="J262" s="330"/>
      <c r="K262" s="331"/>
      <c r="L262" s="332"/>
      <c r="M262" s="331"/>
      <c r="N262" s="331"/>
      <c r="O262" s="331"/>
      <c r="Q262" s="21"/>
      <c r="R262" s="21"/>
      <c r="T262" s="21"/>
      <c r="AC262" s="21"/>
      <c r="AE262" s="21"/>
      <c r="AF262" s="21"/>
      <c r="AG262" s="21"/>
      <c r="AH262" s="21"/>
      <c r="AJ262" s="338"/>
      <c r="AK262" s="339"/>
      <c r="AM262" s="338"/>
      <c r="AN262" s="21"/>
      <c r="AO262" s="332"/>
      <c r="AP262" s="21"/>
      <c r="AR262" s="340"/>
      <c r="AS262" s="21"/>
      <c r="AT262" s="21"/>
      <c r="AU262" s="340"/>
      <c r="AV262" s="21"/>
      <c r="AW262" s="21"/>
      <c r="AX262" s="21"/>
      <c r="AY262" s="21"/>
      <c r="AZ262" s="340"/>
      <c r="BA262" s="21"/>
      <c r="BB262" s="21"/>
      <c r="BC262" s="338"/>
      <c r="BD262" s="21"/>
      <c r="BE262" s="21"/>
      <c r="BF262" s="21"/>
      <c r="BK262" s="21"/>
      <c r="BL262" s="332"/>
      <c r="BM262" s="338"/>
      <c r="BO262" s="21"/>
    </row>
    <row r="263" spans="1:67" s="22" customFormat="1" ht="38.25" customHeight="1">
      <c r="A263" s="21"/>
      <c r="B263" s="21"/>
      <c r="C263" s="21"/>
      <c r="F263" s="21"/>
      <c r="J263" s="330"/>
      <c r="K263" s="331"/>
      <c r="L263" s="332"/>
      <c r="M263" s="331"/>
      <c r="N263" s="331"/>
      <c r="O263" s="331"/>
      <c r="Q263" s="21"/>
      <c r="R263" s="21"/>
      <c r="T263" s="21"/>
      <c r="AC263" s="21"/>
      <c r="AE263" s="21"/>
      <c r="AF263" s="21"/>
      <c r="AG263" s="21"/>
      <c r="AH263" s="21"/>
      <c r="AJ263" s="338"/>
      <c r="AK263" s="339"/>
      <c r="AM263" s="338"/>
      <c r="AN263" s="21"/>
      <c r="AO263" s="332"/>
      <c r="AP263" s="21"/>
      <c r="AR263" s="340"/>
      <c r="AS263" s="21"/>
      <c r="AT263" s="21"/>
      <c r="AU263" s="340"/>
      <c r="AV263" s="21"/>
      <c r="AW263" s="21"/>
      <c r="AX263" s="21"/>
      <c r="AY263" s="21"/>
      <c r="AZ263" s="340"/>
      <c r="BA263" s="21"/>
      <c r="BB263" s="21"/>
      <c r="BC263" s="338"/>
      <c r="BD263" s="21"/>
      <c r="BE263" s="21"/>
      <c r="BF263" s="21"/>
      <c r="BK263" s="21"/>
      <c r="BL263" s="332"/>
      <c r="BM263" s="338"/>
      <c r="BO263" s="21"/>
    </row>
    <row r="264" spans="1:67" s="22" customFormat="1" ht="38.25" customHeight="1">
      <c r="A264" s="21"/>
      <c r="B264" s="21"/>
      <c r="C264" s="21"/>
      <c r="F264" s="21"/>
      <c r="J264" s="330"/>
      <c r="K264" s="331"/>
      <c r="L264" s="332"/>
      <c r="M264" s="331"/>
      <c r="N264" s="331"/>
      <c r="O264" s="331"/>
      <c r="Q264" s="21"/>
      <c r="R264" s="21"/>
      <c r="T264" s="21"/>
      <c r="AC264" s="21"/>
      <c r="AE264" s="21"/>
      <c r="AF264" s="21"/>
      <c r="AG264" s="21"/>
      <c r="AH264" s="21"/>
      <c r="AJ264" s="338"/>
      <c r="AK264" s="339"/>
      <c r="AM264" s="338"/>
      <c r="AN264" s="21"/>
      <c r="AO264" s="332"/>
      <c r="AP264" s="21"/>
      <c r="AR264" s="340"/>
      <c r="AS264" s="21"/>
      <c r="AT264" s="21"/>
      <c r="AU264" s="340"/>
      <c r="AV264" s="21"/>
      <c r="AW264" s="21"/>
      <c r="AX264" s="21"/>
      <c r="AY264" s="21"/>
      <c r="AZ264" s="340"/>
      <c r="BA264" s="21"/>
      <c r="BB264" s="21"/>
      <c r="BC264" s="338"/>
      <c r="BD264" s="21"/>
      <c r="BE264" s="21"/>
      <c r="BF264" s="21"/>
      <c r="BK264" s="21"/>
      <c r="BL264" s="332"/>
      <c r="BM264" s="338"/>
      <c r="BO264" s="21"/>
    </row>
    <row r="265" spans="1:67" s="22" customFormat="1" ht="38.25" customHeight="1">
      <c r="A265" s="21"/>
      <c r="B265" s="21"/>
      <c r="C265" s="21"/>
      <c r="F265" s="21"/>
      <c r="J265" s="330"/>
      <c r="K265" s="331"/>
      <c r="L265" s="332"/>
      <c r="M265" s="331"/>
      <c r="N265" s="331"/>
      <c r="O265" s="331"/>
      <c r="Q265" s="21"/>
      <c r="R265" s="21"/>
      <c r="T265" s="21"/>
      <c r="AC265" s="21"/>
      <c r="AE265" s="21"/>
      <c r="AF265" s="21"/>
      <c r="AG265" s="21"/>
      <c r="AH265" s="21"/>
      <c r="AJ265" s="338"/>
      <c r="AK265" s="339"/>
      <c r="AM265" s="338"/>
      <c r="AN265" s="21"/>
      <c r="AO265" s="332"/>
      <c r="AP265" s="21"/>
      <c r="AR265" s="340"/>
      <c r="AS265" s="21"/>
      <c r="AT265" s="21"/>
      <c r="AU265" s="340"/>
      <c r="AV265" s="21"/>
      <c r="AW265" s="21"/>
      <c r="AX265" s="21"/>
      <c r="AY265" s="21"/>
      <c r="AZ265" s="340"/>
      <c r="BA265" s="21"/>
      <c r="BB265" s="21"/>
      <c r="BC265" s="338"/>
      <c r="BD265" s="21"/>
      <c r="BE265" s="21"/>
      <c r="BF265" s="21"/>
      <c r="BK265" s="21"/>
      <c r="BL265" s="332"/>
      <c r="BM265" s="338"/>
      <c r="BO265" s="21"/>
    </row>
    <row r="266" spans="1:67" s="22" customFormat="1" ht="38.25" customHeight="1">
      <c r="A266" s="21"/>
      <c r="B266" s="21"/>
      <c r="C266" s="21"/>
      <c r="F266" s="21"/>
      <c r="J266" s="330"/>
      <c r="K266" s="331"/>
      <c r="L266" s="332"/>
      <c r="M266" s="331"/>
      <c r="N266" s="331"/>
      <c r="O266" s="331"/>
      <c r="Q266" s="21"/>
      <c r="R266" s="21"/>
      <c r="T266" s="21"/>
      <c r="AC266" s="21"/>
      <c r="AE266" s="21"/>
      <c r="AF266" s="21"/>
      <c r="AG266" s="21"/>
      <c r="AH266" s="21"/>
      <c r="AJ266" s="338"/>
      <c r="AK266" s="339"/>
      <c r="AM266" s="338"/>
      <c r="AN266" s="21"/>
      <c r="AO266" s="332"/>
      <c r="AP266" s="21"/>
      <c r="AR266" s="340"/>
      <c r="AS266" s="21"/>
      <c r="AT266" s="21"/>
      <c r="AU266" s="340"/>
      <c r="AV266" s="21"/>
      <c r="AW266" s="21"/>
      <c r="AX266" s="21"/>
      <c r="AY266" s="21"/>
      <c r="AZ266" s="340"/>
      <c r="BA266" s="21"/>
      <c r="BB266" s="21"/>
      <c r="BC266" s="338"/>
      <c r="BD266" s="21"/>
      <c r="BE266" s="21"/>
      <c r="BF266" s="21"/>
      <c r="BK266" s="21"/>
      <c r="BL266" s="332"/>
      <c r="BM266" s="338"/>
      <c r="BO266" s="21"/>
    </row>
    <row r="267" spans="1:67" s="22" customFormat="1" ht="38.25" customHeight="1">
      <c r="A267" s="21"/>
      <c r="B267" s="21"/>
      <c r="C267" s="21"/>
      <c r="F267" s="21"/>
      <c r="J267" s="330"/>
      <c r="K267" s="331"/>
      <c r="L267" s="332"/>
      <c r="M267" s="331"/>
      <c r="N267" s="331"/>
      <c r="O267" s="331"/>
      <c r="Q267" s="21"/>
      <c r="R267" s="21"/>
      <c r="T267" s="21"/>
      <c r="AC267" s="21"/>
      <c r="AE267" s="21"/>
      <c r="AF267" s="21"/>
      <c r="AG267" s="21"/>
      <c r="AH267" s="21"/>
      <c r="AJ267" s="338"/>
      <c r="AK267" s="339"/>
      <c r="AM267" s="338"/>
      <c r="AN267" s="21"/>
      <c r="AO267" s="332"/>
      <c r="AP267" s="21"/>
      <c r="AR267" s="340"/>
      <c r="AS267" s="21"/>
      <c r="AT267" s="21"/>
      <c r="AU267" s="340"/>
      <c r="AV267" s="21"/>
      <c r="AW267" s="21"/>
      <c r="AX267" s="21"/>
      <c r="AY267" s="21"/>
      <c r="AZ267" s="340"/>
      <c r="BA267" s="21"/>
      <c r="BB267" s="21"/>
      <c r="BC267" s="338"/>
      <c r="BD267" s="21"/>
      <c r="BE267" s="21"/>
      <c r="BF267" s="21"/>
      <c r="BK267" s="21"/>
      <c r="BL267" s="332"/>
      <c r="BM267" s="338"/>
      <c r="BO267" s="21"/>
    </row>
    <row r="268" spans="1:67" s="22" customFormat="1" ht="38.25" customHeight="1">
      <c r="A268" s="21"/>
      <c r="B268" s="21"/>
      <c r="C268" s="21"/>
      <c r="F268" s="21"/>
      <c r="J268" s="330"/>
      <c r="K268" s="331"/>
      <c r="L268" s="332"/>
      <c r="M268" s="331"/>
      <c r="N268" s="331"/>
      <c r="O268" s="331"/>
      <c r="Q268" s="21"/>
      <c r="R268" s="21"/>
      <c r="T268" s="21"/>
      <c r="AC268" s="21"/>
      <c r="AE268" s="21"/>
      <c r="AF268" s="21"/>
      <c r="AG268" s="21"/>
      <c r="AH268" s="21"/>
      <c r="AJ268" s="338"/>
      <c r="AK268" s="339"/>
      <c r="AM268" s="338"/>
      <c r="AN268" s="21"/>
      <c r="AO268" s="332"/>
      <c r="AP268" s="21"/>
      <c r="AR268" s="340"/>
      <c r="AS268" s="21"/>
      <c r="AT268" s="21"/>
      <c r="AU268" s="340"/>
      <c r="AV268" s="21"/>
      <c r="AW268" s="21"/>
      <c r="AX268" s="21"/>
      <c r="AY268" s="21"/>
      <c r="AZ268" s="340"/>
      <c r="BA268" s="21"/>
      <c r="BB268" s="21"/>
      <c r="BC268" s="338"/>
      <c r="BD268" s="21"/>
      <c r="BE268" s="21"/>
      <c r="BF268" s="21"/>
      <c r="BK268" s="21"/>
      <c r="BL268" s="332"/>
      <c r="BM268" s="338"/>
      <c r="BO268" s="21"/>
    </row>
    <row r="269" spans="1:67" s="22" customFormat="1" ht="38.25" customHeight="1">
      <c r="A269" s="21"/>
      <c r="B269" s="21"/>
      <c r="C269" s="21"/>
      <c r="F269" s="21"/>
      <c r="J269" s="330"/>
      <c r="K269" s="331"/>
      <c r="L269" s="332"/>
      <c r="M269" s="331"/>
      <c r="N269" s="331"/>
      <c r="O269" s="331"/>
      <c r="Q269" s="21"/>
      <c r="R269" s="21"/>
      <c r="T269" s="21"/>
      <c r="AC269" s="21"/>
      <c r="AE269" s="21"/>
      <c r="AF269" s="21"/>
      <c r="AG269" s="21"/>
      <c r="AH269" s="21"/>
      <c r="AJ269" s="338"/>
      <c r="AK269" s="339"/>
      <c r="AM269" s="338"/>
      <c r="AN269" s="21"/>
      <c r="AO269" s="332"/>
      <c r="AP269" s="21"/>
      <c r="AR269" s="340"/>
      <c r="AS269" s="21"/>
      <c r="AT269" s="21"/>
      <c r="AU269" s="340"/>
      <c r="AV269" s="21"/>
      <c r="AW269" s="21"/>
      <c r="AX269" s="21"/>
      <c r="AY269" s="21"/>
      <c r="AZ269" s="340"/>
      <c r="BA269" s="21"/>
      <c r="BB269" s="21"/>
      <c r="BC269" s="338"/>
      <c r="BD269" s="21"/>
      <c r="BE269" s="21"/>
      <c r="BF269" s="21"/>
      <c r="BK269" s="21"/>
      <c r="BL269" s="332"/>
      <c r="BM269" s="338"/>
      <c r="BO269" s="21"/>
    </row>
    <row r="270" spans="1:67" s="22" customFormat="1" ht="38.25" customHeight="1">
      <c r="A270" s="21"/>
      <c r="B270" s="21"/>
      <c r="C270" s="21"/>
      <c r="F270" s="21"/>
      <c r="J270" s="330"/>
      <c r="K270" s="331"/>
      <c r="L270" s="332"/>
      <c r="M270" s="331"/>
      <c r="N270" s="331"/>
      <c r="O270" s="331"/>
      <c r="Q270" s="21"/>
      <c r="R270" s="21"/>
      <c r="T270" s="21"/>
      <c r="AC270" s="21"/>
      <c r="AE270" s="21"/>
      <c r="AF270" s="21"/>
      <c r="AG270" s="21"/>
      <c r="AH270" s="21"/>
      <c r="AJ270" s="338"/>
      <c r="AK270" s="339"/>
      <c r="AM270" s="338"/>
      <c r="AN270" s="21"/>
      <c r="AO270" s="332"/>
      <c r="AP270" s="21"/>
      <c r="AR270" s="340"/>
      <c r="AS270" s="21"/>
      <c r="AT270" s="21"/>
      <c r="AU270" s="340"/>
      <c r="AV270" s="21"/>
      <c r="AW270" s="21"/>
      <c r="AX270" s="21"/>
      <c r="AY270" s="21"/>
      <c r="AZ270" s="340"/>
      <c r="BA270" s="21"/>
      <c r="BB270" s="21"/>
      <c r="BC270" s="338"/>
      <c r="BD270" s="21"/>
      <c r="BE270" s="21"/>
      <c r="BF270" s="21"/>
      <c r="BK270" s="21"/>
      <c r="BL270" s="332"/>
      <c r="BM270" s="338"/>
      <c r="BO270" s="21"/>
    </row>
    <row r="271" spans="1:67" s="22" customFormat="1" ht="38.25" customHeight="1">
      <c r="A271" s="21"/>
      <c r="B271" s="21"/>
      <c r="C271" s="21"/>
      <c r="F271" s="21"/>
      <c r="J271" s="330"/>
      <c r="K271" s="331"/>
      <c r="L271" s="332"/>
      <c r="M271" s="331"/>
      <c r="N271" s="331"/>
      <c r="O271" s="331"/>
      <c r="Q271" s="21"/>
      <c r="R271" s="21"/>
      <c r="T271" s="21"/>
      <c r="AC271" s="21"/>
      <c r="AE271" s="21"/>
      <c r="AF271" s="21"/>
      <c r="AG271" s="21"/>
      <c r="AH271" s="21"/>
      <c r="AJ271" s="338"/>
      <c r="AK271" s="339"/>
      <c r="AM271" s="338"/>
      <c r="AN271" s="21"/>
      <c r="AO271" s="332"/>
      <c r="AP271" s="21"/>
      <c r="AR271" s="340"/>
      <c r="AS271" s="21"/>
      <c r="AT271" s="21"/>
      <c r="AU271" s="340"/>
      <c r="AV271" s="21"/>
      <c r="AW271" s="21"/>
      <c r="AX271" s="21"/>
      <c r="AY271" s="21"/>
      <c r="AZ271" s="340"/>
      <c r="BA271" s="21"/>
      <c r="BB271" s="21"/>
      <c r="BC271" s="338"/>
      <c r="BD271" s="21"/>
      <c r="BE271" s="21"/>
      <c r="BF271" s="21"/>
      <c r="BK271" s="21"/>
      <c r="BL271" s="332"/>
      <c r="BM271" s="338"/>
      <c r="BO271" s="21"/>
    </row>
    <row r="272" spans="1:67" s="22" customFormat="1" ht="38.25" customHeight="1">
      <c r="A272" s="21"/>
      <c r="B272" s="21"/>
      <c r="C272" s="21"/>
      <c r="F272" s="21"/>
      <c r="J272" s="330"/>
      <c r="K272" s="331"/>
      <c r="L272" s="332"/>
      <c r="M272" s="331"/>
      <c r="N272" s="331"/>
      <c r="O272" s="331"/>
      <c r="Q272" s="21"/>
      <c r="R272" s="21"/>
      <c r="T272" s="21"/>
      <c r="AC272" s="21"/>
      <c r="AE272" s="21"/>
      <c r="AF272" s="21"/>
      <c r="AG272" s="21"/>
      <c r="AH272" s="21"/>
      <c r="AJ272" s="338"/>
      <c r="AK272" s="339"/>
      <c r="AM272" s="338"/>
      <c r="AN272" s="21"/>
      <c r="AO272" s="332"/>
      <c r="AP272" s="21"/>
      <c r="AR272" s="340"/>
      <c r="AS272" s="21"/>
      <c r="AT272" s="21"/>
      <c r="AU272" s="340"/>
      <c r="AV272" s="21"/>
      <c r="AW272" s="21"/>
      <c r="AX272" s="21"/>
      <c r="AY272" s="21"/>
      <c r="AZ272" s="340"/>
      <c r="BA272" s="21"/>
      <c r="BB272" s="21"/>
      <c r="BC272" s="338"/>
      <c r="BD272" s="21"/>
      <c r="BE272" s="21"/>
      <c r="BF272" s="21"/>
      <c r="BK272" s="21"/>
      <c r="BL272" s="332"/>
      <c r="BM272" s="338"/>
      <c r="BO272" s="21"/>
    </row>
    <row r="273" spans="1:67" s="22" customFormat="1" ht="38.25" customHeight="1">
      <c r="A273" s="21"/>
      <c r="B273" s="21"/>
      <c r="C273" s="21"/>
      <c r="F273" s="21"/>
      <c r="J273" s="330"/>
      <c r="K273" s="331"/>
      <c r="L273" s="332"/>
      <c r="M273" s="331"/>
      <c r="N273" s="331"/>
      <c r="O273" s="331"/>
      <c r="Q273" s="21"/>
      <c r="R273" s="21"/>
      <c r="T273" s="21"/>
      <c r="AC273" s="21"/>
      <c r="AE273" s="21"/>
      <c r="AF273" s="21"/>
      <c r="AG273" s="21"/>
      <c r="AH273" s="21"/>
      <c r="AJ273" s="338"/>
      <c r="AK273" s="339"/>
      <c r="AM273" s="338"/>
      <c r="AN273" s="21"/>
      <c r="AO273" s="332"/>
      <c r="AP273" s="21"/>
      <c r="AR273" s="340"/>
      <c r="AS273" s="21"/>
      <c r="AT273" s="21"/>
      <c r="AU273" s="340"/>
      <c r="AV273" s="21"/>
      <c r="AW273" s="21"/>
      <c r="AX273" s="21"/>
      <c r="AY273" s="21"/>
      <c r="AZ273" s="340"/>
      <c r="BA273" s="21"/>
      <c r="BB273" s="21"/>
      <c r="BC273" s="338"/>
      <c r="BD273" s="21"/>
      <c r="BE273" s="21"/>
      <c r="BF273" s="21"/>
      <c r="BK273" s="21"/>
      <c r="BL273" s="332"/>
      <c r="BM273" s="338"/>
      <c r="BO273" s="21"/>
    </row>
    <row r="274" spans="1:67" s="22" customFormat="1" ht="38.25" customHeight="1">
      <c r="A274" s="21"/>
      <c r="B274" s="21"/>
      <c r="C274" s="21"/>
      <c r="F274" s="21"/>
      <c r="J274" s="330"/>
      <c r="K274" s="331"/>
      <c r="L274" s="332"/>
      <c r="M274" s="331"/>
      <c r="N274" s="331"/>
      <c r="O274" s="331"/>
      <c r="Q274" s="21"/>
      <c r="R274" s="21"/>
      <c r="T274" s="21"/>
      <c r="AC274" s="21"/>
      <c r="AE274" s="21"/>
      <c r="AF274" s="21"/>
      <c r="AG274" s="21"/>
      <c r="AH274" s="21"/>
      <c r="AJ274" s="338"/>
      <c r="AK274" s="339"/>
      <c r="AM274" s="338"/>
      <c r="AN274" s="21"/>
      <c r="AO274" s="332"/>
      <c r="AP274" s="21"/>
      <c r="AR274" s="340"/>
      <c r="AS274" s="21"/>
      <c r="AT274" s="21"/>
      <c r="AU274" s="340"/>
      <c r="AV274" s="21"/>
      <c r="AW274" s="21"/>
      <c r="AX274" s="21"/>
      <c r="AY274" s="21"/>
      <c r="AZ274" s="340"/>
      <c r="BA274" s="21"/>
      <c r="BB274" s="21"/>
      <c r="BC274" s="338"/>
      <c r="BD274" s="21"/>
      <c r="BE274" s="21"/>
      <c r="BF274" s="21"/>
      <c r="BK274" s="21"/>
      <c r="BL274" s="332"/>
      <c r="BM274" s="338"/>
      <c r="BO274" s="21"/>
    </row>
    <row r="275" spans="1:67" s="22" customFormat="1" ht="38.25" customHeight="1">
      <c r="A275" s="21"/>
      <c r="B275" s="21"/>
      <c r="C275" s="21"/>
      <c r="F275" s="21"/>
      <c r="J275" s="330"/>
      <c r="K275" s="331"/>
      <c r="L275" s="332"/>
      <c r="M275" s="331"/>
      <c r="N275" s="331"/>
      <c r="O275" s="331"/>
      <c r="Q275" s="21"/>
      <c r="R275" s="21"/>
      <c r="T275" s="21"/>
      <c r="AC275" s="21"/>
      <c r="AE275" s="21"/>
      <c r="AF275" s="21"/>
      <c r="AG275" s="21"/>
      <c r="AH275" s="21"/>
      <c r="AJ275" s="338"/>
      <c r="AK275" s="339"/>
      <c r="AM275" s="338"/>
      <c r="AN275" s="21"/>
      <c r="AO275" s="332"/>
      <c r="AP275" s="21"/>
      <c r="AR275" s="340"/>
      <c r="AS275" s="21"/>
      <c r="AT275" s="21"/>
      <c r="AU275" s="340"/>
      <c r="AV275" s="21"/>
      <c r="AW275" s="21"/>
      <c r="AX275" s="21"/>
      <c r="AY275" s="21"/>
      <c r="AZ275" s="340"/>
      <c r="BA275" s="21"/>
      <c r="BB275" s="21"/>
      <c r="BC275" s="338"/>
      <c r="BD275" s="21"/>
      <c r="BE275" s="21"/>
      <c r="BF275" s="21"/>
      <c r="BK275" s="21"/>
      <c r="BL275" s="332"/>
      <c r="BM275" s="338"/>
      <c r="BO275" s="21"/>
    </row>
    <row r="276" spans="1:67" s="22" customFormat="1" ht="38.25" customHeight="1">
      <c r="A276" s="21"/>
      <c r="B276" s="21"/>
      <c r="C276" s="21"/>
      <c r="F276" s="21"/>
      <c r="J276" s="330"/>
      <c r="K276" s="331"/>
      <c r="L276" s="332"/>
      <c r="M276" s="331"/>
      <c r="N276" s="331"/>
      <c r="O276" s="331"/>
      <c r="Q276" s="21"/>
      <c r="R276" s="21"/>
      <c r="T276" s="21"/>
      <c r="AC276" s="21"/>
      <c r="AE276" s="21"/>
      <c r="AF276" s="21"/>
      <c r="AG276" s="21"/>
      <c r="AH276" s="21"/>
      <c r="AJ276" s="338"/>
      <c r="AK276" s="339"/>
      <c r="AM276" s="338"/>
      <c r="AN276" s="21"/>
      <c r="AO276" s="332"/>
      <c r="AP276" s="21"/>
      <c r="AR276" s="340"/>
      <c r="AS276" s="21"/>
      <c r="AT276" s="21"/>
      <c r="AU276" s="340"/>
      <c r="AV276" s="21"/>
      <c r="AW276" s="21"/>
      <c r="AX276" s="21"/>
      <c r="AY276" s="21"/>
      <c r="AZ276" s="340"/>
      <c r="BA276" s="21"/>
      <c r="BB276" s="21"/>
      <c r="BC276" s="338"/>
      <c r="BD276" s="21"/>
      <c r="BE276" s="21"/>
      <c r="BF276" s="21"/>
      <c r="BK276" s="21"/>
      <c r="BL276" s="332"/>
      <c r="BM276" s="338"/>
      <c r="BO276" s="21"/>
    </row>
    <row r="277" spans="1:67" s="22" customFormat="1" ht="38.25" customHeight="1">
      <c r="A277" s="21"/>
      <c r="B277" s="21"/>
      <c r="C277" s="21"/>
      <c r="F277" s="21"/>
      <c r="J277" s="330"/>
      <c r="K277" s="331"/>
      <c r="L277" s="332"/>
      <c r="M277" s="331"/>
      <c r="N277" s="331"/>
      <c r="O277" s="331"/>
      <c r="Q277" s="21"/>
      <c r="R277" s="21"/>
      <c r="T277" s="21"/>
      <c r="AC277" s="21"/>
      <c r="AE277" s="21"/>
      <c r="AF277" s="21"/>
      <c r="AG277" s="21"/>
      <c r="AH277" s="21"/>
      <c r="AJ277" s="338"/>
      <c r="AK277" s="339"/>
      <c r="AM277" s="338"/>
      <c r="AN277" s="21"/>
      <c r="AO277" s="332"/>
      <c r="AP277" s="21"/>
      <c r="AR277" s="340"/>
      <c r="AS277" s="21"/>
      <c r="AT277" s="21"/>
      <c r="AU277" s="340"/>
      <c r="AV277" s="21"/>
      <c r="AW277" s="21"/>
      <c r="AX277" s="21"/>
      <c r="AY277" s="21"/>
      <c r="AZ277" s="340"/>
      <c r="BA277" s="21"/>
      <c r="BB277" s="21"/>
      <c r="BC277" s="338"/>
      <c r="BD277" s="21"/>
      <c r="BE277" s="21"/>
      <c r="BF277" s="21"/>
      <c r="BK277" s="21"/>
      <c r="BL277" s="332"/>
      <c r="BM277" s="338"/>
      <c r="BO277" s="21"/>
    </row>
    <row r="278" spans="1:67" s="22" customFormat="1" ht="38.25" customHeight="1">
      <c r="A278" s="21"/>
      <c r="B278" s="21"/>
      <c r="C278" s="21"/>
      <c r="F278" s="21"/>
      <c r="J278" s="330"/>
      <c r="K278" s="331"/>
      <c r="L278" s="332"/>
      <c r="M278" s="331"/>
      <c r="N278" s="331"/>
      <c r="O278" s="331"/>
      <c r="Q278" s="21"/>
      <c r="R278" s="21"/>
      <c r="T278" s="21"/>
      <c r="AC278" s="21"/>
      <c r="AE278" s="21"/>
      <c r="AF278" s="21"/>
      <c r="AG278" s="21"/>
      <c r="AH278" s="21"/>
      <c r="AJ278" s="338"/>
      <c r="AK278" s="339"/>
      <c r="AM278" s="338"/>
      <c r="AN278" s="21"/>
      <c r="AO278" s="332"/>
      <c r="AP278" s="21"/>
      <c r="AR278" s="340"/>
      <c r="AS278" s="21"/>
      <c r="AT278" s="21"/>
      <c r="AU278" s="340"/>
      <c r="AV278" s="21"/>
      <c r="AW278" s="21"/>
      <c r="AX278" s="21"/>
      <c r="AY278" s="21"/>
      <c r="AZ278" s="340"/>
      <c r="BA278" s="21"/>
      <c r="BB278" s="21"/>
      <c r="BC278" s="338"/>
      <c r="BD278" s="21"/>
      <c r="BE278" s="21"/>
      <c r="BF278" s="21"/>
      <c r="BK278" s="21"/>
      <c r="BL278" s="332"/>
      <c r="BM278" s="338"/>
      <c r="BO278" s="21"/>
    </row>
    <row r="279" spans="1:67" s="22" customFormat="1" ht="38.25" customHeight="1">
      <c r="A279" s="21"/>
      <c r="B279" s="21"/>
      <c r="C279" s="21"/>
      <c r="F279" s="21"/>
      <c r="J279" s="330"/>
      <c r="K279" s="331"/>
      <c r="L279" s="332"/>
      <c r="M279" s="331"/>
      <c r="N279" s="331"/>
      <c r="O279" s="331"/>
      <c r="Q279" s="21"/>
      <c r="R279" s="21"/>
      <c r="T279" s="21"/>
      <c r="AC279" s="21"/>
      <c r="AE279" s="21"/>
      <c r="AF279" s="21"/>
      <c r="AG279" s="21"/>
      <c r="AH279" s="21"/>
      <c r="AJ279" s="338"/>
      <c r="AK279" s="339"/>
      <c r="AM279" s="338"/>
      <c r="AN279" s="21"/>
      <c r="AO279" s="332"/>
      <c r="AP279" s="21"/>
      <c r="AR279" s="340"/>
      <c r="AS279" s="21"/>
      <c r="AT279" s="21"/>
      <c r="AU279" s="340"/>
      <c r="AV279" s="21"/>
      <c r="AW279" s="21"/>
      <c r="AX279" s="21"/>
      <c r="AY279" s="21"/>
      <c r="AZ279" s="340"/>
      <c r="BA279" s="21"/>
      <c r="BB279" s="21"/>
      <c r="BC279" s="338"/>
      <c r="BD279" s="21"/>
      <c r="BE279" s="21"/>
      <c r="BF279" s="21"/>
      <c r="BK279" s="21"/>
      <c r="BL279" s="332"/>
      <c r="BM279" s="338"/>
      <c r="BO279" s="21"/>
    </row>
    <row r="280" spans="1:67" s="22" customFormat="1" ht="38.25" customHeight="1">
      <c r="A280" s="21"/>
      <c r="B280" s="21"/>
      <c r="C280" s="21"/>
      <c r="F280" s="21"/>
      <c r="J280" s="330"/>
      <c r="K280" s="331"/>
      <c r="L280" s="332"/>
      <c r="M280" s="331"/>
      <c r="N280" s="331"/>
      <c r="O280" s="331"/>
      <c r="Q280" s="21"/>
      <c r="R280" s="21"/>
      <c r="T280" s="21"/>
      <c r="AC280" s="21"/>
      <c r="AE280" s="21"/>
      <c r="AF280" s="21"/>
      <c r="AG280" s="21"/>
      <c r="AH280" s="21"/>
      <c r="AJ280" s="338"/>
      <c r="AK280" s="339"/>
      <c r="AM280" s="338"/>
      <c r="AN280" s="21"/>
      <c r="AO280" s="332"/>
      <c r="AP280" s="21"/>
      <c r="AR280" s="340"/>
      <c r="AS280" s="21"/>
      <c r="AT280" s="21"/>
      <c r="AU280" s="340"/>
      <c r="AV280" s="21"/>
      <c r="AW280" s="21"/>
      <c r="AX280" s="21"/>
      <c r="AY280" s="21"/>
      <c r="AZ280" s="340"/>
      <c r="BA280" s="21"/>
      <c r="BB280" s="21"/>
      <c r="BC280" s="338"/>
      <c r="BD280" s="21"/>
      <c r="BE280" s="21"/>
      <c r="BF280" s="21"/>
      <c r="BK280" s="21"/>
      <c r="BL280" s="332"/>
      <c r="BM280" s="338"/>
      <c r="BO280" s="21"/>
    </row>
    <row r="281" spans="1:67" s="22" customFormat="1" ht="38.25" customHeight="1">
      <c r="A281" s="21"/>
      <c r="B281" s="21"/>
      <c r="C281" s="21"/>
      <c r="F281" s="21"/>
      <c r="J281" s="330"/>
      <c r="K281" s="331"/>
      <c r="L281" s="332"/>
      <c r="M281" s="331"/>
      <c r="N281" s="331"/>
      <c r="O281" s="331"/>
      <c r="Q281" s="21"/>
      <c r="R281" s="21"/>
      <c r="T281" s="21"/>
      <c r="AC281" s="21"/>
      <c r="AE281" s="21"/>
      <c r="AF281" s="21"/>
      <c r="AG281" s="21"/>
      <c r="AH281" s="21"/>
      <c r="AJ281" s="338"/>
      <c r="AK281" s="339"/>
      <c r="AM281" s="338"/>
      <c r="AN281" s="21"/>
      <c r="AO281" s="332"/>
      <c r="AP281" s="21"/>
      <c r="AR281" s="340"/>
      <c r="AS281" s="21"/>
      <c r="AT281" s="21"/>
      <c r="AU281" s="340"/>
      <c r="AV281" s="21"/>
      <c r="AW281" s="21"/>
      <c r="AX281" s="21"/>
      <c r="AY281" s="21"/>
      <c r="AZ281" s="340"/>
      <c r="BA281" s="21"/>
      <c r="BB281" s="21"/>
      <c r="BC281" s="338"/>
      <c r="BD281" s="21"/>
      <c r="BE281" s="21"/>
      <c r="BF281" s="21"/>
      <c r="BK281" s="21"/>
      <c r="BL281" s="332"/>
      <c r="BM281" s="338"/>
      <c r="BO281" s="21"/>
    </row>
    <row r="282" spans="1:67" s="22" customFormat="1" ht="38.25" customHeight="1">
      <c r="A282" s="21"/>
      <c r="B282" s="21"/>
      <c r="C282" s="21"/>
      <c r="F282" s="21"/>
      <c r="J282" s="330"/>
      <c r="K282" s="331"/>
      <c r="L282" s="332"/>
      <c r="M282" s="331"/>
      <c r="N282" s="331"/>
      <c r="O282" s="331"/>
      <c r="Q282" s="21"/>
      <c r="R282" s="21"/>
      <c r="T282" s="21"/>
      <c r="AC282" s="21"/>
      <c r="AE282" s="21"/>
      <c r="AF282" s="21"/>
      <c r="AG282" s="21"/>
      <c r="AH282" s="21"/>
      <c r="AJ282" s="338"/>
      <c r="AK282" s="339"/>
      <c r="AM282" s="338"/>
      <c r="AN282" s="21"/>
      <c r="AO282" s="332"/>
      <c r="AP282" s="21"/>
      <c r="AR282" s="340"/>
      <c r="AS282" s="21"/>
      <c r="AT282" s="21"/>
      <c r="AU282" s="340"/>
      <c r="AV282" s="21"/>
      <c r="AW282" s="21"/>
      <c r="AX282" s="21"/>
      <c r="AY282" s="21"/>
      <c r="AZ282" s="340"/>
      <c r="BA282" s="21"/>
      <c r="BB282" s="21"/>
      <c r="BC282" s="338"/>
      <c r="BD282" s="21"/>
      <c r="BE282" s="21"/>
      <c r="BF282" s="21"/>
      <c r="BK282" s="21"/>
      <c r="BL282" s="332"/>
      <c r="BM282" s="338"/>
      <c r="BO282" s="21"/>
    </row>
    <row r="283" spans="1:67" s="22" customFormat="1" ht="38.25" customHeight="1">
      <c r="A283" s="21"/>
      <c r="B283" s="21"/>
      <c r="C283" s="21"/>
      <c r="F283" s="21"/>
      <c r="J283" s="330"/>
      <c r="K283" s="331"/>
      <c r="L283" s="332"/>
      <c r="M283" s="331"/>
      <c r="N283" s="331"/>
      <c r="O283" s="331"/>
      <c r="Q283" s="21"/>
      <c r="R283" s="21"/>
      <c r="T283" s="21"/>
      <c r="AC283" s="21"/>
      <c r="AE283" s="21"/>
      <c r="AF283" s="21"/>
      <c r="AG283" s="21"/>
      <c r="AH283" s="21"/>
      <c r="AJ283" s="338"/>
      <c r="AK283" s="339"/>
      <c r="AM283" s="338"/>
      <c r="AN283" s="21"/>
      <c r="AO283" s="332"/>
      <c r="AP283" s="21"/>
      <c r="AR283" s="340"/>
      <c r="AS283" s="21"/>
      <c r="AT283" s="21"/>
      <c r="AU283" s="340"/>
      <c r="AV283" s="21"/>
      <c r="AW283" s="21"/>
      <c r="AX283" s="21"/>
      <c r="AY283" s="21"/>
      <c r="AZ283" s="340"/>
      <c r="BA283" s="21"/>
      <c r="BB283" s="21"/>
      <c r="BC283" s="338"/>
      <c r="BD283" s="21"/>
      <c r="BE283" s="21"/>
      <c r="BF283" s="21"/>
      <c r="BK283" s="21"/>
      <c r="BL283" s="332"/>
      <c r="BM283" s="338"/>
      <c r="BO283" s="21"/>
    </row>
    <row r="284" spans="1:67" s="22" customFormat="1" ht="38.25" customHeight="1">
      <c r="A284" s="21"/>
      <c r="B284" s="21"/>
      <c r="C284" s="21"/>
      <c r="F284" s="21"/>
      <c r="J284" s="330"/>
      <c r="K284" s="331"/>
      <c r="L284" s="332"/>
      <c r="M284" s="331"/>
      <c r="N284" s="331"/>
      <c r="O284" s="331"/>
      <c r="Q284" s="21"/>
      <c r="R284" s="21"/>
      <c r="T284" s="21"/>
      <c r="AC284" s="21"/>
      <c r="AE284" s="21"/>
      <c r="AF284" s="21"/>
      <c r="AG284" s="21"/>
      <c r="AH284" s="21"/>
      <c r="AJ284" s="338"/>
      <c r="AK284" s="339"/>
      <c r="AM284" s="338"/>
      <c r="AN284" s="21"/>
      <c r="AO284" s="332"/>
      <c r="AP284" s="21"/>
      <c r="AR284" s="340"/>
      <c r="AS284" s="21"/>
      <c r="AT284" s="21"/>
      <c r="AU284" s="21"/>
      <c r="AV284" s="21"/>
      <c r="AW284" s="21"/>
      <c r="AX284" s="21"/>
      <c r="AY284" s="21"/>
      <c r="AZ284" s="340"/>
      <c r="BA284" s="21"/>
      <c r="BB284" s="21"/>
      <c r="BC284" s="338"/>
      <c r="BD284" s="21"/>
      <c r="BE284" s="21"/>
      <c r="BF284" s="21"/>
      <c r="BK284" s="21"/>
      <c r="BL284" s="332"/>
      <c r="BM284" s="338"/>
      <c r="BO284" s="21"/>
    </row>
    <row r="285" spans="1:67" s="22" customFormat="1" ht="38.25" customHeight="1">
      <c r="A285" s="21"/>
      <c r="B285" s="21"/>
      <c r="C285" s="21"/>
      <c r="F285" s="21"/>
      <c r="J285" s="330"/>
      <c r="K285" s="331"/>
      <c r="L285" s="332"/>
      <c r="M285" s="331"/>
      <c r="N285" s="331"/>
      <c r="O285" s="331"/>
      <c r="Q285" s="21"/>
      <c r="R285" s="21"/>
      <c r="T285" s="21"/>
      <c r="AC285" s="21"/>
      <c r="AE285" s="21"/>
      <c r="AF285" s="21"/>
      <c r="AG285" s="21"/>
      <c r="AH285" s="21"/>
      <c r="AJ285" s="338"/>
      <c r="AK285" s="339"/>
      <c r="AM285" s="341"/>
      <c r="AN285" s="21"/>
      <c r="AO285" s="332"/>
      <c r="AP285" s="21"/>
      <c r="AR285" s="340"/>
      <c r="AS285" s="21"/>
      <c r="AT285" s="21"/>
      <c r="AU285" s="21"/>
      <c r="AV285" s="21"/>
      <c r="AW285" s="21"/>
      <c r="AX285" s="21"/>
      <c r="AY285" s="21"/>
      <c r="AZ285" s="340"/>
      <c r="BA285" s="21"/>
      <c r="BB285" s="21"/>
      <c r="BC285" s="338"/>
      <c r="BD285" s="21"/>
      <c r="BE285" s="21"/>
      <c r="BF285" s="21"/>
      <c r="BK285" s="21"/>
      <c r="BL285" s="332"/>
      <c r="BM285" s="338"/>
      <c r="BO285" s="21"/>
    </row>
    <row r="286" spans="1:67" s="22" customFormat="1" ht="38.25" customHeight="1">
      <c r="A286" s="21"/>
      <c r="B286" s="21"/>
      <c r="C286" s="21"/>
      <c r="F286" s="21"/>
      <c r="J286" s="330"/>
      <c r="K286" s="331"/>
      <c r="L286" s="332"/>
      <c r="M286" s="331"/>
      <c r="N286" s="331"/>
      <c r="O286" s="331"/>
      <c r="Q286" s="21"/>
      <c r="R286" s="21"/>
      <c r="T286" s="21"/>
      <c r="AC286" s="21"/>
      <c r="AE286" s="21"/>
      <c r="AF286" s="21"/>
      <c r="AG286" s="21"/>
      <c r="AH286" s="21"/>
      <c r="AJ286" s="338"/>
      <c r="AK286" s="339"/>
      <c r="AM286" s="341"/>
      <c r="AN286" s="21"/>
      <c r="AO286" s="332"/>
      <c r="AP286" s="21"/>
      <c r="AR286" s="340"/>
      <c r="AS286" s="21"/>
      <c r="AT286" s="21"/>
      <c r="AU286" s="21"/>
      <c r="AV286" s="21"/>
      <c r="AW286" s="21"/>
      <c r="AX286" s="21"/>
      <c r="AY286" s="21"/>
      <c r="AZ286" s="340"/>
      <c r="BA286" s="21"/>
      <c r="BB286" s="21"/>
      <c r="BC286" s="338"/>
      <c r="BD286" s="21"/>
      <c r="BE286" s="21"/>
      <c r="BF286" s="21"/>
      <c r="BK286" s="21"/>
      <c r="BL286" s="332"/>
      <c r="BM286" s="338"/>
      <c r="BO286" s="21"/>
    </row>
    <row r="287" spans="1:67" s="22" customFormat="1" ht="38.25" customHeight="1">
      <c r="A287" s="21"/>
      <c r="B287" s="21"/>
      <c r="C287" s="21"/>
      <c r="F287" s="21"/>
      <c r="J287" s="330"/>
      <c r="K287" s="331"/>
      <c r="L287" s="332"/>
      <c r="M287" s="331"/>
      <c r="N287" s="331"/>
      <c r="O287" s="331"/>
      <c r="Q287" s="21"/>
      <c r="R287" s="21"/>
      <c r="T287" s="21"/>
      <c r="AC287" s="21"/>
      <c r="AE287" s="21"/>
      <c r="AF287" s="21"/>
      <c r="AG287" s="21"/>
      <c r="AH287" s="21"/>
      <c r="AJ287" s="338"/>
      <c r="AK287" s="339"/>
      <c r="AM287" s="341"/>
      <c r="AN287" s="21"/>
      <c r="AO287" s="332"/>
      <c r="AP287" s="21"/>
      <c r="AR287" s="340"/>
      <c r="AS287" s="21"/>
      <c r="AT287" s="21"/>
      <c r="AU287" s="21"/>
      <c r="AV287" s="21"/>
      <c r="AW287" s="21"/>
      <c r="AX287" s="21"/>
      <c r="AY287" s="21"/>
      <c r="AZ287" s="340"/>
      <c r="BA287" s="21"/>
      <c r="BB287" s="21"/>
      <c r="BC287" s="338"/>
      <c r="BD287" s="21"/>
      <c r="BE287" s="21"/>
      <c r="BF287" s="21"/>
      <c r="BK287" s="21"/>
      <c r="BL287" s="332"/>
      <c r="BM287" s="338"/>
      <c r="BO287" s="21"/>
    </row>
    <row r="288" spans="1:67" s="22" customFormat="1" ht="38.25" customHeight="1">
      <c r="A288" s="21"/>
      <c r="B288" s="21"/>
      <c r="C288" s="21"/>
      <c r="F288" s="21"/>
      <c r="J288" s="330"/>
      <c r="K288" s="331"/>
      <c r="L288" s="332"/>
      <c r="M288" s="331"/>
      <c r="N288" s="331"/>
      <c r="O288" s="331"/>
      <c r="Q288" s="21"/>
      <c r="R288" s="21"/>
      <c r="T288" s="21"/>
      <c r="AC288" s="21"/>
      <c r="AE288" s="21"/>
      <c r="AF288" s="21"/>
      <c r="AG288" s="21"/>
      <c r="AH288" s="21"/>
      <c r="AJ288" s="338"/>
      <c r="AK288" s="339"/>
      <c r="AN288" s="21"/>
      <c r="AO288" s="332"/>
      <c r="AP288" s="21"/>
      <c r="AR288" s="340"/>
      <c r="AS288" s="21"/>
      <c r="AT288" s="21"/>
      <c r="AU288" s="21"/>
      <c r="AV288" s="21"/>
      <c r="AW288" s="21"/>
      <c r="AX288" s="21"/>
      <c r="AY288" s="21"/>
      <c r="AZ288" s="340"/>
      <c r="BA288" s="21"/>
      <c r="BB288" s="21"/>
      <c r="BC288" s="338"/>
      <c r="BD288" s="21"/>
      <c r="BE288" s="21"/>
      <c r="BF288" s="21"/>
      <c r="BK288" s="21"/>
      <c r="BL288" s="332"/>
      <c r="BM288" s="338"/>
      <c r="BO288" s="21"/>
    </row>
    <row r="289" spans="1:67" s="22" customFormat="1" ht="38.25" customHeight="1">
      <c r="A289" s="21"/>
      <c r="B289" s="21"/>
      <c r="C289" s="21"/>
      <c r="F289" s="21"/>
      <c r="J289" s="330"/>
      <c r="K289" s="331"/>
      <c r="L289" s="332"/>
      <c r="M289" s="331"/>
      <c r="N289" s="331"/>
      <c r="O289" s="331"/>
      <c r="Q289" s="21"/>
      <c r="R289" s="21"/>
      <c r="T289" s="21"/>
      <c r="AC289" s="21"/>
      <c r="AE289" s="21"/>
      <c r="AF289" s="21"/>
      <c r="AG289" s="21"/>
      <c r="AH289" s="21"/>
      <c r="AJ289" s="338"/>
      <c r="AK289" s="339"/>
      <c r="AN289" s="21"/>
      <c r="AO289" s="332"/>
      <c r="AP289" s="21"/>
      <c r="AR289" s="340"/>
      <c r="AS289" s="21"/>
      <c r="AT289" s="21"/>
      <c r="AU289" s="21"/>
      <c r="AV289" s="21"/>
      <c r="AW289" s="21"/>
      <c r="AX289" s="21"/>
      <c r="AY289" s="21"/>
      <c r="AZ289" s="340"/>
      <c r="BA289" s="21"/>
      <c r="BB289" s="21"/>
      <c r="BC289" s="338"/>
      <c r="BD289" s="21"/>
      <c r="BE289" s="21"/>
      <c r="BF289" s="21"/>
      <c r="BK289" s="21"/>
      <c r="BL289" s="332"/>
      <c r="BM289" s="338"/>
      <c r="BO289" s="21"/>
    </row>
    <row r="290" spans="1:67" s="22" customFormat="1" ht="38.25" customHeight="1">
      <c r="A290" s="21"/>
      <c r="B290" s="21"/>
      <c r="C290" s="21"/>
      <c r="F290" s="21"/>
      <c r="J290" s="330"/>
      <c r="K290" s="331"/>
      <c r="L290" s="332"/>
      <c r="M290" s="331"/>
      <c r="N290" s="331"/>
      <c r="O290" s="331"/>
      <c r="Q290" s="21"/>
      <c r="R290" s="21"/>
      <c r="T290" s="21"/>
      <c r="AC290" s="21"/>
      <c r="AE290" s="21"/>
      <c r="AF290" s="21"/>
      <c r="AG290" s="21"/>
      <c r="AH290" s="21"/>
      <c r="AJ290" s="338"/>
      <c r="AK290" s="339"/>
      <c r="AN290" s="21"/>
      <c r="AO290" s="332"/>
      <c r="AP290" s="21"/>
      <c r="AR290" s="340"/>
      <c r="AS290" s="21"/>
      <c r="AT290" s="21"/>
      <c r="AU290" s="21"/>
      <c r="AV290" s="21"/>
      <c r="AW290" s="21"/>
      <c r="AX290" s="21"/>
      <c r="AY290" s="21"/>
      <c r="AZ290" s="340"/>
      <c r="BA290" s="21"/>
      <c r="BB290" s="21"/>
      <c r="BC290" s="338"/>
      <c r="BD290" s="21"/>
      <c r="BE290" s="21"/>
      <c r="BF290" s="21"/>
      <c r="BK290" s="21"/>
      <c r="BL290" s="332"/>
      <c r="BM290" s="338"/>
      <c r="BO290" s="21"/>
    </row>
    <row r="291" spans="1:67" s="22" customFormat="1" ht="38.25" customHeight="1">
      <c r="A291" s="21"/>
      <c r="B291" s="21"/>
      <c r="C291" s="21"/>
      <c r="F291" s="21"/>
      <c r="J291" s="330"/>
      <c r="K291" s="331"/>
      <c r="L291" s="332"/>
      <c r="M291" s="331"/>
      <c r="N291" s="331"/>
      <c r="O291" s="331"/>
      <c r="Q291" s="21"/>
      <c r="R291" s="21"/>
      <c r="T291" s="21"/>
      <c r="AC291" s="21"/>
      <c r="AE291" s="21"/>
      <c r="AF291" s="21"/>
      <c r="AG291" s="21"/>
      <c r="AH291" s="21"/>
      <c r="AJ291" s="338"/>
      <c r="AK291" s="339"/>
      <c r="AN291" s="21"/>
      <c r="AO291" s="332"/>
      <c r="AP291" s="21"/>
      <c r="AR291" s="340"/>
      <c r="AS291" s="21"/>
      <c r="AT291" s="21"/>
      <c r="AU291" s="21"/>
      <c r="AV291" s="21"/>
      <c r="AW291" s="21"/>
      <c r="AX291" s="21"/>
      <c r="AY291" s="21"/>
      <c r="AZ291" s="340"/>
      <c r="BA291" s="21"/>
      <c r="BB291" s="21"/>
      <c r="BC291" s="338"/>
      <c r="BD291" s="21"/>
      <c r="BE291" s="21"/>
      <c r="BF291" s="21"/>
      <c r="BK291" s="21"/>
      <c r="BL291" s="332"/>
      <c r="BM291" s="338"/>
      <c r="BO291" s="21"/>
    </row>
    <row r="292" spans="1:67" s="22" customFormat="1" ht="38.25" customHeight="1">
      <c r="A292" s="21"/>
      <c r="B292" s="21"/>
      <c r="C292" s="21"/>
      <c r="F292" s="21"/>
      <c r="J292" s="330"/>
      <c r="K292" s="331"/>
      <c r="L292" s="332"/>
      <c r="M292" s="331"/>
      <c r="N292" s="331"/>
      <c r="O292" s="331"/>
      <c r="Q292" s="21"/>
      <c r="R292" s="21"/>
      <c r="T292" s="21"/>
      <c r="AC292" s="21"/>
      <c r="AE292" s="21"/>
      <c r="AF292" s="21"/>
      <c r="AG292" s="21"/>
      <c r="AH292" s="21"/>
      <c r="AJ292" s="338"/>
      <c r="AK292" s="339"/>
      <c r="AN292" s="21"/>
      <c r="AO292" s="332"/>
      <c r="AP292" s="21"/>
      <c r="AR292" s="340"/>
      <c r="AS292" s="21"/>
      <c r="AT292" s="21"/>
      <c r="AU292" s="21"/>
      <c r="AV292" s="21"/>
      <c r="AW292" s="21"/>
      <c r="AX292" s="21"/>
      <c r="AY292" s="21"/>
      <c r="AZ292" s="340"/>
      <c r="BA292" s="21"/>
      <c r="BB292" s="21"/>
      <c r="BC292" s="338"/>
      <c r="BD292" s="21"/>
      <c r="BE292" s="21"/>
      <c r="BF292" s="21"/>
      <c r="BK292" s="21"/>
      <c r="BL292" s="332"/>
      <c r="BM292" s="338"/>
      <c r="BO292" s="21"/>
    </row>
    <row r="293" spans="1:67" s="22" customFormat="1" ht="38.25" customHeight="1">
      <c r="A293" s="21"/>
      <c r="B293" s="21"/>
      <c r="C293" s="21"/>
      <c r="F293" s="21"/>
      <c r="J293" s="330"/>
      <c r="K293" s="331"/>
      <c r="L293" s="332"/>
      <c r="M293" s="331"/>
      <c r="N293" s="331"/>
      <c r="O293" s="331"/>
      <c r="Q293" s="21"/>
      <c r="R293" s="21"/>
      <c r="T293" s="21"/>
      <c r="AC293" s="21"/>
      <c r="AE293" s="21"/>
      <c r="AF293" s="21"/>
      <c r="AG293" s="21"/>
      <c r="AH293" s="21"/>
      <c r="AJ293" s="338"/>
      <c r="AK293" s="339"/>
      <c r="AN293" s="21"/>
      <c r="AO293" s="332"/>
      <c r="AP293" s="21"/>
      <c r="AR293" s="340"/>
      <c r="AS293" s="21"/>
      <c r="AT293" s="21"/>
      <c r="AU293" s="21"/>
      <c r="AV293" s="21"/>
      <c r="AW293" s="21"/>
      <c r="AX293" s="21"/>
      <c r="AY293" s="21"/>
      <c r="AZ293" s="340"/>
      <c r="BA293" s="21"/>
      <c r="BB293" s="21"/>
      <c r="BC293" s="338"/>
      <c r="BD293" s="21"/>
      <c r="BE293" s="21"/>
      <c r="BF293" s="21"/>
      <c r="BK293" s="21"/>
      <c r="BL293" s="332"/>
      <c r="BM293" s="338"/>
      <c r="BO293" s="21"/>
    </row>
    <row r="294" spans="1:67" s="22" customFormat="1" ht="38.25" customHeight="1">
      <c r="A294" s="21"/>
      <c r="B294" s="21"/>
      <c r="C294" s="21"/>
      <c r="F294" s="21"/>
      <c r="J294" s="330"/>
      <c r="K294" s="331"/>
      <c r="L294" s="332"/>
      <c r="M294" s="331"/>
      <c r="N294" s="331"/>
      <c r="O294" s="331"/>
      <c r="Q294" s="21"/>
      <c r="R294" s="21"/>
      <c r="T294" s="21"/>
      <c r="AC294" s="21"/>
      <c r="AE294" s="21"/>
      <c r="AF294" s="21"/>
      <c r="AG294" s="21"/>
      <c r="AH294" s="21"/>
      <c r="AJ294" s="338"/>
      <c r="AK294" s="339"/>
      <c r="AN294" s="21"/>
      <c r="AO294" s="332"/>
      <c r="AP294" s="21"/>
      <c r="AR294" s="340"/>
      <c r="AS294" s="21"/>
      <c r="AT294" s="21"/>
      <c r="AU294" s="21"/>
      <c r="AV294" s="21"/>
      <c r="AW294" s="21"/>
      <c r="AX294" s="21"/>
      <c r="AY294" s="21"/>
      <c r="AZ294" s="340"/>
      <c r="BA294" s="21"/>
      <c r="BB294" s="21"/>
      <c r="BC294" s="338"/>
      <c r="BD294" s="21"/>
      <c r="BE294" s="21"/>
      <c r="BF294" s="21"/>
      <c r="BK294" s="21"/>
      <c r="BL294" s="332"/>
      <c r="BM294" s="338"/>
      <c r="BO294" s="21"/>
    </row>
    <row r="295" spans="1:67" s="22" customFormat="1" ht="38.25" customHeight="1">
      <c r="A295" s="21"/>
      <c r="B295" s="21"/>
      <c r="C295" s="21"/>
      <c r="F295" s="21"/>
      <c r="J295" s="330"/>
      <c r="K295" s="331"/>
      <c r="L295" s="332"/>
      <c r="M295" s="331"/>
      <c r="N295" s="331"/>
      <c r="O295" s="331"/>
      <c r="Q295" s="21"/>
      <c r="R295" s="21"/>
      <c r="T295" s="21"/>
      <c r="AC295" s="21"/>
      <c r="AE295" s="21"/>
      <c r="AF295" s="21"/>
      <c r="AG295" s="21"/>
      <c r="AH295" s="21"/>
      <c r="AJ295" s="338"/>
      <c r="AK295" s="339"/>
      <c r="AN295" s="21"/>
      <c r="AO295" s="332"/>
      <c r="AP295" s="21"/>
      <c r="AR295" s="340"/>
      <c r="AS295" s="21"/>
      <c r="AT295" s="21"/>
      <c r="AU295" s="21"/>
      <c r="AV295" s="21"/>
      <c r="AW295" s="21"/>
      <c r="AX295" s="21"/>
      <c r="AY295" s="21"/>
      <c r="AZ295" s="340"/>
      <c r="BA295" s="21"/>
      <c r="BB295" s="21"/>
      <c r="BC295" s="338"/>
      <c r="BD295" s="21"/>
      <c r="BE295" s="21"/>
      <c r="BF295" s="21"/>
      <c r="BK295" s="21"/>
      <c r="BL295" s="332"/>
      <c r="BM295" s="338"/>
      <c r="BO295" s="21"/>
    </row>
    <row r="296" spans="1:67" s="22" customFormat="1" ht="38.25" customHeight="1">
      <c r="A296" s="21"/>
      <c r="B296" s="21"/>
      <c r="C296" s="21"/>
      <c r="F296" s="21"/>
      <c r="J296" s="330"/>
      <c r="K296" s="331"/>
      <c r="L296" s="332"/>
      <c r="M296" s="331"/>
      <c r="N296" s="331"/>
      <c r="O296" s="331"/>
      <c r="Q296" s="21"/>
      <c r="R296" s="21"/>
      <c r="T296" s="21"/>
      <c r="AC296" s="21"/>
      <c r="AE296" s="21"/>
      <c r="AF296" s="21"/>
      <c r="AG296" s="21"/>
      <c r="AH296" s="21"/>
      <c r="AJ296" s="338"/>
      <c r="AK296" s="339"/>
      <c r="AN296" s="21"/>
      <c r="AO296" s="332"/>
      <c r="AP296" s="21"/>
      <c r="AR296" s="340"/>
      <c r="AS296" s="21"/>
      <c r="AT296" s="21"/>
      <c r="AU296" s="21"/>
      <c r="AV296" s="21"/>
      <c r="AW296" s="21"/>
      <c r="AX296" s="21"/>
      <c r="AY296" s="21"/>
      <c r="AZ296" s="340"/>
      <c r="BA296" s="21"/>
      <c r="BB296" s="21"/>
      <c r="BC296" s="338"/>
      <c r="BD296" s="21"/>
      <c r="BE296" s="21"/>
      <c r="BF296" s="21"/>
      <c r="BK296" s="21"/>
      <c r="BL296" s="332"/>
      <c r="BM296" s="338"/>
      <c r="BO296" s="21"/>
    </row>
    <row r="297" spans="1:67" s="22" customFormat="1" ht="38.25" customHeight="1">
      <c r="A297" s="21"/>
      <c r="B297" s="21"/>
      <c r="C297" s="21"/>
      <c r="F297" s="21"/>
      <c r="J297" s="330"/>
      <c r="K297" s="331"/>
      <c r="L297" s="332"/>
      <c r="M297" s="331"/>
      <c r="N297" s="331"/>
      <c r="O297" s="331"/>
      <c r="Q297" s="21"/>
      <c r="R297" s="21"/>
      <c r="T297" s="21"/>
      <c r="AC297" s="21"/>
      <c r="AE297" s="21"/>
      <c r="AF297" s="21"/>
      <c r="AG297" s="21"/>
      <c r="AH297" s="21"/>
      <c r="AJ297" s="338"/>
      <c r="AK297" s="339"/>
      <c r="AN297" s="21"/>
      <c r="AO297" s="332"/>
      <c r="AP297" s="21"/>
      <c r="AR297" s="340"/>
      <c r="AS297" s="21"/>
      <c r="AT297" s="21"/>
      <c r="AU297" s="21"/>
      <c r="AV297" s="21"/>
      <c r="AW297" s="21"/>
      <c r="AX297" s="21"/>
      <c r="AY297" s="21"/>
      <c r="AZ297" s="340"/>
      <c r="BA297" s="21"/>
      <c r="BB297" s="21"/>
      <c r="BC297" s="338"/>
      <c r="BD297" s="21"/>
      <c r="BE297" s="21"/>
      <c r="BF297" s="21"/>
      <c r="BK297" s="21"/>
      <c r="BL297" s="332"/>
      <c r="BM297" s="338"/>
      <c r="BO297" s="21"/>
    </row>
    <row r="298" spans="1:67" s="22" customFormat="1" ht="38.25" customHeight="1">
      <c r="A298" s="21"/>
      <c r="B298" s="21"/>
      <c r="C298" s="21"/>
      <c r="F298" s="21"/>
      <c r="J298" s="330"/>
      <c r="K298" s="331"/>
      <c r="L298" s="332"/>
      <c r="M298" s="331"/>
      <c r="N298" s="331"/>
      <c r="O298" s="331"/>
      <c r="Q298" s="21"/>
      <c r="R298" s="21"/>
      <c r="T298" s="21"/>
      <c r="AC298" s="21"/>
      <c r="AE298" s="21"/>
      <c r="AF298" s="21"/>
      <c r="AG298" s="21"/>
      <c r="AH298" s="21"/>
      <c r="AJ298" s="338"/>
      <c r="AK298" s="339"/>
      <c r="AN298" s="21"/>
      <c r="AO298" s="332"/>
      <c r="AP298" s="21"/>
      <c r="AR298" s="340"/>
      <c r="AS298" s="21"/>
      <c r="AT298" s="21"/>
      <c r="AU298" s="21"/>
      <c r="AV298" s="21"/>
      <c r="AW298" s="21"/>
      <c r="AX298" s="21"/>
      <c r="AY298" s="21"/>
      <c r="AZ298" s="340"/>
      <c r="BA298" s="21"/>
      <c r="BB298" s="21"/>
      <c r="BC298" s="338"/>
      <c r="BD298" s="21"/>
      <c r="BE298" s="21"/>
      <c r="BF298" s="21"/>
      <c r="BK298" s="21"/>
      <c r="BL298" s="332"/>
      <c r="BM298" s="338"/>
      <c r="BO298" s="21"/>
    </row>
    <row r="299" spans="1:67" s="22" customFormat="1" ht="38.25" customHeight="1">
      <c r="A299" s="21"/>
      <c r="B299" s="21"/>
      <c r="C299" s="21"/>
      <c r="F299" s="21"/>
      <c r="J299" s="330"/>
      <c r="K299" s="331"/>
      <c r="L299" s="332"/>
      <c r="M299" s="331"/>
      <c r="N299" s="331"/>
      <c r="O299" s="331"/>
      <c r="Q299" s="21"/>
      <c r="R299" s="21"/>
      <c r="T299" s="21"/>
      <c r="AC299" s="21"/>
      <c r="AE299" s="21"/>
      <c r="AF299" s="21"/>
      <c r="AG299" s="21"/>
      <c r="AH299" s="21"/>
      <c r="AJ299" s="338"/>
      <c r="AK299" s="339"/>
      <c r="AN299" s="21"/>
      <c r="AO299" s="332"/>
      <c r="AP299" s="21"/>
      <c r="AR299" s="340"/>
      <c r="AS299" s="21"/>
      <c r="AT299" s="21"/>
      <c r="AU299" s="21"/>
      <c r="AV299" s="21"/>
      <c r="AW299" s="21"/>
      <c r="AX299" s="21"/>
      <c r="AY299" s="21"/>
      <c r="AZ299" s="340"/>
      <c r="BA299" s="21"/>
      <c r="BB299" s="21"/>
      <c r="BC299" s="338"/>
      <c r="BD299" s="21"/>
      <c r="BE299" s="21"/>
      <c r="BF299" s="21"/>
      <c r="BK299" s="21"/>
      <c r="BL299" s="332"/>
      <c r="BM299" s="338"/>
      <c r="BO299" s="21"/>
    </row>
    <row r="300" spans="1:67" s="22" customFormat="1" ht="38.25" customHeight="1">
      <c r="A300" s="21"/>
      <c r="B300" s="21"/>
      <c r="C300" s="21"/>
      <c r="F300" s="21"/>
      <c r="J300" s="330"/>
      <c r="K300" s="331"/>
      <c r="L300" s="332"/>
      <c r="M300" s="331"/>
      <c r="N300" s="331"/>
      <c r="O300" s="331"/>
      <c r="Q300" s="21"/>
      <c r="R300" s="21"/>
      <c r="T300" s="21"/>
      <c r="AC300" s="21"/>
      <c r="AE300" s="21"/>
      <c r="AF300" s="21"/>
      <c r="AG300" s="21"/>
      <c r="AH300" s="21"/>
      <c r="AJ300" s="338"/>
      <c r="AK300" s="339"/>
      <c r="AN300" s="21"/>
      <c r="AO300" s="332"/>
      <c r="AP300" s="21"/>
      <c r="AR300" s="340"/>
      <c r="AS300" s="21"/>
      <c r="AT300" s="21"/>
      <c r="AU300" s="21"/>
      <c r="AV300" s="21"/>
      <c r="AW300" s="21"/>
      <c r="AX300" s="21"/>
      <c r="AY300" s="21"/>
      <c r="AZ300" s="340"/>
      <c r="BA300" s="21"/>
      <c r="BB300" s="21"/>
      <c r="BC300" s="338"/>
      <c r="BD300" s="21"/>
      <c r="BE300" s="21"/>
      <c r="BF300" s="21"/>
      <c r="BK300" s="21"/>
      <c r="BL300" s="332"/>
      <c r="BM300" s="338"/>
      <c r="BO300" s="21"/>
    </row>
    <row r="301" spans="1:67" s="22" customFormat="1" ht="38.25" customHeight="1">
      <c r="A301" s="21"/>
      <c r="B301" s="21"/>
      <c r="C301" s="21"/>
      <c r="F301" s="21"/>
      <c r="J301" s="330"/>
      <c r="K301" s="331"/>
      <c r="L301" s="332"/>
      <c r="M301" s="331"/>
      <c r="N301" s="331"/>
      <c r="O301" s="331"/>
      <c r="Q301" s="21"/>
      <c r="R301" s="21"/>
      <c r="T301" s="21"/>
      <c r="AC301" s="21"/>
      <c r="AE301" s="21"/>
      <c r="AF301" s="21"/>
      <c r="AG301" s="21"/>
      <c r="AH301" s="21"/>
      <c r="AJ301" s="338"/>
      <c r="AK301" s="339"/>
      <c r="AN301" s="21"/>
      <c r="AO301" s="332"/>
      <c r="AP301" s="21"/>
      <c r="AR301" s="340"/>
      <c r="AS301" s="21"/>
      <c r="AT301" s="21"/>
      <c r="AU301" s="21"/>
      <c r="AV301" s="21"/>
      <c r="AW301" s="21"/>
      <c r="AX301" s="21"/>
      <c r="AY301" s="21"/>
      <c r="AZ301" s="340"/>
      <c r="BA301" s="21"/>
      <c r="BB301" s="21"/>
      <c r="BC301" s="338"/>
      <c r="BD301" s="21"/>
      <c r="BE301" s="21"/>
      <c r="BF301" s="21"/>
      <c r="BK301" s="21"/>
      <c r="BL301" s="332"/>
      <c r="BM301" s="338"/>
      <c r="BO301" s="21"/>
    </row>
    <row r="302" spans="1:67" s="22" customFormat="1" ht="38.25" customHeight="1">
      <c r="A302" s="21"/>
      <c r="B302" s="21"/>
      <c r="C302" s="21"/>
      <c r="F302" s="21"/>
      <c r="J302" s="330"/>
      <c r="K302" s="331"/>
      <c r="L302" s="332"/>
      <c r="M302" s="331"/>
      <c r="N302" s="331"/>
      <c r="O302" s="331"/>
      <c r="Q302" s="21"/>
      <c r="R302" s="21"/>
      <c r="T302" s="21"/>
      <c r="AC302" s="21"/>
      <c r="AE302" s="21"/>
      <c r="AF302" s="21"/>
      <c r="AG302" s="21"/>
      <c r="AH302" s="21"/>
      <c r="AJ302" s="338"/>
      <c r="AK302" s="339"/>
      <c r="AN302" s="21"/>
      <c r="AO302" s="332"/>
      <c r="AP302" s="21"/>
      <c r="AR302" s="340"/>
      <c r="AS302" s="21"/>
      <c r="AT302" s="21"/>
      <c r="AU302" s="21"/>
      <c r="AV302" s="21"/>
      <c r="AW302" s="21"/>
      <c r="AX302" s="21"/>
      <c r="AY302" s="21"/>
      <c r="AZ302" s="340"/>
      <c r="BA302" s="21"/>
      <c r="BB302" s="21"/>
      <c r="BC302" s="338"/>
      <c r="BD302" s="21"/>
      <c r="BE302" s="21"/>
      <c r="BF302" s="21"/>
      <c r="BK302" s="21"/>
      <c r="BL302" s="332"/>
      <c r="BM302" s="338"/>
      <c r="BO302" s="21"/>
    </row>
    <row r="303" spans="1:67" s="22" customFormat="1" ht="38.25" customHeight="1">
      <c r="A303" s="21"/>
      <c r="B303" s="21"/>
      <c r="C303" s="21"/>
      <c r="F303" s="21"/>
      <c r="J303" s="330"/>
      <c r="K303" s="331"/>
      <c r="L303" s="332"/>
      <c r="M303" s="331"/>
      <c r="N303" s="331"/>
      <c r="O303" s="331"/>
      <c r="Q303" s="21"/>
      <c r="R303" s="21"/>
      <c r="T303" s="21"/>
      <c r="AC303" s="21"/>
      <c r="AE303" s="21"/>
      <c r="AF303" s="21"/>
      <c r="AG303" s="21"/>
      <c r="AH303" s="21"/>
      <c r="AJ303" s="338"/>
      <c r="AK303" s="339"/>
      <c r="AN303" s="21"/>
      <c r="AO303" s="332"/>
      <c r="AP303" s="21"/>
      <c r="AR303" s="340"/>
      <c r="AS303" s="21"/>
      <c r="AT303" s="21"/>
      <c r="AU303" s="21"/>
      <c r="AV303" s="21"/>
      <c r="AW303" s="21"/>
      <c r="AX303" s="21"/>
      <c r="AY303" s="21"/>
      <c r="AZ303" s="340"/>
      <c r="BA303" s="21"/>
      <c r="BB303" s="21"/>
      <c r="BC303" s="338"/>
      <c r="BD303" s="21"/>
      <c r="BE303" s="21"/>
      <c r="BF303" s="21"/>
      <c r="BK303" s="21"/>
      <c r="BL303" s="332"/>
      <c r="BM303" s="338"/>
      <c r="BO303" s="21"/>
    </row>
    <row r="304" spans="1:67" s="22" customFormat="1" ht="38.25" customHeight="1">
      <c r="A304" s="21"/>
      <c r="B304" s="21"/>
      <c r="C304" s="21"/>
      <c r="F304" s="21"/>
      <c r="J304" s="330"/>
      <c r="K304" s="331"/>
      <c r="L304" s="332"/>
      <c r="M304" s="331"/>
      <c r="N304" s="331"/>
      <c r="O304" s="331"/>
      <c r="Q304" s="21"/>
      <c r="R304" s="21"/>
      <c r="T304" s="21"/>
      <c r="AC304" s="21"/>
      <c r="AE304" s="21"/>
      <c r="AF304" s="21"/>
      <c r="AG304" s="21"/>
      <c r="AH304" s="21"/>
      <c r="AJ304" s="338"/>
      <c r="AK304" s="339"/>
      <c r="AN304" s="21"/>
      <c r="AO304" s="332"/>
      <c r="AP304" s="21"/>
      <c r="AR304" s="340"/>
      <c r="AS304" s="21"/>
      <c r="AT304" s="21"/>
      <c r="AU304" s="21"/>
      <c r="AV304" s="21"/>
      <c r="AW304" s="21"/>
      <c r="AX304" s="21"/>
      <c r="AY304" s="21"/>
      <c r="AZ304" s="340"/>
      <c r="BA304" s="21"/>
      <c r="BB304" s="21"/>
      <c r="BC304" s="338"/>
      <c r="BD304" s="21"/>
      <c r="BE304" s="21"/>
      <c r="BF304" s="21"/>
      <c r="BK304" s="21"/>
      <c r="BL304" s="332"/>
      <c r="BM304" s="338"/>
      <c r="BO304" s="21"/>
    </row>
    <row r="305" spans="1:67" s="22" customFormat="1" ht="38.25" customHeight="1">
      <c r="A305" s="21"/>
      <c r="B305" s="21"/>
      <c r="C305" s="21"/>
      <c r="F305" s="21"/>
      <c r="J305" s="330"/>
      <c r="K305" s="331"/>
      <c r="L305" s="332"/>
      <c r="M305" s="331"/>
      <c r="N305" s="331"/>
      <c r="O305" s="331"/>
      <c r="Q305" s="21"/>
      <c r="R305" s="21"/>
      <c r="T305" s="21"/>
      <c r="AC305" s="21"/>
      <c r="AE305" s="21"/>
      <c r="AF305" s="21"/>
      <c r="AG305" s="21"/>
      <c r="AH305" s="21"/>
      <c r="AJ305" s="338"/>
      <c r="AK305" s="339"/>
      <c r="AN305" s="21"/>
      <c r="AO305" s="332"/>
      <c r="AP305" s="21"/>
      <c r="AR305" s="340"/>
      <c r="AS305" s="21"/>
      <c r="AT305" s="21"/>
      <c r="AU305" s="21"/>
      <c r="AV305" s="21"/>
      <c r="AW305" s="21"/>
      <c r="AX305" s="21"/>
      <c r="AY305" s="21"/>
      <c r="AZ305" s="340"/>
      <c r="BA305" s="21"/>
      <c r="BB305" s="21"/>
      <c r="BC305" s="338"/>
      <c r="BD305" s="21"/>
      <c r="BE305" s="21"/>
      <c r="BF305" s="21"/>
      <c r="BK305" s="21"/>
      <c r="BL305" s="332"/>
      <c r="BM305" s="338"/>
      <c r="BO305" s="21"/>
    </row>
    <row r="306" spans="1:67" s="22" customFormat="1" ht="38.25" customHeight="1">
      <c r="A306" s="21"/>
      <c r="B306" s="21"/>
      <c r="C306" s="21"/>
      <c r="F306" s="21"/>
      <c r="J306" s="330"/>
      <c r="K306" s="331"/>
      <c r="L306" s="332"/>
      <c r="M306" s="331"/>
      <c r="N306" s="331"/>
      <c r="O306" s="331"/>
      <c r="Q306" s="21"/>
      <c r="R306" s="21"/>
      <c r="T306" s="21"/>
      <c r="AC306" s="21"/>
      <c r="AE306" s="21"/>
      <c r="AF306" s="21"/>
      <c r="AG306" s="21"/>
      <c r="AH306" s="21"/>
      <c r="AJ306" s="338"/>
      <c r="AK306" s="339"/>
      <c r="AN306" s="21"/>
      <c r="AO306" s="332"/>
      <c r="AP306" s="21"/>
      <c r="AR306" s="340"/>
      <c r="AS306" s="21"/>
      <c r="AT306" s="21"/>
      <c r="AU306" s="21"/>
      <c r="AV306" s="21"/>
      <c r="AW306" s="21"/>
      <c r="AX306" s="21"/>
      <c r="AY306" s="21"/>
      <c r="AZ306" s="340"/>
      <c r="BA306" s="21"/>
      <c r="BB306" s="21"/>
      <c r="BC306" s="338"/>
      <c r="BD306" s="21"/>
      <c r="BE306" s="21"/>
      <c r="BF306" s="21"/>
      <c r="BK306" s="21"/>
      <c r="BL306" s="332"/>
      <c r="BM306" s="338"/>
      <c r="BO306" s="21"/>
    </row>
    <row r="307" spans="1:67" s="22" customFormat="1" ht="38.25" customHeight="1">
      <c r="A307" s="21"/>
      <c r="B307" s="21"/>
      <c r="C307" s="21"/>
      <c r="F307" s="21"/>
      <c r="J307" s="330"/>
      <c r="K307" s="331"/>
      <c r="L307" s="332"/>
      <c r="M307" s="331"/>
      <c r="N307" s="331"/>
      <c r="O307" s="331"/>
      <c r="Q307" s="21"/>
      <c r="R307" s="21"/>
      <c r="T307" s="21"/>
      <c r="AC307" s="21"/>
      <c r="AE307" s="21"/>
      <c r="AF307" s="21"/>
      <c r="AG307" s="21"/>
      <c r="AH307" s="21"/>
      <c r="AJ307" s="338"/>
      <c r="AK307" s="339"/>
      <c r="AN307" s="21"/>
      <c r="AO307" s="332"/>
      <c r="AP307" s="21"/>
      <c r="AR307" s="340"/>
      <c r="AS307" s="21"/>
      <c r="AT307" s="21"/>
      <c r="AU307" s="21"/>
      <c r="AV307" s="21"/>
      <c r="AW307" s="21"/>
      <c r="AX307" s="21"/>
      <c r="AY307" s="21"/>
      <c r="AZ307" s="340"/>
      <c r="BA307" s="21"/>
      <c r="BB307" s="21"/>
      <c r="BC307" s="338"/>
      <c r="BD307" s="21"/>
      <c r="BE307" s="21"/>
      <c r="BF307" s="21"/>
      <c r="BK307" s="21"/>
      <c r="BL307" s="332"/>
      <c r="BM307" s="338"/>
      <c r="BO307" s="21"/>
    </row>
    <row r="308" spans="1:67" s="22" customFormat="1" ht="38.25" customHeight="1">
      <c r="A308" s="21"/>
      <c r="B308" s="21"/>
      <c r="C308" s="21"/>
      <c r="F308" s="21"/>
      <c r="J308" s="330"/>
      <c r="K308" s="331"/>
      <c r="L308" s="332"/>
      <c r="M308" s="331"/>
      <c r="N308" s="331"/>
      <c r="O308" s="331"/>
      <c r="Q308" s="21"/>
      <c r="R308" s="21"/>
      <c r="T308" s="21"/>
      <c r="AC308" s="21"/>
      <c r="AE308" s="21"/>
      <c r="AF308" s="21"/>
      <c r="AG308" s="21"/>
      <c r="AH308" s="21"/>
      <c r="AJ308" s="338"/>
      <c r="AK308" s="339"/>
      <c r="AN308" s="21"/>
      <c r="AO308" s="332"/>
      <c r="AP308" s="21"/>
      <c r="AR308" s="340"/>
      <c r="AS308" s="21"/>
      <c r="AT308" s="21"/>
      <c r="AU308" s="21"/>
      <c r="AV308" s="21"/>
      <c r="AW308" s="21"/>
      <c r="AX308" s="21"/>
      <c r="AY308" s="21"/>
      <c r="AZ308" s="340"/>
      <c r="BA308" s="21"/>
      <c r="BB308" s="21"/>
      <c r="BC308" s="338"/>
      <c r="BD308" s="21"/>
      <c r="BE308" s="21"/>
      <c r="BF308" s="21"/>
      <c r="BK308" s="21"/>
      <c r="BL308" s="332"/>
      <c r="BM308" s="338"/>
      <c r="BO308" s="21"/>
    </row>
    <row r="309" spans="1:67" s="22" customFormat="1" ht="38.25" customHeight="1">
      <c r="A309" s="21"/>
      <c r="B309" s="21"/>
      <c r="C309" s="21"/>
      <c r="F309" s="21"/>
      <c r="J309" s="330"/>
      <c r="K309" s="331"/>
      <c r="L309" s="332"/>
      <c r="M309" s="331"/>
      <c r="N309" s="331"/>
      <c r="O309" s="331"/>
      <c r="Q309" s="21"/>
      <c r="R309" s="21"/>
      <c r="T309" s="21"/>
      <c r="AC309" s="21"/>
      <c r="AE309" s="21"/>
      <c r="AF309" s="21"/>
      <c r="AG309" s="21"/>
      <c r="AH309" s="21"/>
      <c r="AJ309" s="338"/>
      <c r="AK309" s="339"/>
      <c r="AN309" s="21"/>
      <c r="AO309" s="332"/>
      <c r="AP309" s="21"/>
      <c r="AR309" s="340"/>
      <c r="AS309" s="21"/>
      <c r="AT309" s="21"/>
      <c r="AU309" s="21"/>
      <c r="AV309" s="21"/>
      <c r="AW309" s="21"/>
      <c r="AX309" s="21"/>
      <c r="AY309" s="21"/>
      <c r="AZ309" s="340"/>
      <c r="BA309" s="21"/>
      <c r="BB309" s="21"/>
      <c r="BC309" s="338"/>
      <c r="BD309" s="21"/>
      <c r="BE309" s="21"/>
      <c r="BF309" s="21"/>
      <c r="BK309" s="21"/>
      <c r="BL309" s="332"/>
      <c r="BM309" s="338"/>
      <c r="BO309" s="21"/>
    </row>
    <row r="310" spans="1:67" s="22" customFormat="1" ht="38.25" customHeight="1">
      <c r="A310" s="21"/>
      <c r="B310" s="21"/>
      <c r="C310" s="21"/>
      <c r="F310" s="21"/>
      <c r="J310" s="330"/>
      <c r="K310" s="331"/>
      <c r="L310" s="332"/>
      <c r="M310" s="331"/>
      <c r="N310" s="331"/>
      <c r="O310" s="331"/>
      <c r="Q310" s="21"/>
      <c r="R310" s="21"/>
      <c r="T310" s="21"/>
      <c r="AC310" s="21"/>
      <c r="AE310" s="21"/>
      <c r="AF310" s="21"/>
      <c r="AG310" s="21"/>
      <c r="AH310" s="21"/>
      <c r="AJ310" s="338"/>
      <c r="AK310" s="339"/>
      <c r="AN310" s="21"/>
      <c r="AO310" s="332"/>
      <c r="AP310" s="21"/>
      <c r="AR310" s="340"/>
      <c r="AS310" s="21"/>
      <c r="AT310" s="21"/>
      <c r="AU310" s="21"/>
      <c r="AV310" s="21"/>
      <c r="AW310" s="21"/>
      <c r="AX310" s="21"/>
      <c r="AY310" s="21"/>
      <c r="AZ310" s="340"/>
      <c r="BA310" s="21"/>
      <c r="BB310" s="21"/>
      <c r="BC310" s="338"/>
      <c r="BD310" s="21"/>
      <c r="BE310" s="21"/>
      <c r="BF310" s="21"/>
      <c r="BK310" s="21"/>
      <c r="BL310" s="332"/>
      <c r="BM310" s="338"/>
      <c r="BO310" s="21"/>
    </row>
    <row r="311" spans="1:67" s="22" customFormat="1" ht="38.25" customHeight="1">
      <c r="A311" s="21"/>
      <c r="B311" s="21"/>
      <c r="C311" s="21"/>
      <c r="F311" s="21"/>
      <c r="J311" s="330"/>
      <c r="K311" s="331"/>
      <c r="L311" s="332"/>
      <c r="M311" s="331"/>
      <c r="N311" s="331"/>
      <c r="O311" s="331"/>
      <c r="Q311" s="21"/>
      <c r="R311" s="21"/>
      <c r="T311" s="21"/>
      <c r="AC311" s="21"/>
      <c r="AE311" s="21"/>
      <c r="AF311" s="21"/>
      <c r="AG311" s="21"/>
      <c r="AH311" s="21"/>
      <c r="AJ311" s="338"/>
      <c r="AK311" s="339"/>
      <c r="AN311" s="21"/>
      <c r="AO311" s="332"/>
      <c r="AP311" s="21"/>
      <c r="AR311" s="340"/>
      <c r="AS311" s="21"/>
      <c r="AT311" s="21"/>
      <c r="AU311" s="21"/>
      <c r="AV311" s="21"/>
      <c r="AW311" s="21"/>
      <c r="AX311" s="21"/>
      <c r="AY311" s="21"/>
      <c r="AZ311" s="340"/>
      <c r="BA311" s="21"/>
      <c r="BB311" s="21"/>
      <c r="BC311" s="338"/>
      <c r="BD311" s="21"/>
      <c r="BE311" s="21"/>
      <c r="BF311" s="21"/>
      <c r="BK311" s="21"/>
      <c r="BL311" s="332"/>
      <c r="BM311" s="338"/>
      <c r="BO311" s="21"/>
    </row>
    <row r="312" spans="1:67" s="22" customFormat="1" ht="38.25" customHeight="1">
      <c r="A312" s="21"/>
      <c r="B312" s="21"/>
      <c r="C312" s="21"/>
      <c r="F312" s="21"/>
      <c r="J312" s="330"/>
      <c r="K312" s="331"/>
      <c r="L312" s="332"/>
      <c r="M312" s="331"/>
      <c r="N312" s="331"/>
      <c r="O312" s="331"/>
      <c r="Q312" s="21"/>
      <c r="R312" s="21"/>
      <c r="T312" s="21"/>
      <c r="AC312" s="21"/>
      <c r="AE312" s="21"/>
      <c r="AF312" s="21"/>
      <c r="AG312" s="21"/>
      <c r="AH312" s="21"/>
      <c r="AJ312" s="338"/>
      <c r="AK312" s="339"/>
      <c r="AN312" s="21"/>
      <c r="AO312" s="332"/>
      <c r="AP312" s="21"/>
      <c r="AR312" s="340"/>
      <c r="AS312" s="21"/>
      <c r="AT312" s="21"/>
      <c r="AU312" s="21"/>
      <c r="AV312" s="21"/>
      <c r="AW312" s="21"/>
      <c r="AX312" s="21"/>
      <c r="AY312" s="21"/>
      <c r="AZ312" s="340"/>
      <c r="BA312" s="21"/>
      <c r="BB312" s="21"/>
      <c r="BC312" s="338"/>
      <c r="BD312" s="21"/>
      <c r="BE312" s="21"/>
      <c r="BF312" s="21"/>
      <c r="BK312" s="21"/>
      <c r="BL312" s="332"/>
      <c r="BM312" s="338"/>
      <c r="BO312" s="21"/>
    </row>
    <row r="313" spans="1:67" s="22" customFormat="1" ht="38.25" customHeight="1">
      <c r="A313" s="21"/>
      <c r="B313" s="21"/>
      <c r="C313" s="21"/>
      <c r="F313" s="21"/>
      <c r="J313" s="330"/>
      <c r="K313" s="331"/>
      <c r="L313" s="332"/>
      <c r="M313" s="331"/>
      <c r="N313" s="331"/>
      <c r="O313" s="331"/>
      <c r="Q313" s="21"/>
      <c r="R313" s="21"/>
      <c r="T313" s="21"/>
      <c r="AC313" s="21"/>
      <c r="AE313" s="21"/>
      <c r="AF313" s="21"/>
      <c r="AG313" s="21"/>
      <c r="AH313" s="21"/>
      <c r="AJ313" s="338"/>
      <c r="AK313" s="339"/>
      <c r="AN313" s="21"/>
      <c r="AO313" s="332"/>
      <c r="AP313" s="21"/>
      <c r="AR313" s="340"/>
      <c r="AS313" s="21"/>
      <c r="AT313" s="21"/>
      <c r="AU313" s="21"/>
      <c r="AV313" s="21"/>
      <c r="AW313" s="21"/>
      <c r="AX313" s="21"/>
      <c r="AY313" s="21"/>
      <c r="AZ313" s="340"/>
      <c r="BA313" s="21"/>
      <c r="BB313" s="21"/>
      <c r="BC313" s="338"/>
      <c r="BD313" s="21"/>
      <c r="BE313" s="21"/>
      <c r="BF313" s="21"/>
      <c r="BK313" s="21"/>
      <c r="BL313" s="332"/>
      <c r="BM313" s="338"/>
      <c r="BO313" s="21"/>
    </row>
    <row r="314" spans="1:67" s="22" customFormat="1" ht="38.25" customHeight="1">
      <c r="A314" s="21"/>
      <c r="B314" s="21"/>
      <c r="C314" s="21"/>
      <c r="F314" s="21"/>
      <c r="J314" s="330"/>
      <c r="K314" s="331"/>
      <c r="L314" s="332"/>
      <c r="M314" s="331"/>
      <c r="N314" s="331"/>
      <c r="O314" s="331"/>
      <c r="Q314" s="21"/>
      <c r="R314" s="21"/>
      <c r="T314" s="21"/>
      <c r="AC314" s="21"/>
      <c r="AE314" s="21"/>
      <c r="AF314" s="21"/>
      <c r="AG314" s="21"/>
      <c r="AH314" s="21"/>
      <c r="AJ314" s="338"/>
      <c r="AK314" s="339"/>
      <c r="AN314" s="21"/>
      <c r="AO314" s="332"/>
      <c r="AP314" s="21"/>
      <c r="AR314" s="340"/>
      <c r="AS314" s="21"/>
      <c r="AT314" s="21"/>
      <c r="AU314" s="21"/>
      <c r="AV314" s="21"/>
      <c r="AW314" s="21"/>
      <c r="AX314" s="21"/>
      <c r="AY314" s="21"/>
      <c r="AZ314" s="340"/>
      <c r="BA314" s="21"/>
      <c r="BB314" s="21"/>
      <c r="BC314" s="338"/>
      <c r="BD314" s="21"/>
      <c r="BE314" s="21"/>
      <c r="BF314" s="21"/>
      <c r="BK314" s="21"/>
      <c r="BL314" s="332"/>
      <c r="BM314" s="338"/>
      <c r="BO314" s="21"/>
    </row>
    <row r="315" spans="1:67" s="22" customFormat="1" ht="38.25" customHeight="1">
      <c r="A315" s="21"/>
      <c r="B315" s="21"/>
      <c r="C315" s="21"/>
      <c r="F315" s="21"/>
      <c r="J315" s="330"/>
      <c r="K315" s="331"/>
      <c r="L315" s="332"/>
      <c r="M315" s="331"/>
      <c r="N315" s="331"/>
      <c r="O315" s="331"/>
      <c r="Q315" s="21"/>
      <c r="R315" s="21"/>
      <c r="T315" s="21"/>
      <c r="AC315" s="21"/>
      <c r="AE315" s="21"/>
      <c r="AF315" s="21"/>
      <c r="AG315" s="21"/>
      <c r="AH315" s="21"/>
      <c r="AJ315" s="338"/>
      <c r="AK315" s="339"/>
      <c r="AN315" s="21"/>
      <c r="AO315" s="332"/>
      <c r="AP315" s="21"/>
      <c r="AR315" s="340"/>
      <c r="AS315" s="21"/>
      <c r="AT315" s="21"/>
      <c r="AU315" s="21"/>
      <c r="AV315" s="21"/>
      <c r="AW315" s="21"/>
      <c r="AX315" s="21"/>
      <c r="AY315" s="21"/>
      <c r="AZ315" s="340"/>
      <c r="BA315" s="21"/>
      <c r="BB315" s="21"/>
      <c r="BC315" s="338"/>
      <c r="BD315" s="21"/>
      <c r="BE315" s="21"/>
      <c r="BF315" s="21"/>
      <c r="BK315" s="21"/>
      <c r="BL315" s="332"/>
      <c r="BM315" s="338"/>
      <c r="BO315" s="21"/>
    </row>
    <row r="316" spans="1:67" s="22" customFormat="1" ht="38.25" customHeight="1">
      <c r="A316" s="21"/>
      <c r="B316" s="21"/>
      <c r="C316" s="21"/>
      <c r="F316" s="21"/>
      <c r="J316" s="330"/>
      <c r="K316" s="331"/>
      <c r="L316" s="332"/>
      <c r="M316" s="331"/>
      <c r="N316" s="331"/>
      <c r="O316" s="331"/>
      <c r="Q316" s="21"/>
      <c r="R316" s="21"/>
      <c r="T316" s="21"/>
      <c r="AC316" s="21"/>
      <c r="AE316" s="21"/>
      <c r="AF316" s="21"/>
      <c r="AG316" s="21"/>
      <c r="AH316" s="21"/>
      <c r="AJ316" s="338"/>
      <c r="AK316" s="339"/>
      <c r="AN316" s="21"/>
      <c r="AO316" s="332"/>
      <c r="AP316" s="21"/>
      <c r="AR316" s="340"/>
      <c r="AS316" s="21"/>
      <c r="AT316" s="21"/>
      <c r="AU316" s="21"/>
      <c r="AV316" s="21"/>
      <c r="AW316" s="21"/>
      <c r="AX316" s="21"/>
      <c r="AY316" s="21"/>
      <c r="AZ316" s="340"/>
      <c r="BA316" s="21"/>
      <c r="BB316" s="21"/>
      <c r="BC316" s="338"/>
      <c r="BD316" s="21"/>
      <c r="BE316" s="21"/>
      <c r="BF316" s="21"/>
      <c r="BK316" s="21"/>
      <c r="BL316" s="332"/>
      <c r="BM316" s="338"/>
      <c r="BO316" s="21"/>
    </row>
    <row r="317" spans="1:67" s="22" customFormat="1" ht="38.25" customHeight="1">
      <c r="A317" s="21"/>
      <c r="B317" s="21"/>
      <c r="C317" s="21"/>
      <c r="F317" s="21"/>
      <c r="J317" s="330"/>
      <c r="K317" s="331"/>
      <c r="L317" s="332"/>
      <c r="M317" s="331"/>
      <c r="N317" s="331"/>
      <c r="O317" s="331"/>
      <c r="Q317" s="21"/>
      <c r="R317" s="21"/>
      <c r="T317" s="21"/>
      <c r="AC317" s="21"/>
      <c r="AE317" s="21"/>
      <c r="AF317" s="21"/>
      <c r="AG317" s="21"/>
      <c r="AH317" s="21"/>
      <c r="AJ317" s="338"/>
      <c r="AK317" s="339"/>
      <c r="AN317" s="21"/>
      <c r="AO317" s="332"/>
      <c r="AP317" s="21"/>
      <c r="AR317" s="340"/>
      <c r="AS317" s="21"/>
      <c r="AT317" s="21"/>
      <c r="AU317" s="21"/>
      <c r="AV317" s="21"/>
      <c r="AW317" s="21"/>
      <c r="AX317" s="21"/>
      <c r="AY317" s="21"/>
      <c r="AZ317" s="340"/>
      <c r="BA317" s="21"/>
      <c r="BB317" s="21"/>
      <c r="BC317" s="338"/>
      <c r="BD317" s="21"/>
      <c r="BE317" s="21"/>
      <c r="BF317" s="21"/>
      <c r="BK317" s="21"/>
      <c r="BL317" s="332"/>
      <c r="BM317" s="338"/>
      <c r="BO317" s="21"/>
    </row>
    <row r="318" spans="1:67" s="22" customFormat="1" ht="38.25" customHeight="1">
      <c r="A318" s="21"/>
      <c r="B318" s="21"/>
      <c r="C318" s="21"/>
      <c r="F318" s="21"/>
      <c r="J318" s="330"/>
      <c r="K318" s="331"/>
      <c r="L318" s="332"/>
      <c r="M318" s="331"/>
      <c r="N318" s="331"/>
      <c r="O318" s="331"/>
      <c r="Q318" s="21"/>
      <c r="R318" s="21"/>
      <c r="T318" s="21"/>
      <c r="AC318" s="21"/>
      <c r="AE318" s="21"/>
      <c r="AF318" s="21"/>
      <c r="AG318" s="21"/>
      <c r="AH318" s="21"/>
      <c r="AJ318" s="338"/>
      <c r="AK318" s="339"/>
      <c r="AN318" s="21"/>
      <c r="AO318" s="332"/>
      <c r="AP318" s="21"/>
      <c r="AR318" s="340"/>
      <c r="AS318" s="21"/>
      <c r="AT318" s="21"/>
      <c r="AU318" s="21"/>
      <c r="AV318" s="21"/>
      <c r="AW318" s="21"/>
      <c r="AX318" s="21"/>
      <c r="AY318" s="21"/>
      <c r="AZ318" s="340"/>
      <c r="BA318" s="21"/>
      <c r="BB318" s="21"/>
      <c r="BC318" s="338"/>
      <c r="BD318" s="21"/>
      <c r="BE318" s="21"/>
      <c r="BF318" s="21"/>
      <c r="BK318" s="21"/>
      <c r="BL318" s="332"/>
      <c r="BM318" s="338"/>
      <c r="BO318" s="21"/>
    </row>
    <row r="319" spans="1:67" s="22" customFormat="1" ht="38.25" customHeight="1">
      <c r="A319" s="21"/>
      <c r="B319" s="21"/>
      <c r="C319" s="21"/>
      <c r="F319" s="21"/>
      <c r="J319" s="330"/>
      <c r="K319" s="331"/>
      <c r="L319" s="332"/>
      <c r="M319" s="331"/>
      <c r="N319" s="331"/>
      <c r="O319" s="331"/>
      <c r="Q319" s="21"/>
      <c r="R319" s="21"/>
      <c r="T319" s="21"/>
      <c r="AC319" s="21"/>
      <c r="AE319" s="21"/>
      <c r="AF319" s="21"/>
      <c r="AG319" s="21"/>
      <c r="AH319" s="21"/>
      <c r="AJ319" s="338"/>
      <c r="AK319" s="339"/>
      <c r="AN319" s="21"/>
      <c r="AO319" s="332"/>
      <c r="AP319" s="21"/>
      <c r="AR319" s="340"/>
      <c r="AS319" s="21"/>
      <c r="AT319" s="21"/>
      <c r="AU319" s="21"/>
      <c r="AV319" s="21"/>
      <c r="AW319" s="21"/>
      <c r="AX319" s="21"/>
      <c r="AY319" s="21"/>
      <c r="AZ319" s="340"/>
      <c r="BA319" s="21"/>
      <c r="BB319" s="21"/>
      <c r="BC319" s="338"/>
      <c r="BD319" s="21"/>
      <c r="BE319" s="21"/>
      <c r="BF319" s="21"/>
      <c r="BK319" s="21"/>
      <c r="BL319" s="332"/>
      <c r="BM319" s="338"/>
      <c r="BO319" s="21"/>
    </row>
    <row r="320" spans="1:67" s="22" customFormat="1" ht="38.25" customHeight="1">
      <c r="A320" s="21"/>
      <c r="B320" s="21"/>
      <c r="C320" s="21"/>
      <c r="F320" s="21"/>
      <c r="J320" s="330"/>
      <c r="K320" s="331"/>
      <c r="L320" s="332"/>
      <c r="M320" s="331"/>
      <c r="N320" s="331"/>
      <c r="O320" s="331"/>
      <c r="Q320" s="21"/>
      <c r="R320" s="21"/>
      <c r="T320" s="21"/>
      <c r="AC320" s="21"/>
      <c r="AE320" s="21"/>
      <c r="AF320" s="21"/>
      <c r="AG320" s="21"/>
      <c r="AH320" s="21"/>
      <c r="AJ320" s="338"/>
      <c r="AK320" s="339"/>
      <c r="AN320" s="21"/>
      <c r="AO320" s="332"/>
      <c r="AP320" s="21"/>
      <c r="AR320" s="340"/>
      <c r="AS320" s="21"/>
      <c r="AT320" s="21"/>
      <c r="AU320" s="21"/>
      <c r="AV320" s="21"/>
      <c r="AW320" s="21"/>
      <c r="AX320" s="21"/>
      <c r="AY320" s="21"/>
      <c r="AZ320" s="340"/>
      <c r="BA320" s="21"/>
      <c r="BB320" s="21"/>
      <c r="BD320" s="21"/>
      <c r="BE320" s="21"/>
      <c r="BF320" s="21"/>
      <c r="BK320" s="21"/>
      <c r="BL320" s="332"/>
      <c r="BM320" s="338"/>
      <c r="BO320" s="21"/>
    </row>
    <row r="321" spans="1:67" s="22" customFormat="1" ht="38.25" customHeight="1">
      <c r="A321" s="21"/>
      <c r="B321" s="21"/>
      <c r="C321" s="21"/>
      <c r="F321" s="21"/>
      <c r="J321" s="330"/>
      <c r="K321" s="331"/>
      <c r="L321" s="332"/>
      <c r="M321" s="331"/>
      <c r="N321" s="331"/>
      <c r="O321" s="331"/>
      <c r="Q321" s="21"/>
      <c r="R321" s="21"/>
      <c r="T321" s="21"/>
      <c r="AC321" s="21"/>
      <c r="AE321" s="21"/>
      <c r="AF321" s="21"/>
      <c r="AG321" s="21"/>
      <c r="AH321" s="21"/>
      <c r="AJ321" s="338"/>
      <c r="AK321" s="339"/>
      <c r="AN321" s="21"/>
      <c r="AO321" s="332"/>
      <c r="AP321" s="21"/>
      <c r="AR321" s="340"/>
      <c r="AS321" s="21"/>
      <c r="AT321" s="21"/>
      <c r="AU321" s="21"/>
      <c r="AV321" s="21"/>
      <c r="AW321" s="21"/>
      <c r="AX321" s="21"/>
      <c r="AY321" s="21"/>
      <c r="AZ321" s="340"/>
      <c r="BA321" s="21"/>
      <c r="BB321" s="21"/>
      <c r="BD321" s="21"/>
      <c r="BE321" s="21"/>
      <c r="BF321" s="21"/>
      <c r="BK321" s="21"/>
      <c r="BL321" s="332"/>
      <c r="BM321" s="338"/>
      <c r="BO321" s="21"/>
    </row>
    <row r="322" spans="1:67" s="22" customFormat="1" ht="38.25" customHeight="1">
      <c r="A322" s="21"/>
      <c r="B322" s="21"/>
      <c r="C322" s="21"/>
      <c r="F322" s="21"/>
      <c r="J322" s="330"/>
      <c r="K322" s="331"/>
      <c r="L322" s="332"/>
      <c r="M322" s="331"/>
      <c r="N322" s="331"/>
      <c r="O322" s="331"/>
      <c r="Q322" s="21"/>
      <c r="R322" s="21"/>
      <c r="T322" s="21"/>
      <c r="AC322" s="21"/>
      <c r="AE322" s="21"/>
      <c r="AF322" s="21"/>
      <c r="AG322" s="21"/>
      <c r="AH322" s="21"/>
      <c r="AJ322" s="338"/>
      <c r="AK322" s="339"/>
      <c r="AN322" s="21"/>
      <c r="AO322" s="332"/>
      <c r="AP322" s="21"/>
      <c r="AR322" s="340"/>
      <c r="AS322" s="21"/>
      <c r="AT322" s="21"/>
      <c r="AU322" s="21"/>
      <c r="AV322" s="21"/>
      <c r="AW322" s="21"/>
      <c r="AX322" s="21"/>
      <c r="AY322" s="21"/>
      <c r="AZ322" s="340"/>
      <c r="BA322" s="21"/>
      <c r="BB322" s="21"/>
      <c r="BD322" s="21"/>
      <c r="BE322" s="21"/>
      <c r="BF322" s="21"/>
      <c r="BK322" s="21"/>
      <c r="BL322" s="332"/>
      <c r="BM322" s="338"/>
      <c r="BO322" s="21"/>
    </row>
    <row r="323" spans="1:67" s="22" customFormat="1" ht="38.25" customHeight="1">
      <c r="A323" s="21"/>
      <c r="B323" s="21"/>
      <c r="C323" s="21"/>
      <c r="F323" s="21"/>
      <c r="J323" s="330"/>
      <c r="K323" s="331"/>
      <c r="L323" s="332"/>
      <c r="M323" s="331"/>
      <c r="N323" s="331"/>
      <c r="O323" s="331"/>
      <c r="Q323" s="21"/>
      <c r="R323" s="21"/>
      <c r="T323" s="21"/>
      <c r="AC323" s="21"/>
      <c r="AE323" s="21"/>
      <c r="AF323" s="21"/>
      <c r="AG323" s="21"/>
      <c r="AH323" s="21"/>
      <c r="AJ323" s="338"/>
      <c r="AK323" s="339"/>
      <c r="AN323" s="21"/>
      <c r="AO323" s="332"/>
      <c r="AP323" s="21"/>
      <c r="AR323" s="340"/>
      <c r="AS323" s="21"/>
      <c r="AT323" s="21"/>
      <c r="AU323" s="21"/>
      <c r="AV323" s="21"/>
      <c r="AW323" s="21"/>
      <c r="AX323" s="21"/>
      <c r="AY323" s="21"/>
      <c r="AZ323" s="340"/>
      <c r="BA323" s="21"/>
      <c r="BB323" s="21"/>
      <c r="BD323" s="21"/>
      <c r="BE323" s="21"/>
      <c r="BF323" s="21"/>
      <c r="BK323" s="21"/>
      <c r="BL323" s="332"/>
      <c r="BM323" s="338"/>
      <c r="BO323" s="21"/>
    </row>
    <row r="324" spans="1:67" s="22" customFormat="1" ht="38.25" customHeight="1">
      <c r="A324" s="21"/>
      <c r="B324" s="21"/>
      <c r="C324" s="21"/>
      <c r="F324" s="21"/>
      <c r="J324" s="330"/>
      <c r="K324" s="331"/>
      <c r="L324" s="332"/>
      <c r="M324" s="331"/>
      <c r="N324" s="331"/>
      <c r="O324" s="331"/>
      <c r="Q324" s="21"/>
      <c r="R324" s="21"/>
      <c r="T324" s="21"/>
      <c r="AC324" s="21"/>
      <c r="AE324" s="21"/>
      <c r="AF324" s="21"/>
      <c r="AG324" s="21"/>
      <c r="AH324" s="21"/>
      <c r="AJ324" s="338"/>
      <c r="AK324" s="339"/>
      <c r="AN324" s="21"/>
      <c r="AO324" s="332"/>
      <c r="AP324" s="21"/>
      <c r="AR324" s="340"/>
      <c r="AS324" s="21"/>
      <c r="AT324" s="21"/>
      <c r="AU324" s="21"/>
      <c r="AV324" s="21"/>
      <c r="AW324" s="21"/>
      <c r="AX324" s="21"/>
      <c r="AY324" s="21"/>
      <c r="AZ324" s="340"/>
      <c r="BA324" s="21"/>
      <c r="BB324" s="21"/>
      <c r="BD324" s="21"/>
      <c r="BE324" s="21"/>
      <c r="BF324" s="21"/>
      <c r="BK324" s="21"/>
      <c r="BL324" s="332"/>
      <c r="BM324" s="338"/>
      <c r="BO324" s="21"/>
    </row>
    <row r="325" spans="1:67" s="22" customFormat="1" ht="38.25" customHeight="1">
      <c r="A325" s="21"/>
      <c r="B325" s="21"/>
      <c r="C325" s="21"/>
      <c r="F325" s="21"/>
      <c r="J325" s="330"/>
      <c r="K325" s="331"/>
      <c r="L325" s="332"/>
      <c r="M325" s="331"/>
      <c r="N325" s="331"/>
      <c r="O325" s="331"/>
      <c r="Q325" s="21"/>
      <c r="R325" s="21"/>
      <c r="T325" s="21"/>
      <c r="AC325" s="21"/>
      <c r="AE325" s="21"/>
      <c r="AF325" s="21"/>
      <c r="AG325" s="21"/>
      <c r="AH325" s="21"/>
      <c r="AJ325" s="338"/>
      <c r="AK325" s="339"/>
      <c r="AN325" s="21"/>
      <c r="AO325" s="332"/>
      <c r="AP325" s="21"/>
      <c r="AR325" s="340"/>
      <c r="AS325" s="21"/>
      <c r="AT325" s="21"/>
      <c r="AU325" s="21"/>
      <c r="AV325" s="21"/>
      <c r="AW325" s="21"/>
      <c r="AX325" s="21"/>
      <c r="AY325" s="21"/>
      <c r="AZ325" s="340"/>
      <c r="BA325" s="21"/>
      <c r="BB325" s="21"/>
      <c r="BD325" s="21"/>
      <c r="BE325" s="21"/>
      <c r="BF325" s="21"/>
      <c r="BK325" s="21"/>
      <c r="BL325" s="332"/>
      <c r="BM325" s="338"/>
      <c r="BO325" s="21"/>
    </row>
    <row r="326" spans="1:67" s="22" customFormat="1" ht="38.25" customHeight="1">
      <c r="A326" s="21"/>
      <c r="B326" s="21"/>
      <c r="C326" s="21"/>
      <c r="F326" s="21"/>
      <c r="J326" s="330"/>
      <c r="K326" s="331"/>
      <c r="L326" s="332"/>
      <c r="M326" s="331"/>
      <c r="N326" s="331"/>
      <c r="O326" s="331"/>
      <c r="Q326" s="21"/>
      <c r="R326" s="21"/>
      <c r="T326" s="21"/>
      <c r="AC326" s="21"/>
      <c r="AE326" s="21"/>
      <c r="AF326" s="21"/>
      <c r="AG326" s="21"/>
      <c r="AH326" s="21"/>
      <c r="AJ326" s="338"/>
      <c r="AK326" s="339"/>
      <c r="AN326" s="21"/>
      <c r="AO326" s="332"/>
      <c r="AP326" s="21"/>
      <c r="AR326" s="340"/>
      <c r="AS326" s="21"/>
      <c r="AT326" s="21"/>
      <c r="AU326" s="21"/>
      <c r="AV326" s="21"/>
      <c r="AW326" s="21"/>
      <c r="AX326" s="21"/>
      <c r="AY326" s="21"/>
      <c r="AZ326" s="340"/>
      <c r="BA326" s="21"/>
      <c r="BB326" s="21"/>
      <c r="BD326" s="21"/>
      <c r="BE326" s="21"/>
      <c r="BF326" s="21"/>
      <c r="BK326" s="21"/>
      <c r="BL326" s="332"/>
      <c r="BM326" s="338"/>
      <c r="BO326" s="21"/>
    </row>
    <row r="327" spans="1:67" s="22" customFormat="1" ht="38.25" customHeight="1">
      <c r="A327" s="21"/>
      <c r="B327" s="21"/>
      <c r="C327" s="21"/>
      <c r="F327" s="21"/>
      <c r="J327" s="330"/>
      <c r="K327" s="331"/>
      <c r="L327" s="332"/>
      <c r="M327" s="331"/>
      <c r="N327" s="331"/>
      <c r="O327" s="331"/>
      <c r="Q327" s="21"/>
      <c r="R327" s="21"/>
      <c r="T327" s="21"/>
      <c r="AC327" s="21"/>
      <c r="AE327" s="21"/>
      <c r="AF327" s="21"/>
      <c r="AG327" s="21"/>
      <c r="AH327" s="21"/>
      <c r="AJ327" s="338"/>
      <c r="AK327" s="339"/>
      <c r="AN327" s="21"/>
      <c r="AO327" s="332"/>
      <c r="AP327" s="21"/>
      <c r="AR327" s="340"/>
      <c r="AS327" s="21"/>
      <c r="AT327" s="21"/>
      <c r="AU327" s="21"/>
      <c r="AV327" s="21"/>
      <c r="AW327" s="21"/>
      <c r="AX327" s="21"/>
      <c r="AY327" s="21"/>
      <c r="AZ327" s="21"/>
      <c r="BA327" s="21"/>
      <c r="BB327" s="21"/>
      <c r="BD327" s="21"/>
      <c r="BE327" s="21"/>
      <c r="BF327" s="21"/>
      <c r="BK327" s="21"/>
      <c r="BL327" s="332"/>
      <c r="BM327" s="338"/>
      <c r="BO327" s="21"/>
    </row>
    <row r="328" spans="1:67" s="22" customFormat="1" ht="38.25" customHeight="1">
      <c r="A328" s="21"/>
      <c r="B328" s="21"/>
      <c r="C328" s="21"/>
      <c r="F328" s="21"/>
      <c r="J328" s="330"/>
      <c r="K328" s="331"/>
      <c r="L328" s="332"/>
      <c r="M328" s="331"/>
      <c r="N328" s="331"/>
      <c r="O328" s="331"/>
      <c r="Q328" s="21"/>
      <c r="R328" s="21"/>
      <c r="T328" s="21"/>
      <c r="AC328" s="21"/>
      <c r="AE328" s="21"/>
      <c r="AF328" s="21"/>
      <c r="AG328" s="21"/>
      <c r="AH328" s="21"/>
      <c r="AJ328" s="338"/>
      <c r="AK328" s="339"/>
      <c r="AN328" s="21"/>
      <c r="AO328" s="332"/>
      <c r="AP328" s="21"/>
      <c r="AR328" s="340"/>
      <c r="AS328" s="21"/>
      <c r="AT328" s="21"/>
      <c r="AU328" s="21"/>
      <c r="AV328" s="21"/>
      <c r="AW328" s="21"/>
      <c r="AX328" s="21"/>
      <c r="AY328" s="21"/>
      <c r="AZ328" s="21"/>
      <c r="BA328" s="21"/>
      <c r="BB328" s="21"/>
      <c r="BD328" s="21"/>
      <c r="BE328" s="21"/>
      <c r="BF328" s="21"/>
      <c r="BK328" s="21"/>
      <c r="BL328" s="332"/>
      <c r="BM328" s="338"/>
      <c r="BO328" s="21"/>
    </row>
    <row r="329" spans="1:67" s="22" customFormat="1" ht="38.25" customHeight="1">
      <c r="A329" s="21"/>
      <c r="B329" s="21"/>
      <c r="C329" s="21"/>
      <c r="F329" s="21"/>
      <c r="J329" s="330"/>
      <c r="K329" s="331"/>
      <c r="L329" s="332"/>
      <c r="M329" s="331"/>
      <c r="N329" s="331"/>
      <c r="O329" s="331"/>
      <c r="Q329" s="21"/>
      <c r="R329" s="21"/>
      <c r="T329" s="21"/>
      <c r="AC329" s="21"/>
      <c r="AE329" s="21"/>
      <c r="AF329" s="21"/>
      <c r="AG329" s="21"/>
      <c r="AH329" s="21"/>
      <c r="AJ329" s="338"/>
      <c r="AK329" s="339"/>
      <c r="AN329" s="21"/>
      <c r="AO329" s="332"/>
      <c r="AP329" s="21"/>
      <c r="AR329" s="340"/>
      <c r="AS329" s="21"/>
      <c r="AT329" s="21"/>
      <c r="AU329" s="21"/>
      <c r="AV329" s="21"/>
      <c r="AW329" s="21"/>
      <c r="AX329" s="21"/>
      <c r="AY329" s="21"/>
      <c r="AZ329" s="21"/>
      <c r="BA329" s="21"/>
      <c r="BB329" s="21"/>
      <c r="BD329" s="21"/>
      <c r="BE329" s="21"/>
      <c r="BF329" s="21"/>
      <c r="BK329" s="21"/>
      <c r="BL329" s="332"/>
      <c r="BM329" s="338"/>
      <c r="BO329" s="21"/>
    </row>
    <row r="330" spans="1:67" s="22" customFormat="1" ht="38.25" customHeight="1">
      <c r="A330" s="21"/>
      <c r="B330" s="21"/>
      <c r="C330" s="21"/>
      <c r="F330" s="21"/>
      <c r="J330" s="330"/>
      <c r="K330" s="331"/>
      <c r="L330" s="332"/>
      <c r="M330" s="331"/>
      <c r="N330" s="331"/>
      <c r="O330" s="331"/>
      <c r="Q330" s="21"/>
      <c r="R330" s="21"/>
      <c r="T330" s="21"/>
      <c r="AC330" s="21"/>
      <c r="AE330" s="21"/>
      <c r="AF330" s="21"/>
      <c r="AG330" s="21"/>
      <c r="AH330" s="21"/>
      <c r="AJ330" s="338"/>
      <c r="AK330" s="339"/>
      <c r="AN330" s="21"/>
      <c r="AO330" s="332"/>
      <c r="AP330" s="21"/>
      <c r="AR330" s="340"/>
      <c r="AS330" s="21"/>
      <c r="AT330" s="21"/>
      <c r="AU330" s="21"/>
      <c r="AV330" s="21"/>
      <c r="AW330" s="21"/>
      <c r="AX330" s="21"/>
      <c r="AY330" s="21"/>
      <c r="AZ330" s="21"/>
      <c r="BA330" s="21"/>
      <c r="BB330" s="21"/>
      <c r="BD330" s="21"/>
      <c r="BE330" s="21"/>
      <c r="BF330" s="21"/>
      <c r="BK330" s="21"/>
      <c r="BL330" s="332"/>
      <c r="BM330" s="338"/>
      <c r="BO330" s="21"/>
    </row>
    <row r="331" spans="1:67" s="22" customFormat="1" ht="38.25" customHeight="1">
      <c r="A331" s="21"/>
      <c r="B331" s="21"/>
      <c r="C331" s="21"/>
      <c r="F331" s="21"/>
      <c r="J331" s="330"/>
      <c r="K331" s="331"/>
      <c r="L331" s="332"/>
      <c r="M331" s="331"/>
      <c r="N331" s="331"/>
      <c r="O331" s="331"/>
      <c r="Q331" s="21"/>
      <c r="R331" s="21"/>
      <c r="T331" s="21"/>
      <c r="AC331" s="21"/>
      <c r="AE331" s="21"/>
      <c r="AF331" s="21"/>
      <c r="AG331" s="21"/>
      <c r="AH331" s="21"/>
      <c r="AJ331" s="338"/>
      <c r="AK331" s="339"/>
      <c r="AN331" s="21"/>
      <c r="AO331" s="332"/>
      <c r="AP331" s="21"/>
      <c r="AR331" s="340"/>
      <c r="AS331" s="21"/>
      <c r="AT331" s="21"/>
      <c r="AU331" s="21"/>
      <c r="AV331" s="21"/>
      <c r="AW331" s="21"/>
      <c r="AX331" s="21"/>
      <c r="AY331" s="21"/>
      <c r="AZ331" s="21"/>
      <c r="BA331" s="21"/>
      <c r="BB331" s="21"/>
      <c r="BD331" s="21"/>
      <c r="BE331" s="21"/>
      <c r="BF331" s="21"/>
      <c r="BK331" s="21"/>
      <c r="BL331" s="332"/>
      <c r="BM331" s="338"/>
      <c r="BO331" s="21"/>
    </row>
    <row r="332" spans="1:67" s="22" customFormat="1" ht="38.25" customHeight="1">
      <c r="A332" s="21"/>
      <c r="B332" s="21"/>
      <c r="C332" s="21"/>
      <c r="F332" s="21"/>
      <c r="J332" s="330"/>
      <c r="K332" s="331"/>
      <c r="L332" s="332"/>
      <c r="M332" s="331"/>
      <c r="N332" s="331"/>
      <c r="O332" s="331"/>
      <c r="Q332" s="21"/>
      <c r="R332" s="21"/>
      <c r="T332" s="21"/>
      <c r="AC332" s="21"/>
      <c r="AE332" s="21"/>
      <c r="AF332" s="21"/>
      <c r="AG332" s="21"/>
      <c r="AH332" s="21"/>
      <c r="AJ332" s="338"/>
      <c r="AK332" s="339"/>
      <c r="AN332" s="21"/>
      <c r="AO332" s="332"/>
      <c r="AP332" s="21"/>
      <c r="AR332" s="340"/>
      <c r="AS332" s="21"/>
      <c r="AT332" s="21"/>
      <c r="AU332" s="21"/>
      <c r="AV332" s="21"/>
      <c r="AW332" s="21"/>
      <c r="AX332" s="21"/>
      <c r="AY332" s="21"/>
      <c r="AZ332" s="21"/>
      <c r="BA332" s="21"/>
      <c r="BB332" s="21"/>
      <c r="BD332" s="21"/>
      <c r="BE332" s="21"/>
      <c r="BF332" s="21"/>
      <c r="BK332" s="21"/>
      <c r="BL332" s="332"/>
      <c r="BM332" s="338"/>
      <c r="BO332" s="21"/>
    </row>
    <row r="333" spans="1:67" s="22" customFormat="1" ht="38.25" customHeight="1">
      <c r="A333" s="21"/>
      <c r="B333" s="21"/>
      <c r="C333" s="21"/>
      <c r="F333" s="21"/>
      <c r="J333" s="330"/>
      <c r="K333" s="331"/>
      <c r="L333" s="332"/>
      <c r="M333" s="331"/>
      <c r="N333" s="331"/>
      <c r="O333" s="331"/>
      <c r="Q333" s="21"/>
      <c r="R333" s="21"/>
      <c r="T333" s="21"/>
      <c r="AC333" s="21"/>
      <c r="AE333" s="21"/>
      <c r="AF333" s="21"/>
      <c r="AG333" s="21"/>
      <c r="AH333" s="21"/>
      <c r="AJ333" s="338"/>
      <c r="AK333" s="339"/>
      <c r="AN333" s="21"/>
      <c r="AO333" s="332"/>
      <c r="AP333" s="21"/>
      <c r="AR333" s="340"/>
      <c r="AS333" s="21"/>
      <c r="AT333" s="21"/>
      <c r="AU333" s="21"/>
      <c r="AV333" s="21"/>
      <c r="AW333" s="21"/>
      <c r="AX333" s="21"/>
      <c r="AY333" s="21"/>
      <c r="AZ333" s="21"/>
      <c r="BA333" s="21"/>
      <c r="BB333" s="21"/>
      <c r="BD333" s="21"/>
      <c r="BE333" s="21"/>
      <c r="BF333" s="21"/>
      <c r="BK333" s="21"/>
      <c r="BL333" s="332"/>
      <c r="BM333" s="338"/>
      <c r="BO333" s="21"/>
    </row>
    <row r="334" spans="1:67" s="22" customFormat="1" ht="38.25" customHeight="1">
      <c r="A334" s="21"/>
      <c r="B334" s="21"/>
      <c r="C334" s="21"/>
      <c r="F334" s="21"/>
      <c r="J334" s="330"/>
      <c r="K334" s="331"/>
      <c r="L334" s="332"/>
      <c r="M334" s="331"/>
      <c r="N334" s="331"/>
      <c r="O334" s="331"/>
      <c r="Q334" s="21"/>
      <c r="R334" s="21"/>
      <c r="T334" s="21"/>
      <c r="AC334" s="21"/>
      <c r="AE334" s="21"/>
      <c r="AF334" s="21"/>
      <c r="AG334" s="21"/>
      <c r="AH334" s="21"/>
      <c r="AJ334" s="338"/>
      <c r="AK334" s="339"/>
      <c r="AN334" s="21"/>
      <c r="AO334" s="332"/>
      <c r="AP334" s="21"/>
      <c r="AR334" s="340"/>
      <c r="AS334" s="21"/>
      <c r="AT334" s="21"/>
      <c r="AU334" s="21"/>
      <c r="AV334" s="21"/>
      <c r="AW334" s="21"/>
      <c r="AX334" s="21"/>
      <c r="AY334" s="21"/>
      <c r="AZ334" s="21"/>
      <c r="BA334" s="21"/>
      <c r="BB334" s="21"/>
      <c r="BD334" s="21"/>
      <c r="BE334" s="21"/>
      <c r="BF334" s="21"/>
      <c r="BK334" s="21"/>
      <c r="BL334" s="332"/>
      <c r="BM334" s="338"/>
      <c r="BO334" s="21"/>
    </row>
    <row r="335" spans="1:67" s="22" customFormat="1" ht="38.25" customHeight="1">
      <c r="A335" s="21"/>
      <c r="B335" s="21"/>
      <c r="C335" s="21"/>
      <c r="F335" s="21"/>
      <c r="J335" s="330"/>
      <c r="K335" s="331"/>
      <c r="L335" s="332"/>
      <c r="M335" s="331"/>
      <c r="N335" s="331"/>
      <c r="O335" s="331"/>
      <c r="Q335" s="21"/>
      <c r="R335" s="21"/>
      <c r="T335" s="21"/>
      <c r="AC335" s="21"/>
      <c r="AE335" s="21"/>
      <c r="AF335" s="21"/>
      <c r="AG335" s="21"/>
      <c r="AH335" s="21"/>
      <c r="AJ335" s="338"/>
      <c r="AK335" s="339"/>
      <c r="AN335" s="21"/>
      <c r="AO335" s="332"/>
      <c r="AP335" s="21"/>
      <c r="AR335" s="340"/>
      <c r="AS335" s="21"/>
      <c r="AT335" s="21"/>
      <c r="AU335" s="21"/>
      <c r="AV335" s="21"/>
      <c r="AW335" s="21"/>
      <c r="AX335" s="21"/>
      <c r="AY335" s="21"/>
      <c r="AZ335" s="21"/>
      <c r="BA335" s="21"/>
      <c r="BB335" s="21"/>
      <c r="BD335" s="21"/>
      <c r="BE335" s="21"/>
      <c r="BF335" s="21"/>
      <c r="BK335" s="21"/>
      <c r="BL335" s="332"/>
      <c r="BM335" s="338"/>
      <c r="BO335" s="21"/>
    </row>
    <row r="336" spans="1:67" s="22" customFormat="1" ht="38.25" customHeight="1">
      <c r="A336" s="21"/>
      <c r="B336" s="21"/>
      <c r="C336" s="21"/>
      <c r="F336" s="21"/>
      <c r="J336" s="330"/>
      <c r="K336" s="331"/>
      <c r="L336" s="332"/>
      <c r="M336" s="331"/>
      <c r="N336" s="331"/>
      <c r="O336" s="331"/>
      <c r="Q336" s="21"/>
      <c r="R336" s="21"/>
      <c r="T336" s="21"/>
      <c r="AC336" s="21"/>
      <c r="AE336" s="21"/>
      <c r="AF336" s="21"/>
      <c r="AG336" s="21"/>
      <c r="AH336" s="21"/>
      <c r="AJ336" s="338"/>
      <c r="AK336" s="339"/>
      <c r="AN336" s="21"/>
      <c r="AO336" s="332"/>
      <c r="AP336" s="21"/>
      <c r="AR336" s="340"/>
      <c r="AS336" s="21"/>
      <c r="AT336" s="21"/>
      <c r="AU336" s="21"/>
      <c r="AV336" s="21"/>
      <c r="AW336" s="21"/>
      <c r="AX336" s="21"/>
      <c r="AY336" s="21"/>
      <c r="AZ336" s="21"/>
      <c r="BA336" s="21"/>
      <c r="BB336" s="21"/>
      <c r="BD336" s="21"/>
      <c r="BE336" s="21"/>
      <c r="BF336" s="21"/>
      <c r="BK336" s="21"/>
      <c r="BL336" s="332"/>
      <c r="BM336" s="338"/>
      <c r="BO336" s="21"/>
    </row>
    <row r="337" spans="1:67" s="22" customFormat="1" ht="38.25" customHeight="1">
      <c r="A337" s="21"/>
      <c r="B337" s="21"/>
      <c r="C337" s="21"/>
      <c r="F337" s="21"/>
      <c r="J337" s="330"/>
      <c r="K337" s="331"/>
      <c r="L337" s="332"/>
      <c r="M337" s="331"/>
      <c r="N337" s="331"/>
      <c r="O337" s="331"/>
      <c r="Q337" s="21"/>
      <c r="R337" s="21"/>
      <c r="T337" s="21"/>
      <c r="AC337" s="21"/>
      <c r="AE337" s="21"/>
      <c r="AF337" s="21"/>
      <c r="AG337" s="21"/>
      <c r="AH337" s="21"/>
      <c r="AJ337" s="338"/>
      <c r="AK337" s="339"/>
      <c r="AN337" s="21"/>
      <c r="AO337" s="332"/>
      <c r="AP337" s="21"/>
      <c r="AR337" s="340"/>
      <c r="AS337" s="21"/>
      <c r="AT337" s="21"/>
      <c r="AU337" s="21"/>
      <c r="AV337" s="21"/>
      <c r="AW337" s="21"/>
      <c r="AX337" s="21"/>
      <c r="AY337" s="21"/>
      <c r="AZ337" s="21"/>
      <c r="BA337" s="21"/>
      <c r="BB337" s="21"/>
      <c r="BD337" s="21"/>
      <c r="BE337" s="21"/>
      <c r="BF337" s="21"/>
      <c r="BK337" s="21"/>
      <c r="BL337" s="332"/>
      <c r="BM337" s="338"/>
      <c r="BO337" s="21"/>
    </row>
    <row r="338" spans="1:67" s="22" customFormat="1" ht="38.25" customHeight="1">
      <c r="A338" s="21"/>
      <c r="B338" s="21"/>
      <c r="C338" s="21"/>
      <c r="F338" s="21"/>
      <c r="J338" s="330"/>
      <c r="K338" s="331"/>
      <c r="L338" s="332"/>
      <c r="M338" s="331"/>
      <c r="N338" s="331"/>
      <c r="O338" s="331"/>
      <c r="Q338" s="21"/>
      <c r="R338" s="21"/>
      <c r="T338" s="21"/>
      <c r="AC338" s="21"/>
      <c r="AE338" s="21"/>
      <c r="AF338" s="21"/>
      <c r="AG338" s="21"/>
      <c r="AH338" s="21"/>
      <c r="AJ338" s="338"/>
      <c r="AK338" s="339"/>
      <c r="AN338" s="21"/>
      <c r="AO338" s="332"/>
      <c r="AP338" s="21"/>
      <c r="AR338" s="340"/>
      <c r="AS338" s="21"/>
      <c r="AT338" s="21"/>
      <c r="AU338" s="21"/>
      <c r="AV338" s="21"/>
      <c r="AW338" s="21"/>
      <c r="AX338" s="21"/>
      <c r="AY338" s="21"/>
      <c r="AZ338" s="21"/>
      <c r="BA338" s="21"/>
      <c r="BB338" s="21"/>
      <c r="BD338" s="21"/>
      <c r="BE338" s="21"/>
      <c r="BF338" s="21"/>
      <c r="BK338" s="21"/>
      <c r="BL338" s="332"/>
      <c r="BM338" s="338"/>
      <c r="BO338" s="21"/>
    </row>
    <row r="339" spans="1:67" s="22" customFormat="1" ht="38.25" customHeight="1">
      <c r="A339" s="21"/>
      <c r="B339" s="21"/>
      <c r="C339" s="21"/>
      <c r="F339" s="21"/>
      <c r="J339" s="330"/>
      <c r="K339" s="331"/>
      <c r="L339" s="332"/>
      <c r="M339" s="331"/>
      <c r="N339" s="331"/>
      <c r="O339" s="331"/>
      <c r="Q339" s="21"/>
      <c r="R339" s="21"/>
      <c r="T339" s="21"/>
      <c r="AC339" s="21"/>
      <c r="AE339" s="21"/>
      <c r="AF339" s="21"/>
      <c r="AG339" s="21"/>
      <c r="AH339" s="21"/>
      <c r="AJ339" s="338"/>
      <c r="AK339" s="339"/>
      <c r="AN339" s="21"/>
      <c r="AO339" s="332"/>
      <c r="AP339" s="21"/>
      <c r="AR339" s="340"/>
      <c r="AS339" s="21"/>
      <c r="AT339" s="21"/>
      <c r="AU339" s="21"/>
      <c r="AV339" s="21"/>
      <c r="AW339" s="21"/>
      <c r="AX339" s="21"/>
      <c r="AY339" s="21"/>
      <c r="AZ339" s="21"/>
      <c r="BA339" s="21"/>
      <c r="BB339" s="21"/>
      <c r="BD339" s="21"/>
      <c r="BE339" s="21"/>
      <c r="BF339" s="21"/>
      <c r="BK339" s="21"/>
      <c r="BL339" s="332"/>
      <c r="BM339" s="338"/>
      <c r="BO339" s="21"/>
    </row>
    <row r="340" spans="1:67" s="22" customFormat="1" ht="38.25" customHeight="1">
      <c r="A340" s="21"/>
      <c r="B340" s="21"/>
      <c r="C340" s="21"/>
      <c r="F340" s="21"/>
      <c r="J340" s="330"/>
      <c r="K340" s="331"/>
      <c r="L340" s="332"/>
      <c r="M340" s="331"/>
      <c r="N340" s="331"/>
      <c r="O340" s="331"/>
      <c r="Q340" s="21"/>
      <c r="R340" s="21"/>
      <c r="T340" s="21"/>
      <c r="AC340" s="21"/>
      <c r="AE340" s="21"/>
      <c r="AF340" s="21"/>
      <c r="AG340" s="21"/>
      <c r="AH340" s="21"/>
      <c r="AJ340" s="338"/>
      <c r="AK340" s="339"/>
      <c r="AN340" s="21"/>
      <c r="AO340" s="332"/>
      <c r="AP340" s="21"/>
      <c r="AR340" s="340"/>
      <c r="AS340" s="21"/>
      <c r="AT340" s="21"/>
      <c r="AU340" s="21"/>
      <c r="AV340" s="21"/>
      <c r="AW340" s="21"/>
      <c r="AX340" s="21"/>
      <c r="AY340" s="21"/>
      <c r="AZ340" s="21"/>
      <c r="BA340" s="21"/>
      <c r="BB340" s="21"/>
      <c r="BD340" s="21"/>
      <c r="BE340" s="21"/>
      <c r="BF340" s="21"/>
      <c r="BK340" s="21"/>
      <c r="BL340" s="332"/>
      <c r="BM340" s="338"/>
      <c r="BO340" s="21"/>
    </row>
    <row r="341" spans="1:67" s="22" customFormat="1" ht="38.25" customHeight="1">
      <c r="A341" s="21"/>
      <c r="B341" s="21"/>
      <c r="C341" s="21"/>
      <c r="F341" s="21"/>
      <c r="J341" s="330"/>
      <c r="K341" s="331"/>
      <c r="L341" s="332"/>
      <c r="M341" s="331"/>
      <c r="N341" s="331"/>
      <c r="O341" s="331"/>
      <c r="Q341" s="21"/>
      <c r="R341" s="21"/>
      <c r="T341" s="21"/>
      <c r="AC341" s="21"/>
      <c r="AE341" s="21"/>
      <c r="AF341" s="21"/>
      <c r="AG341" s="21"/>
      <c r="AH341" s="21"/>
      <c r="AJ341" s="338"/>
      <c r="AK341" s="339"/>
      <c r="AN341" s="21"/>
      <c r="AO341" s="332"/>
      <c r="AP341" s="21"/>
      <c r="AR341" s="340"/>
      <c r="AS341" s="21"/>
      <c r="AT341" s="21"/>
      <c r="AU341" s="21"/>
      <c r="AV341" s="21"/>
      <c r="AW341" s="21"/>
      <c r="AX341" s="21"/>
      <c r="AY341" s="21"/>
      <c r="AZ341" s="21"/>
      <c r="BA341" s="21"/>
      <c r="BB341" s="21"/>
      <c r="BD341" s="21"/>
      <c r="BE341" s="21"/>
      <c r="BF341" s="21"/>
      <c r="BK341" s="21"/>
      <c r="BL341" s="332"/>
      <c r="BM341" s="338"/>
      <c r="BO341" s="21"/>
    </row>
    <row r="342" spans="1:67" s="22" customFormat="1" ht="38.25" customHeight="1">
      <c r="A342" s="21"/>
      <c r="B342" s="21"/>
      <c r="C342" s="21"/>
      <c r="F342" s="21"/>
      <c r="J342" s="330"/>
      <c r="K342" s="331"/>
      <c r="L342" s="332"/>
      <c r="M342" s="331"/>
      <c r="N342" s="331"/>
      <c r="O342" s="331"/>
      <c r="Q342" s="21"/>
      <c r="R342" s="21"/>
      <c r="T342" s="21"/>
      <c r="AC342" s="21"/>
      <c r="AE342" s="21"/>
      <c r="AF342" s="21"/>
      <c r="AG342" s="21"/>
      <c r="AH342" s="21"/>
      <c r="AJ342" s="338"/>
      <c r="AK342" s="339"/>
      <c r="AN342" s="21"/>
      <c r="AO342" s="332"/>
      <c r="AP342" s="21"/>
      <c r="AR342" s="340"/>
      <c r="AS342" s="21"/>
      <c r="AT342" s="21"/>
      <c r="AU342" s="21"/>
      <c r="AV342" s="21"/>
      <c r="AW342" s="21"/>
      <c r="AX342" s="21"/>
      <c r="AY342" s="21"/>
      <c r="AZ342" s="21"/>
      <c r="BA342" s="21"/>
      <c r="BB342" s="21"/>
      <c r="BD342" s="21"/>
      <c r="BE342" s="21"/>
      <c r="BF342" s="21"/>
      <c r="BK342" s="21"/>
      <c r="BL342" s="332"/>
      <c r="BM342" s="338"/>
      <c r="BO342" s="21"/>
    </row>
    <row r="343" spans="1:67" s="22" customFormat="1" ht="38.25" customHeight="1">
      <c r="A343" s="21"/>
      <c r="B343" s="21"/>
      <c r="C343" s="21"/>
      <c r="F343" s="21"/>
      <c r="J343" s="330"/>
      <c r="K343" s="331"/>
      <c r="L343" s="332"/>
      <c r="M343" s="331"/>
      <c r="N343" s="331"/>
      <c r="O343" s="331"/>
      <c r="Q343" s="21"/>
      <c r="R343" s="21"/>
      <c r="T343" s="21"/>
      <c r="AC343" s="21"/>
      <c r="AE343" s="21"/>
      <c r="AF343" s="21"/>
      <c r="AG343" s="21"/>
      <c r="AH343" s="21"/>
      <c r="AJ343" s="338"/>
      <c r="AK343" s="339"/>
      <c r="AN343" s="21"/>
      <c r="AO343" s="332"/>
      <c r="AP343" s="21"/>
      <c r="AR343" s="340"/>
      <c r="AS343" s="21"/>
      <c r="AT343" s="21"/>
      <c r="AU343" s="21"/>
      <c r="AV343" s="21"/>
      <c r="AW343" s="21"/>
      <c r="AX343" s="21"/>
      <c r="AY343" s="21"/>
      <c r="AZ343" s="21"/>
      <c r="BA343" s="21"/>
      <c r="BB343" s="21"/>
      <c r="BD343" s="21"/>
      <c r="BE343" s="21"/>
      <c r="BF343" s="21"/>
      <c r="BK343" s="21"/>
      <c r="BL343" s="332"/>
      <c r="BM343" s="338"/>
      <c r="BO343" s="21"/>
    </row>
    <row r="344" spans="1:67" s="22" customFormat="1" ht="38.25" customHeight="1">
      <c r="A344" s="21"/>
      <c r="B344" s="21"/>
      <c r="C344" s="21"/>
      <c r="F344" s="21"/>
      <c r="J344" s="330"/>
      <c r="K344" s="331"/>
      <c r="L344" s="332"/>
      <c r="M344" s="331"/>
      <c r="N344" s="331"/>
      <c r="O344" s="331"/>
      <c r="Q344" s="21"/>
      <c r="R344" s="21"/>
      <c r="T344" s="21"/>
      <c r="AC344" s="21"/>
      <c r="AE344" s="21"/>
      <c r="AF344" s="21"/>
      <c r="AG344" s="21"/>
      <c r="AH344" s="21"/>
      <c r="AJ344" s="338"/>
      <c r="AK344" s="339"/>
      <c r="AN344" s="21"/>
      <c r="AO344" s="332"/>
      <c r="AP344" s="21"/>
      <c r="AR344" s="340"/>
      <c r="AS344" s="21"/>
      <c r="AT344" s="21"/>
      <c r="AU344" s="21"/>
      <c r="AV344" s="21"/>
      <c r="AW344" s="21"/>
      <c r="AX344" s="21"/>
      <c r="AY344" s="21"/>
      <c r="AZ344" s="21"/>
      <c r="BA344" s="21"/>
      <c r="BB344" s="21"/>
      <c r="BD344" s="21"/>
      <c r="BE344" s="21"/>
      <c r="BF344" s="21"/>
      <c r="BK344" s="21"/>
      <c r="BL344" s="332"/>
      <c r="BM344" s="338"/>
      <c r="BO344" s="21"/>
    </row>
    <row r="345" spans="1:67" s="22" customFormat="1" ht="38.25" customHeight="1">
      <c r="A345" s="21"/>
      <c r="B345" s="21"/>
      <c r="C345" s="21"/>
      <c r="F345" s="21"/>
      <c r="J345" s="330"/>
      <c r="K345" s="331"/>
      <c r="L345" s="332"/>
      <c r="M345" s="331"/>
      <c r="N345" s="331"/>
      <c r="O345" s="331"/>
      <c r="Q345" s="21"/>
      <c r="R345" s="21"/>
      <c r="T345" s="21"/>
      <c r="AC345" s="21"/>
      <c r="AE345" s="21"/>
      <c r="AF345" s="21"/>
      <c r="AG345" s="21"/>
      <c r="AH345" s="21"/>
      <c r="AJ345" s="338"/>
      <c r="AK345" s="339"/>
      <c r="AN345" s="21"/>
      <c r="AO345" s="332"/>
      <c r="AP345" s="21"/>
      <c r="AR345" s="340"/>
      <c r="AS345" s="21"/>
      <c r="AT345" s="21"/>
      <c r="AU345" s="21"/>
      <c r="AV345" s="21"/>
      <c r="AW345" s="21"/>
      <c r="AX345" s="21"/>
      <c r="AY345" s="21"/>
      <c r="AZ345" s="21"/>
      <c r="BA345" s="21"/>
      <c r="BB345" s="21"/>
      <c r="BD345" s="21"/>
      <c r="BE345" s="21"/>
      <c r="BF345" s="21"/>
      <c r="BK345" s="21"/>
      <c r="BL345" s="332"/>
      <c r="BM345" s="338"/>
      <c r="BO345" s="21"/>
    </row>
    <row r="346" spans="1:67" s="22" customFormat="1" ht="38.25" customHeight="1">
      <c r="A346" s="21"/>
      <c r="B346" s="21"/>
      <c r="C346" s="21"/>
      <c r="F346" s="21"/>
      <c r="J346" s="330"/>
      <c r="K346" s="331"/>
      <c r="L346" s="332"/>
      <c r="M346" s="331"/>
      <c r="N346" s="331"/>
      <c r="O346" s="331"/>
      <c r="Q346" s="21"/>
      <c r="R346" s="21"/>
      <c r="T346" s="21"/>
      <c r="AC346" s="21"/>
      <c r="AE346" s="21"/>
      <c r="AF346" s="21"/>
      <c r="AG346" s="21"/>
      <c r="AH346" s="21"/>
      <c r="AJ346" s="338"/>
      <c r="AK346" s="339"/>
      <c r="AN346" s="21"/>
      <c r="AO346" s="332"/>
      <c r="AP346" s="21"/>
      <c r="AR346" s="340"/>
      <c r="AS346" s="21"/>
      <c r="AT346" s="21"/>
      <c r="AU346" s="21"/>
      <c r="AV346" s="21"/>
      <c r="AW346" s="21"/>
      <c r="AX346" s="21"/>
      <c r="AY346" s="21"/>
      <c r="AZ346" s="21"/>
      <c r="BA346" s="21"/>
      <c r="BB346" s="21"/>
      <c r="BD346" s="21"/>
      <c r="BE346" s="21"/>
      <c r="BF346" s="21"/>
      <c r="BK346" s="21"/>
      <c r="BL346" s="332"/>
      <c r="BM346" s="338"/>
      <c r="BO346" s="21"/>
    </row>
    <row r="347" spans="1:67" s="22" customFormat="1" ht="38.25" customHeight="1">
      <c r="A347" s="21"/>
      <c r="B347" s="21"/>
      <c r="C347" s="21"/>
      <c r="F347" s="21"/>
      <c r="J347" s="330"/>
      <c r="K347" s="331"/>
      <c r="L347" s="332"/>
      <c r="M347" s="331"/>
      <c r="N347" s="331"/>
      <c r="O347" s="331"/>
      <c r="Q347" s="21"/>
      <c r="R347" s="21"/>
      <c r="T347" s="21"/>
      <c r="AC347" s="21"/>
      <c r="AE347" s="21"/>
      <c r="AF347" s="21"/>
      <c r="AG347" s="21"/>
      <c r="AH347" s="21"/>
      <c r="AJ347" s="338"/>
      <c r="AK347" s="339"/>
      <c r="AN347" s="21"/>
      <c r="AO347" s="332"/>
      <c r="AP347" s="21"/>
      <c r="AR347" s="340"/>
      <c r="AS347" s="21"/>
      <c r="AT347" s="21"/>
      <c r="AU347" s="21"/>
      <c r="AV347" s="21"/>
      <c r="AW347" s="21"/>
      <c r="AX347" s="21"/>
      <c r="AY347" s="21"/>
      <c r="AZ347" s="21"/>
      <c r="BA347" s="21"/>
      <c r="BB347" s="21"/>
      <c r="BD347" s="21"/>
      <c r="BE347" s="21"/>
      <c r="BF347" s="21"/>
      <c r="BK347" s="21"/>
      <c r="BL347" s="332"/>
      <c r="BM347" s="338"/>
      <c r="BO347" s="21"/>
    </row>
    <row r="348" spans="1:67" s="22" customFormat="1" ht="38.25" customHeight="1">
      <c r="A348" s="21"/>
      <c r="B348" s="21"/>
      <c r="C348" s="21"/>
      <c r="F348" s="21"/>
      <c r="J348" s="330"/>
      <c r="K348" s="331"/>
      <c r="L348" s="332"/>
      <c r="M348" s="331"/>
      <c r="N348" s="331"/>
      <c r="O348" s="331"/>
      <c r="Q348" s="21"/>
      <c r="R348" s="21"/>
      <c r="T348" s="21"/>
      <c r="AC348" s="21"/>
      <c r="AE348" s="21"/>
      <c r="AF348" s="21"/>
      <c r="AG348" s="21"/>
      <c r="AH348" s="21"/>
      <c r="AJ348" s="338"/>
      <c r="AK348" s="339"/>
      <c r="AN348" s="21"/>
      <c r="AO348" s="332"/>
      <c r="AP348" s="21"/>
      <c r="AR348" s="340"/>
      <c r="AS348" s="21"/>
      <c r="AT348" s="21"/>
      <c r="AU348" s="21"/>
      <c r="AV348" s="21"/>
      <c r="AW348" s="21"/>
      <c r="AX348" s="21"/>
      <c r="AY348" s="21"/>
      <c r="AZ348" s="21"/>
      <c r="BA348" s="21"/>
      <c r="BB348" s="21"/>
      <c r="BD348" s="21"/>
      <c r="BE348" s="21"/>
      <c r="BF348" s="21"/>
      <c r="BK348" s="21"/>
      <c r="BL348" s="332"/>
      <c r="BM348" s="338"/>
      <c r="BO348" s="21"/>
    </row>
    <row r="349" spans="1:67" s="22" customFormat="1" ht="38.25" customHeight="1">
      <c r="A349" s="21"/>
      <c r="B349" s="21"/>
      <c r="C349" s="21"/>
      <c r="F349" s="21"/>
      <c r="J349" s="330"/>
      <c r="K349" s="331"/>
      <c r="L349" s="332"/>
      <c r="M349" s="331"/>
      <c r="N349" s="331"/>
      <c r="O349" s="331"/>
      <c r="Q349" s="21"/>
      <c r="R349" s="21"/>
      <c r="T349" s="21"/>
      <c r="AC349" s="21"/>
      <c r="AE349" s="21"/>
      <c r="AF349" s="21"/>
      <c r="AG349" s="21"/>
      <c r="AH349" s="21"/>
      <c r="AJ349" s="338"/>
      <c r="AK349" s="339"/>
      <c r="AN349" s="21"/>
      <c r="AO349" s="332"/>
      <c r="AP349" s="21"/>
      <c r="AR349" s="340"/>
      <c r="AS349" s="21"/>
      <c r="AT349" s="21"/>
      <c r="AU349" s="21"/>
      <c r="AV349" s="21"/>
      <c r="AW349" s="21"/>
      <c r="AX349" s="21"/>
      <c r="AY349" s="21"/>
      <c r="AZ349" s="21"/>
      <c r="BA349" s="21"/>
      <c r="BB349" s="21"/>
      <c r="BD349" s="21"/>
      <c r="BE349" s="21"/>
      <c r="BF349" s="21"/>
      <c r="BK349" s="21"/>
      <c r="BL349" s="332"/>
      <c r="BM349" s="338"/>
      <c r="BO349" s="21"/>
    </row>
    <row r="350" spans="1:67" s="22" customFormat="1" ht="38.25" customHeight="1">
      <c r="A350" s="21"/>
      <c r="B350" s="21"/>
      <c r="C350" s="21"/>
      <c r="F350" s="21"/>
      <c r="J350" s="330"/>
      <c r="K350" s="331"/>
      <c r="L350" s="332"/>
      <c r="M350" s="331"/>
      <c r="N350" s="331"/>
      <c r="O350" s="331"/>
      <c r="Q350" s="21"/>
      <c r="R350" s="21"/>
      <c r="T350" s="21"/>
      <c r="AC350" s="21"/>
      <c r="AE350" s="21"/>
      <c r="AF350" s="21"/>
      <c r="AG350" s="21"/>
      <c r="AH350" s="21"/>
      <c r="AJ350" s="338"/>
      <c r="AK350" s="339"/>
      <c r="AN350" s="21"/>
      <c r="AO350" s="332"/>
      <c r="AP350" s="21"/>
      <c r="AR350" s="340"/>
      <c r="AS350" s="21"/>
      <c r="AT350" s="21"/>
      <c r="AU350" s="21"/>
      <c r="AV350" s="21"/>
      <c r="AW350" s="21"/>
      <c r="AX350" s="21"/>
      <c r="AY350" s="21"/>
      <c r="AZ350" s="21"/>
      <c r="BA350" s="21"/>
      <c r="BB350" s="21"/>
      <c r="BD350" s="21"/>
      <c r="BE350" s="21"/>
      <c r="BF350" s="21"/>
      <c r="BK350" s="21"/>
      <c r="BL350" s="332"/>
      <c r="BM350" s="338"/>
      <c r="BO350" s="21"/>
    </row>
    <row r="351" spans="1:67" s="22" customFormat="1" ht="38.25" customHeight="1">
      <c r="A351" s="21"/>
      <c r="B351" s="21"/>
      <c r="C351" s="21"/>
      <c r="F351" s="21"/>
      <c r="J351" s="330"/>
      <c r="K351" s="331"/>
      <c r="L351" s="332"/>
      <c r="M351" s="331"/>
      <c r="N351" s="331"/>
      <c r="O351" s="331"/>
      <c r="Q351" s="21"/>
      <c r="R351" s="21"/>
      <c r="T351" s="21"/>
      <c r="AC351" s="21"/>
      <c r="AE351" s="21"/>
      <c r="AF351" s="21"/>
      <c r="AG351" s="21"/>
      <c r="AH351" s="21"/>
      <c r="AJ351" s="338"/>
      <c r="AK351" s="339"/>
      <c r="AN351" s="21"/>
      <c r="AO351" s="332"/>
      <c r="AP351" s="21"/>
      <c r="AR351" s="340"/>
      <c r="AS351" s="21"/>
      <c r="AT351" s="21"/>
      <c r="AU351" s="21"/>
      <c r="AV351" s="21"/>
      <c r="AW351" s="21"/>
      <c r="AX351" s="21"/>
      <c r="AY351" s="21"/>
      <c r="AZ351" s="21"/>
      <c r="BA351" s="21"/>
      <c r="BB351" s="21"/>
      <c r="BD351" s="21"/>
      <c r="BE351" s="21"/>
      <c r="BF351" s="21"/>
      <c r="BK351" s="21"/>
      <c r="BL351" s="332"/>
      <c r="BM351" s="338"/>
      <c r="BO351" s="21"/>
    </row>
    <row r="352" spans="1:67" s="22" customFormat="1" ht="38.25" customHeight="1">
      <c r="A352" s="21"/>
      <c r="B352" s="21"/>
      <c r="C352" s="21"/>
      <c r="F352" s="21"/>
      <c r="J352" s="330"/>
      <c r="K352" s="331"/>
      <c r="L352" s="332"/>
      <c r="M352" s="331"/>
      <c r="N352" s="331"/>
      <c r="O352" s="331"/>
      <c r="Q352" s="21"/>
      <c r="R352" s="21"/>
      <c r="T352" s="21"/>
      <c r="AC352" s="21"/>
      <c r="AE352" s="21"/>
      <c r="AF352" s="21"/>
      <c r="AG352" s="21"/>
      <c r="AH352" s="21"/>
      <c r="AJ352" s="338"/>
      <c r="AK352" s="339"/>
      <c r="AN352" s="21"/>
      <c r="AO352" s="332"/>
      <c r="AP352" s="21"/>
      <c r="AR352" s="340"/>
      <c r="AS352" s="21"/>
      <c r="AT352" s="21"/>
      <c r="AU352" s="21"/>
      <c r="AV352" s="21"/>
      <c r="AW352" s="21"/>
      <c r="AX352" s="21"/>
      <c r="AY352" s="21"/>
      <c r="AZ352" s="21"/>
      <c r="BA352" s="21"/>
      <c r="BB352" s="21"/>
      <c r="BD352" s="21"/>
      <c r="BE352" s="21"/>
      <c r="BF352" s="21"/>
      <c r="BK352" s="21"/>
      <c r="BL352" s="332"/>
      <c r="BM352" s="338"/>
      <c r="BO352" s="21"/>
    </row>
    <row r="353" spans="1:67" s="22" customFormat="1" ht="38.25" customHeight="1">
      <c r="A353" s="21"/>
      <c r="B353" s="21"/>
      <c r="C353" s="21"/>
      <c r="F353" s="21"/>
      <c r="J353" s="330"/>
      <c r="K353" s="331"/>
      <c r="L353" s="332"/>
      <c r="M353" s="331"/>
      <c r="N353" s="331"/>
      <c r="O353" s="331"/>
      <c r="Q353" s="21"/>
      <c r="R353" s="21"/>
      <c r="T353" s="21"/>
      <c r="AC353" s="21"/>
      <c r="AE353" s="21"/>
      <c r="AF353" s="21"/>
      <c r="AG353" s="21"/>
      <c r="AH353" s="21"/>
      <c r="AJ353" s="338"/>
      <c r="AK353" s="339"/>
      <c r="AN353" s="21"/>
      <c r="AO353" s="332"/>
      <c r="AP353" s="21"/>
      <c r="AR353" s="340"/>
      <c r="AS353" s="21"/>
      <c r="AT353" s="21"/>
      <c r="AU353" s="21"/>
      <c r="AV353" s="21"/>
      <c r="AW353" s="21"/>
      <c r="AX353" s="21"/>
      <c r="AY353" s="21"/>
      <c r="AZ353" s="21"/>
      <c r="BA353" s="21"/>
      <c r="BB353" s="21"/>
      <c r="BD353" s="21"/>
      <c r="BE353" s="21"/>
      <c r="BF353" s="21"/>
      <c r="BK353" s="21"/>
      <c r="BL353" s="332"/>
      <c r="BM353" s="338"/>
      <c r="BO353" s="21"/>
    </row>
    <row r="354" spans="1:67" s="22" customFormat="1" ht="38.25" customHeight="1">
      <c r="A354" s="21"/>
      <c r="B354" s="21"/>
      <c r="C354" s="21"/>
      <c r="F354" s="21"/>
      <c r="J354" s="330"/>
      <c r="K354" s="331"/>
      <c r="L354" s="332"/>
      <c r="M354" s="331"/>
      <c r="N354" s="331"/>
      <c r="O354" s="331"/>
      <c r="Q354" s="21"/>
      <c r="R354" s="21"/>
      <c r="T354" s="21"/>
      <c r="AC354" s="21"/>
      <c r="AE354" s="21"/>
      <c r="AF354" s="21"/>
      <c r="AG354" s="21"/>
      <c r="AH354" s="21"/>
      <c r="AJ354" s="338"/>
      <c r="AK354" s="339"/>
      <c r="AN354" s="21"/>
      <c r="AO354" s="332"/>
      <c r="AP354" s="21"/>
      <c r="AR354" s="340"/>
      <c r="AS354" s="21"/>
      <c r="AT354" s="21"/>
      <c r="AU354" s="21"/>
      <c r="AV354" s="21"/>
      <c r="AW354" s="21"/>
      <c r="AX354" s="21"/>
      <c r="AY354" s="21"/>
      <c r="AZ354" s="21"/>
      <c r="BA354" s="21"/>
      <c r="BB354" s="21"/>
      <c r="BD354" s="21"/>
      <c r="BE354" s="21"/>
      <c r="BF354" s="21"/>
      <c r="BK354" s="21"/>
      <c r="BL354" s="332"/>
      <c r="BM354" s="338"/>
      <c r="BO354" s="21"/>
    </row>
    <row r="355" spans="1:67" s="22" customFormat="1" ht="38.25" customHeight="1">
      <c r="A355" s="21"/>
      <c r="B355" s="21"/>
      <c r="C355" s="21"/>
      <c r="F355" s="21"/>
      <c r="J355" s="330"/>
      <c r="K355" s="331"/>
      <c r="L355" s="332"/>
      <c r="M355" s="331"/>
      <c r="N355" s="331"/>
      <c r="O355" s="331"/>
      <c r="Q355" s="21"/>
      <c r="R355" s="21"/>
      <c r="T355" s="21"/>
      <c r="AC355" s="21"/>
      <c r="AE355" s="21"/>
      <c r="AF355" s="21"/>
      <c r="AG355" s="21"/>
      <c r="AH355" s="21"/>
      <c r="AJ355" s="338"/>
      <c r="AK355" s="339"/>
      <c r="AN355" s="21"/>
      <c r="AO355" s="332"/>
      <c r="AP355" s="21"/>
      <c r="AR355" s="340"/>
      <c r="AS355" s="21"/>
      <c r="AT355" s="21"/>
      <c r="AU355" s="21"/>
      <c r="AV355" s="21"/>
      <c r="AW355" s="21"/>
      <c r="AX355" s="21"/>
      <c r="AY355" s="21"/>
      <c r="AZ355" s="21"/>
      <c r="BA355" s="21"/>
      <c r="BB355" s="21"/>
      <c r="BD355" s="21"/>
      <c r="BE355" s="21"/>
      <c r="BF355" s="21"/>
      <c r="BK355" s="21"/>
      <c r="BL355" s="332"/>
      <c r="BM355" s="338"/>
      <c r="BO355" s="21"/>
    </row>
    <row r="356" spans="1:67" s="22" customFormat="1" ht="38.25" customHeight="1">
      <c r="A356" s="21"/>
      <c r="B356" s="21"/>
      <c r="C356" s="21"/>
      <c r="F356" s="21"/>
      <c r="J356" s="330"/>
      <c r="K356" s="331"/>
      <c r="L356" s="332"/>
      <c r="M356" s="331"/>
      <c r="N356" s="331"/>
      <c r="O356" s="331"/>
      <c r="Q356" s="21"/>
      <c r="R356" s="21"/>
      <c r="T356" s="21"/>
      <c r="AC356" s="21"/>
      <c r="AE356" s="21"/>
      <c r="AF356" s="21"/>
      <c r="AG356" s="21"/>
      <c r="AH356" s="21"/>
      <c r="AJ356" s="338"/>
      <c r="AK356" s="339"/>
      <c r="AN356" s="21"/>
      <c r="AO356" s="332"/>
      <c r="AP356" s="21"/>
      <c r="AR356" s="340"/>
      <c r="AS356" s="21"/>
      <c r="AT356" s="21"/>
      <c r="AU356" s="21"/>
      <c r="AV356" s="21"/>
      <c r="AW356" s="21"/>
      <c r="AX356" s="21"/>
      <c r="AY356" s="21"/>
      <c r="AZ356" s="21"/>
      <c r="BA356" s="21"/>
      <c r="BB356" s="21"/>
      <c r="BD356" s="21"/>
      <c r="BE356" s="21"/>
      <c r="BF356" s="21"/>
      <c r="BK356" s="21"/>
      <c r="BL356" s="332"/>
      <c r="BM356" s="338"/>
      <c r="BO356" s="21"/>
    </row>
    <row r="357" spans="1:67" s="22" customFormat="1" ht="38.25" customHeight="1">
      <c r="A357" s="21"/>
      <c r="B357" s="21"/>
      <c r="C357" s="21"/>
      <c r="F357" s="21"/>
      <c r="J357" s="330"/>
      <c r="K357" s="331"/>
      <c r="L357" s="332"/>
      <c r="M357" s="331"/>
      <c r="N357" s="331"/>
      <c r="O357" s="331"/>
      <c r="Q357" s="21"/>
      <c r="R357" s="21"/>
      <c r="T357" s="21"/>
      <c r="AC357" s="21"/>
      <c r="AE357" s="21"/>
      <c r="AF357" s="21"/>
      <c r="AG357" s="21"/>
      <c r="AH357" s="21"/>
      <c r="AJ357" s="338"/>
      <c r="AK357" s="339"/>
      <c r="AN357" s="21"/>
      <c r="AO357" s="332"/>
      <c r="AP357" s="21"/>
      <c r="AR357" s="340"/>
      <c r="AS357" s="21"/>
      <c r="AT357" s="21"/>
      <c r="AU357" s="21"/>
      <c r="AV357" s="21"/>
      <c r="AW357" s="21"/>
      <c r="AX357" s="21"/>
      <c r="AY357" s="21"/>
      <c r="AZ357" s="21"/>
      <c r="BA357" s="21"/>
      <c r="BB357" s="21"/>
      <c r="BD357" s="21"/>
      <c r="BE357" s="21"/>
      <c r="BF357" s="21"/>
      <c r="BK357" s="21"/>
      <c r="BL357" s="332"/>
      <c r="BM357" s="338"/>
      <c r="BO357" s="21"/>
    </row>
    <row r="358" spans="1:67" s="22" customFormat="1" ht="38.25" customHeight="1">
      <c r="A358" s="21"/>
      <c r="B358" s="21"/>
      <c r="C358" s="21"/>
      <c r="F358" s="21"/>
      <c r="J358" s="330"/>
      <c r="K358" s="331"/>
      <c r="L358" s="332"/>
      <c r="M358" s="331"/>
      <c r="N358" s="331"/>
      <c r="O358" s="331"/>
      <c r="Q358" s="21"/>
      <c r="R358" s="21"/>
      <c r="T358" s="21"/>
      <c r="AC358" s="21"/>
      <c r="AE358" s="21"/>
      <c r="AF358" s="21"/>
      <c r="AG358" s="21"/>
      <c r="AH358" s="21"/>
      <c r="AJ358" s="338"/>
      <c r="AK358" s="339"/>
      <c r="AN358" s="21"/>
      <c r="AO358" s="332"/>
      <c r="AP358" s="21"/>
      <c r="AR358" s="340"/>
      <c r="AS358" s="21"/>
      <c r="AT358" s="21"/>
      <c r="AU358" s="21"/>
      <c r="AV358" s="21"/>
      <c r="AW358" s="21"/>
      <c r="AX358" s="21"/>
      <c r="AY358" s="21"/>
      <c r="AZ358" s="21"/>
      <c r="BA358" s="21"/>
      <c r="BB358" s="21"/>
      <c r="BD358" s="21"/>
      <c r="BE358" s="21"/>
      <c r="BF358" s="21"/>
      <c r="BK358" s="21"/>
      <c r="BL358" s="332"/>
      <c r="BM358" s="338"/>
      <c r="BO358" s="21"/>
    </row>
    <row r="359" spans="1:67" s="22" customFormat="1" ht="38.25" customHeight="1">
      <c r="A359" s="21"/>
      <c r="B359" s="21"/>
      <c r="C359" s="21"/>
      <c r="F359" s="21"/>
      <c r="J359" s="330"/>
      <c r="K359" s="331"/>
      <c r="L359" s="332"/>
      <c r="M359" s="331"/>
      <c r="N359" s="331"/>
      <c r="O359" s="331"/>
      <c r="Q359" s="21"/>
      <c r="R359" s="21"/>
      <c r="T359" s="21"/>
      <c r="AC359" s="21"/>
      <c r="AE359" s="21"/>
      <c r="AF359" s="21"/>
      <c r="AG359" s="21"/>
      <c r="AH359" s="21"/>
      <c r="AJ359" s="338"/>
      <c r="AK359" s="339"/>
      <c r="AN359" s="21"/>
      <c r="AO359" s="332"/>
      <c r="AP359" s="21"/>
      <c r="AR359" s="340"/>
      <c r="AS359" s="21"/>
      <c r="AT359" s="21"/>
      <c r="AU359" s="21"/>
      <c r="AV359" s="21"/>
      <c r="AW359" s="21"/>
      <c r="AX359" s="21"/>
      <c r="AY359" s="21"/>
      <c r="AZ359" s="21"/>
      <c r="BA359" s="21"/>
      <c r="BB359" s="21"/>
      <c r="BD359" s="21"/>
      <c r="BE359" s="21"/>
      <c r="BF359" s="21"/>
      <c r="BK359" s="21"/>
      <c r="BL359" s="332"/>
      <c r="BM359" s="338"/>
      <c r="BO359" s="21"/>
    </row>
    <row r="360" spans="1:67" s="22" customFormat="1" ht="38.25" customHeight="1">
      <c r="A360" s="21"/>
      <c r="B360" s="21"/>
      <c r="C360" s="21"/>
      <c r="F360" s="21"/>
      <c r="J360" s="330"/>
      <c r="K360" s="331"/>
      <c r="L360" s="332"/>
      <c r="M360" s="331"/>
      <c r="N360" s="331"/>
      <c r="O360" s="331"/>
      <c r="Q360" s="21"/>
      <c r="R360" s="21"/>
      <c r="T360" s="21"/>
      <c r="AC360" s="21"/>
      <c r="AE360" s="21"/>
      <c r="AF360" s="21"/>
      <c r="AG360" s="21"/>
      <c r="AH360" s="21"/>
      <c r="AJ360" s="338"/>
      <c r="AK360" s="339"/>
      <c r="AN360" s="21"/>
      <c r="AO360" s="332"/>
      <c r="AP360" s="21"/>
      <c r="AR360" s="340"/>
      <c r="AS360" s="21"/>
      <c r="AT360" s="21"/>
      <c r="AU360" s="21"/>
      <c r="AV360" s="21"/>
      <c r="AW360" s="21"/>
      <c r="AX360" s="21"/>
      <c r="AY360" s="21"/>
      <c r="AZ360" s="21"/>
      <c r="BA360" s="21"/>
      <c r="BB360" s="21"/>
      <c r="BD360" s="21"/>
      <c r="BE360" s="21"/>
      <c r="BF360" s="21"/>
      <c r="BK360" s="21"/>
      <c r="BL360" s="332"/>
      <c r="BM360" s="338"/>
      <c r="BO360" s="21"/>
    </row>
    <row r="361" spans="1:67" s="22" customFormat="1" ht="38.25" customHeight="1">
      <c r="A361" s="21"/>
      <c r="B361" s="21"/>
      <c r="C361" s="21"/>
      <c r="F361" s="21"/>
      <c r="J361" s="330"/>
      <c r="K361" s="331"/>
      <c r="L361" s="332"/>
      <c r="M361" s="331"/>
      <c r="N361" s="331"/>
      <c r="O361" s="331"/>
      <c r="Q361" s="21"/>
      <c r="R361" s="21"/>
      <c r="T361" s="21"/>
      <c r="AC361" s="21"/>
      <c r="AE361" s="21"/>
      <c r="AF361" s="21"/>
      <c r="AG361" s="21"/>
      <c r="AH361" s="21"/>
      <c r="AJ361" s="338"/>
      <c r="AK361" s="339"/>
      <c r="AN361" s="21"/>
      <c r="AO361" s="332"/>
      <c r="AP361" s="21"/>
      <c r="AR361" s="340"/>
      <c r="AS361" s="21"/>
      <c r="AT361" s="21"/>
      <c r="AU361" s="21"/>
      <c r="AV361" s="21"/>
      <c r="AW361" s="21"/>
      <c r="AX361" s="21"/>
      <c r="AY361" s="21"/>
      <c r="AZ361" s="21"/>
      <c r="BA361" s="21"/>
      <c r="BB361" s="21"/>
      <c r="BD361" s="21"/>
      <c r="BE361" s="21"/>
      <c r="BF361" s="21"/>
      <c r="BK361" s="21"/>
      <c r="BL361" s="332"/>
      <c r="BM361" s="338"/>
      <c r="BO361" s="21"/>
    </row>
    <row r="362" spans="1:67" s="22" customFormat="1" ht="38.25" customHeight="1">
      <c r="A362" s="21"/>
      <c r="B362" s="21"/>
      <c r="C362" s="21"/>
      <c r="F362" s="21"/>
      <c r="J362" s="330"/>
      <c r="K362" s="331"/>
      <c r="L362" s="332"/>
      <c r="M362" s="331"/>
      <c r="N362" s="331"/>
      <c r="O362" s="331"/>
      <c r="Q362" s="21"/>
      <c r="R362" s="21"/>
      <c r="T362" s="21"/>
      <c r="AC362" s="21"/>
      <c r="AE362" s="21"/>
      <c r="AF362" s="21"/>
      <c r="AG362" s="21"/>
      <c r="AH362" s="21"/>
      <c r="AJ362" s="338"/>
      <c r="AK362" s="339"/>
      <c r="AN362" s="21"/>
      <c r="AO362" s="332"/>
      <c r="AP362" s="21"/>
      <c r="AR362" s="340"/>
      <c r="AS362" s="21"/>
      <c r="AT362" s="21"/>
      <c r="AU362" s="21"/>
      <c r="AV362" s="21"/>
      <c r="AW362" s="21"/>
      <c r="AX362" s="21"/>
      <c r="AY362" s="21"/>
      <c r="AZ362" s="21"/>
      <c r="BA362" s="21"/>
      <c r="BB362" s="21"/>
      <c r="BD362" s="21"/>
      <c r="BE362" s="21"/>
      <c r="BF362" s="21"/>
      <c r="BK362" s="21"/>
      <c r="BL362" s="332"/>
      <c r="BM362" s="338"/>
      <c r="BO362" s="21"/>
    </row>
    <row r="363" spans="1:67" s="22" customFormat="1" ht="38.25" customHeight="1">
      <c r="A363" s="21"/>
      <c r="B363" s="21"/>
      <c r="C363" s="21"/>
      <c r="F363" s="21"/>
      <c r="J363" s="330"/>
      <c r="K363" s="331"/>
      <c r="L363" s="332"/>
      <c r="M363" s="331"/>
      <c r="N363" s="331"/>
      <c r="O363" s="331"/>
      <c r="Q363" s="21"/>
      <c r="R363" s="21"/>
      <c r="T363" s="21"/>
      <c r="AC363" s="21"/>
      <c r="AE363" s="21"/>
      <c r="AF363" s="21"/>
      <c r="AG363" s="21"/>
      <c r="AH363" s="21"/>
      <c r="AJ363" s="338"/>
      <c r="AK363" s="339"/>
      <c r="AN363" s="21"/>
      <c r="AO363" s="332"/>
      <c r="AP363" s="21"/>
      <c r="AR363" s="21"/>
      <c r="AS363" s="21"/>
      <c r="AT363" s="21"/>
      <c r="AU363" s="21"/>
      <c r="AV363" s="21"/>
      <c r="AW363" s="21"/>
      <c r="AX363" s="21"/>
      <c r="AY363" s="21"/>
      <c r="AZ363" s="21"/>
      <c r="BA363" s="21"/>
      <c r="BB363" s="21"/>
      <c r="BD363" s="21"/>
      <c r="BE363" s="21"/>
      <c r="BF363" s="21"/>
      <c r="BK363" s="21"/>
      <c r="BL363" s="332"/>
      <c r="BM363" s="338"/>
      <c r="BO363" s="21"/>
    </row>
    <row r="364" spans="1:67" s="22" customFormat="1" ht="38.25" customHeight="1">
      <c r="A364" s="21"/>
      <c r="B364" s="21"/>
      <c r="C364" s="21"/>
      <c r="F364" s="21"/>
      <c r="J364" s="330"/>
      <c r="K364" s="331"/>
      <c r="L364" s="332"/>
      <c r="M364" s="331"/>
      <c r="N364" s="331"/>
      <c r="O364" s="331"/>
      <c r="Q364" s="21"/>
      <c r="R364" s="21"/>
      <c r="T364" s="21"/>
      <c r="AC364" s="21"/>
      <c r="AE364" s="21"/>
      <c r="AF364" s="21"/>
      <c r="AG364" s="21"/>
      <c r="AH364" s="21"/>
      <c r="AJ364" s="338"/>
      <c r="AK364" s="339"/>
      <c r="AN364" s="21"/>
      <c r="AO364" s="332"/>
      <c r="AP364" s="21"/>
      <c r="AR364" s="21"/>
      <c r="AS364" s="21"/>
      <c r="AT364" s="21"/>
      <c r="AU364" s="21"/>
      <c r="AV364" s="21"/>
      <c r="AW364" s="21"/>
      <c r="AX364" s="21"/>
      <c r="AY364" s="21"/>
      <c r="AZ364" s="21"/>
      <c r="BA364" s="21"/>
      <c r="BB364" s="21"/>
      <c r="BD364" s="21"/>
      <c r="BE364" s="21"/>
      <c r="BF364" s="21"/>
      <c r="BK364" s="21"/>
      <c r="BL364" s="332"/>
      <c r="BM364" s="338"/>
      <c r="BO364" s="21"/>
    </row>
    <row r="365" spans="1:67" s="22" customFormat="1" ht="38.25" customHeight="1">
      <c r="A365" s="21"/>
      <c r="B365" s="21"/>
      <c r="C365" s="21"/>
      <c r="F365" s="21"/>
      <c r="J365" s="330"/>
      <c r="K365" s="331"/>
      <c r="L365" s="332"/>
      <c r="M365" s="331"/>
      <c r="N365" s="331"/>
      <c r="O365" s="331"/>
      <c r="Q365" s="21"/>
      <c r="R365" s="21"/>
      <c r="T365" s="21"/>
      <c r="AC365" s="21"/>
      <c r="AE365" s="21"/>
      <c r="AF365" s="21"/>
      <c r="AG365" s="21"/>
      <c r="AH365" s="21"/>
      <c r="AJ365" s="338"/>
      <c r="AK365" s="339"/>
      <c r="AN365" s="21"/>
      <c r="AO365" s="332"/>
      <c r="AP365" s="21"/>
      <c r="AR365" s="21"/>
      <c r="AS365" s="21"/>
      <c r="AT365" s="21"/>
      <c r="AU365" s="21"/>
      <c r="AV365" s="21"/>
      <c r="AW365" s="21"/>
      <c r="AX365" s="21"/>
      <c r="AY365" s="21"/>
      <c r="AZ365" s="21"/>
      <c r="BA365" s="21"/>
      <c r="BB365" s="21"/>
      <c r="BD365" s="21"/>
      <c r="BE365" s="21"/>
      <c r="BF365" s="21"/>
      <c r="BK365" s="21"/>
      <c r="BL365" s="332"/>
      <c r="BM365" s="338"/>
      <c r="BO365" s="21"/>
    </row>
    <row r="366" spans="1:67" s="22" customFormat="1" ht="38.25" customHeight="1">
      <c r="A366" s="21"/>
      <c r="B366" s="21"/>
      <c r="C366" s="21"/>
      <c r="F366" s="21"/>
      <c r="J366" s="330"/>
      <c r="K366" s="331"/>
      <c r="L366" s="332"/>
      <c r="M366" s="331"/>
      <c r="N366" s="331"/>
      <c r="O366" s="331"/>
      <c r="Q366" s="21"/>
      <c r="R366" s="21"/>
      <c r="T366" s="21"/>
      <c r="AC366" s="21"/>
      <c r="AE366" s="21"/>
      <c r="AF366" s="21"/>
      <c r="AG366" s="21"/>
      <c r="AH366" s="21"/>
      <c r="AJ366" s="338"/>
      <c r="AK366" s="339"/>
      <c r="AN366" s="21"/>
      <c r="AO366" s="332"/>
      <c r="AP366" s="21"/>
      <c r="AR366" s="21"/>
      <c r="AS366" s="21"/>
      <c r="AT366" s="21"/>
      <c r="AU366" s="21"/>
      <c r="AV366" s="21"/>
      <c r="AW366" s="21"/>
      <c r="AX366" s="21"/>
      <c r="AY366" s="21"/>
      <c r="AZ366" s="21"/>
      <c r="BA366" s="21"/>
      <c r="BB366" s="21"/>
      <c r="BD366" s="21"/>
      <c r="BE366" s="21"/>
      <c r="BF366" s="21"/>
      <c r="BK366" s="21"/>
      <c r="BL366" s="332"/>
      <c r="BM366" s="338"/>
      <c r="BO366" s="21"/>
    </row>
    <row r="367" spans="1:67" s="22" customFormat="1" ht="38.25" customHeight="1">
      <c r="A367" s="21"/>
      <c r="B367" s="21"/>
      <c r="C367" s="21"/>
      <c r="F367" s="21"/>
      <c r="J367" s="330"/>
      <c r="K367" s="331"/>
      <c r="L367" s="332"/>
      <c r="M367" s="331"/>
      <c r="N367" s="331"/>
      <c r="O367" s="331"/>
      <c r="Q367" s="21"/>
      <c r="R367" s="21"/>
      <c r="T367" s="21"/>
      <c r="AC367" s="21"/>
      <c r="AE367" s="21"/>
      <c r="AF367" s="21"/>
      <c r="AG367" s="21"/>
      <c r="AH367" s="21"/>
      <c r="AJ367" s="338"/>
      <c r="AK367" s="339"/>
      <c r="AN367" s="21"/>
      <c r="AO367" s="332"/>
      <c r="AP367" s="21"/>
      <c r="AR367" s="21"/>
      <c r="AS367" s="21"/>
      <c r="AT367" s="21"/>
      <c r="AU367" s="21"/>
      <c r="AV367" s="21"/>
      <c r="AW367" s="21"/>
      <c r="AX367" s="21"/>
      <c r="AY367" s="21"/>
      <c r="AZ367" s="21"/>
      <c r="BA367" s="21"/>
      <c r="BB367" s="21"/>
      <c r="BD367" s="21"/>
      <c r="BE367" s="21"/>
      <c r="BF367" s="21"/>
      <c r="BK367" s="21"/>
      <c r="BL367" s="332"/>
      <c r="BM367" s="338"/>
      <c r="BO367" s="21"/>
    </row>
    <row r="368" spans="1:67" s="22" customFormat="1" ht="38.25" customHeight="1">
      <c r="A368" s="21"/>
      <c r="B368" s="21"/>
      <c r="C368" s="21"/>
      <c r="F368" s="21"/>
      <c r="J368" s="330"/>
      <c r="K368" s="331"/>
      <c r="L368" s="332"/>
      <c r="M368" s="331"/>
      <c r="N368" s="331"/>
      <c r="O368" s="331"/>
      <c r="Q368" s="21"/>
      <c r="R368" s="21"/>
      <c r="T368" s="21"/>
      <c r="AC368" s="21"/>
      <c r="AE368" s="21"/>
      <c r="AF368" s="21"/>
      <c r="AG368" s="21"/>
      <c r="AH368" s="21"/>
      <c r="AJ368" s="338"/>
      <c r="AK368" s="339"/>
      <c r="AN368" s="21"/>
      <c r="AO368" s="332"/>
      <c r="AP368" s="21"/>
      <c r="AR368" s="21"/>
      <c r="AS368" s="21"/>
      <c r="AT368" s="21"/>
      <c r="AU368" s="21"/>
      <c r="AV368" s="21"/>
      <c r="AW368" s="21"/>
      <c r="AX368" s="21"/>
      <c r="AY368" s="21"/>
      <c r="AZ368" s="21"/>
      <c r="BA368" s="21"/>
      <c r="BB368" s="21"/>
      <c r="BD368" s="21"/>
      <c r="BE368" s="21"/>
      <c r="BF368" s="21"/>
      <c r="BK368" s="21"/>
      <c r="BL368" s="332"/>
      <c r="BM368" s="338"/>
      <c r="BO368" s="21"/>
    </row>
    <row r="369" spans="1:67" s="22" customFormat="1" ht="38.25" customHeight="1">
      <c r="A369" s="21"/>
      <c r="B369" s="21"/>
      <c r="C369" s="21"/>
      <c r="F369" s="21"/>
      <c r="J369" s="330"/>
      <c r="K369" s="331"/>
      <c r="L369" s="332"/>
      <c r="M369" s="331"/>
      <c r="N369" s="331"/>
      <c r="O369" s="331"/>
      <c r="Q369" s="21"/>
      <c r="R369" s="21"/>
      <c r="T369" s="21"/>
      <c r="AC369" s="21"/>
      <c r="AE369" s="21"/>
      <c r="AF369" s="21"/>
      <c r="AG369" s="21"/>
      <c r="AH369" s="21"/>
      <c r="AJ369" s="338"/>
      <c r="AK369" s="339"/>
      <c r="AN369" s="21"/>
      <c r="AO369" s="332"/>
      <c r="AP369" s="21"/>
      <c r="AR369" s="21"/>
      <c r="AS369" s="21"/>
      <c r="AT369" s="21"/>
      <c r="AU369" s="21"/>
      <c r="AV369" s="21"/>
      <c r="AW369" s="21"/>
      <c r="AX369" s="21"/>
      <c r="AY369" s="21"/>
      <c r="AZ369" s="21"/>
      <c r="BA369" s="21"/>
      <c r="BB369" s="21"/>
      <c r="BD369" s="21"/>
      <c r="BE369" s="21"/>
      <c r="BF369" s="21"/>
      <c r="BK369" s="21"/>
      <c r="BL369" s="332"/>
      <c r="BM369" s="338"/>
      <c r="BO369" s="21"/>
    </row>
    <row r="370" spans="1:67" s="22" customFormat="1" ht="38.25" customHeight="1">
      <c r="A370" s="21"/>
      <c r="B370" s="21"/>
      <c r="C370" s="21"/>
      <c r="F370" s="21"/>
      <c r="J370" s="330"/>
      <c r="K370" s="331"/>
      <c r="L370" s="332"/>
      <c r="M370" s="331"/>
      <c r="N370" s="331"/>
      <c r="O370" s="331"/>
      <c r="Q370" s="21"/>
      <c r="R370" s="21"/>
      <c r="T370" s="21"/>
      <c r="AC370" s="21"/>
      <c r="AE370" s="21"/>
      <c r="AF370" s="21"/>
      <c r="AG370" s="21"/>
      <c r="AH370" s="21"/>
      <c r="AJ370" s="338"/>
      <c r="AK370" s="339"/>
      <c r="AN370" s="21"/>
      <c r="AO370" s="332"/>
      <c r="AP370" s="21"/>
      <c r="AR370" s="21"/>
      <c r="AS370" s="21"/>
      <c r="AT370" s="21"/>
      <c r="AU370" s="21"/>
      <c r="AV370" s="21"/>
      <c r="AW370" s="21"/>
      <c r="AX370" s="21"/>
      <c r="AY370" s="21"/>
      <c r="AZ370" s="21"/>
      <c r="BA370" s="21"/>
      <c r="BB370" s="21"/>
      <c r="BD370" s="21"/>
      <c r="BE370" s="21"/>
      <c r="BF370" s="21"/>
      <c r="BK370" s="21"/>
      <c r="BL370" s="332"/>
      <c r="BM370" s="338"/>
      <c r="BO370" s="21"/>
    </row>
    <row r="371" spans="1:67" s="22" customFormat="1" ht="38.25" customHeight="1">
      <c r="A371" s="21"/>
      <c r="B371" s="21"/>
      <c r="C371" s="21"/>
      <c r="F371" s="21"/>
      <c r="J371" s="330"/>
      <c r="K371" s="331"/>
      <c r="L371" s="332"/>
      <c r="M371" s="331"/>
      <c r="N371" s="331"/>
      <c r="O371" s="331"/>
      <c r="Q371" s="21"/>
      <c r="R371" s="21"/>
      <c r="T371" s="21"/>
      <c r="AC371" s="21"/>
      <c r="AE371" s="21"/>
      <c r="AF371" s="21"/>
      <c r="AG371" s="21"/>
      <c r="AH371" s="21"/>
      <c r="AJ371" s="338"/>
      <c r="AK371" s="339"/>
      <c r="AN371" s="21"/>
      <c r="AO371" s="332"/>
      <c r="AP371" s="21"/>
      <c r="AR371" s="21"/>
      <c r="AS371" s="21"/>
      <c r="AT371" s="21"/>
      <c r="AU371" s="21"/>
      <c r="AV371" s="21"/>
      <c r="AW371" s="21"/>
      <c r="AX371" s="21"/>
      <c r="AY371" s="21"/>
      <c r="AZ371" s="21"/>
      <c r="BA371" s="21"/>
      <c r="BB371" s="21"/>
      <c r="BD371" s="21"/>
      <c r="BE371" s="21"/>
      <c r="BF371" s="21"/>
      <c r="BK371" s="21"/>
      <c r="BL371" s="332"/>
      <c r="BM371" s="338"/>
      <c r="BO371" s="21"/>
    </row>
    <row r="372" spans="1:67" s="22" customFormat="1" ht="38.25" customHeight="1">
      <c r="A372" s="21"/>
      <c r="B372" s="21"/>
      <c r="C372" s="21"/>
      <c r="F372" s="21"/>
      <c r="J372" s="330"/>
      <c r="K372" s="331"/>
      <c r="L372" s="332"/>
      <c r="M372" s="331"/>
      <c r="N372" s="331"/>
      <c r="O372" s="331"/>
      <c r="Q372" s="21"/>
      <c r="R372" s="21"/>
      <c r="T372" s="21"/>
      <c r="AC372" s="21"/>
      <c r="AE372" s="21"/>
      <c r="AF372" s="21"/>
      <c r="AG372" s="21"/>
      <c r="AH372" s="21"/>
      <c r="AJ372" s="338"/>
      <c r="AK372" s="339"/>
      <c r="AN372" s="21"/>
      <c r="AO372" s="332"/>
      <c r="AP372" s="21"/>
      <c r="AR372" s="21"/>
      <c r="AS372" s="21"/>
      <c r="AT372" s="21"/>
      <c r="AU372" s="21"/>
      <c r="AV372" s="21"/>
      <c r="AW372" s="21"/>
      <c r="AX372" s="21"/>
      <c r="AY372" s="21"/>
      <c r="AZ372" s="21"/>
      <c r="BA372" s="21"/>
      <c r="BB372" s="21"/>
      <c r="BD372" s="21"/>
      <c r="BE372" s="21"/>
      <c r="BF372" s="21"/>
      <c r="BK372" s="21"/>
      <c r="BL372" s="332"/>
      <c r="BM372" s="338"/>
      <c r="BO372" s="21"/>
    </row>
    <row r="373" spans="1:67" s="22" customFormat="1" ht="38.25" customHeight="1">
      <c r="A373" s="21"/>
      <c r="B373" s="21"/>
      <c r="C373" s="21"/>
      <c r="F373" s="21"/>
      <c r="J373" s="330"/>
      <c r="K373" s="331"/>
      <c r="L373" s="332"/>
      <c r="M373" s="331"/>
      <c r="N373" s="331"/>
      <c r="O373" s="331"/>
      <c r="Q373" s="21"/>
      <c r="R373" s="21"/>
      <c r="T373" s="21"/>
      <c r="AC373" s="21"/>
      <c r="AE373" s="21"/>
      <c r="AF373" s="21"/>
      <c r="AG373" s="21"/>
      <c r="AH373" s="21"/>
      <c r="AJ373" s="338"/>
      <c r="AK373" s="339"/>
      <c r="AN373" s="21"/>
      <c r="AO373" s="332"/>
      <c r="AP373" s="21"/>
      <c r="AR373" s="21"/>
      <c r="AS373" s="21"/>
      <c r="AT373" s="21"/>
      <c r="AU373" s="21"/>
      <c r="AV373" s="21"/>
      <c r="AW373" s="21"/>
      <c r="AX373" s="21"/>
      <c r="AY373" s="21"/>
      <c r="AZ373" s="21"/>
      <c r="BA373" s="21"/>
      <c r="BB373" s="21"/>
      <c r="BD373" s="21"/>
      <c r="BE373" s="21"/>
      <c r="BF373" s="21"/>
      <c r="BK373" s="21"/>
      <c r="BL373" s="332"/>
      <c r="BM373" s="338"/>
      <c r="BO373" s="21"/>
    </row>
    <row r="374" spans="1:67" s="22" customFormat="1" ht="38.25" customHeight="1">
      <c r="A374" s="21"/>
      <c r="B374" s="21"/>
      <c r="C374" s="21"/>
      <c r="F374" s="21"/>
      <c r="J374" s="330"/>
      <c r="K374" s="331"/>
      <c r="L374" s="332"/>
      <c r="M374" s="331"/>
      <c r="N374" s="331"/>
      <c r="O374" s="331"/>
      <c r="Q374" s="21"/>
      <c r="R374" s="21"/>
      <c r="T374" s="21"/>
      <c r="AC374" s="21"/>
      <c r="AE374" s="21"/>
      <c r="AF374" s="21"/>
      <c r="AG374" s="21"/>
      <c r="AH374" s="21"/>
      <c r="AJ374" s="338"/>
      <c r="AK374" s="339"/>
      <c r="AN374" s="21"/>
      <c r="AO374" s="332"/>
      <c r="AP374" s="21"/>
      <c r="AR374" s="21"/>
      <c r="AS374" s="21"/>
      <c r="AT374" s="21"/>
      <c r="AU374" s="21"/>
      <c r="AV374" s="21"/>
      <c r="AW374" s="21"/>
      <c r="AX374" s="21"/>
      <c r="AY374" s="21"/>
      <c r="AZ374" s="21"/>
      <c r="BA374" s="21"/>
      <c r="BB374" s="21"/>
      <c r="BD374" s="21"/>
      <c r="BE374" s="21"/>
      <c r="BF374" s="21"/>
      <c r="BK374" s="21"/>
      <c r="BL374" s="332"/>
      <c r="BM374" s="338"/>
      <c r="BO374" s="21"/>
    </row>
    <row r="375" spans="1:67" s="22" customFormat="1" ht="38.25" customHeight="1">
      <c r="A375" s="21"/>
      <c r="B375" s="21"/>
      <c r="C375" s="21"/>
      <c r="F375" s="21"/>
      <c r="J375" s="330"/>
      <c r="K375" s="331"/>
      <c r="L375" s="332"/>
      <c r="M375" s="331"/>
      <c r="N375" s="331"/>
      <c r="O375" s="331"/>
      <c r="Q375" s="21"/>
      <c r="R375" s="21"/>
      <c r="T375" s="21"/>
      <c r="AC375" s="21"/>
      <c r="AE375" s="21"/>
      <c r="AF375" s="21"/>
      <c r="AG375" s="21"/>
      <c r="AH375" s="21"/>
      <c r="AJ375" s="338"/>
      <c r="AK375" s="339"/>
      <c r="AN375" s="21"/>
      <c r="AO375" s="332"/>
      <c r="AP375" s="21"/>
      <c r="AR375" s="21"/>
      <c r="AS375" s="21"/>
      <c r="AT375" s="21"/>
      <c r="AU375" s="21"/>
      <c r="AV375" s="21"/>
      <c r="AW375" s="21"/>
      <c r="AX375" s="21"/>
      <c r="AY375" s="21"/>
      <c r="AZ375" s="21"/>
      <c r="BA375" s="21"/>
      <c r="BB375" s="21"/>
      <c r="BD375" s="21"/>
      <c r="BE375" s="21"/>
      <c r="BF375" s="21"/>
      <c r="BK375" s="21"/>
      <c r="BL375" s="332"/>
      <c r="BM375" s="338"/>
      <c r="BO375" s="21"/>
    </row>
    <row r="376" spans="1:67" s="22" customFormat="1" ht="38.25" customHeight="1">
      <c r="A376" s="21"/>
      <c r="B376" s="21"/>
      <c r="C376" s="21"/>
      <c r="F376" s="21"/>
      <c r="J376" s="330"/>
      <c r="K376" s="331"/>
      <c r="L376" s="332"/>
      <c r="M376" s="331"/>
      <c r="N376" s="331"/>
      <c r="O376" s="331"/>
      <c r="Q376" s="21"/>
      <c r="R376" s="21"/>
      <c r="T376" s="21"/>
      <c r="AC376" s="21"/>
      <c r="AE376" s="21"/>
      <c r="AF376" s="21"/>
      <c r="AG376" s="21"/>
      <c r="AH376" s="21"/>
      <c r="AJ376" s="338"/>
      <c r="AK376" s="339"/>
      <c r="AN376" s="21"/>
      <c r="AO376" s="332"/>
      <c r="AP376" s="21"/>
      <c r="AR376" s="21"/>
      <c r="AS376" s="21"/>
      <c r="AT376" s="21"/>
      <c r="AU376" s="21"/>
      <c r="AV376" s="21"/>
      <c r="AW376" s="21"/>
      <c r="AX376" s="21"/>
      <c r="AY376" s="21"/>
      <c r="AZ376" s="21"/>
      <c r="BA376" s="21"/>
      <c r="BB376" s="21"/>
      <c r="BD376" s="21"/>
      <c r="BE376" s="21"/>
      <c r="BF376" s="21"/>
      <c r="BK376" s="21"/>
      <c r="BL376" s="332"/>
      <c r="BM376" s="338"/>
      <c r="BO376" s="21"/>
    </row>
    <row r="377" spans="1:67" s="22" customFormat="1" ht="38.25" customHeight="1">
      <c r="A377" s="21"/>
      <c r="B377" s="21"/>
      <c r="C377" s="21"/>
      <c r="F377" s="21"/>
      <c r="J377" s="330"/>
      <c r="K377" s="331"/>
      <c r="L377" s="332"/>
      <c r="M377" s="331"/>
      <c r="N377" s="331"/>
      <c r="O377" s="331"/>
      <c r="Q377" s="21"/>
      <c r="R377" s="21"/>
      <c r="T377" s="21"/>
      <c r="AC377" s="21"/>
      <c r="AE377" s="21"/>
      <c r="AF377" s="21"/>
      <c r="AG377" s="21"/>
      <c r="AH377" s="21"/>
      <c r="AJ377" s="338"/>
      <c r="AK377" s="339"/>
      <c r="AN377" s="21"/>
      <c r="AO377" s="332"/>
      <c r="AP377" s="21"/>
      <c r="AR377" s="21"/>
      <c r="AS377" s="21"/>
      <c r="AT377" s="21"/>
      <c r="AU377" s="21"/>
      <c r="AV377" s="21"/>
      <c r="AW377" s="21"/>
      <c r="AX377" s="21"/>
      <c r="AY377" s="21"/>
      <c r="AZ377" s="21"/>
      <c r="BA377" s="21"/>
      <c r="BB377" s="21"/>
      <c r="BD377" s="21"/>
      <c r="BE377" s="21"/>
      <c r="BF377" s="21"/>
      <c r="BK377" s="21"/>
      <c r="BL377" s="332"/>
      <c r="BM377" s="338"/>
      <c r="BO377" s="21"/>
    </row>
    <row r="378" spans="1:67" s="22" customFormat="1" ht="38.25" customHeight="1">
      <c r="A378" s="21"/>
      <c r="B378" s="21"/>
      <c r="C378" s="21"/>
      <c r="F378" s="21"/>
      <c r="J378" s="330"/>
      <c r="K378" s="331"/>
      <c r="L378" s="332"/>
      <c r="M378" s="331"/>
      <c r="N378" s="331"/>
      <c r="O378" s="331"/>
      <c r="Q378" s="21"/>
      <c r="R378" s="21"/>
      <c r="T378" s="21"/>
      <c r="AC378" s="21"/>
      <c r="AE378" s="21"/>
      <c r="AF378" s="21"/>
      <c r="AG378" s="21"/>
      <c r="AH378" s="21"/>
      <c r="AJ378" s="338"/>
      <c r="AK378" s="339"/>
      <c r="AN378" s="21"/>
      <c r="AO378" s="332"/>
      <c r="AP378" s="21"/>
      <c r="AR378" s="21"/>
      <c r="AS378" s="21"/>
      <c r="AT378" s="21"/>
      <c r="AU378" s="21"/>
      <c r="AV378" s="21"/>
      <c r="AW378" s="21"/>
      <c r="AX378" s="21"/>
      <c r="AY378" s="21"/>
      <c r="AZ378" s="21"/>
      <c r="BA378" s="21"/>
      <c r="BB378" s="21"/>
      <c r="BD378" s="21"/>
      <c r="BE378" s="21"/>
      <c r="BF378" s="21"/>
      <c r="BK378" s="21"/>
      <c r="BL378" s="332"/>
      <c r="BM378" s="338"/>
      <c r="BO378" s="21"/>
    </row>
    <row r="379" spans="1:67" s="22" customFormat="1" ht="38.25" customHeight="1">
      <c r="A379" s="21"/>
      <c r="B379" s="21"/>
      <c r="C379" s="21"/>
      <c r="F379" s="21"/>
      <c r="J379" s="330"/>
      <c r="K379" s="331"/>
      <c r="L379" s="332"/>
      <c r="M379" s="331"/>
      <c r="N379" s="331"/>
      <c r="O379" s="331"/>
      <c r="Q379" s="21"/>
      <c r="R379" s="21"/>
      <c r="T379" s="21"/>
      <c r="AC379" s="21"/>
      <c r="AE379" s="21"/>
      <c r="AF379" s="21"/>
      <c r="AG379" s="21"/>
      <c r="AH379" s="21"/>
      <c r="AJ379" s="338"/>
      <c r="AK379" s="339"/>
      <c r="AN379" s="21"/>
      <c r="AO379" s="332"/>
      <c r="AP379" s="21"/>
      <c r="AR379" s="21"/>
      <c r="AS379" s="21"/>
      <c r="AT379" s="21"/>
      <c r="AU379" s="21"/>
      <c r="AV379" s="21"/>
      <c r="AW379" s="21"/>
      <c r="AX379" s="21"/>
      <c r="AY379" s="21"/>
      <c r="AZ379" s="21"/>
      <c r="BA379" s="21"/>
      <c r="BB379" s="21"/>
      <c r="BD379" s="21"/>
      <c r="BE379" s="21"/>
      <c r="BF379" s="21"/>
      <c r="BK379" s="21"/>
      <c r="BL379" s="332"/>
      <c r="BM379" s="338"/>
      <c r="BO379" s="21"/>
    </row>
    <row r="380" spans="1:67" s="22" customFormat="1" ht="38.25" customHeight="1">
      <c r="A380" s="21"/>
      <c r="B380" s="21"/>
      <c r="C380" s="21"/>
      <c r="F380" s="21"/>
      <c r="J380" s="330"/>
      <c r="K380" s="331"/>
      <c r="L380" s="332"/>
      <c r="M380" s="331"/>
      <c r="N380" s="331"/>
      <c r="O380" s="331"/>
      <c r="Q380" s="21"/>
      <c r="R380" s="21"/>
      <c r="T380" s="21"/>
      <c r="AC380" s="21"/>
      <c r="AE380" s="21"/>
      <c r="AF380" s="21"/>
      <c r="AG380" s="21"/>
      <c r="AH380" s="21"/>
      <c r="AJ380" s="338"/>
      <c r="AK380" s="339"/>
      <c r="AN380" s="21"/>
      <c r="AO380" s="332"/>
      <c r="AP380" s="21"/>
      <c r="AR380" s="21"/>
      <c r="AS380" s="21"/>
      <c r="AT380" s="21"/>
      <c r="AU380" s="21"/>
      <c r="AV380" s="21"/>
      <c r="AW380" s="21"/>
      <c r="AX380" s="21"/>
      <c r="AY380" s="21"/>
      <c r="AZ380" s="21"/>
      <c r="BA380" s="21"/>
      <c r="BB380" s="21"/>
      <c r="BD380" s="21"/>
      <c r="BE380" s="21"/>
      <c r="BF380" s="21"/>
      <c r="BK380" s="21"/>
      <c r="BL380" s="332"/>
      <c r="BM380" s="338"/>
      <c r="BO380" s="21"/>
    </row>
    <row r="381" spans="1:67" s="22" customFormat="1" ht="38.25" customHeight="1">
      <c r="A381" s="21"/>
      <c r="B381" s="21"/>
      <c r="C381" s="21"/>
      <c r="F381" s="21"/>
      <c r="J381" s="330"/>
      <c r="K381" s="331"/>
      <c r="L381" s="332"/>
      <c r="M381" s="331"/>
      <c r="N381" s="331"/>
      <c r="O381" s="331"/>
      <c r="Q381" s="21"/>
      <c r="R381" s="21"/>
      <c r="T381" s="21"/>
      <c r="AC381" s="21"/>
      <c r="AE381" s="21"/>
      <c r="AF381" s="21"/>
      <c r="AG381" s="21"/>
      <c r="AH381" s="21"/>
      <c r="AJ381" s="338"/>
      <c r="AK381" s="339"/>
      <c r="AN381" s="21"/>
      <c r="AO381" s="332"/>
      <c r="AP381" s="21"/>
      <c r="AR381" s="21"/>
      <c r="AS381" s="21"/>
      <c r="AT381" s="21"/>
      <c r="AU381" s="21"/>
      <c r="AV381" s="21"/>
      <c r="AW381" s="21"/>
      <c r="AX381" s="21"/>
      <c r="AY381" s="21"/>
      <c r="AZ381" s="21"/>
      <c r="BA381" s="21"/>
      <c r="BB381" s="21"/>
      <c r="BD381" s="21"/>
      <c r="BE381" s="21"/>
      <c r="BF381" s="21"/>
      <c r="BK381" s="21"/>
      <c r="BL381" s="332"/>
      <c r="BM381" s="338"/>
      <c r="BO381" s="21"/>
    </row>
    <row r="382" spans="1:67" s="22" customFormat="1" ht="38.25" customHeight="1">
      <c r="A382" s="21"/>
      <c r="B382" s="21"/>
      <c r="C382" s="21"/>
      <c r="F382" s="21"/>
      <c r="J382" s="330"/>
      <c r="K382" s="331"/>
      <c r="L382" s="332"/>
      <c r="M382" s="331"/>
      <c r="N382" s="331"/>
      <c r="O382" s="331"/>
      <c r="Q382" s="21"/>
      <c r="R382" s="21"/>
      <c r="T382" s="21"/>
      <c r="AC382" s="21"/>
      <c r="AE382" s="21"/>
      <c r="AF382" s="21"/>
      <c r="AG382" s="21"/>
      <c r="AH382" s="21"/>
      <c r="AJ382" s="338"/>
      <c r="AK382" s="339"/>
      <c r="AN382" s="21"/>
      <c r="AO382" s="332"/>
      <c r="AP382" s="21"/>
      <c r="AR382" s="21"/>
      <c r="AS382" s="21"/>
      <c r="AT382" s="21"/>
      <c r="AU382" s="21"/>
      <c r="AV382" s="21"/>
      <c r="AW382" s="21"/>
      <c r="AX382" s="21"/>
      <c r="AY382" s="21"/>
      <c r="AZ382" s="21"/>
      <c r="BA382" s="21"/>
      <c r="BB382" s="21"/>
      <c r="BD382" s="21"/>
      <c r="BE382" s="21"/>
      <c r="BF382" s="21"/>
      <c r="BK382" s="21"/>
      <c r="BL382" s="332"/>
      <c r="BM382" s="338"/>
      <c r="BO382" s="21"/>
    </row>
    <row r="383" spans="1:67" s="22" customFormat="1" ht="38.25" customHeight="1">
      <c r="A383" s="21"/>
      <c r="B383" s="21"/>
      <c r="C383" s="21"/>
      <c r="F383" s="21"/>
      <c r="J383" s="330"/>
      <c r="K383" s="331"/>
      <c r="L383" s="332"/>
      <c r="M383" s="331"/>
      <c r="N383" s="331"/>
      <c r="O383" s="331"/>
      <c r="Q383" s="21"/>
      <c r="R383" s="21"/>
      <c r="T383" s="21"/>
      <c r="AC383" s="21"/>
      <c r="AE383" s="21"/>
      <c r="AF383" s="21"/>
      <c r="AG383" s="21"/>
      <c r="AH383" s="21"/>
      <c r="AJ383" s="338"/>
      <c r="AK383" s="339"/>
      <c r="AN383" s="21"/>
      <c r="AO383" s="332"/>
      <c r="AP383" s="21"/>
      <c r="AR383" s="21"/>
      <c r="AS383" s="21"/>
      <c r="AT383" s="21"/>
      <c r="AU383" s="21"/>
      <c r="AV383" s="21"/>
      <c r="AW383" s="21"/>
      <c r="AX383" s="21"/>
      <c r="AY383" s="21"/>
      <c r="AZ383" s="21"/>
      <c r="BA383" s="21"/>
      <c r="BB383" s="21"/>
      <c r="BD383" s="21"/>
      <c r="BE383" s="21"/>
      <c r="BF383" s="21"/>
      <c r="BK383" s="21"/>
      <c r="BL383" s="332"/>
      <c r="BM383" s="338"/>
      <c r="BO383" s="21"/>
    </row>
    <row r="384" spans="1:67" s="22" customFormat="1" ht="38.25" customHeight="1">
      <c r="A384" s="21"/>
      <c r="B384" s="21"/>
      <c r="C384" s="21"/>
      <c r="F384" s="21"/>
      <c r="J384" s="330"/>
      <c r="K384" s="331"/>
      <c r="L384" s="332"/>
      <c r="M384" s="331"/>
      <c r="N384" s="331"/>
      <c r="O384" s="331"/>
      <c r="Q384" s="21"/>
      <c r="R384" s="21"/>
      <c r="T384" s="21"/>
      <c r="AC384" s="21"/>
      <c r="AE384" s="21"/>
      <c r="AF384" s="21"/>
      <c r="AG384" s="21"/>
      <c r="AH384" s="21"/>
      <c r="AJ384" s="338"/>
      <c r="AK384" s="339"/>
      <c r="AN384" s="21"/>
      <c r="AO384" s="332"/>
      <c r="AP384" s="21"/>
      <c r="AR384" s="21"/>
      <c r="AS384" s="21"/>
      <c r="AT384" s="21"/>
      <c r="AU384" s="21"/>
      <c r="AV384" s="21"/>
      <c r="AW384" s="21"/>
      <c r="AX384" s="21"/>
      <c r="AY384" s="21"/>
      <c r="AZ384" s="21"/>
      <c r="BA384" s="21"/>
      <c r="BB384" s="21"/>
      <c r="BD384" s="21"/>
      <c r="BE384" s="21"/>
      <c r="BF384" s="21"/>
      <c r="BK384" s="21"/>
      <c r="BL384" s="332"/>
      <c r="BM384" s="338"/>
      <c r="BO384" s="21"/>
    </row>
    <row r="385" spans="1:67" s="22" customFormat="1" ht="38.25" customHeight="1">
      <c r="A385" s="21"/>
      <c r="B385" s="21"/>
      <c r="C385" s="21"/>
      <c r="F385" s="21"/>
      <c r="J385" s="330"/>
      <c r="K385" s="331"/>
      <c r="L385" s="332"/>
      <c r="M385" s="331"/>
      <c r="N385" s="331"/>
      <c r="O385" s="331"/>
      <c r="Q385" s="21"/>
      <c r="R385" s="21"/>
      <c r="T385" s="21"/>
      <c r="AC385" s="21"/>
      <c r="AE385" s="21"/>
      <c r="AF385" s="21"/>
      <c r="AG385" s="21"/>
      <c r="AH385" s="21"/>
      <c r="AJ385" s="338"/>
      <c r="AK385" s="339"/>
      <c r="AN385" s="21"/>
      <c r="AO385" s="332"/>
      <c r="AP385" s="21"/>
      <c r="AR385" s="21"/>
      <c r="AS385" s="21"/>
      <c r="AT385" s="21"/>
      <c r="AU385" s="21"/>
      <c r="AV385" s="21"/>
      <c r="AW385" s="21"/>
      <c r="AX385" s="21"/>
      <c r="AY385" s="21"/>
      <c r="AZ385" s="21"/>
      <c r="BA385" s="21"/>
      <c r="BB385" s="21"/>
      <c r="BD385" s="21"/>
      <c r="BE385" s="21"/>
      <c r="BF385" s="21"/>
      <c r="BK385" s="21"/>
      <c r="BL385" s="332"/>
      <c r="BM385" s="338"/>
      <c r="BO385" s="21"/>
    </row>
    <row r="386" spans="1:67" s="22" customFormat="1" ht="38.25" customHeight="1">
      <c r="A386" s="21"/>
      <c r="B386" s="21"/>
      <c r="C386" s="21"/>
      <c r="F386" s="21"/>
      <c r="J386" s="330"/>
      <c r="K386" s="331"/>
      <c r="L386" s="332"/>
      <c r="M386" s="331"/>
      <c r="N386" s="331"/>
      <c r="O386" s="331"/>
      <c r="Q386" s="21"/>
      <c r="R386" s="21"/>
      <c r="T386" s="21"/>
      <c r="AC386" s="21"/>
      <c r="AE386" s="21"/>
      <c r="AF386" s="21"/>
      <c r="AG386" s="21"/>
      <c r="AH386" s="21"/>
      <c r="AJ386" s="338"/>
      <c r="AK386" s="339"/>
      <c r="AN386" s="21"/>
      <c r="AO386" s="332"/>
      <c r="AP386" s="21"/>
      <c r="AR386" s="21"/>
      <c r="AS386" s="21"/>
      <c r="AT386" s="21"/>
      <c r="AU386" s="21"/>
      <c r="AV386" s="21"/>
      <c r="AW386" s="21"/>
      <c r="AX386" s="21"/>
      <c r="AY386" s="21"/>
      <c r="AZ386" s="21"/>
      <c r="BA386" s="21"/>
      <c r="BB386" s="21"/>
      <c r="BD386" s="21"/>
      <c r="BE386" s="21"/>
      <c r="BF386" s="21"/>
      <c r="BK386" s="21"/>
      <c r="BL386" s="332"/>
      <c r="BM386" s="338"/>
      <c r="BO386" s="21"/>
    </row>
    <row r="387" spans="1:67" s="22" customFormat="1" ht="38.25" customHeight="1">
      <c r="A387" s="21"/>
      <c r="B387" s="21"/>
      <c r="C387" s="21"/>
      <c r="F387" s="21"/>
      <c r="J387" s="330"/>
      <c r="K387" s="331"/>
      <c r="L387" s="332"/>
      <c r="M387" s="331"/>
      <c r="N387" s="331"/>
      <c r="O387" s="331"/>
      <c r="Q387" s="21"/>
      <c r="R387" s="21"/>
      <c r="T387" s="21"/>
      <c r="AC387" s="21"/>
      <c r="AE387" s="21"/>
      <c r="AF387" s="21"/>
      <c r="AG387" s="21"/>
      <c r="AH387" s="21"/>
      <c r="AJ387" s="338"/>
      <c r="AK387" s="339"/>
      <c r="AN387" s="21"/>
      <c r="AO387" s="332"/>
      <c r="AP387" s="21"/>
      <c r="AR387" s="21"/>
      <c r="AS387" s="21"/>
      <c r="AT387" s="21"/>
      <c r="AU387" s="21"/>
      <c r="AV387" s="21"/>
      <c r="AW387" s="21"/>
      <c r="AX387" s="21"/>
      <c r="AY387" s="21"/>
      <c r="AZ387" s="21"/>
      <c r="BA387" s="21"/>
      <c r="BB387" s="21"/>
      <c r="BD387" s="21"/>
      <c r="BE387" s="21"/>
      <c r="BF387" s="21"/>
      <c r="BK387" s="21"/>
      <c r="BL387" s="332"/>
      <c r="BM387" s="338"/>
      <c r="BO387" s="21"/>
    </row>
    <row r="388" spans="1:67" s="22" customFormat="1" ht="38.25" customHeight="1">
      <c r="A388" s="21"/>
      <c r="B388" s="21"/>
      <c r="C388" s="21"/>
      <c r="F388" s="21"/>
      <c r="J388" s="330"/>
      <c r="K388" s="331"/>
      <c r="L388" s="332"/>
      <c r="M388" s="331"/>
      <c r="N388" s="331"/>
      <c r="O388" s="331"/>
      <c r="Q388" s="21"/>
      <c r="R388" s="21"/>
      <c r="T388" s="21"/>
      <c r="AC388" s="21"/>
      <c r="AE388" s="21"/>
      <c r="AF388" s="21"/>
      <c r="AG388" s="21"/>
      <c r="AH388" s="21"/>
      <c r="AJ388" s="338"/>
      <c r="AK388" s="339"/>
      <c r="AN388" s="21"/>
      <c r="AO388" s="332"/>
      <c r="AP388" s="21"/>
      <c r="AR388" s="21"/>
      <c r="AS388" s="21"/>
      <c r="AT388" s="21"/>
      <c r="AU388" s="21"/>
      <c r="AV388" s="21"/>
      <c r="AW388" s="21"/>
      <c r="AX388" s="21"/>
      <c r="AY388" s="21"/>
      <c r="AZ388" s="21"/>
      <c r="BA388" s="21"/>
      <c r="BB388" s="21"/>
      <c r="BD388" s="21"/>
      <c r="BE388" s="21"/>
      <c r="BF388" s="21"/>
      <c r="BK388" s="21"/>
      <c r="BL388" s="332"/>
      <c r="BM388" s="338"/>
      <c r="BO388" s="21"/>
    </row>
    <row r="389" spans="1:67" s="22" customFormat="1" ht="38.25" customHeight="1">
      <c r="A389" s="21"/>
      <c r="B389" s="21"/>
      <c r="C389" s="21"/>
      <c r="F389" s="21"/>
      <c r="J389" s="330"/>
      <c r="K389" s="331"/>
      <c r="L389" s="332"/>
      <c r="M389" s="331"/>
      <c r="N389" s="331"/>
      <c r="O389" s="331"/>
      <c r="Q389" s="21"/>
      <c r="R389" s="21"/>
      <c r="T389" s="21"/>
      <c r="AC389" s="21"/>
      <c r="AE389" s="21"/>
      <c r="AF389" s="21"/>
      <c r="AG389" s="21"/>
      <c r="AH389" s="21"/>
      <c r="AJ389" s="338"/>
      <c r="AK389" s="339"/>
      <c r="AN389" s="21"/>
      <c r="AO389" s="332"/>
      <c r="AP389" s="21"/>
      <c r="AR389" s="21"/>
      <c r="AS389" s="21"/>
      <c r="AT389" s="21"/>
      <c r="AU389" s="21"/>
      <c r="AV389" s="21"/>
      <c r="AW389" s="21"/>
      <c r="AX389" s="21"/>
      <c r="AY389" s="21"/>
      <c r="AZ389" s="21"/>
      <c r="BA389" s="21"/>
      <c r="BB389" s="21"/>
      <c r="BD389" s="21"/>
      <c r="BE389" s="21"/>
      <c r="BF389" s="21"/>
      <c r="BK389" s="21"/>
      <c r="BL389" s="332"/>
      <c r="BM389" s="338"/>
      <c r="BO389" s="21"/>
    </row>
    <row r="390" spans="1:67" s="22" customFormat="1" ht="38.25" customHeight="1">
      <c r="A390" s="21"/>
      <c r="B390" s="21"/>
      <c r="C390" s="21"/>
      <c r="F390" s="21"/>
      <c r="J390" s="330"/>
      <c r="K390" s="331"/>
      <c r="L390" s="332"/>
      <c r="M390" s="331"/>
      <c r="N390" s="331"/>
      <c r="O390" s="331"/>
      <c r="Q390" s="21"/>
      <c r="R390" s="21"/>
      <c r="T390" s="21"/>
      <c r="AC390" s="21"/>
      <c r="AE390" s="21"/>
      <c r="AF390" s="21"/>
      <c r="AG390" s="21"/>
      <c r="AH390" s="21"/>
      <c r="AJ390" s="338"/>
      <c r="AK390" s="339"/>
      <c r="AN390" s="21"/>
      <c r="AO390" s="332"/>
      <c r="AP390" s="21"/>
      <c r="AR390" s="21"/>
      <c r="AS390" s="21"/>
      <c r="AT390" s="21"/>
      <c r="AU390" s="21"/>
      <c r="AV390" s="21"/>
      <c r="AW390" s="21"/>
      <c r="AX390" s="21"/>
      <c r="AY390" s="21"/>
      <c r="AZ390" s="21"/>
      <c r="BA390" s="21"/>
      <c r="BB390" s="21"/>
      <c r="BD390" s="21"/>
      <c r="BE390" s="21"/>
      <c r="BF390" s="21"/>
      <c r="BK390" s="21"/>
      <c r="BL390" s="332"/>
      <c r="BM390" s="338"/>
      <c r="BO390" s="21"/>
    </row>
    <row r="391" spans="1:67" s="22" customFormat="1" ht="38.25" customHeight="1">
      <c r="A391" s="21"/>
      <c r="B391" s="21"/>
      <c r="C391" s="21"/>
      <c r="F391" s="21"/>
      <c r="J391" s="330"/>
      <c r="K391" s="331"/>
      <c r="L391" s="332"/>
      <c r="M391" s="331"/>
      <c r="N391" s="331"/>
      <c r="O391" s="331"/>
      <c r="Q391" s="21"/>
      <c r="R391" s="21"/>
      <c r="T391" s="21"/>
      <c r="AC391" s="21"/>
      <c r="AE391" s="21"/>
      <c r="AF391" s="21"/>
      <c r="AG391" s="21"/>
      <c r="AH391" s="21"/>
      <c r="AJ391" s="338"/>
      <c r="AK391" s="339"/>
      <c r="AN391" s="21"/>
      <c r="AO391" s="332"/>
      <c r="AP391" s="21"/>
      <c r="AR391" s="21"/>
      <c r="AS391" s="21"/>
      <c r="AT391" s="21"/>
      <c r="AU391" s="21"/>
      <c r="AV391" s="21"/>
      <c r="AW391" s="21"/>
      <c r="AX391" s="21"/>
      <c r="AY391" s="21"/>
      <c r="AZ391" s="21"/>
      <c r="BA391" s="21"/>
      <c r="BB391" s="21"/>
      <c r="BD391" s="21"/>
      <c r="BE391" s="21"/>
      <c r="BF391" s="21"/>
      <c r="BK391" s="21"/>
      <c r="BL391" s="332"/>
      <c r="BM391" s="338"/>
      <c r="BO391" s="21"/>
    </row>
    <row r="392" spans="1:67" s="22" customFormat="1" ht="38.25" customHeight="1">
      <c r="A392" s="21"/>
      <c r="B392" s="21"/>
      <c r="C392" s="21"/>
      <c r="F392" s="21"/>
      <c r="J392" s="330"/>
      <c r="K392" s="331"/>
      <c r="L392" s="332"/>
      <c r="M392" s="331"/>
      <c r="N392" s="331"/>
      <c r="O392" s="331"/>
      <c r="Q392" s="21"/>
      <c r="R392" s="21"/>
      <c r="T392" s="21"/>
      <c r="AC392" s="21"/>
      <c r="AE392" s="21"/>
      <c r="AF392" s="21"/>
      <c r="AG392" s="21"/>
      <c r="AH392" s="21"/>
      <c r="AJ392" s="338"/>
      <c r="AK392" s="339"/>
      <c r="AN392" s="21"/>
      <c r="AO392" s="332"/>
      <c r="AP392" s="21"/>
      <c r="AR392" s="21"/>
      <c r="AS392" s="21"/>
      <c r="AT392" s="21"/>
      <c r="AU392" s="21"/>
      <c r="AV392" s="21"/>
      <c r="AW392" s="21"/>
      <c r="AX392" s="21"/>
      <c r="AY392" s="21"/>
      <c r="AZ392" s="21"/>
      <c r="BA392" s="21"/>
      <c r="BB392" s="21"/>
      <c r="BD392" s="21"/>
      <c r="BE392" s="21"/>
      <c r="BF392" s="21"/>
      <c r="BK392" s="21"/>
      <c r="BL392" s="332"/>
      <c r="BM392" s="338"/>
      <c r="BO392" s="21"/>
    </row>
    <row r="393" spans="1:67" s="22" customFormat="1" ht="38.25" customHeight="1">
      <c r="A393" s="21"/>
      <c r="B393" s="21"/>
      <c r="C393" s="21"/>
      <c r="F393" s="21"/>
      <c r="J393" s="330"/>
      <c r="K393" s="331"/>
      <c r="L393" s="332"/>
      <c r="M393" s="331"/>
      <c r="N393" s="331"/>
      <c r="O393" s="331"/>
      <c r="Q393" s="21"/>
      <c r="R393" s="21"/>
      <c r="T393" s="21"/>
      <c r="AC393" s="21"/>
      <c r="AE393" s="21"/>
      <c r="AF393" s="21"/>
      <c r="AG393" s="21"/>
      <c r="AH393" s="21"/>
      <c r="AJ393" s="338"/>
      <c r="AK393" s="339"/>
      <c r="AN393" s="21"/>
      <c r="AO393" s="332"/>
      <c r="AP393" s="21"/>
      <c r="AR393" s="21"/>
      <c r="AS393" s="21"/>
      <c r="AT393" s="21"/>
      <c r="AU393" s="21"/>
      <c r="AV393" s="21"/>
      <c r="AW393" s="21"/>
      <c r="AX393" s="21"/>
      <c r="AY393" s="21"/>
      <c r="AZ393" s="21"/>
      <c r="BA393" s="21"/>
      <c r="BB393" s="21"/>
      <c r="BD393" s="21"/>
      <c r="BE393" s="21"/>
      <c r="BF393" s="21"/>
      <c r="BK393" s="21"/>
      <c r="BL393" s="332"/>
      <c r="BM393" s="338"/>
      <c r="BO393" s="21"/>
    </row>
    <row r="394" spans="1:67" s="22" customFormat="1" ht="38.25" customHeight="1">
      <c r="A394" s="21"/>
      <c r="B394" s="21"/>
      <c r="C394" s="21"/>
      <c r="F394" s="21"/>
      <c r="J394" s="330"/>
      <c r="K394" s="331"/>
      <c r="L394" s="332"/>
      <c r="M394" s="331"/>
      <c r="N394" s="331"/>
      <c r="O394" s="331"/>
      <c r="Q394" s="21"/>
      <c r="R394" s="21"/>
      <c r="T394" s="21"/>
      <c r="AC394" s="21"/>
      <c r="AE394" s="21"/>
      <c r="AF394" s="21"/>
      <c r="AG394" s="21"/>
      <c r="AH394" s="21"/>
      <c r="AJ394" s="338"/>
      <c r="AK394" s="339"/>
      <c r="AN394" s="21"/>
      <c r="AO394" s="332"/>
      <c r="AP394" s="21"/>
      <c r="AR394" s="21"/>
      <c r="AS394" s="21"/>
      <c r="AT394" s="21"/>
      <c r="AU394" s="21"/>
      <c r="AV394" s="21"/>
      <c r="AW394" s="21"/>
      <c r="AX394" s="21"/>
      <c r="AY394" s="21"/>
      <c r="AZ394" s="21"/>
      <c r="BA394" s="21"/>
      <c r="BB394" s="21"/>
      <c r="BD394" s="21"/>
      <c r="BE394" s="21"/>
      <c r="BF394" s="21"/>
      <c r="BK394" s="21"/>
      <c r="BL394" s="332"/>
      <c r="BM394" s="338"/>
      <c r="BO394" s="21"/>
    </row>
    <row r="395" spans="1:67" s="22" customFormat="1" ht="38.25" customHeight="1">
      <c r="A395" s="21"/>
      <c r="B395" s="21"/>
      <c r="C395" s="21"/>
      <c r="F395" s="21"/>
      <c r="J395" s="330"/>
      <c r="K395" s="331"/>
      <c r="L395" s="332"/>
      <c r="M395" s="331"/>
      <c r="N395" s="331"/>
      <c r="O395" s="331"/>
      <c r="Q395" s="21"/>
      <c r="R395" s="21"/>
      <c r="T395" s="21"/>
      <c r="AC395" s="21"/>
      <c r="AE395" s="21"/>
      <c r="AF395" s="21"/>
      <c r="AG395" s="21"/>
      <c r="AH395" s="21"/>
      <c r="AJ395" s="338"/>
      <c r="AK395" s="339"/>
      <c r="AN395" s="21"/>
      <c r="AO395" s="332"/>
      <c r="AP395" s="21"/>
      <c r="AR395" s="21"/>
      <c r="AS395" s="21"/>
      <c r="AT395" s="21"/>
      <c r="AU395" s="21"/>
      <c r="AV395" s="21"/>
      <c r="AW395" s="21"/>
      <c r="AX395" s="21"/>
      <c r="AY395" s="21"/>
      <c r="AZ395" s="21"/>
      <c r="BA395" s="21"/>
      <c r="BB395" s="21"/>
      <c r="BD395" s="21"/>
      <c r="BE395" s="21"/>
      <c r="BF395" s="21"/>
      <c r="BK395" s="21"/>
      <c r="BL395" s="332"/>
      <c r="BM395" s="338"/>
      <c r="BO395" s="21"/>
    </row>
    <row r="396" spans="1:67" s="22" customFormat="1" ht="38.25" customHeight="1">
      <c r="A396" s="21"/>
      <c r="B396" s="21"/>
      <c r="C396" s="21"/>
      <c r="F396" s="21"/>
      <c r="J396" s="330"/>
      <c r="K396" s="331"/>
      <c r="L396" s="332"/>
      <c r="M396" s="331"/>
      <c r="N396" s="331"/>
      <c r="O396" s="331"/>
      <c r="Q396" s="21"/>
      <c r="R396" s="21"/>
      <c r="T396" s="21"/>
      <c r="AC396" s="21"/>
      <c r="AE396" s="21"/>
      <c r="AF396" s="21"/>
      <c r="AG396" s="21"/>
      <c r="AH396" s="21"/>
      <c r="AJ396" s="338"/>
      <c r="AK396" s="339"/>
      <c r="AN396" s="21"/>
      <c r="AO396" s="332"/>
      <c r="AP396" s="21"/>
      <c r="AR396" s="21"/>
      <c r="AS396" s="21"/>
      <c r="AT396" s="21"/>
      <c r="AU396" s="21"/>
      <c r="AV396" s="21"/>
      <c r="AW396" s="21"/>
      <c r="AX396" s="21"/>
      <c r="AY396" s="21"/>
      <c r="AZ396" s="21"/>
      <c r="BA396" s="21"/>
      <c r="BB396" s="21"/>
      <c r="BD396" s="21"/>
      <c r="BE396" s="21"/>
      <c r="BF396" s="21"/>
      <c r="BK396" s="21"/>
      <c r="BL396" s="332"/>
      <c r="BM396" s="338"/>
      <c r="BO396" s="21"/>
    </row>
    <row r="397" spans="1:67" s="22" customFormat="1" ht="38.25" customHeight="1">
      <c r="A397" s="21"/>
      <c r="B397" s="21"/>
      <c r="C397" s="21"/>
      <c r="F397" s="21"/>
      <c r="J397" s="330"/>
      <c r="K397" s="331"/>
      <c r="L397" s="332"/>
      <c r="M397" s="331"/>
      <c r="N397" s="331"/>
      <c r="O397" s="331"/>
      <c r="Q397" s="21"/>
      <c r="R397" s="21"/>
      <c r="T397" s="21"/>
      <c r="AC397" s="21"/>
      <c r="AE397" s="21"/>
      <c r="AF397" s="21"/>
      <c r="AG397" s="21"/>
      <c r="AH397" s="21"/>
      <c r="AJ397" s="338"/>
      <c r="AK397" s="339"/>
      <c r="AN397" s="21"/>
      <c r="AO397" s="332"/>
      <c r="AP397" s="21"/>
      <c r="AR397" s="21"/>
      <c r="AS397" s="21"/>
      <c r="AT397" s="21"/>
      <c r="AU397" s="21"/>
      <c r="AV397" s="21"/>
      <c r="AW397" s="21"/>
      <c r="AX397" s="21"/>
      <c r="AY397" s="21"/>
      <c r="AZ397" s="21"/>
      <c r="BA397" s="21"/>
      <c r="BB397" s="21"/>
      <c r="BD397" s="21"/>
      <c r="BE397" s="21"/>
      <c r="BF397" s="21"/>
      <c r="BK397" s="21"/>
      <c r="BL397" s="332"/>
      <c r="BM397" s="338"/>
      <c r="BO397" s="21"/>
    </row>
    <row r="398" spans="1:67" s="22" customFormat="1" ht="38.25" customHeight="1">
      <c r="A398" s="21"/>
      <c r="B398" s="21"/>
      <c r="C398" s="21"/>
      <c r="F398" s="21"/>
      <c r="J398" s="330"/>
      <c r="K398" s="331"/>
      <c r="L398" s="332"/>
      <c r="M398" s="331"/>
      <c r="N398" s="331"/>
      <c r="O398" s="331"/>
      <c r="Q398" s="21"/>
      <c r="R398" s="21"/>
      <c r="T398" s="21"/>
      <c r="AC398" s="21"/>
      <c r="AE398" s="21"/>
      <c r="AF398" s="21"/>
      <c r="AG398" s="21"/>
      <c r="AH398" s="21"/>
      <c r="AJ398" s="338"/>
      <c r="AK398" s="339"/>
      <c r="AN398" s="21"/>
      <c r="AO398" s="332"/>
      <c r="AP398" s="21"/>
      <c r="AR398" s="21"/>
      <c r="AS398" s="21"/>
      <c r="AT398" s="21"/>
      <c r="AU398" s="21"/>
      <c r="AV398" s="21"/>
      <c r="AW398" s="21"/>
      <c r="AX398" s="21"/>
      <c r="AY398" s="21"/>
      <c r="AZ398" s="21"/>
      <c r="BA398" s="21"/>
      <c r="BB398" s="21"/>
      <c r="BD398" s="21"/>
      <c r="BE398" s="21"/>
      <c r="BF398" s="21"/>
      <c r="BK398" s="21"/>
      <c r="BL398" s="332"/>
      <c r="BM398" s="338"/>
      <c r="BO398" s="21"/>
    </row>
    <row r="399" spans="1:67" s="22" customFormat="1" ht="38.25" customHeight="1">
      <c r="A399" s="21"/>
      <c r="B399" s="21"/>
      <c r="C399" s="21"/>
      <c r="F399" s="21"/>
      <c r="J399" s="330"/>
      <c r="K399" s="331"/>
      <c r="L399" s="332"/>
      <c r="M399" s="331"/>
      <c r="N399" s="331"/>
      <c r="O399" s="331"/>
      <c r="Q399" s="21"/>
      <c r="R399" s="21"/>
      <c r="T399" s="21"/>
      <c r="AC399" s="21"/>
      <c r="AE399" s="21"/>
      <c r="AF399" s="21"/>
      <c r="AG399" s="21"/>
      <c r="AH399" s="21"/>
      <c r="AJ399" s="338"/>
      <c r="AK399" s="339"/>
      <c r="AN399" s="21"/>
      <c r="AO399" s="332"/>
      <c r="AP399" s="21"/>
      <c r="AR399" s="21"/>
      <c r="AS399" s="21"/>
      <c r="AT399" s="21"/>
      <c r="AU399" s="21"/>
      <c r="AV399" s="21"/>
      <c r="AW399" s="21"/>
      <c r="AX399" s="21"/>
      <c r="AY399" s="21"/>
      <c r="AZ399" s="21"/>
      <c r="BA399" s="21"/>
      <c r="BB399" s="21"/>
      <c r="BD399" s="21"/>
      <c r="BE399" s="21"/>
      <c r="BF399" s="21"/>
      <c r="BK399" s="21"/>
      <c r="BL399" s="332"/>
      <c r="BM399" s="338"/>
      <c r="BO399" s="21"/>
    </row>
    <row r="400" spans="1:67" s="22" customFormat="1" ht="38.25" customHeight="1">
      <c r="A400" s="21"/>
      <c r="B400" s="21"/>
      <c r="C400" s="21"/>
      <c r="F400" s="21"/>
      <c r="J400" s="330"/>
      <c r="K400" s="331"/>
      <c r="L400" s="332"/>
      <c r="M400" s="331"/>
      <c r="N400" s="331"/>
      <c r="O400" s="331"/>
      <c r="Q400" s="21"/>
      <c r="R400" s="21"/>
      <c r="T400" s="21"/>
      <c r="AC400" s="21"/>
      <c r="AE400" s="21"/>
      <c r="AF400" s="21"/>
      <c r="AG400" s="21"/>
      <c r="AH400" s="21"/>
      <c r="AJ400" s="338"/>
      <c r="AK400" s="339"/>
      <c r="AN400" s="21"/>
      <c r="AO400" s="332"/>
      <c r="AP400" s="21"/>
      <c r="AR400" s="21"/>
      <c r="AS400" s="21"/>
      <c r="AT400" s="21"/>
      <c r="AU400" s="21"/>
      <c r="AV400" s="21"/>
      <c r="AW400" s="21"/>
      <c r="AX400" s="21"/>
      <c r="AY400" s="21"/>
      <c r="AZ400" s="21"/>
      <c r="BA400" s="21"/>
      <c r="BB400" s="21"/>
      <c r="BD400" s="21"/>
      <c r="BE400" s="21"/>
      <c r="BF400" s="21"/>
      <c r="BK400" s="21"/>
      <c r="BL400" s="332"/>
      <c r="BM400" s="338"/>
      <c r="BO400" s="21"/>
    </row>
    <row r="401" spans="1:67" s="22" customFormat="1" ht="38.25" customHeight="1">
      <c r="A401" s="21"/>
      <c r="B401" s="21"/>
      <c r="C401" s="21"/>
      <c r="F401" s="21"/>
      <c r="J401" s="330"/>
      <c r="K401" s="331"/>
      <c r="L401" s="332"/>
      <c r="M401" s="331"/>
      <c r="N401" s="331"/>
      <c r="O401" s="331"/>
      <c r="Q401" s="21"/>
      <c r="R401" s="21"/>
      <c r="T401" s="21"/>
      <c r="AC401" s="21"/>
      <c r="AE401" s="21"/>
      <c r="AF401" s="21"/>
      <c r="AG401" s="21"/>
      <c r="AH401" s="21"/>
      <c r="AJ401" s="338"/>
      <c r="AK401" s="339"/>
      <c r="AN401" s="21"/>
      <c r="AO401" s="332"/>
      <c r="AP401" s="21"/>
      <c r="AR401" s="21"/>
      <c r="AS401" s="21"/>
      <c r="AT401" s="21"/>
      <c r="AU401" s="21"/>
      <c r="AV401" s="21"/>
      <c r="AW401" s="21"/>
      <c r="AX401" s="21"/>
      <c r="AY401" s="21"/>
      <c r="AZ401" s="21"/>
      <c r="BA401" s="21"/>
      <c r="BB401" s="21"/>
      <c r="BD401" s="21"/>
      <c r="BE401" s="21"/>
      <c r="BF401" s="21"/>
      <c r="BK401" s="21"/>
      <c r="BL401" s="332"/>
      <c r="BM401" s="338"/>
      <c r="BO401" s="21"/>
    </row>
    <row r="402" spans="1:67" s="22" customFormat="1" ht="38.25" customHeight="1">
      <c r="A402" s="21"/>
      <c r="B402" s="21"/>
      <c r="C402" s="21"/>
      <c r="F402" s="21"/>
      <c r="J402" s="330"/>
      <c r="K402" s="331"/>
      <c r="L402" s="332"/>
      <c r="M402" s="331"/>
      <c r="N402" s="331"/>
      <c r="O402" s="331"/>
      <c r="Q402" s="21"/>
      <c r="R402" s="21"/>
      <c r="T402" s="21"/>
      <c r="AC402" s="21"/>
      <c r="AE402" s="21"/>
      <c r="AF402" s="21"/>
      <c r="AG402" s="21"/>
      <c r="AH402" s="21"/>
      <c r="AJ402" s="338"/>
      <c r="AK402" s="339"/>
      <c r="AN402" s="21"/>
      <c r="AO402" s="332"/>
      <c r="AP402" s="21"/>
      <c r="AR402" s="21"/>
      <c r="AS402" s="21"/>
      <c r="AT402" s="21"/>
      <c r="AU402" s="21"/>
      <c r="AV402" s="21"/>
      <c r="AW402" s="21"/>
      <c r="AX402" s="21"/>
      <c r="AY402" s="21"/>
      <c r="AZ402" s="21"/>
      <c r="BA402" s="21"/>
      <c r="BB402" s="21"/>
      <c r="BD402" s="21"/>
      <c r="BE402" s="21"/>
      <c r="BF402" s="21"/>
      <c r="BK402" s="21"/>
      <c r="BL402" s="332"/>
      <c r="BM402" s="338"/>
      <c r="BO402" s="21"/>
    </row>
    <row r="403" spans="1:67" s="22" customFormat="1" ht="38.25" customHeight="1">
      <c r="A403" s="21"/>
      <c r="B403" s="21"/>
      <c r="C403" s="21"/>
      <c r="F403" s="21"/>
      <c r="J403" s="330"/>
      <c r="K403" s="331"/>
      <c r="L403" s="332"/>
      <c r="M403" s="331"/>
      <c r="N403" s="331"/>
      <c r="O403" s="331"/>
      <c r="Q403" s="21"/>
      <c r="R403" s="21"/>
      <c r="T403" s="21"/>
      <c r="AC403" s="21"/>
      <c r="AE403" s="21"/>
      <c r="AF403" s="21"/>
      <c r="AG403" s="21"/>
      <c r="AH403" s="21"/>
      <c r="AJ403" s="338"/>
      <c r="AK403" s="339"/>
      <c r="AN403" s="21"/>
      <c r="AO403" s="332"/>
      <c r="AP403" s="21"/>
      <c r="AR403" s="21"/>
      <c r="AS403" s="21"/>
      <c r="AT403" s="21"/>
      <c r="AU403" s="21"/>
      <c r="AV403" s="21"/>
      <c r="AW403" s="21"/>
      <c r="AX403" s="21"/>
      <c r="AY403" s="21"/>
      <c r="AZ403" s="21"/>
      <c r="BA403" s="21"/>
      <c r="BB403" s="21"/>
      <c r="BD403" s="21"/>
      <c r="BE403" s="21"/>
      <c r="BF403" s="21"/>
      <c r="BK403" s="21"/>
      <c r="BL403" s="332"/>
      <c r="BM403" s="338"/>
      <c r="BO403" s="21"/>
    </row>
    <row r="404" spans="1:67" s="22" customFormat="1" ht="38.25" customHeight="1">
      <c r="A404" s="21"/>
      <c r="B404" s="21"/>
      <c r="C404" s="21"/>
      <c r="F404" s="21"/>
      <c r="J404" s="330"/>
      <c r="K404" s="331"/>
      <c r="L404" s="332"/>
      <c r="M404" s="331"/>
      <c r="N404" s="331"/>
      <c r="O404" s="331"/>
      <c r="Q404" s="21"/>
      <c r="R404" s="21"/>
      <c r="T404" s="21"/>
      <c r="AC404" s="21"/>
      <c r="AE404" s="21"/>
      <c r="AF404" s="21"/>
      <c r="AG404" s="21"/>
      <c r="AH404" s="21"/>
      <c r="AJ404" s="338"/>
      <c r="AK404" s="339"/>
      <c r="AN404" s="21"/>
      <c r="AO404" s="332"/>
      <c r="AP404" s="21"/>
      <c r="AR404" s="21"/>
      <c r="AS404" s="21"/>
      <c r="AT404" s="21"/>
      <c r="AU404" s="21"/>
      <c r="AV404" s="21"/>
      <c r="AW404" s="21"/>
      <c r="AX404" s="21"/>
      <c r="AY404" s="21"/>
      <c r="AZ404" s="21"/>
      <c r="BA404" s="21"/>
      <c r="BB404" s="21"/>
      <c r="BD404" s="21"/>
      <c r="BE404" s="21"/>
      <c r="BF404" s="21"/>
      <c r="BK404" s="21"/>
      <c r="BL404" s="332"/>
      <c r="BM404" s="338"/>
      <c r="BO404" s="21"/>
    </row>
    <row r="405" spans="1:67" s="22" customFormat="1" ht="38.25" customHeight="1">
      <c r="A405" s="21"/>
      <c r="B405" s="21"/>
      <c r="C405" s="21"/>
      <c r="F405" s="21"/>
      <c r="J405" s="330"/>
      <c r="K405" s="331"/>
      <c r="L405" s="332"/>
      <c r="M405" s="331"/>
      <c r="N405" s="331"/>
      <c r="O405" s="331"/>
      <c r="Q405" s="21"/>
      <c r="R405" s="21"/>
      <c r="T405" s="21"/>
      <c r="AC405" s="21"/>
      <c r="AE405" s="21"/>
      <c r="AF405" s="21"/>
      <c r="AG405" s="21"/>
      <c r="AH405" s="21"/>
      <c r="AJ405" s="338"/>
      <c r="AK405" s="339"/>
      <c r="AN405" s="21"/>
      <c r="AO405" s="332"/>
      <c r="AP405" s="21"/>
      <c r="AR405" s="21"/>
      <c r="AS405" s="21"/>
      <c r="AT405" s="21"/>
      <c r="AU405" s="21"/>
      <c r="AV405" s="21"/>
      <c r="AW405" s="21"/>
      <c r="AX405" s="21"/>
      <c r="AY405" s="21"/>
      <c r="AZ405" s="21"/>
      <c r="BA405" s="21"/>
      <c r="BB405" s="21"/>
      <c r="BD405" s="21"/>
      <c r="BE405" s="21"/>
      <c r="BF405" s="21"/>
      <c r="BK405" s="21"/>
      <c r="BL405" s="332"/>
      <c r="BM405" s="338"/>
      <c r="BO405" s="21"/>
    </row>
    <row r="406" spans="1:67" s="22" customFormat="1" ht="38.25" customHeight="1">
      <c r="A406" s="21"/>
      <c r="B406" s="21"/>
      <c r="C406" s="21"/>
      <c r="F406" s="21"/>
      <c r="J406" s="330"/>
      <c r="K406" s="331"/>
      <c r="L406" s="332"/>
      <c r="M406" s="331"/>
      <c r="N406" s="331"/>
      <c r="O406" s="331"/>
      <c r="Q406" s="21"/>
      <c r="R406" s="21"/>
      <c r="T406" s="21"/>
      <c r="AC406" s="21"/>
      <c r="AE406" s="21"/>
      <c r="AF406" s="21"/>
      <c r="AG406" s="21"/>
      <c r="AH406" s="21"/>
      <c r="AJ406" s="338"/>
      <c r="AK406" s="339"/>
      <c r="AN406" s="21"/>
      <c r="AO406" s="332"/>
      <c r="AP406" s="21"/>
      <c r="AR406" s="21"/>
      <c r="AS406" s="21"/>
      <c r="AT406" s="21"/>
      <c r="AU406" s="21"/>
      <c r="AV406" s="21"/>
      <c r="AW406" s="21"/>
      <c r="AX406" s="21"/>
      <c r="AY406" s="21"/>
      <c r="AZ406" s="21"/>
      <c r="BA406" s="21"/>
      <c r="BB406" s="21"/>
      <c r="BD406" s="21"/>
      <c r="BE406" s="21"/>
      <c r="BF406" s="21"/>
      <c r="BK406" s="21"/>
      <c r="BL406" s="332"/>
      <c r="BM406" s="338"/>
      <c r="BO406" s="21"/>
    </row>
    <row r="407" spans="1:67" s="22" customFormat="1" ht="38.25" customHeight="1">
      <c r="A407" s="21"/>
      <c r="B407" s="21"/>
      <c r="C407" s="21"/>
      <c r="F407" s="21"/>
      <c r="J407" s="330"/>
      <c r="K407" s="331"/>
      <c r="L407" s="332"/>
      <c r="M407" s="331"/>
      <c r="N407" s="331"/>
      <c r="O407" s="331"/>
      <c r="Q407" s="21"/>
      <c r="R407" s="21"/>
      <c r="T407" s="21"/>
      <c r="AC407" s="21"/>
      <c r="AE407" s="21"/>
      <c r="AF407" s="21"/>
      <c r="AG407" s="21"/>
      <c r="AH407" s="21"/>
      <c r="AJ407" s="338"/>
      <c r="AK407" s="339"/>
      <c r="AN407" s="21"/>
      <c r="AO407" s="332"/>
      <c r="AP407" s="21"/>
      <c r="AR407" s="21"/>
      <c r="AS407" s="21"/>
      <c r="AT407" s="21"/>
      <c r="AU407" s="21"/>
      <c r="AV407" s="21"/>
      <c r="AW407" s="21"/>
      <c r="AX407" s="21"/>
      <c r="AY407" s="21"/>
      <c r="AZ407" s="21"/>
      <c r="BA407" s="21"/>
      <c r="BB407" s="21"/>
      <c r="BD407" s="21"/>
      <c r="BE407" s="21"/>
      <c r="BF407" s="21"/>
      <c r="BK407" s="21"/>
      <c r="BL407" s="332"/>
      <c r="BM407" s="338"/>
      <c r="BO407" s="21"/>
    </row>
    <row r="408" spans="1:67" s="22" customFormat="1" ht="38.25" customHeight="1">
      <c r="A408" s="21"/>
      <c r="B408" s="21"/>
      <c r="C408" s="21"/>
      <c r="F408" s="21"/>
      <c r="J408" s="330"/>
      <c r="K408" s="331"/>
      <c r="L408" s="332"/>
      <c r="M408" s="331"/>
      <c r="N408" s="331"/>
      <c r="O408" s="331"/>
      <c r="Q408" s="21"/>
      <c r="R408" s="21"/>
      <c r="T408" s="21"/>
      <c r="AC408" s="21"/>
      <c r="AE408" s="21"/>
      <c r="AF408" s="21"/>
      <c r="AG408" s="21"/>
      <c r="AH408" s="21"/>
      <c r="AJ408" s="338"/>
      <c r="AK408" s="339"/>
      <c r="AN408" s="21"/>
      <c r="AO408" s="332"/>
      <c r="AP408" s="21"/>
      <c r="AR408" s="21"/>
      <c r="AS408" s="21"/>
      <c r="AT408" s="21"/>
      <c r="AU408" s="21"/>
      <c r="AV408" s="21"/>
      <c r="AW408" s="21"/>
      <c r="AX408" s="21"/>
      <c r="AY408" s="21"/>
      <c r="AZ408" s="21"/>
      <c r="BA408" s="21"/>
      <c r="BB408" s="21"/>
      <c r="BD408" s="21"/>
      <c r="BE408" s="21"/>
      <c r="BF408" s="21"/>
      <c r="BK408" s="21"/>
      <c r="BL408" s="332"/>
      <c r="BM408" s="338"/>
      <c r="BO408" s="21"/>
    </row>
    <row r="409" spans="1:67" s="22" customFormat="1" ht="38.25" customHeight="1">
      <c r="A409" s="21"/>
      <c r="B409" s="21"/>
      <c r="C409" s="21"/>
      <c r="F409" s="21"/>
      <c r="J409" s="330"/>
      <c r="K409" s="331"/>
      <c r="L409" s="332"/>
      <c r="M409" s="331"/>
      <c r="N409" s="331"/>
      <c r="O409" s="331"/>
      <c r="Q409" s="21"/>
      <c r="R409" s="21"/>
      <c r="T409" s="21"/>
      <c r="AC409" s="21"/>
      <c r="AE409" s="21"/>
      <c r="AF409" s="21"/>
      <c r="AG409" s="21"/>
      <c r="AH409" s="21"/>
      <c r="AJ409" s="338"/>
      <c r="AK409" s="339"/>
      <c r="AN409" s="21"/>
      <c r="AO409" s="332"/>
      <c r="AP409" s="21"/>
      <c r="AR409" s="21"/>
      <c r="AS409" s="21"/>
      <c r="AT409" s="21"/>
      <c r="AU409" s="21"/>
      <c r="AV409" s="21"/>
      <c r="AW409" s="21"/>
      <c r="AX409" s="21"/>
      <c r="AY409" s="21"/>
      <c r="AZ409" s="21"/>
      <c r="BA409" s="21"/>
      <c r="BB409" s="21"/>
      <c r="BD409" s="21"/>
      <c r="BE409" s="21"/>
      <c r="BF409" s="21"/>
      <c r="BK409" s="21"/>
      <c r="BL409" s="332"/>
      <c r="BM409" s="338"/>
      <c r="BO409" s="21"/>
    </row>
    <row r="410" spans="1:67" s="22" customFormat="1" ht="38.25" customHeight="1">
      <c r="A410" s="21"/>
      <c r="B410" s="21"/>
      <c r="C410" s="21"/>
      <c r="F410" s="21"/>
      <c r="J410" s="330"/>
      <c r="K410" s="331"/>
      <c r="L410" s="332"/>
      <c r="M410" s="331"/>
      <c r="N410" s="331"/>
      <c r="O410" s="331"/>
      <c r="Q410" s="21"/>
      <c r="R410" s="21"/>
      <c r="T410" s="21"/>
      <c r="AC410" s="21"/>
      <c r="AE410" s="21"/>
      <c r="AF410" s="21"/>
      <c r="AG410" s="21"/>
      <c r="AH410" s="21"/>
      <c r="AJ410" s="338"/>
      <c r="AK410" s="339"/>
      <c r="AN410" s="21"/>
      <c r="AO410" s="332"/>
      <c r="AP410" s="21"/>
      <c r="AR410" s="21"/>
      <c r="AS410" s="21"/>
      <c r="AT410" s="21"/>
      <c r="AU410" s="21"/>
      <c r="AV410" s="21"/>
      <c r="AW410" s="21"/>
      <c r="AX410" s="21"/>
      <c r="AY410" s="21"/>
      <c r="AZ410" s="21"/>
      <c r="BA410" s="21"/>
      <c r="BB410" s="21"/>
      <c r="BD410" s="21"/>
      <c r="BE410" s="21"/>
      <c r="BF410" s="21"/>
      <c r="BK410" s="21"/>
      <c r="BL410" s="332"/>
      <c r="BM410" s="338"/>
      <c r="BO410" s="21"/>
    </row>
    <row r="411" spans="1:67" s="22" customFormat="1" ht="38.25" customHeight="1">
      <c r="A411" s="21"/>
      <c r="B411" s="21"/>
      <c r="C411" s="21"/>
      <c r="F411" s="21"/>
      <c r="J411" s="330"/>
      <c r="K411" s="331"/>
      <c r="L411" s="332"/>
      <c r="M411" s="331"/>
      <c r="N411" s="331"/>
      <c r="O411" s="331"/>
      <c r="Q411" s="21"/>
      <c r="R411" s="21"/>
      <c r="T411" s="21"/>
      <c r="AC411" s="21"/>
      <c r="AE411" s="21"/>
      <c r="AF411" s="21"/>
      <c r="AG411" s="21"/>
      <c r="AH411" s="21"/>
      <c r="AJ411" s="338"/>
      <c r="AK411" s="339"/>
      <c r="AN411" s="21"/>
      <c r="AO411" s="332"/>
      <c r="AP411" s="21"/>
      <c r="AR411" s="21"/>
      <c r="AS411" s="21"/>
      <c r="AT411" s="21"/>
      <c r="AU411" s="21"/>
      <c r="AV411" s="21"/>
      <c r="AW411" s="21"/>
      <c r="AX411" s="21"/>
      <c r="AY411" s="21"/>
      <c r="AZ411" s="21"/>
      <c r="BA411" s="21"/>
      <c r="BB411" s="21"/>
      <c r="BD411" s="21"/>
      <c r="BE411" s="21"/>
      <c r="BF411" s="21"/>
      <c r="BK411" s="21"/>
      <c r="BL411" s="332"/>
      <c r="BM411" s="338"/>
      <c r="BO411" s="21"/>
    </row>
    <row r="412" spans="1:67" s="22" customFormat="1" ht="38.25" customHeight="1">
      <c r="A412" s="21"/>
      <c r="B412" s="21"/>
      <c r="C412" s="21"/>
      <c r="F412" s="21"/>
      <c r="J412" s="330"/>
      <c r="K412" s="331"/>
      <c r="L412" s="332"/>
      <c r="M412" s="331"/>
      <c r="N412" s="331"/>
      <c r="O412" s="331"/>
      <c r="Q412" s="21"/>
      <c r="R412" s="21"/>
      <c r="T412" s="21"/>
      <c r="AC412" s="21"/>
      <c r="AE412" s="21"/>
      <c r="AF412" s="21"/>
      <c r="AG412" s="21"/>
      <c r="AH412" s="21"/>
      <c r="AJ412" s="338"/>
      <c r="AK412" s="339"/>
      <c r="AN412" s="21"/>
      <c r="AO412" s="332"/>
      <c r="AP412" s="21"/>
      <c r="AR412" s="21"/>
      <c r="AS412" s="21"/>
      <c r="AT412" s="21"/>
      <c r="AU412" s="21"/>
      <c r="AV412" s="21"/>
      <c r="AW412" s="21"/>
      <c r="AX412" s="21"/>
      <c r="AY412" s="21"/>
      <c r="AZ412" s="21"/>
      <c r="BA412" s="21"/>
      <c r="BB412" s="21"/>
      <c r="BD412" s="21"/>
      <c r="BE412" s="21"/>
      <c r="BF412" s="21"/>
      <c r="BK412" s="21"/>
      <c r="BL412" s="332"/>
      <c r="BM412" s="338"/>
      <c r="BO412" s="21"/>
    </row>
    <row r="413" spans="1:67" s="22" customFormat="1" ht="38.25" customHeight="1">
      <c r="A413" s="21"/>
      <c r="B413" s="21"/>
      <c r="C413" s="21"/>
      <c r="F413" s="21"/>
      <c r="J413" s="330"/>
      <c r="K413" s="331"/>
      <c r="L413" s="332"/>
      <c r="M413" s="331"/>
      <c r="N413" s="331"/>
      <c r="O413" s="331"/>
      <c r="Q413" s="21"/>
      <c r="R413" s="21"/>
      <c r="T413" s="21"/>
      <c r="AC413" s="21"/>
      <c r="AE413" s="21"/>
      <c r="AF413" s="21"/>
      <c r="AG413" s="21"/>
      <c r="AH413" s="21"/>
      <c r="AJ413" s="338"/>
      <c r="AK413" s="339"/>
      <c r="AN413" s="21"/>
      <c r="AO413" s="332"/>
      <c r="AP413" s="21"/>
      <c r="AR413" s="21"/>
      <c r="AS413" s="21"/>
      <c r="AT413" s="21"/>
      <c r="AU413" s="21"/>
      <c r="AV413" s="21"/>
      <c r="AW413" s="21"/>
      <c r="AX413" s="21"/>
      <c r="AY413" s="21"/>
      <c r="AZ413" s="21"/>
      <c r="BA413" s="21"/>
      <c r="BB413" s="21"/>
      <c r="BD413" s="21"/>
      <c r="BE413" s="21"/>
      <c r="BF413" s="21"/>
      <c r="BK413" s="21"/>
      <c r="BL413" s="332"/>
      <c r="BM413" s="338"/>
      <c r="BO413" s="21"/>
    </row>
    <row r="414" spans="1:67" s="22" customFormat="1" ht="38.25" customHeight="1">
      <c r="A414" s="21"/>
      <c r="B414" s="21"/>
      <c r="C414" s="21"/>
      <c r="F414" s="21"/>
      <c r="J414" s="330"/>
      <c r="K414" s="331"/>
      <c r="L414" s="332"/>
      <c r="M414" s="331"/>
      <c r="N414" s="331"/>
      <c r="O414" s="331"/>
      <c r="Q414" s="21"/>
      <c r="R414" s="21"/>
      <c r="T414" s="21"/>
      <c r="AC414" s="21"/>
      <c r="AE414" s="21"/>
      <c r="AF414" s="21"/>
      <c r="AG414" s="21"/>
      <c r="AH414" s="21"/>
      <c r="AJ414" s="338"/>
      <c r="AK414" s="339"/>
      <c r="AN414" s="21"/>
      <c r="AO414" s="332"/>
      <c r="AP414" s="21"/>
      <c r="AR414" s="21"/>
      <c r="AS414" s="21"/>
      <c r="AT414" s="21"/>
      <c r="AU414" s="21"/>
      <c r="AV414" s="21"/>
      <c r="AW414" s="21"/>
      <c r="AX414" s="21"/>
      <c r="AY414" s="21"/>
      <c r="AZ414" s="21"/>
      <c r="BA414" s="21"/>
      <c r="BB414" s="21"/>
      <c r="BD414" s="21"/>
      <c r="BE414" s="21"/>
      <c r="BF414" s="21"/>
      <c r="BK414" s="21"/>
      <c r="BL414" s="332"/>
      <c r="BM414" s="338"/>
      <c r="BO414" s="21"/>
    </row>
    <row r="415" spans="1:67" s="22" customFormat="1" ht="38.25" customHeight="1">
      <c r="A415" s="21"/>
      <c r="B415" s="21"/>
      <c r="C415" s="21"/>
      <c r="F415" s="21"/>
      <c r="J415" s="330"/>
      <c r="K415" s="331"/>
      <c r="L415" s="332"/>
      <c r="M415" s="331"/>
      <c r="N415" s="331"/>
      <c r="O415" s="331"/>
      <c r="Q415" s="21"/>
      <c r="R415" s="21"/>
      <c r="T415" s="21"/>
      <c r="AC415" s="21"/>
      <c r="AE415" s="21"/>
      <c r="AF415" s="21"/>
      <c r="AG415" s="21"/>
      <c r="AH415" s="21"/>
      <c r="AJ415" s="338"/>
      <c r="AK415" s="339"/>
      <c r="AN415" s="21"/>
      <c r="AO415" s="332"/>
      <c r="AP415" s="21"/>
      <c r="AR415" s="21"/>
      <c r="AS415" s="21"/>
      <c r="AT415" s="21"/>
      <c r="AU415" s="21"/>
      <c r="AV415" s="21"/>
      <c r="AW415" s="21"/>
      <c r="AX415" s="21"/>
      <c r="AY415" s="21"/>
      <c r="AZ415" s="21"/>
      <c r="BA415" s="21"/>
      <c r="BB415" s="21"/>
      <c r="BD415" s="21"/>
      <c r="BE415" s="21"/>
      <c r="BF415" s="21"/>
      <c r="BK415" s="21"/>
      <c r="BL415" s="332"/>
      <c r="BM415" s="338"/>
      <c r="BO415" s="21"/>
    </row>
    <row r="416" spans="1:67" s="22" customFormat="1" ht="38.25" customHeight="1">
      <c r="A416" s="21"/>
      <c r="B416" s="21"/>
      <c r="C416" s="21"/>
      <c r="F416" s="21"/>
      <c r="J416" s="330"/>
      <c r="K416" s="331"/>
      <c r="L416" s="332"/>
      <c r="M416" s="331"/>
      <c r="N416" s="331"/>
      <c r="O416" s="331"/>
      <c r="Q416" s="21"/>
      <c r="R416" s="21"/>
      <c r="T416" s="21"/>
      <c r="AC416" s="21"/>
      <c r="AE416" s="21"/>
      <c r="AF416" s="21"/>
      <c r="AG416" s="21"/>
      <c r="AH416" s="21"/>
      <c r="AJ416" s="338"/>
      <c r="AK416" s="339"/>
      <c r="AN416" s="21"/>
      <c r="AO416" s="332"/>
      <c r="AP416" s="21"/>
      <c r="AR416" s="21"/>
      <c r="AS416" s="21"/>
      <c r="AT416" s="21"/>
      <c r="AU416" s="21"/>
      <c r="AV416" s="21"/>
      <c r="AW416" s="21"/>
      <c r="AX416" s="21"/>
      <c r="AY416" s="21"/>
      <c r="AZ416" s="21"/>
      <c r="BA416" s="21"/>
      <c r="BB416" s="21"/>
      <c r="BD416" s="21"/>
      <c r="BE416" s="21"/>
      <c r="BF416" s="21"/>
      <c r="BK416" s="21"/>
      <c r="BL416" s="332"/>
      <c r="BM416" s="338"/>
      <c r="BO416" s="21"/>
    </row>
    <row r="417" spans="1:67" s="22" customFormat="1" ht="38.25" customHeight="1">
      <c r="A417" s="21"/>
      <c r="B417" s="21"/>
      <c r="C417" s="21"/>
      <c r="F417" s="21"/>
      <c r="J417" s="330"/>
      <c r="K417" s="331"/>
      <c r="L417" s="332"/>
      <c r="M417" s="331"/>
      <c r="N417" s="331"/>
      <c r="O417" s="331"/>
      <c r="Q417" s="21"/>
      <c r="R417" s="21"/>
      <c r="T417" s="21"/>
      <c r="AC417" s="21"/>
      <c r="AE417" s="21"/>
      <c r="AF417" s="21"/>
      <c r="AG417" s="21"/>
      <c r="AH417" s="21"/>
      <c r="AJ417" s="338"/>
      <c r="AK417" s="339"/>
      <c r="AN417" s="21"/>
      <c r="AO417" s="332"/>
      <c r="AP417" s="21"/>
      <c r="AR417" s="21"/>
      <c r="AS417" s="21"/>
      <c r="AT417" s="21"/>
      <c r="AU417" s="21"/>
      <c r="AV417" s="21"/>
      <c r="AW417" s="21"/>
      <c r="AX417" s="21"/>
      <c r="AY417" s="21"/>
      <c r="AZ417" s="21"/>
      <c r="BA417" s="21"/>
      <c r="BB417" s="21"/>
      <c r="BD417" s="21"/>
      <c r="BE417" s="21"/>
      <c r="BF417" s="21"/>
      <c r="BK417" s="21"/>
      <c r="BL417" s="332"/>
      <c r="BM417" s="338"/>
      <c r="BO417" s="21"/>
    </row>
    <row r="418" spans="1:67" s="22" customFormat="1" ht="38.25" customHeight="1">
      <c r="A418" s="21"/>
      <c r="B418" s="21"/>
      <c r="C418" s="21"/>
      <c r="F418" s="21"/>
      <c r="J418" s="330"/>
      <c r="K418" s="331"/>
      <c r="L418" s="332"/>
      <c r="M418" s="331"/>
      <c r="N418" s="331"/>
      <c r="O418" s="331"/>
      <c r="Q418" s="21"/>
      <c r="R418" s="21"/>
      <c r="T418" s="21"/>
      <c r="AC418" s="21"/>
      <c r="AE418" s="21"/>
      <c r="AF418" s="21"/>
      <c r="AG418" s="21"/>
      <c r="AH418" s="21"/>
      <c r="AJ418" s="338"/>
      <c r="AK418" s="339"/>
      <c r="AN418" s="21"/>
      <c r="AO418" s="332"/>
      <c r="AP418" s="21"/>
      <c r="AR418" s="21"/>
      <c r="AS418" s="21"/>
      <c r="AT418" s="21"/>
      <c r="AU418" s="21"/>
      <c r="AV418" s="21"/>
      <c r="AW418" s="21"/>
      <c r="AX418" s="21"/>
      <c r="AY418" s="21"/>
      <c r="AZ418" s="21"/>
      <c r="BA418" s="21"/>
      <c r="BB418" s="21"/>
      <c r="BD418" s="21"/>
      <c r="BE418" s="21"/>
      <c r="BF418" s="21"/>
      <c r="BK418" s="21"/>
      <c r="BL418" s="332"/>
      <c r="BM418" s="338"/>
      <c r="BO418" s="21"/>
    </row>
    <row r="419" spans="1:67" s="22" customFormat="1" ht="38.25" customHeight="1">
      <c r="A419" s="21"/>
      <c r="B419" s="21"/>
      <c r="C419" s="21"/>
      <c r="F419" s="21"/>
      <c r="J419" s="330"/>
      <c r="K419" s="331"/>
      <c r="L419" s="332"/>
      <c r="M419" s="331"/>
      <c r="N419" s="331"/>
      <c r="O419" s="331"/>
      <c r="Q419" s="21"/>
      <c r="R419" s="21"/>
      <c r="T419" s="21"/>
      <c r="AC419" s="21"/>
      <c r="AE419" s="21"/>
      <c r="AF419" s="21"/>
      <c r="AG419" s="21"/>
      <c r="AH419" s="21"/>
      <c r="AJ419" s="338"/>
      <c r="AK419" s="339"/>
      <c r="AN419" s="21"/>
      <c r="AO419" s="332"/>
      <c r="AP419" s="21"/>
      <c r="AR419" s="21"/>
      <c r="AS419" s="21"/>
      <c r="AT419" s="21"/>
      <c r="AU419" s="21"/>
      <c r="AV419" s="21"/>
      <c r="AW419" s="21"/>
      <c r="AX419" s="21"/>
      <c r="AY419" s="21"/>
      <c r="AZ419" s="21"/>
      <c r="BA419" s="21"/>
      <c r="BB419" s="21"/>
      <c r="BD419" s="21"/>
      <c r="BE419" s="21"/>
      <c r="BF419" s="21"/>
      <c r="BK419" s="21"/>
      <c r="BL419" s="332"/>
      <c r="BM419" s="338"/>
      <c r="BO419" s="21"/>
    </row>
    <row r="420" spans="1:67" s="22" customFormat="1" ht="38.25" customHeight="1">
      <c r="A420" s="21"/>
      <c r="B420" s="21"/>
      <c r="C420" s="21"/>
      <c r="F420" s="21"/>
      <c r="J420" s="330"/>
      <c r="K420" s="331"/>
      <c r="L420" s="332"/>
      <c r="M420" s="331"/>
      <c r="N420" s="331"/>
      <c r="O420" s="331"/>
      <c r="Q420" s="21"/>
      <c r="R420" s="21"/>
      <c r="T420" s="21"/>
      <c r="AC420" s="21"/>
      <c r="AE420" s="21"/>
      <c r="AF420" s="21"/>
      <c r="AG420" s="21"/>
      <c r="AH420" s="21"/>
      <c r="AJ420" s="338"/>
      <c r="AK420" s="339"/>
      <c r="AN420" s="21"/>
      <c r="AO420" s="332"/>
      <c r="AP420" s="21"/>
      <c r="AR420" s="21"/>
      <c r="AS420" s="21"/>
      <c r="AT420" s="21"/>
      <c r="AU420" s="21"/>
      <c r="AV420" s="21"/>
      <c r="AW420" s="21"/>
      <c r="AX420" s="21"/>
      <c r="AY420" s="21"/>
      <c r="AZ420" s="21"/>
      <c r="BA420" s="21"/>
      <c r="BB420" s="21"/>
      <c r="BD420" s="21"/>
      <c r="BE420" s="21"/>
      <c r="BF420" s="21"/>
      <c r="BK420" s="21"/>
      <c r="BL420" s="332"/>
      <c r="BM420" s="338"/>
      <c r="BO420" s="21"/>
    </row>
    <row r="421" spans="1:67" s="22" customFormat="1" ht="38.25" customHeight="1">
      <c r="A421" s="21"/>
      <c r="B421" s="21"/>
      <c r="C421" s="21"/>
      <c r="F421" s="21"/>
      <c r="J421" s="330"/>
      <c r="K421" s="331"/>
      <c r="L421" s="332"/>
      <c r="M421" s="331"/>
      <c r="N421" s="331"/>
      <c r="O421" s="331"/>
      <c r="Q421" s="21"/>
      <c r="R421" s="21"/>
      <c r="T421" s="21"/>
      <c r="AC421" s="21"/>
      <c r="AE421" s="21"/>
      <c r="AF421" s="21"/>
      <c r="AG421" s="21"/>
      <c r="AH421" s="21"/>
      <c r="AJ421" s="338"/>
      <c r="AK421" s="339"/>
      <c r="AN421" s="21"/>
      <c r="AO421" s="332"/>
      <c r="AP421" s="21"/>
      <c r="AR421" s="21"/>
      <c r="AS421" s="21"/>
      <c r="AT421" s="21"/>
      <c r="AU421" s="21"/>
      <c r="AV421" s="21"/>
      <c r="AW421" s="21"/>
      <c r="AX421" s="21"/>
      <c r="AY421" s="21"/>
      <c r="AZ421" s="21"/>
      <c r="BA421" s="21"/>
      <c r="BB421" s="21"/>
      <c r="BD421" s="21"/>
      <c r="BE421" s="21"/>
      <c r="BF421" s="21"/>
      <c r="BK421" s="21"/>
      <c r="BL421" s="332"/>
      <c r="BM421" s="338"/>
      <c r="BO421" s="21"/>
    </row>
    <row r="422" spans="1:67" s="22" customFormat="1" ht="38.25" customHeight="1">
      <c r="A422" s="21"/>
      <c r="B422" s="21"/>
      <c r="C422" s="21"/>
      <c r="F422" s="21"/>
      <c r="J422" s="330"/>
      <c r="K422" s="331"/>
      <c r="L422" s="332"/>
      <c r="M422" s="331"/>
      <c r="N422" s="331"/>
      <c r="O422" s="331"/>
      <c r="Q422" s="21"/>
      <c r="R422" s="21"/>
      <c r="T422" s="21"/>
      <c r="AC422" s="21"/>
      <c r="AE422" s="21"/>
      <c r="AF422" s="21"/>
      <c r="AG422" s="21"/>
      <c r="AH422" s="21"/>
      <c r="AJ422" s="338"/>
      <c r="AK422" s="339"/>
      <c r="AN422" s="21"/>
      <c r="AO422" s="332"/>
      <c r="AP422" s="21"/>
      <c r="AR422" s="21"/>
      <c r="AS422" s="21"/>
      <c r="AT422" s="21"/>
      <c r="AU422" s="21"/>
      <c r="AV422" s="21"/>
      <c r="AW422" s="21"/>
      <c r="AX422" s="21"/>
      <c r="AY422" s="21"/>
      <c r="AZ422" s="21"/>
      <c r="BA422" s="21"/>
      <c r="BB422" s="21"/>
      <c r="BD422" s="21"/>
      <c r="BE422" s="21"/>
      <c r="BF422" s="21"/>
      <c r="BK422" s="21"/>
      <c r="BL422" s="332"/>
      <c r="BM422" s="338"/>
      <c r="BO422" s="21"/>
    </row>
    <row r="423" spans="1:67" s="22" customFormat="1" ht="38.25" customHeight="1">
      <c r="A423" s="21"/>
      <c r="B423" s="21"/>
      <c r="C423" s="21"/>
      <c r="F423" s="21"/>
      <c r="J423" s="330"/>
      <c r="K423" s="331"/>
      <c r="L423" s="332"/>
      <c r="M423" s="331"/>
      <c r="N423" s="331"/>
      <c r="O423" s="331"/>
      <c r="Q423" s="21"/>
      <c r="R423" s="21"/>
      <c r="T423" s="21"/>
      <c r="AC423" s="21"/>
      <c r="AE423" s="21"/>
      <c r="AF423" s="21"/>
      <c r="AG423" s="21"/>
      <c r="AH423" s="21"/>
      <c r="AJ423" s="338"/>
      <c r="AK423" s="339"/>
      <c r="AN423" s="21"/>
      <c r="AO423" s="332"/>
      <c r="AP423" s="21"/>
      <c r="AR423" s="21"/>
      <c r="AS423" s="21"/>
      <c r="AT423" s="21"/>
      <c r="AU423" s="21"/>
      <c r="AV423" s="21"/>
      <c r="AW423" s="21"/>
      <c r="AX423" s="21"/>
      <c r="AY423" s="21"/>
      <c r="AZ423" s="21"/>
      <c r="BA423" s="21"/>
      <c r="BB423" s="21"/>
      <c r="BD423" s="21"/>
      <c r="BE423" s="21"/>
      <c r="BF423" s="21"/>
      <c r="BK423" s="21"/>
      <c r="BL423" s="332"/>
      <c r="BM423" s="338"/>
      <c r="BO423" s="21"/>
    </row>
    <row r="424" spans="1:67" s="22" customFormat="1" ht="38.25" customHeight="1">
      <c r="A424" s="21"/>
      <c r="B424" s="21"/>
      <c r="C424" s="21"/>
      <c r="F424" s="21"/>
      <c r="J424" s="330"/>
      <c r="K424" s="331"/>
      <c r="L424" s="332"/>
      <c r="M424" s="331"/>
      <c r="N424" s="331"/>
      <c r="O424" s="331"/>
      <c r="Q424" s="21"/>
      <c r="R424" s="21"/>
      <c r="T424" s="21"/>
      <c r="AC424" s="21"/>
      <c r="AE424" s="21"/>
      <c r="AF424" s="21"/>
      <c r="AG424" s="21"/>
      <c r="AH424" s="21"/>
      <c r="AJ424" s="338"/>
      <c r="AK424" s="339"/>
      <c r="AN424" s="21"/>
      <c r="AO424" s="332"/>
      <c r="AP424" s="21"/>
      <c r="AR424" s="21"/>
      <c r="AS424" s="21"/>
      <c r="AT424" s="21"/>
      <c r="AU424" s="21"/>
      <c r="AV424" s="21"/>
      <c r="AW424" s="21"/>
      <c r="AX424" s="21"/>
      <c r="AY424" s="21"/>
      <c r="AZ424" s="21"/>
      <c r="BA424" s="21"/>
      <c r="BB424" s="21"/>
      <c r="BD424" s="21"/>
      <c r="BE424" s="21"/>
      <c r="BF424" s="21"/>
      <c r="BK424" s="21"/>
      <c r="BL424" s="332"/>
      <c r="BM424" s="338"/>
      <c r="BO424" s="21"/>
    </row>
    <row r="425" spans="1:67" s="22" customFormat="1" ht="38.25" customHeight="1">
      <c r="A425" s="21"/>
      <c r="B425" s="21"/>
      <c r="C425" s="21"/>
      <c r="F425" s="21"/>
      <c r="J425" s="330"/>
      <c r="K425" s="331"/>
      <c r="L425" s="332"/>
      <c r="M425" s="331"/>
      <c r="N425" s="331"/>
      <c r="O425" s="331"/>
      <c r="Q425" s="21"/>
      <c r="R425" s="21"/>
      <c r="T425" s="21"/>
      <c r="AC425" s="21"/>
      <c r="AE425" s="21"/>
      <c r="AF425" s="21"/>
      <c r="AG425" s="21"/>
      <c r="AH425" s="21"/>
      <c r="AJ425" s="338"/>
      <c r="AK425" s="339"/>
      <c r="AN425" s="21"/>
      <c r="AO425" s="332"/>
      <c r="AP425" s="21"/>
      <c r="AR425" s="21"/>
      <c r="AS425" s="21"/>
      <c r="AT425" s="21"/>
      <c r="AU425" s="21"/>
      <c r="AV425" s="21"/>
      <c r="AW425" s="21"/>
      <c r="AX425" s="21"/>
      <c r="AY425" s="21"/>
      <c r="AZ425" s="21"/>
      <c r="BA425" s="21"/>
      <c r="BB425" s="21"/>
      <c r="BD425" s="21"/>
      <c r="BE425" s="21"/>
      <c r="BF425" s="21"/>
      <c r="BK425" s="21"/>
      <c r="BL425" s="332"/>
      <c r="BM425" s="338"/>
      <c r="BO425" s="21"/>
    </row>
    <row r="426" spans="1:67" s="22" customFormat="1" ht="38.25" customHeight="1">
      <c r="A426" s="21"/>
      <c r="B426" s="21"/>
      <c r="C426" s="21"/>
      <c r="F426" s="21"/>
      <c r="J426" s="330"/>
      <c r="K426" s="331"/>
      <c r="L426" s="332"/>
      <c r="M426" s="331"/>
      <c r="N426" s="331"/>
      <c r="O426" s="331"/>
      <c r="Q426" s="21"/>
      <c r="R426" s="21"/>
      <c r="T426" s="21"/>
      <c r="AC426" s="21"/>
      <c r="AE426" s="21"/>
      <c r="AF426" s="21"/>
      <c r="AG426" s="21"/>
      <c r="AH426" s="21"/>
      <c r="AJ426" s="338"/>
      <c r="AK426" s="339"/>
      <c r="AN426" s="21"/>
      <c r="AO426" s="332"/>
      <c r="AP426" s="21"/>
      <c r="AR426" s="21"/>
      <c r="AS426" s="21"/>
      <c r="AT426" s="21"/>
      <c r="AU426" s="21"/>
      <c r="AV426" s="21"/>
      <c r="AW426" s="21"/>
      <c r="AX426" s="21"/>
      <c r="AY426" s="21"/>
      <c r="AZ426" s="21"/>
      <c r="BA426" s="21"/>
      <c r="BB426" s="21"/>
      <c r="BD426" s="21"/>
      <c r="BE426" s="21"/>
      <c r="BF426" s="21"/>
      <c r="BK426" s="21"/>
      <c r="BL426" s="332"/>
      <c r="BM426" s="338"/>
      <c r="BO426" s="21"/>
    </row>
    <row r="427" spans="1:67" s="22" customFormat="1" ht="38.25" customHeight="1">
      <c r="A427" s="21"/>
      <c r="B427" s="21"/>
      <c r="C427" s="21"/>
      <c r="F427" s="21"/>
      <c r="J427" s="330"/>
      <c r="K427" s="331"/>
      <c r="L427" s="332"/>
      <c r="M427" s="331"/>
      <c r="N427" s="331"/>
      <c r="O427" s="331"/>
      <c r="Q427" s="21"/>
      <c r="R427" s="21"/>
      <c r="T427" s="21"/>
      <c r="AC427" s="21"/>
      <c r="AE427" s="21"/>
      <c r="AF427" s="21"/>
      <c r="AG427" s="21"/>
      <c r="AH427" s="21"/>
      <c r="AJ427" s="338"/>
      <c r="AK427" s="339"/>
      <c r="AN427" s="21"/>
      <c r="AO427" s="332"/>
      <c r="AP427" s="21"/>
      <c r="AR427" s="21"/>
      <c r="AS427" s="21"/>
      <c r="AT427" s="21"/>
      <c r="AU427" s="21"/>
      <c r="AV427" s="21"/>
      <c r="AW427" s="21"/>
      <c r="AX427" s="21"/>
      <c r="AY427" s="21"/>
      <c r="AZ427" s="21"/>
      <c r="BA427" s="21"/>
      <c r="BB427" s="21"/>
      <c r="BD427" s="21"/>
      <c r="BE427" s="21"/>
      <c r="BF427" s="21"/>
      <c r="BK427" s="21"/>
      <c r="BL427" s="332"/>
      <c r="BM427" s="338"/>
      <c r="BO427" s="21"/>
    </row>
    <row r="428" spans="1:67" s="22" customFormat="1" ht="38.25" customHeight="1">
      <c r="A428" s="21"/>
      <c r="B428" s="21"/>
      <c r="C428" s="21"/>
      <c r="F428" s="21"/>
      <c r="J428" s="330"/>
      <c r="K428" s="331"/>
      <c r="L428" s="332"/>
      <c r="M428" s="331"/>
      <c r="N428" s="331"/>
      <c r="O428" s="331"/>
      <c r="Q428" s="21"/>
      <c r="R428" s="21"/>
      <c r="T428" s="21"/>
      <c r="AC428" s="21"/>
      <c r="AE428" s="21"/>
      <c r="AF428" s="21"/>
      <c r="AG428" s="21"/>
      <c r="AH428" s="21"/>
      <c r="AJ428" s="338"/>
      <c r="AK428" s="339"/>
      <c r="AN428" s="21"/>
      <c r="AO428" s="332"/>
      <c r="AP428" s="21"/>
      <c r="AR428" s="21"/>
      <c r="AS428" s="21"/>
      <c r="AT428" s="21"/>
      <c r="AU428" s="21"/>
      <c r="AV428" s="21"/>
      <c r="AW428" s="21"/>
      <c r="AX428" s="21"/>
      <c r="AY428" s="21"/>
      <c r="AZ428" s="21"/>
      <c r="BA428" s="21"/>
      <c r="BB428" s="21"/>
      <c r="BD428" s="21"/>
      <c r="BE428" s="21"/>
      <c r="BF428" s="21"/>
      <c r="BK428" s="21"/>
      <c r="BL428" s="332"/>
      <c r="BM428" s="338"/>
      <c r="BO428" s="21"/>
    </row>
    <row r="429" spans="1:67" s="22" customFormat="1" ht="38.25" customHeight="1">
      <c r="A429" s="21"/>
      <c r="B429" s="21"/>
      <c r="C429" s="21"/>
      <c r="F429" s="21"/>
      <c r="J429" s="330"/>
      <c r="K429" s="331"/>
      <c r="L429" s="332"/>
      <c r="M429" s="331"/>
      <c r="N429" s="331"/>
      <c r="O429" s="331"/>
      <c r="Q429" s="21"/>
      <c r="R429" s="21"/>
      <c r="T429" s="21"/>
      <c r="AC429" s="21"/>
      <c r="AE429" s="21"/>
      <c r="AF429" s="21"/>
      <c r="AG429" s="21"/>
      <c r="AH429" s="21"/>
      <c r="AJ429" s="338"/>
      <c r="AK429" s="339"/>
      <c r="AN429" s="21"/>
      <c r="AO429" s="332"/>
      <c r="AP429" s="21"/>
      <c r="AR429" s="21"/>
      <c r="AS429" s="21"/>
      <c r="AT429" s="21"/>
      <c r="AU429" s="21"/>
      <c r="AV429" s="21"/>
      <c r="AW429" s="21"/>
      <c r="AX429" s="21"/>
      <c r="AY429" s="21"/>
      <c r="AZ429" s="21"/>
      <c r="BA429" s="21"/>
      <c r="BB429" s="21"/>
      <c r="BD429" s="21"/>
      <c r="BE429" s="21"/>
      <c r="BF429" s="21"/>
      <c r="BK429" s="21"/>
      <c r="BL429" s="332"/>
      <c r="BM429" s="338"/>
      <c r="BO429" s="21"/>
    </row>
    <row r="430" spans="1:67" s="22" customFormat="1" ht="38.25" customHeight="1">
      <c r="A430" s="21"/>
      <c r="B430" s="21"/>
      <c r="C430" s="21"/>
      <c r="F430" s="21"/>
      <c r="J430" s="330"/>
      <c r="K430" s="331"/>
      <c r="L430" s="332"/>
      <c r="M430" s="331"/>
      <c r="N430" s="331"/>
      <c r="O430" s="331"/>
      <c r="Q430" s="21"/>
      <c r="R430" s="21"/>
      <c r="T430" s="21"/>
      <c r="AC430" s="21"/>
      <c r="AE430" s="21"/>
      <c r="AF430" s="21"/>
      <c r="AG430" s="21"/>
      <c r="AH430" s="21"/>
      <c r="AJ430" s="338"/>
      <c r="AK430" s="339"/>
      <c r="AN430" s="21"/>
      <c r="AO430" s="332"/>
      <c r="AP430" s="21"/>
      <c r="AR430" s="21"/>
      <c r="AS430" s="21"/>
      <c r="AT430" s="21"/>
      <c r="AU430" s="21"/>
      <c r="AV430" s="21"/>
      <c r="AW430" s="21"/>
      <c r="AX430" s="21"/>
      <c r="AY430" s="21"/>
      <c r="AZ430" s="21"/>
      <c r="BA430" s="21"/>
      <c r="BB430" s="21"/>
      <c r="BD430" s="21"/>
      <c r="BE430" s="21"/>
      <c r="BF430" s="21"/>
      <c r="BK430" s="21"/>
      <c r="BL430" s="332"/>
      <c r="BM430" s="338"/>
      <c r="BO430" s="21"/>
    </row>
    <row r="431" spans="1:67" s="22" customFormat="1" ht="38.25" customHeight="1">
      <c r="A431" s="21"/>
      <c r="B431" s="21"/>
      <c r="C431" s="21"/>
      <c r="F431" s="21"/>
      <c r="J431" s="330"/>
      <c r="K431" s="331"/>
      <c r="L431" s="332"/>
      <c r="M431" s="331"/>
      <c r="N431" s="331"/>
      <c r="O431" s="331"/>
      <c r="Q431" s="21"/>
      <c r="R431" s="21"/>
      <c r="T431" s="21"/>
      <c r="AC431" s="21"/>
      <c r="AE431" s="21"/>
      <c r="AF431" s="21"/>
      <c r="AG431" s="21"/>
      <c r="AH431" s="21"/>
      <c r="AJ431" s="338"/>
      <c r="AK431" s="339"/>
      <c r="AN431" s="21"/>
      <c r="AO431" s="332"/>
      <c r="AP431" s="21"/>
      <c r="AR431" s="21"/>
      <c r="AS431" s="21"/>
      <c r="AT431" s="21"/>
      <c r="AU431" s="21"/>
      <c r="AV431" s="21"/>
      <c r="AW431" s="21"/>
      <c r="AX431" s="21"/>
      <c r="AY431" s="21"/>
      <c r="AZ431" s="21"/>
      <c r="BA431" s="21"/>
      <c r="BB431" s="21"/>
      <c r="BD431" s="21"/>
      <c r="BE431" s="21"/>
      <c r="BF431" s="21"/>
      <c r="BK431" s="21"/>
      <c r="BL431" s="332"/>
      <c r="BM431" s="338"/>
      <c r="BO431" s="21"/>
    </row>
    <row r="432" spans="1:67" s="22" customFormat="1" ht="38.25" customHeight="1">
      <c r="A432" s="21"/>
      <c r="B432" s="21"/>
      <c r="C432" s="21"/>
      <c r="F432" s="21"/>
      <c r="J432" s="330"/>
      <c r="K432" s="331"/>
      <c r="L432" s="332"/>
      <c r="M432" s="331"/>
      <c r="N432" s="331"/>
      <c r="O432" s="331"/>
      <c r="Q432" s="21"/>
      <c r="R432" s="21"/>
      <c r="T432" s="21"/>
      <c r="AC432" s="21"/>
      <c r="AE432" s="21"/>
      <c r="AF432" s="21"/>
      <c r="AG432" s="21"/>
      <c r="AH432" s="21"/>
      <c r="AJ432" s="338"/>
      <c r="AK432" s="339"/>
      <c r="AN432" s="21"/>
      <c r="AO432" s="332"/>
      <c r="AP432" s="21"/>
      <c r="AR432" s="21"/>
      <c r="AS432" s="21"/>
      <c r="AT432" s="21"/>
      <c r="AU432" s="21"/>
      <c r="AV432" s="21"/>
      <c r="AW432" s="21"/>
      <c r="AX432" s="21"/>
      <c r="AY432" s="21"/>
      <c r="AZ432" s="21"/>
      <c r="BA432" s="21"/>
      <c r="BB432" s="21"/>
      <c r="BD432" s="21"/>
      <c r="BE432" s="21"/>
      <c r="BF432" s="21"/>
      <c r="BK432" s="21"/>
      <c r="BL432" s="332"/>
      <c r="BM432" s="338"/>
      <c r="BO432" s="21"/>
    </row>
    <row r="433" spans="1:67" s="22" customFormat="1" ht="38.25" customHeight="1">
      <c r="A433" s="21"/>
      <c r="B433" s="21"/>
      <c r="C433" s="21"/>
      <c r="F433" s="21"/>
      <c r="J433" s="330"/>
      <c r="K433" s="331"/>
      <c r="L433" s="332"/>
      <c r="M433" s="331"/>
      <c r="N433" s="331"/>
      <c r="O433" s="331"/>
      <c r="Q433" s="21"/>
      <c r="R433" s="21"/>
      <c r="T433" s="21"/>
      <c r="AC433" s="21"/>
      <c r="AE433" s="21"/>
      <c r="AF433" s="21"/>
      <c r="AG433" s="21"/>
      <c r="AH433" s="21"/>
      <c r="AJ433" s="338"/>
      <c r="AK433" s="339"/>
      <c r="AN433" s="21"/>
      <c r="AO433" s="332"/>
      <c r="AP433" s="21"/>
      <c r="AR433" s="21"/>
      <c r="AS433" s="21"/>
      <c r="AT433" s="21"/>
      <c r="AU433" s="21"/>
      <c r="AV433" s="21"/>
      <c r="AW433" s="21"/>
      <c r="AX433" s="21"/>
      <c r="AY433" s="21"/>
      <c r="AZ433" s="21"/>
      <c r="BA433" s="21"/>
      <c r="BB433" s="21"/>
      <c r="BD433" s="21"/>
      <c r="BE433" s="21"/>
      <c r="BF433" s="21"/>
      <c r="BK433" s="21"/>
      <c r="BL433" s="332"/>
      <c r="BM433" s="338"/>
      <c r="BO433" s="21"/>
    </row>
    <row r="434" spans="1:67" s="22" customFormat="1" ht="38.25" customHeight="1">
      <c r="A434" s="21"/>
      <c r="B434" s="21"/>
      <c r="C434" s="21"/>
      <c r="F434" s="21"/>
      <c r="J434" s="330"/>
      <c r="K434" s="331"/>
      <c r="L434" s="332"/>
      <c r="M434" s="331"/>
      <c r="N434" s="331"/>
      <c r="O434" s="331"/>
      <c r="Q434" s="21"/>
      <c r="R434" s="21"/>
      <c r="T434" s="21"/>
      <c r="AC434" s="21"/>
      <c r="AE434" s="21"/>
      <c r="AF434" s="21"/>
      <c r="AG434" s="21"/>
      <c r="AH434" s="21"/>
      <c r="AJ434" s="338"/>
      <c r="AK434" s="339"/>
      <c r="AN434" s="21"/>
      <c r="AO434" s="332"/>
      <c r="AP434" s="21"/>
      <c r="AR434" s="21"/>
      <c r="AS434" s="21"/>
      <c r="AT434" s="21"/>
      <c r="AU434" s="21"/>
      <c r="AV434" s="21"/>
      <c r="AW434" s="21"/>
      <c r="AX434" s="21"/>
      <c r="AY434" s="21"/>
      <c r="AZ434" s="21"/>
      <c r="BA434" s="21"/>
      <c r="BB434" s="21"/>
      <c r="BD434" s="21"/>
      <c r="BE434" s="21"/>
      <c r="BF434" s="21"/>
      <c r="BK434" s="21"/>
      <c r="BL434" s="332"/>
      <c r="BM434" s="338"/>
      <c r="BO434" s="21"/>
    </row>
    <row r="435" spans="1:67" s="22" customFormat="1" ht="38.25" customHeight="1">
      <c r="A435" s="21"/>
      <c r="B435" s="21"/>
      <c r="C435" s="21"/>
      <c r="F435" s="21"/>
      <c r="J435" s="330"/>
      <c r="K435" s="331"/>
      <c r="L435" s="332"/>
      <c r="M435" s="331"/>
      <c r="N435" s="331"/>
      <c r="O435" s="331"/>
      <c r="Q435" s="21"/>
      <c r="R435" s="21"/>
      <c r="T435" s="21"/>
      <c r="AC435" s="21"/>
      <c r="AE435" s="21"/>
      <c r="AF435" s="21"/>
      <c r="AG435" s="21"/>
      <c r="AH435" s="21"/>
      <c r="AJ435" s="338"/>
      <c r="AK435" s="339"/>
      <c r="AN435" s="21"/>
      <c r="AO435" s="332"/>
      <c r="AP435" s="21"/>
      <c r="AR435" s="21"/>
      <c r="AS435" s="21"/>
      <c r="AT435" s="21"/>
      <c r="AU435" s="21"/>
      <c r="AV435" s="21"/>
      <c r="AW435" s="21"/>
      <c r="AX435" s="21"/>
      <c r="AY435" s="21"/>
      <c r="AZ435" s="21"/>
      <c r="BA435" s="21"/>
      <c r="BB435" s="21"/>
      <c r="BD435" s="21"/>
      <c r="BE435" s="21"/>
      <c r="BF435" s="21"/>
      <c r="BK435" s="21"/>
      <c r="BL435" s="332"/>
      <c r="BM435" s="338"/>
      <c r="BO435" s="21"/>
    </row>
    <row r="436" spans="1:67" s="22" customFormat="1" ht="38.25" customHeight="1">
      <c r="A436" s="21"/>
      <c r="B436" s="21"/>
      <c r="C436" s="21"/>
      <c r="F436" s="21"/>
      <c r="J436" s="330"/>
      <c r="K436" s="331"/>
      <c r="L436" s="332"/>
      <c r="M436" s="331"/>
      <c r="N436" s="331"/>
      <c r="O436" s="331"/>
      <c r="Q436" s="21"/>
      <c r="R436" s="21"/>
      <c r="T436" s="21"/>
      <c r="AC436" s="21"/>
      <c r="AE436" s="21"/>
      <c r="AF436" s="21"/>
      <c r="AG436" s="21"/>
      <c r="AH436" s="21"/>
      <c r="AJ436" s="338"/>
      <c r="AK436" s="339"/>
      <c r="AN436" s="21"/>
      <c r="AO436" s="332"/>
      <c r="AP436" s="21"/>
      <c r="AR436" s="21"/>
      <c r="AS436" s="21"/>
      <c r="AT436" s="21"/>
      <c r="AU436" s="21"/>
      <c r="AV436" s="21"/>
      <c r="AW436" s="21"/>
      <c r="AX436" s="21"/>
      <c r="AY436" s="21"/>
      <c r="AZ436" s="21"/>
      <c r="BA436" s="21"/>
      <c r="BB436" s="21"/>
      <c r="BD436" s="21"/>
      <c r="BE436" s="21"/>
      <c r="BF436" s="21"/>
      <c r="BK436" s="21"/>
      <c r="BL436" s="332"/>
      <c r="BM436" s="338"/>
      <c r="BO436" s="21"/>
    </row>
    <row r="437" spans="1:67" s="22" customFormat="1" ht="38.25" customHeight="1">
      <c r="A437" s="21"/>
      <c r="B437" s="21"/>
      <c r="C437" s="21"/>
      <c r="F437" s="21"/>
      <c r="J437" s="330"/>
      <c r="K437" s="331"/>
      <c r="L437" s="332"/>
      <c r="M437" s="331"/>
      <c r="N437" s="331"/>
      <c r="O437" s="331"/>
      <c r="Q437" s="21"/>
      <c r="R437" s="21"/>
      <c r="T437" s="21"/>
      <c r="AC437" s="21"/>
      <c r="AE437" s="21"/>
      <c r="AF437" s="21"/>
      <c r="AG437" s="21"/>
      <c r="AH437" s="21"/>
      <c r="AJ437" s="338"/>
      <c r="AK437" s="339"/>
      <c r="AN437" s="21"/>
      <c r="AO437" s="332"/>
      <c r="AP437" s="21"/>
      <c r="AR437" s="21"/>
      <c r="AS437" s="21"/>
      <c r="AT437" s="21"/>
      <c r="AU437" s="21"/>
      <c r="AV437" s="21"/>
      <c r="AW437" s="21"/>
      <c r="AX437" s="21"/>
      <c r="AY437" s="21"/>
      <c r="AZ437" s="21"/>
      <c r="BA437" s="21"/>
      <c r="BB437" s="21"/>
      <c r="BD437" s="21"/>
      <c r="BE437" s="21"/>
      <c r="BF437" s="21"/>
      <c r="BK437" s="21"/>
      <c r="BL437" s="332"/>
      <c r="BO437" s="21"/>
    </row>
    <row r="438" spans="1:67" s="22" customFormat="1" ht="38.25" customHeight="1">
      <c r="A438" s="21"/>
      <c r="B438" s="21"/>
      <c r="C438" s="21"/>
      <c r="F438" s="21"/>
      <c r="J438" s="330"/>
      <c r="K438" s="331"/>
      <c r="L438" s="332"/>
      <c r="M438" s="331"/>
      <c r="N438" s="331"/>
      <c r="O438" s="331"/>
      <c r="Q438" s="21"/>
      <c r="R438" s="21"/>
      <c r="T438" s="21"/>
      <c r="AC438" s="21"/>
      <c r="AE438" s="21"/>
      <c r="AF438" s="21"/>
      <c r="AG438" s="21"/>
      <c r="AH438" s="21"/>
      <c r="AJ438" s="338"/>
      <c r="AK438" s="339"/>
      <c r="AN438" s="21"/>
      <c r="AO438" s="332"/>
      <c r="AP438" s="21"/>
      <c r="AR438" s="21"/>
      <c r="AS438" s="21"/>
      <c r="AT438" s="21"/>
      <c r="AU438" s="21"/>
      <c r="AV438" s="21"/>
      <c r="AW438" s="21"/>
      <c r="AX438" s="21"/>
      <c r="AY438" s="21"/>
      <c r="AZ438" s="21"/>
      <c r="BA438" s="21"/>
      <c r="BB438" s="21"/>
      <c r="BD438" s="21"/>
      <c r="BE438" s="21"/>
      <c r="BF438" s="21"/>
      <c r="BK438" s="21"/>
      <c r="BL438" s="332"/>
      <c r="BO438" s="21"/>
    </row>
    <row r="439" spans="1:67" s="22" customFormat="1" ht="38.25" customHeight="1">
      <c r="A439" s="21"/>
      <c r="B439" s="21"/>
      <c r="C439" s="21"/>
      <c r="F439" s="21"/>
      <c r="J439" s="330"/>
      <c r="K439" s="331"/>
      <c r="L439" s="332"/>
      <c r="M439" s="331"/>
      <c r="N439" s="331"/>
      <c r="O439" s="331"/>
      <c r="Q439" s="21"/>
      <c r="R439" s="21"/>
      <c r="T439" s="21"/>
      <c r="AC439" s="21"/>
      <c r="AE439" s="21"/>
      <c r="AF439" s="21"/>
      <c r="AG439" s="21"/>
      <c r="AH439" s="21"/>
      <c r="AJ439" s="338"/>
      <c r="AK439" s="339"/>
      <c r="AN439" s="21"/>
      <c r="AO439" s="332"/>
      <c r="AP439" s="21"/>
      <c r="AR439" s="21"/>
      <c r="AS439" s="21"/>
      <c r="AT439" s="21"/>
      <c r="AU439" s="21"/>
      <c r="AV439" s="21"/>
      <c r="AW439" s="21"/>
      <c r="AX439" s="21"/>
      <c r="AY439" s="21"/>
      <c r="AZ439" s="21"/>
      <c r="BA439" s="21"/>
      <c r="BB439" s="21"/>
      <c r="BD439" s="21"/>
      <c r="BE439" s="21"/>
      <c r="BF439" s="21"/>
      <c r="BK439" s="21"/>
      <c r="BL439" s="332"/>
      <c r="BO439" s="21"/>
    </row>
    <row r="440" spans="1:67" s="22" customFormat="1" ht="38.25" customHeight="1">
      <c r="A440" s="21"/>
      <c r="B440" s="21"/>
      <c r="C440" s="21"/>
      <c r="F440" s="21"/>
      <c r="J440" s="330"/>
      <c r="K440" s="331"/>
      <c r="L440" s="332"/>
      <c r="M440" s="331"/>
      <c r="N440" s="331"/>
      <c r="O440" s="331"/>
      <c r="Q440" s="21"/>
      <c r="R440" s="21"/>
      <c r="T440" s="21"/>
      <c r="AC440" s="21"/>
      <c r="AE440" s="21"/>
      <c r="AF440" s="21"/>
      <c r="AG440" s="21"/>
      <c r="AH440" s="21"/>
      <c r="AJ440" s="338"/>
      <c r="AK440" s="339"/>
      <c r="AN440" s="21"/>
      <c r="AO440" s="332"/>
      <c r="AP440" s="21"/>
      <c r="AR440" s="21"/>
      <c r="AS440" s="21"/>
      <c r="AT440" s="21"/>
      <c r="AU440" s="21"/>
      <c r="AV440" s="21"/>
      <c r="AW440" s="21"/>
      <c r="AX440" s="21"/>
      <c r="AY440" s="21"/>
      <c r="AZ440" s="21"/>
      <c r="BA440" s="21"/>
      <c r="BB440" s="21"/>
      <c r="BD440" s="21"/>
      <c r="BE440" s="21"/>
      <c r="BF440" s="21"/>
      <c r="BK440" s="21"/>
      <c r="BL440" s="332"/>
      <c r="BO440" s="21"/>
    </row>
    <row r="441" spans="1:67" s="22" customFormat="1" ht="38.25" customHeight="1">
      <c r="A441" s="21"/>
      <c r="B441" s="21"/>
      <c r="C441" s="21"/>
      <c r="F441" s="21"/>
      <c r="J441" s="330"/>
      <c r="K441" s="331"/>
      <c r="L441" s="332"/>
      <c r="M441" s="331"/>
      <c r="N441" s="331"/>
      <c r="O441" s="331"/>
      <c r="Q441" s="21"/>
      <c r="R441" s="21"/>
      <c r="T441" s="21"/>
      <c r="AC441" s="21"/>
      <c r="AE441" s="21"/>
      <c r="AF441" s="21"/>
      <c r="AG441" s="21"/>
      <c r="AH441" s="21"/>
      <c r="AJ441" s="338"/>
      <c r="AK441" s="339"/>
      <c r="AN441" s="21"/>
      <c r="AO441" s="332"/>
      <c r="AP441" s="21"/>
      <c r="AR441" s="21"/>
      <c r="AS441" s="21"/>
      <c r="AT441" s="21"/>
      <c r="AU441" s="21"/>
      <c r="AV441" s="21"/>
      <c r="AW441" s="21"/>
      <c r="AX441" s="21"/>
      <c r="AY441" s="21"/>
      <c r="AZ441" s="21"/>
      <c r="BA441" s="21"/>
      <c r="BB441" s="21"/>
      <c r="BD441" s="21"/>
      <c r="BE441" s="21"/>
      <c r="BF441" s="21"/>
      <c r="BK441" s="21"/>
      <c r="BL441" s="332"/>
      <c r="BO441" s="21"/>
    </row>
    <row r="442" spans="1:67" s="22" customFormat="1" ht="38.25" customHeight="1">
      <c r="A442" s="21"/>
      <c r="B442" s="21"/>
      <c r="C442" s="21"/>
      <c r="F442" s="21"/>
      <c r="J442" s="330"/>
      <c r="K442" s="331"/>
      <c r="L442" s="332"/>
      <c r="M442" s="331"/>
      <c r="N442" s="331"/>
      <c r="O442" s="331"/>
      <c r="Q442" s="21"/>
      <c r="R442" s="21"/>
      <c r="T442" s="21"/>
      <c r="AC442" s="21"/>
      <c r="AE442" s="21"/>
      <c r="AF442" s="21"/>
      <c r="AG442" s="21"/>
      <c r="AH442" s="21"/>
      <c r="AJ442" s="338"/>
      <c r="AK442" s="339"/>
      <c r="AN442" s="21"/>
      <c r="AO442" s="332"/>
      <c r="AP442" s="21"/>
      <c r="AR442" s="21"/>
      <c r="AS442" s="21"/>
      <c r="AT442" s="21"/>
      <c r="AU442" s="21"/>
      <c r="AV442" s="21"/>
      <c r="AW442" s="21"/>
      <c r="AX442" s="21"/>
      <c r="AY442" s="21"/>
      <c r="AZ442" s="21"/>
      <c r="BA442" s="21"/>
      <c r="BB442" s="21"/>
      <c r="BD442" s="21"/>
      <c r="BE442" s="21"/>
      <c r="BF442" s="21"/>
      <c r="BK442" s="21"/>
      <c r="BL442" s="332"/>
      <c r="BO442" s="21"/>
    </row>
    <row r="443" spans="1:67" s="22" customFormat="1" ht="38.25" customHeight="1">
      <c r="A443" s="21"/>
      <c r="B443" s="21"/>
      <c r="C443" s="21"/>
      <c r="F443" s="21"/>
      <c r="J443" s="330"/>
      <c r="K443" s="331"/>
      <c r="L443" s="332"/>
      <c r="M443" s="331"/>
      <c r="N443" s="331"/>
      <c r="O443" s="331"/>
      <c r="Q443" s="21"/>
      <c r="R443" s="21"/>
      <c r="T443" s="21"/>
      <c r="AC443" s="21"/>
      <c r="AE443" s="21"/>
      <c r="AF443" s="21"/>
      <c r="AG443" s="21"/>
      <c r="AH443" s="21"/>
      <c r="AJ443" s="338"/>
      <c r="AK443" s="339"/>
      <c r="AN443" s="21"/>
      <c r="AO443" s="332"/>
      <c r="AP443" s="21"/>
      <c r="AR443" s="21"/>
      <c r="AS443" s="21"/>
      <c r="AT443" s="21"/>
      <c r="AU443" s="21"/>
      <c r="AV443" s="21"/>
      <c r="AW443" s="21"/>
      <c r="AX443" s="21"/>
      <c r="AY443" s="21"/>
      <c r="AZ443" s="21"/>
      <c r="BA443" s="21"/>
      <c r="BB443" s="21"/>
      <c r="BD443" s="21"/>
      <c r="BE443" s="21"/>
      <c r="BF443" s="21"/>
      <c r="BK443" s="21"/>
      <c r="BL443" s="332"/>
      <c r="BO443" s="21"/>
    </row>
    <row r="444" spans="1:67" s="22" customFormat="1" ht="38.25" customHeight="1">
      <c r="A444" s="21"/>
      <c r="B444" s="21"/>
      <c r="C444" s="21"/>
      <c r="F444" s="21"/>
      <c r="J444" s="330"/>
      <c r="K444" s="331"/>
      <c r="L444" s="332"/>
      <c r="M444" s="331"/>
      <c r="N444" s="331"/>
      <c r="O444" s="331"/>
      <c r="Q444" s="21"/>
      <c r="R444" s="21"/>
      <c r="T444" s="21"/>
      <c r="AC444" s="21"/>
      <c r="AE444" s="21"/>
      <c r="AF444" s="21"/>
      <c r="AG444" s="21"/>
      <c r="AH444" s="21"/>
      <c r="AJ444" s="338"/>
      <c r="AK444" s="339"/>
      <c r="AN444" s="21"/>
      <c r="AO444" s="332"/>
      <c r="AP444" s="21"/>
      <c r="AR444" s="21"/>
      <c r="AS444" s="21"/>
      <c r="AT444" s="21"/>
      <c r="AU444" s="21"/>
      <c r="AV444" s="21"/>
      <c r="AW444" s="21"/>
      <c r="AX444" s="21"/>
      <c r="AY444" s="21"/>
      <c r="AZ444" s="21"/>
      <c r="BA444" s="21"/>
      <c r="BB444" s="21"/>
      <c r="BD444" s="21"/>
      <c r="BE444" s="21"/>
      <c r="BF444" s="21"/>
      <c r="BK444" s="21"/>
      <c r="BL444" s="332"/>
      <c r="BO444" s="21"/>
    </row>
    <row r="445" spans="1:67" s="22" customFormat="1" ht="38.25" customHeight="1">
      <c r="A445" s="21"/>
      <c r="B445" s="21"/>
      <c r="C445" s="21"/>
      <c r="F445" s="21"/>
      <c r="J445" s="330"/>
      <c r="K445" s="331"/>
      <c r="L445" s="332"/>
      <c r="M445" s="331"/>
      <c r="N445" s="331"/>
      <c r="O445" s="331"/>
      <c r="Q445" s="21"/>
      <c r="R445" s="21"/>
      <c r="T445" s="21"/>
      <c r="AC445" s="21"/>
      <c r="AE445" s="21"/>
      <c r="AF445" s="21"/>
      <c r="AG445" s="21"/>
      <c r="AH445" s="21"/>
      <c r="AJ445" s="338"/>
      <c r="AK445" s="339"/>
      <c r="AN445" s="21"/>
      <c r="AO445" s="332"/>
      <c r="AP445" s="21"/>
      <c r="AR445" s="21"/>
      <c r="AS445" s="21"/>
      <c r="AT445" s="21"/>
      <c r="AU445" s="21"/>
      <c r="AV445" s="21"/>
      <c r="AW445" s="21"/>
      <c r="AX445" s="21"/>
      <c r="AY445" s="21"/>
      <c r="AZ445" s="21"/>
      <c r="BA445" s="21"/>
      <c r="BB445" s="21"/>
      <c r="BD445" s="21"/>
      <c r="BE445" s="21"/>
      <c r="BF445" s="21"/>
      <c r="BK445" s="21"/>
      <c r="BL445" s="332"/>
      <c r="BO445" s="21"/>
    </row>
    <row r="446" spans="1:67" s="339" customFormat="1" ht="38.25" customHeight="1">
      <c r="A446" s="21"/>
      <c r="B446" s="21"/>
      <c r="C446" s="21"/>
      <c r="D446" s="22"/>
      <c r="E446" s="22"/>
      <c r="F446" s="21"/>
      <c r="G446" s="22"/>
      <c r="H446" s="22"/>
      <c r="I446" s="22"/>
      <c r="J446" s="330"/>
      <c r="K446" s="331"/>
      <c r="L446" s="332"/>
      <c r="M446" s="331"/>
      <c r="N446" s="331"/>
      <c r="O446" s="331"/>
      <c r="P446" s="22"/>
      <c r="Q446" s="21"/>
      <c r="R446" s="21"/>
      <c r="S446" s="22"/>
      <c r="T446" s="21"/>
      <c r="U446" s="22"/>
      <c r="V446" s="22"/>
      <c r="W446" s="22"/>
      <c r="X446" s="22"/>
      <c r="Y446" s="22"/>
      <c r="Z446" s="22"/>
      <c r="AA446" s="22"/>
      <c r="AB446" s="22"/>
      <c r="AC446" s="21"/>
      <c r="AD446" s="22"/>
      <c r="AE446" s="21"/>
      <c r="AF446" s="21"/>
      <c r="AG446" s="21"/>
      <c r="AH446" s="21"/>
      <c r="AI446" s="22"/>
      <c r="AJ446" s="338"/>
      <c r="AL446" s="22"/>
      <c r="AM446" s="22"/>
      <c r="AN446" s="21"/>
      <c r="AO446" s="332"/>
      <c r="AP446" s="21"/>
      <c r="AQ446" s="22"/>
      <c r="AR446" s="21"/>
      <c r="AS446" s="21"/>
      <c r="AT446" s="21"/>
      <c r="AU446" s="21"/>
      <c r="AV446" s="21"/>
      <c r="AW446" s="21"/>
      <c r="AX446" s="21"/>
      <c r="AY446" s="21"/>
      <c r="AZ446" s="21"/>
      <c r="BA446" s="21"/>
      <c r="BB446" s="21"/>
      <c r="BC446" s="22"/>
      <c r="BD446" s="21"/>
      <c r="BE446" s="21"/>
      <c r="BF446" s="21"/>
      <c r="BG446" s="22"/>
      <c r="BH446" s="22"/>
      <c r="BI446" s="22"/>
      <c r="BJ446" s="22"/>
      <c r="BK446" s="21"/>
      <c r="BL446" s="332"/>
      <c r="BM446" s="22"/>
      <c r="BN446" s="22"/>
      <c r="BO446" s="21"/>
    </row>
    <row r="447" spans="1:67" s="339" customFormat="1" ht="38.25" customHeight="1">
      <c r="A447" s="21"/>
      <c r="B447" s="21"/>
      <c r="C447" s="21"/>
      <c r="D447" s="22"/>
      <c r="E447" s="22"/>
      <c r="F447" s="21"/>
      <c r="G447" s="22"/>
      <c r="H447" s="22"/>
      <c r="I447" s="22"/>
      <c r="J447" s="330"/>
      <c r="K447" s="331"/>
      <c r="L447" s="332"/>
      <c r="M447" s="331"/>
      <c r="N447" s="331"/>
      <c r="O447" s="331"/>
      <c r="P447" s="22"/>
      <c r="Q447" s="21"/>
      <c r="R447" s="21"/>
      <c r="S447" s="22"/>
      <c r="T447" s="21"/>
      <c r="U447" s="22"/>
      <c r="V447" s="22"/>
      <c r="W447" s="22"/>
      <c r="X447" s="22"/>
      <c r="Y447" s="22"/>
      <c r="Z447" s="22"/>
      <c r="AA447" s="22"/>
      <c r="AB447" s="22"/>
      <c r="AC447" s="21"/>
      <c r="AD447" s="22"/>
      <c r="AE447" s="21"/>
      <c r="AF447" s="21"/>
      <c r="AG447" s="21"/>
      <c r="AH447" s="21"/>
      <c r="AI447" s="22"/>
      <c r="AJ447" s="338"/>
      <c r="AL447" s="22"/>
      <c r="AM447" s="22"/>
      <c r="AN447" s="21"/>
      <c r="AO447" s="332"/>
      <c r="AP447" s="21"/>
      <c r="AQ447" s="22"/>
      <c r="AR447" s="21"/>
      <c r="AS447" s="21"/>
      <c r="AT447" s="21"/>
      <c r="AU447" s="21"/>
      <c r="AV447" s="21"/>
      <c r="AW447" s="21"/>
      <c r="AX447" s="21"/>
      <c r="AY447" s="21"/>
      <c r="AZ447" s="21"/>
      <c r="BA447" s="21"/>
      <c r="BB447" s="21"/>
      <c r="BC447" s="22"/>
      <c r="BD447" s="21"/>
      <c r="BE447" s="21"/>
      <c r="BF447" s="21"/>
      <c r="BG447" s="22"/>
      <c r="BH447" s="22"/>
      <c r="BI447" s="22"/>
      <c r="BJ447" s="22"/>
      <c r="BK447" s="21"/>
      <c r="BL447" s="332"/>
      <c r="BM447" s="22"/>
      <c r="BN447" s="22"/>
      <c r="BO447" s="21"/>
    </row>
    <row r="448" spans="1:67" s="339" customFormat="1" ht="38.25" customHeight="1">
      <c r="A448" s="21"/>
      <c r="B448" s="21"/>
      <c r="C448" s="21"/>
      <c r="D448" s="22"/>
      <c r="E448" s="22"/>
      <c r="F448" s="21"/>
      <c r="G448" s="22"/>
      <c r="H448" s="22"/>
      <c r="I448" s="22"/>
      <c r="J448" s="330"/>
      <c r="K448" s="331"/>
      <c r="L448" s="332"/>
      <c r="M448" s="331"/>
      <c r="N448" s="331"/>
      <c r="O448" s="331"/>
      <c r="P448" s="22"/>
      <c r="Q448" s="21"/>
      <c r="R448" s="21"/>
      <c r="S448" s="22"/>
      <c r="T448" s="21"/>
      <c r="U448" s="22"/>
      <c r="V448" s="22"/>
      <c r="W448" s="22"/>
      <c r="X448" s="22"/>
      <c r="Y448" s="22"/>
      <c r="Z448" s="22"/>
      <c r="AA448" s="22"/>
      <c r="AB448" s="22"/>
      <c r="AC448" s="21"/>
      <c r="AD448" s="22"/>
      <c r="AE448" s="21"/>
      <c r="AF448" s="21"/>
      <c r="AG448" s="21"/>
      <c r="AH448" s="21"/>
      <c r="AI448" s="22"/>
      <c r="AJ448" s="338"/>
      <c r="AL448" s="22"/>
      <c r="AM448" s="22"/>
      <c r="AN448" s="21"/>
      <c r="AO448" s="332"/>
      <c r="AP448" s="21"/>
      <c r="AQ448" s="22"/>
      <c r="AR448" s="21"/>
      <c r="AS448" s="21"/>
      <c r="AT448" s="21"/>
      <c r="AU448" s="21"/>
      <c r="AV448" s="21"/>
      <c r="AW448" s="21"/>
      <c r="AX448" s="21"/>
      <c r="AY448" s="21"/>
      <c r="AZ448" s="21"/>
      <c r="BA448" s="21"/>
      <c r="BB448" s="21"/>
      <c r="BC448" s="22"/>
      <c r="BD448" s="21"/>
      <c r="BE448" s="21"/>
      <c r="BF448" s="21"/>
      <c r="BG448" s="22"/>
      <c r="BH448" s="22"/>
      <c r="BI448" s="22"/>
      <c r="BJ448" s="22"/>
      <c r="BK448" s="21"/>
      <c r="BL448" s="332"/>
      <c r="BM448" s="22"/>
      <c r="BN448" s="22"/>
      <c r="BO448" s="21"/>
    </row>
    <row r="449" spans="1:67" s="339" customFormat="1" ht="38.25" customHeight="1">
      <c r="A449" s="21"/>
      <c r="B449" s="21"/>
      <c r="C449" s="21"/>
      <c r="D449" s="22"/>
      <c r="E449" s="22"/>
      <c r="F449" s="21"/>
      <c r="G449" s="22"/>
      <c r="H449" s="22"/>
      <c r="I449" s="22"/>
      <c r="J449" s="330"/>
      <c r="K449" s="331"/>
      <c r="L449" s="332"/>
      <c r="M449" s="331"/>
      <c r="N449" s="331"/>
      <c r="O449" s="331"/>
      <c r="P449" s="22"/>
      <c r="Q449" s="21"/>
      <c r="R449" s="21"/>
      <c r="S449" s="22"/>
      <c r="T449" s="21"/>
      <c r="U449" s="22"/>
      <c r="V449" s="22"/>
      <c r="W449" s="22"/>
      <c r="X449" s="22"/>
      <c r="Y449" s="22"/>
      <c r="Z449" s="22"/>
      <c r="AA449" s="22"/>
      <c r="AB449" s="22"/>
      <c r="AC449" s="21"/>
      <c r="AD449" s="22"/>
      <c r="AE449" s="21"/>
      <c r="AF449" s="21"/>
      <c r="AG449" s="21"/>
      <c r="AH449" s="21"/>
      <c r="AI449" s="22"/>
      <c r="AJ449" s="338"/>
      <c r="AL449" s="22"/>
      <c r="AM449" s="22"/>
      <c r="AN449" s="21"/>
      <c r="AO449" s="332"/>
      <c r="AP449" s="21"/>
      <c r="AQ449" s="22"/>
      <c r="AR449" s="21"/>
      <c r="AS449" s="21"/>
      <c r="AT449" s="21"/>
      <c r="AU449" s="21"/>
      <c r="AV449" s="21"/>
      <c r="AW449" s="21"/>
      <c r="AX449" s="21"/>
      <c r="AY449" s="21"/>
      <c r="AZ449" s="21"/>
      <c r="BA449" s="21"/>
      <c r="BB449" s="21"/>
      <c r="BC449" s="22"/>
      <c r="BD449" s="21"/>
      <c r="BE449" s="21"/>
      <c r="BF449" s="21"/>
      <c r="BG449" s="22"/>
      <c r="BH449" s="22"/>
      <c r="BI449" s="22"/>
      <c r="BJ449" s="22"/>
      <c r="BK449" s="21"/>
      <c r="BL449" s="332"/>
      <c r="BM449" s="22"/>
      <c r="BN449" s="22"/>
      <c r="BO449" s="21"/>
    </row>
    <row r="450" spans="1:67" s="339" customFormat="1" ht="38.25" customHeight="1">
      <c r="A450" s="21"/>
      <c r="B450" s="21"/>
      <c r="C450" s="21"/>
      <c r="D450" s="22"/>
      <c r="E450" s="22"/>
      <c r="F450" s="21"/>
      <c r="G450" s="22"/>
      <c r="H450" s="22"/>
      <c r="I450" s="22"/>
      <c r="J450" s="330"/>
      <c r="K450" s="331"/>
      <c r="L450" s="332"/>
      <c r="M450" s="331"/>
      <c r="N450" s="331"/>
      <c r="O450" s="331"/>
      <c r="P450" s="22"/>
      <c r="Q450" s="21"/>
      <c r="R450" s="21"/>
      <c r="S450" s="22"/>
      <c r="T450" s="21"/>
      <c r="U450" s="22"/>
      <c r="V450" s="22"/>
      <c r="W450" s="22"/>
      <c r="X450" s="22"/>
      <c r="Y450" s="22"/>
      <c r="Z450" s="22"/>
      <c r="AA450" s="22"/>
      <c r="AB450" s="22"/>
      <c r="AC450" s="21"/>
      <c r="AD450" s="22"/>
      <c r="AE450" s="21"/>
      <c r="AF450" s="21"/>
      <c r="AG450" s="21"/>
      <c r="AH450" s="21"/>
      <c r="AI450" s="22"/>
      <c r="AJ450" s="338"/>
      <c r="AL450" s="22"/>
      <c r="AM450" s="22"/>
      <c r="AN450" s="21"/>
      <c r="AO450" s="332"/>
      <c r="AP450" s="21"/>
      <c r="AQ450" s="22"/>
      <c r="AR450" s="21"/>
      <c r="AS450" s="21"/>
      <c r="AT450" s="21"/>
      <c r="AU450" s="21"/>
      <c r="AV450" s="21"/>
      <c r="AW450" s="21"/>
      <c r="AX450" s="21"/>
      <c r="AY450" s="21"/>
      <c r="AZ450" s="21"/>
      <c r="BA450" s="21"/>
      <c r="BB450" s="21"/>
      <c r="BC450" s="22"/>
      <c r="BD450" s="21"/>
      <c r="BE450" s="21"/>
      <c r="BF450" s="21"/>
      <c r="BG450" s="22"/>
      <c r="BH450" s="22"/>
      <c r="BI450" s="22"/>
      <c r="BJ450" s="22"/>
      <c r="BK450" s="21"/>
      <c r="BL450" s="332"/>
      <c r="BM450" s="22"/>
      <c r="BN450" s="22"/>
      <c r="BO450" s="21"/>
    </row>
    <row r="451" spans="1:67" s="339" customFormat="1" ht="38.25" customHeight="1">
      <c r="A451" s="21"/>
      <c r="B451" s="21"/>
      <c r="C451" s="21"/>
      <c r="D451" s="22"/>
      <c r="E451" s="22"/>
      <c r="F451" s="21"/>
      <c r="G451" s="22"/>
      <c r="H451" s="22"/>
      <c r="I451" s="22"/>
      <c r="J451" s="330"/>
      <c r="K451" s="331"/>
      <c r="L451" s="332"/>
      <c r="M451" s="331"/>
      <c r="N451" s="331"/>
      <c r="O451" s="331"/>
      <c r="P451" s="22"/>
      <c r="Q451" s="21"/>
      <c r="R451" s="21"/>
      <c r="S451" s="22"/>
      <c r="T451" s="21"/>
      <c r="U451" s="22"/>
      <c r="V451" s="22"/>
      <c r="W451" s="22"/>
      <c r="X451" s="22"/>
      <c r="Y451" s="22"/>
      <c r="Z451" s="22"/>
      <c r="AA451" s="22"/>
      <c r="AB451" s="22"/>
      <c r="AC451" s="21"/>
      <c r="AD451" s="22"/>
      <c r="AE451" s="21"/>
      <c r="AF451" s="21"/>
      <c r="AG451" s="21"/>
      <c r="AH451" s="21"/>
      <c r="AI451" s="22"/>
      <c r="AJ451" s="338"/>
      <c r="AL451" s="22"/>
      <c r="AM451" s="22"/>
      <c r="AN451" s="21"/>
      <c r="AO451" s="332"/>
      <c r="AP451" s="21"/>
      <c r="AQ451" s="22"/>
      <c r="AR451" s="21"/>
      <c r="AS451" s="21"/>
      <c r="AT451" s="21"/>
      <c r="AU451" s="21"/>
      <c r="AV451" s="21"/>
      <c r="AW451" s="21"/>
      <c r="AX451" s="21"/>
      <c r="AY451" s="21"/>
      <c r="AZ451" s="21"/>
      <c r="BA451" s="21"/>
      <c r="BB451" s="21"/>
      <c r="BC451" s="22"/>
      <c r="BD451" s="21"/>
      <c r="BE451" s="21"/>
      <c r="BF451" s="21"/>
      <c r="BG451" s="22"/>
      <c r="BH451" s="22"/>
      <c r="BI451" s="22"/>
      <c r="BJ451" s="22"/>
      <c r="BK451" s="21"/>
      <c r="BL451" s="332"/>
      <c r="BM451" s="22"/>
      <c r="BN451" s="22"/>
      <c r="BO451" s="21"/>
    </row>
    <row r="452" spans="1:67" s="339" customFormat="1" ht="38.25" customHeight="1">
      <c r="A452" s="21"/>
      <c r="B452" s="21"/>
      <c r="C452" s="21"/>
      <c r="D452" s="22"/>
      <c r="E452" s="22"/>
      <c r="F452" s="21"/>
      <c r="G452" s="22"/>
      <c r="H452" s="22"/>
      <c r="I452" s="22"/>
      <c r="J452" s="330"/>
      <c r="K452" s="331"/>
      <c r="L452" s="332"/>
      <c r="M452" s="331"/>
      <c r="N452" s="331"/>
      <c r="O452" s="331"/>
      <c r="P452" s="22"/>
      <c r="Q452" s="21"/>
      <c r="R452" s="21"/>
      <c r="S452" s="22"/>
      <c r="T452" s="21"/>
      <c r="U452" s="22"/>
      <c r="V452" s="22"/>
      <c r="W452" s="22"/>
      <c r="X452" s="22"/>
      <c r="Y452" s="22"/>
      <c r="Z452" s="22"/>
      <c r="AA452" s="22"/>
      <c r="AB452" s="22"/>
      <c r="AC452" s="21"/>
      <c r="AD452" s="22"/>
      <c r="AE452" s="21"/>
      <c r="AF452" s="21"/>
      <c r="AG452" s="21"/>
      <c r="AH452" s="21"/>
      <c r="AI452" s="22"/>
      <c r="AJ452" s="338"/>
      <c r="AL452" s="22"/>
      <c r="AM452" s="22"/>
      <c r="AN452" s="21"/>
      <c r="AO452" s="332"/>
      <c r="AP452" s="21"/>
      <c r="AQ452" s="22"/>
      <c r="AR452" s="21"/>
      <c r="AS452" s="21"/>
      <c r="AT452" s="21"/>
      <c r="AU452" s="21"/>
      <c r="AV452" s="21"/>
      <c r="AW452" s="21"/>
      <c r="AX452" s="21"/>
      <c r="AY452" s="21"/>
      <c r="AZ452" s="21"/>
      <c r="BA452" s="21"/>
      <c r="BB452" s="21"/>
      <c r="BC452" s="22"/>
      <c r="BD452" s="21"/>
      <c r="BE452" s="21"/>
      <c r="BF452" s="21"/>
      <c r="BG452" s="22"/>
      <c r="BH452" s="22"/>
      <c r="BI452" s="22"/>
      <c r="BJ452" s="22"/>
      <c r="BK452" s="21"/>
      <c r="BL452" s="332"/>
      <c r="BM452" s="22"/>
      <c r="BN452" s="22"/>
      <c r="BO452" s="21"/>
    </row>
    <row r="453" spans="1:67" s="339" customFormat="1" ht="38.25" customHeight="1">
      <c r="A453" s="21"/>
      <c r="B453" s="21"/>
      <c r="C453" s="21"/>
      <c r="D453" s="22"/>
      <c r="E453" s="22"/>
      <c r="F453" s="21"/>
      <c r="G453" s="22"/>
      <c r="H453" s="22"/>
      <c r="I453" s="22"/>
      <c r="J453" s="330"/>
      <c r="K453" s="331"/>
      <c r="L453" s="332"/>
      <c r="M453" s="331"/>
      <c r="N453" s="331"/>
      <c r="O453" s="331"/>
      <c r="P453" s="22"/>
      <c r="Q453" s="21"/>
      <c r="R453" s="21"/>
      <c r="S453" s="22"/>
      <c r="T453" s="21"/>
      <c r="U453" s="22"/>
      <c r="V453" s="22"/>
      <c r="W453" s="22"/>
      <c r="X453" s="22"/>
      <c r="Y453" s="22"/>
      <c r="Z453" s="22"/>
      <c r="AA453" s="22"/>
      <c r="AB453" s="22"/>
      <c r="AC453" s="21"/>
      <c r="AD453" s="22"/>
      <c r="AE453" s="21"/>
      <c r="AF453" s="21"/>
      <c r="AG453" s="21"/>
      <c r="AH453" s="21"/>
      <c r="AI453" s="22"/>
      <c r="AJ453" s="338"/>
      <c r="AL453" s="22"/>
      <c r="AM453" s="22"/>
      <c r="AN453" s="21"/>
      <c r="AO453" s="332"/>
      <c r="AP453" s="21"/>
      <c r="AQ453" s="22"/>
      <c r="AR453" s="21"/>
      <c r="AS453" s="21"/>
      <c r="AT453" s="21"/>
      <c r="AU453" s="21"/>
      <c r="AV453" s="21"/>
      <c r="AW453" s="21"/>
      <c r="AX453" s="21"/>
      <c r="AY453" s="21"/>
      <c r="AZ453" s="21"/>
      <c r="BA453" s="21"/>
      <c r="BB453" s="21"/>
      <c r="BC453" s="22"/>
      <c r="BD453" s="21"/>
      <c r="BE453" s="21"/>
      <c r="BF453" s="21"/>
      <c r="BG453" s="22"/>
      <c r="BH453" s="22"/>
      <c r="BI453" s="22"/>
      <c r="BJ453" s="22"/>
      <c r="BK453" s="21"/>
      <c r="BL453" s="332"/>
      <c r="BM453" s="22"/>
      <c r="BN453" s="22"/>
      <c r="BO453" s="21"/>
    </row>
    <row r="454" spans="1:67" s="339" customFormat="1" ht="38.25" customHeight="1">
      <c r="A454" s="21"/>
      <c r="B454" s="21"/>
      <c r="C454" s="21"/>
      <c r="D454" s="22"/>
      <c r="E454" s="22"/>
      <c r="F454" s="21"/>
      <c r="G454" s="22"/>
      <c r="H454" s="22"/>
      <c r="I454" s="22"/>
      <c r="J454" s="330"/>
      <c r="K454" s="331"/>
      <c r="L454" s="332"/>
      <c r="M454" s="331"/>
      <c r="N454" s="331"/>
      <c r="O454" s="331"/>
      <c r="P454" s="22"/>
      <c r="Q454" s="21"/>
      <c r="R454" s="21"/>
      <c r="S454" s="22"/>
      <c r="T454" s="21"/>
      <c r="U454" s="22"/>
      <c r="V454" s="22"/>
      <c r="W454" s="22"/>
      <c r="X454" s="22"/>
      <c r="Y454" s="22"/>
      <c r="Z454" s="22"/>
      <c r="AA454" s="22"/>
      <c r="AB454" s="22"/>
      <c r="AC454" s="21"/>
      <c r="AD454" s="22"/>
      <c r="AE454" s="21"/>
      <c r="AF454" s="21"/>
      <c r="AG454" s="21"/>
      <c r="AH454" s="21"/>
      <c r="AI454" s="22"/>
      <c r="AJ454" s="338"/>
      <c r="AL454" s="22"/>
      <c r="AM454" s="22"/>
      <c r="AN454" s="21"/>
      <c r="AO454" s="332"/>
      <c r="AP454" s="21"/>
      <c r="AQ454" s="22"/>
      <c r="AR454" s="21"/>
      <c r="AS454" s="21"/>
      <c r="AT454" s="21"/>
      <c r="AU454" s="21"/>
      <c r="AV454" s="21"/>
      <c r="AW454" s="21"/>
      <c r="AX454" s="21"/>
      <c r="AY454" s="21"/>
      <c r="AZ454" s="21"/>
      <c r="BA454" s="21"/>
      <c r="BB454" s="21"/>
      <c r="BC454" s="22"/>
      <c r="BD454" s="21"/>
      <c r="BE454" s="21"/>
      <c r="BF454" s="21"/>
      <c r="BG454" s="22"/>
      <c r="BH454" s="22"/>
      <c r="BI454" s="22"/>
      <c r="BJ454" s="22"/>
      <c r="BK454" s="21"/>
      <c r="BL454" s="332"/>
      <c r="BM454" s="22"/>
      <c r="BN454" s="22"/>
      <c r="BO454" s="21"/>
    </row>
    <row r="455" spans="1:67" s="339" customFormat="1" ht="38.25" customHeight="1">
      <c r="A455" s="21"/>
      <c r="B455" s="21"/>
      <c r="C455" s="21"/>
      <c r="D455" s="22"/>
      <c r="E455" s="22"/>
      <c r="F455" s="21"/>
      <c r="G455" s="22"/>
      <c r="H455" s="22"/>
      <c r="I455" s="22"/>
      <c r="J455" s="330"/>
      <c r="K455" s="331"/>
      <c r="L455" s="332"/>
      <c r="M455" s="331"/>
      <c r="N455" s="331"/>
      <c r="O455" s="331"/>
      <c r="P455" s="22"/>
      <c r="Q455" s="21"/>
      <c r="R455" s="21"/>
      <c r="S455" s="22"/>
      <c r="T455" s="21"/>
      <c r="U455" s="22"/>
      <c r="V455" s="22"/>
      <c r="W455" s="22"/>
      <c r="X455" s="22"/>
      <c r="Y455" s="22"/>
      <c r="Z455" s="22"/>
      <c r="AA455" s="22"/>
      <c r="AB455" s="22"/>
      <c r="AC455" s="21"/>
      <c r="AD455" s="22"/>
      <c r="AE455" s="21"/>
      <c r="AF455" s="21"/>
      <c r="AG455" s="21"/>
      <c r="AH455" s="21"/>
      <c r="AI455" s="22"/>
      <c r="AJ455" s="338"/>
      <c r="AL455" s="22"/>
      <c r="AM455" s="22"/>
      <c r="AN455" s="21"/>
      <c r="AO455" s="332"/>
      <c r="AP455" s="21"/>
      <c r="AQ455" s="22"/>
      <c r="AR455" s="21"/>
      <c r="AS455" s="21"/>
      <c r="AT455" s="21"/>
      <c r="AU455" s="21"/>
      <c r="AV455" s="21"/>
      <c r="AW455" s="21"/>
      <c r="AX455" s="21"/>
      <c r="AY455" s="21"/>
      <c r="AZ455" s="21"/>
      <c r="BA455" s="21"/>
      <c r="BB455" s="21"/>
      <c r="BC455" s="22"/>
      <c r="BD455" s="21"/>
      <c r="BE455" s="21"/>
      <c r="BF455" s="21"/>
      <c r="BG455" s="22"/>
      <c r="BH455" s="22"/>
      <c r="BI455" s="22"/>
      <c r="BJ455" s="22"/>
      <c r="BK455" s="21"/>
      <c r="BL455" s="332"/>
      <c r="BM455" s="22"/>
      <c r="BN455" s="22"/>
      <c r="BO455" s="21"/>
    </row>
    <row r="456" spans="1:67" s="339" customFormat="1" ht="38.25" customHeight="1">
      <c r="A456" s="21"/>
      <c r="B456" s="21"/>
      <c r="C456" s="21"/>
      <c r="D456" s="22"/>
      <c r="E456" s="22"/>
      <c r="F456" s="21"/>
      <c r="G456" s="22"/>
      <c r="H456" s="22"/>
      <c r="I456" s="22"/>
      <c r="J456" s="330"/>
      <c r="K456" s="331"/>
      <c r="L456" s="332"/>
      <c r="M456" s="331"/>
      <c r="N456" s="331"/>
      <c r="O456" s="331"/>
      <c r="P456" s="22"/>
      <c r="Q456" s="21"/>
      <c r="R456" s="21"/>
      <c r="S456" s="22"/>
      <c r="T456" s="21"/>
      <c r="U456" s="22"/>
      <c r="V456" s="22"/>
      <c r="W456" s="22"/>
      <c r="X456" s="22"/>
      <c r="Y456" s="22"/>
      <c r="Z456" s="22"/>
      <c r="AA456" s="22"/>
      <c r="AB456" s="22"/>
      <c r="AC456" s="21"/>
      <c r="AD456" s="22"/>
      <c r="AE456" s="21"/>
      <c r="AF456" s="21"/>
      <c r="AG456" s="21"/>
      <c r="AH456" s="21"/>
      <c r="AI456" s="22"/>
      <c r="AJ456" s="338"/>
      <c r="AL456" s="22"/>
      <c r="AM456" s="22"/>
      <c r="AN456" s="21"/>
      <c r="AO456" s="332"/>
      <c r="AP456" s="21"/>
      <c r="AQ456" s="22"/>
      <c r="AR456" s="21"/>
      <c r="AS456" s="21"/>
      <c r="AT456" s="21"/>
      <c r="AU456" s="21"/>
      <c r="AV456" s="21"/>
      <c r="AW456" s="21"/>
      <c r="AX456" s="21"/>
      <c r="AY456" s="21"/>
      <c r="AZ456" s="21"/>
      <c r="BA456" s="21"/>
      <c r="BB456" s="21"/>
      <c r="BC456" s="22"/>
      <c r="BD456" s="21"/>
      <c r="BE456" s="21"/>
      <c r="BF456" s="21"/>
      <c r="BG456" s="22"/>
      <c r="BH456" s="22"/>
      <c r="BI456" s="22"/>
      <c r="BJ456" s="22"/>
      <c r="BK456" s="21"/>
      <c r="BL456" s="332"/>
      <c r="BM456" s="22"/>
      <c r="BN456" s="22"/>
      <c r="BO456" s="21"/>
    </row>
    <row r="457" spans="1:67" s="339" customFormat="1" ht="38.25" customHeight="1">
      <c r="A457" s="21"/>
      <c r="B457" s="21"/>
      <c r="C457" s="21"/>
      <c r="D457" s="22"/>
      <c r="E457" s="22"/>
      <c r="F457" s="21"/>
      <c r="G457" s="22"/>
      <c r="H457" s="22"/>
      <c r="I457" s="22"/>
      <c r="J457" s="330"/>
      <c r="K457" s="331"/>
      <c r="L457" s="332"/>
      <c r="M457" s="331"/>
      <c r="N457" s="331"/>
      <c r="O457" s="331"/>
      <c r="P457" s="22"/>
      <c r="Q457" s="21"/>
      <c r="R457" s="21"/>
      <c r="S457" s="22"/>
      <c r="T457" s="21"/>
      <c r="U457" s="22"/>
      <c r="V457" s="22"/>
      <c r="W457" s="22"/>
      <c r="X457" s="22"/>
      <c r="Y457" s="22"/>
      <c r="Z457" s="22"/>
      <c r="AA457" s="22"/>
      <c r="AB457" s="22"/>
      <c r="AC457" s="21"/>
      <c r="AD457" s="22"/>
      <c r="AE457" s="21"/>
      <c r="AF457" s="21"/>
      <c r="AG457" s="21"/>
      <c r="AH457" s="21"/>
      <c r="AI457" s="22"/>
      <c r="AJ457" s="338"/>
      <c r="AL457" s="22"/>
      <c r="AM457" s="22"/>
      <c r="AN457" s="21"/>
      <c r="AO457" s="332"/>
      <c r="AP457" s="21"/>
      <c r="AQ457" s="22"/>
      <c r="AR457" s="21"/>
      <c r="AS457" s="21"/>
      <c r="AT457" s="21"/>
      <c r="AU457" s="21"/>
      <c r="AV457" s="21"/>
      <c r="AW457" s="21"/>
      <c r="AX457" s="21"/>
      <c r="AY457" s="21"/>
      <c r="AZ457" s="21"/>
      <c r="BA457" s="21"/>
      <c r="BB457" s="21"/>
      <c r="BC457" s="22"/>
      <c r="BD457" s="21"/>
      <c r="BE457" s="21"/>
      <c r="BF457" s="21"/>
      <c r="BG457" s="22"/>
      <c r="BH457" s="22"/>
      <c r="BI457" s="22"/>
      <c r="BJ457" s="22"/>
      <c r="BK457" s="21"/>
      <c r="BL457" s="332"/>
      <c r="BM457" s="22"/>
      <c r="BN457" s="22"/>
      <c r="BO457" s="21"/>
    </row>
    <row r="458" spans="1:67" s="339" customFormat="1" ht="38.25" customHeight="1">
      <c r="A458" s="21"/>
      <c r="B458" s="21"/>
      <c r="C458" s="21"/>
      <c r="D458" s="22"/>
      <c r="E458" s="22"/>
      <c r="F458" s="21"/>
      <c r="G458" s="22"/>
      <c r="H458" s="22"/>
      <c r="I458" s="22"/>
      <c r="J458" s="330"/>
      <c r="K458" s="331"/>
      <c r="L458" s="332"/>
      <c r="M458" s="331"/>
      <c r="N458" s="331"/>
      <c r="O458" s="331"/>
      <c r="P458" s="22"/>
      <c r="Q458" s="21"/>
      <c r="R458" s="21"/>
      <c r="S458" s="22"/>
      <c r="T458" s="21"/>
      <c r="U458" s="22"/>
      <c r="V458" s="22"/>
      <c r="W458" s="22"/>
      <c r="X458" s="22"/>
      <c r="Y458" s="22"/>
      <c r="Z458" s="22"/>
      <c r="AA458" s="22"/>
      <c r="AB458" s="22"/>
      <c r="AC458" s="21"/>
      <c r="AD458" s="22"/>
      <c r="AE458" s="21"/>
      <c r="AF458" s="21"/>
      <c r="AG458" s="21"/>
      <c r="AH458" s="21"/>
      <c r="AI458" s="22"/>
      <c r="AJ458" s="338"/>
      <c r="AL458" s="22"/>
      <c r="AM458" s="22"/>
      <c r="AN458" s="21"/>
      <c r="AO458" s="332"/>
      <c r="AP458" s="21"/>
      <c r="AQ458" s="22"/>
      <c r="AR458" s="21"/>
      <c r="AS458" s="21"/>
      <c r="AT458" s="21"/>
      <c r="AU458" s="21"/>
      <c r="AV458" s="21"/>
      <c r="AW458" s="21"/>
      <c r="AX458" s="21"/>
      <c r="AY458" s="21"/>
      <c r="AZ458" s="21"/>
      <c r="BA458" s="21"/>
      <c r="BB458" s="21"/>
      <c r="BC458" s="22"/>
      <c r="BD458" s="21"/>
      <c r="BE458" s="21"/>
      <c r="BF458" s="21"/>
      <c r="BG458" s="22"/>
      <c r="BH458" s="22"/>
      <c r="BI458" s="22"/>
      <c r="BJ458" s="22"/>
      <c r="BK458" s="21"/>
      <c r="BL458" s="332"/>
      <c r="BM458" s="22"/>
      <c r="BN458" s="22"/>
      <c r="BO458" s="21"/>
    </row>
    <row r="459" spans="1:67" s="339" customFormat="1" ht="38.25" customHeight="1">
      <c r="A459" s="21"/>
      <c r="B459" s="21"/>
      <c r="C459" s="21"/>
      <c r="D459" s="22"/>
      <c r="E459" s="22"/>
      <c r="F459" s="21"/>
      <c r="G459" s="22"/>
      <c r="H459" s="22"/>
      <c r="I459" s="22"/>
      <c r="J459" s="330"/>
      <c r="K459" s="331"/>
      <c r="L459" s="332"/>
      <c r="M459" s="331"/>
      <c r="N459" s="331"/>
      <c r="O459" s="331"/>
      <c r="P459" s="22"/>
      <c r="Q459" s="21"/>
      <c r="R459" s="21"/>
      <c r="S459" s="22"/>
      <c r="T459" s="21"/>
      <c r="U459" s="22"/>
      <c r="V459" s="22"/>
      <c r="W459" s="22"/>
      <c r="X459" s="22"/>
      <c r="Y459" s="22"/>
      <c r="Z459" s="22"/>
      <c r="AA459" s="22"/>
      <c r="AB459" s="22"/>
      <c r="AC459" s="21"/>
      <c r="AD459" s="22"/>
      <c r="AE459" s="21"/>
      <c r="AF459" s="21"/>
      <c r="AG459" s="21"/>
      <c r="AH459" s="21"/>
      <c r="AI459" s="22"/>
      <c r="AJ459" s="338"/>
      <c r="AL459" s="22"/>
      <c r="AM459" s="22"/>
      <c r="AN459" s="21"/>
      <c r="AO459" s="332"/>
      <c r="AP459" s="21"/>
      <c r="AQ459" s="22"/>
      <c r="AR459" s="21"/>
      <c r="AS459" s="21"/>
      <c r="AT459" s="21"/>
      <c r="AU459" s="21"/>
      <c r="AV459" s="21"/>
      <c r="AW459" s="21"/>
      <c r="AX459" s="21"/>
      <c r="AY459" s="21"/>
      <c r="AZ459" s="21"/>
      <c r="BA459" s="21"/>
      <c r="BB459" s="21"/>
      <c r="BC459" s="22"/>
      <c r="BD459" s="21"/>
      <c r="BE459" s="21"/>
      <c r="BF459" s="21"/>
      <c r="BG459" s="22"/>
      <c r="BH459" s="22"/>
      <c r="BI459" s="22"/>
      <c r="BJ459" s="22"/>
      <c r="BK459" s="21"/>
      <c r="BL459" s="332"/>
      <c r="BM459" s="22"/>
      <c r="BN459" s="22"/>
      <c r="BO459" s="21"/>
    </row>
    <row r="460" spans="1:67" s="339" customFormat="1" ht="38.25" customHeight="1">
      <c r="A460" s="21"/>
      <c r="B460" s="21"/>
      <c r="C460" s="21"/>
      <c r="D460" s="22"/>
      <c r="E460" s="22"/>
      <c r="F460" s="21"/>
      <c r="G460" s="22"/>
      <c r="H460" s="22"/>
      <c r="I460" s="22"/>
      <c r="J460" s="330"/>
      <c r="K460" s="331"/>
      <c r="L460" s="332"/>
      <c r="M460" s="331"/>
      <c r="N460" s="331"/>
      <c r="O460" s="331"/>
      <c r="P460" s="22"/>
      <c r="Q460" s="21"/>
      <c r="R460" s="21"/>
      <c r="S460" s="22"/>
      <c r="T460" s="21"/>
      <c r="U460" s="22"/>
      <c r="V460" s="22"/>
      <c r="W460" s="22"/>
      <c r="X460" s="22"/>
      <c r="Y460" s="22"/>
      <c r="Z460" s="22"/>
      <c r="AA460" s="22"/>
      <c r="AB460" s="22"/>
      <c r="AC460" s="21"/>
      <c r="AD460" s="22"/>
      <c r="AE460" s="21"/>
      <c r="AF460" s="21"/>
      <c r="AG460" s="21"/>
      <c r="AH460" s="21"/>
      <c r="AI460" s="22"/>
      <c r="AJ460" s="338"/>
      <c r="AL460" s="22"/>
      <c r="AM460" s="22"/>
      <c r="AN460" s="21"/>
      <c r="AO460" s="332"/>
      <c r="AP460" s="21"/>
      <c r="AQ460" s="22"/>
      <c r="AR460" s="21"/>
      <c r="AS460" s="21"/>
      <c r="AT460" s="21"/>
      <c r="AU460" s="21"/>
      <c r="AV460" s="21"/>
      <c r="AW460" s="21"/>
      <c r="AX460" s="21"/>
      <c r="AY460" s="21"/>
      <c r="AZ460" s="21"/>
      <c r="BA460" s="21"/>
      <c r="BB460" s="21"/>
      <c r="BC460" s="22"/>
      <c r="BD460" s="21"/>
      <c r="BE460" s="21"/>
      <c r="BF460" s="21"/>
      <c r="BG460" s="22"/>
      <c r="BH460" s="22"/>
      <c r="BI460" s="22"/>
      <c r="BJ460" s="22"/>
      <c r="BK460" s="21"/>
      <c r="BL460" s="332"/>
      <c r="BM460" s="22"/>
      <c r="BN460" s="22"/>
      <c r="BO460" s="21"/>
    </row>
    <row r="461" spans="1:67" s="339" customFormat="1" ht="38.25" customHeight="1">
      <c r="A461" s="21"/>
      <c r="B461" s="21"/>
      <c r="C461" s="21"/>
      <c r="D461" s="22"/>
      <c r="E461" s="22"/>
      <c r="F461" s="21"/>
      <c r="G461" s="22"/>
      <c r="H461" s="22"/>
      <c r="I461" s="22"/>
      <c r="J461" s="330"/>
      <c r="K461" s="331"/>
      <c r="L461" s="332"/>
      <c r="M461" s="331"/>
      <c r="N461" s="331"/>
      <c r="O461" s="331"/>
      <c r="P461" s="22"/>
      <c r="Q461" s="21"/>
      <c r="R461" s="21"/>
      <c r="S461" s="22"/>
      <c r="T461" s="21"/>
      <c r="U461" s="22"/>
      <c r="V461" s="22"/>
      <c r="W461" s="22"/>
      <c r="X461" s="22"/>
      <c r="Y461" s="22"/>
      <c r="Z461" s="22"/>
      <c r="AA461" s="22"/>
      <c r="AB461" s="22"/>
      <c r="AC461" s="21"/>
      <c r="AD461" s="22"/>
      <c r="AE461" s="21"/>
      <c r="AF461" s="21"/>
      <c r="AG461" s="21"/>
      <c r="AH461" s="21"/>
      <c r="AI461" s="22"/>
      <c r="AJ461" s="338"/>
      <c r="AL461" s="22"/>
      <c r="AM461" s="22"/>
      <c r="AN461" s="21"/>
      <c r="AO461" s="332"/>
      <c r="AP461" s="21"/>
      <c r="AQ461" s="22"/>
      <c r="AR461" s="21"/>
      <c r="AS461" s="21"/>
      <c r="AT461" s="21"/>
      <c r="AU461" s="21"/>
      <c r="AV461" s="21"/>
      <c r="AW461" s="21"/>
      <c r="AX461" s="21"/>
      <c r="AY461" s="21"/>
      <c r="AZ461" s="21"/>
      <c r="BA461" s="21"/>
      <c r="BB461" s="21"/>
      <c r="BC461" s="22"/>
      <c r="BD461" s="21"/>
      <c r="BE461" s="21"/>
      <c r="BF461" s="21"/>
      <c r="BG461" s="22"/>
      <c r="BH461" s="22"/>
      <c r="BI461" s="22"/>
      <c r="BJ461" s="22"/>
      <c r="BK461" s="21"/>
      <c r="BL461" s="332"/>
      <c r="BM461" s="22"/>
      <c r="BN461" s="22"/>
      <c r="BO461" s="21"/>
    </row>
    <row r="462" spans="1:67" s="339" customFormat="1" ht="38.25" customHeight="1">
      <c r="A462" s="21"/>
      <c r="B462" s="21"/>
      <c r="C462" s="21"/>
      <c r="D462" s="22"/>
      <c r="E462" s="22"/>
      <c r="F462" s="21"/>
      <c r="G462" s="22"/>
      <c r="H462" s="22"/>
      <c r="I462" s="22"/>
      <c r="J462" s="330"/>
      <c r="K462" s="331"/>
      <c r="L462" s="332"/>
      <c r="M462" s="331"/>
      <c r="N462" s="331"/>
      <c r="O462" s="331"/>
      <c r="P462" s="22"/>
      <c r="Q462" s="21"/>
      <c r="R462" s="21"/>
      <c r="S462" s="22"/>
      <c r="T462" s="21"/>
      <c r="U462" s="22"/>
      <c r="V462" s="22"/>
      <c r="W462" s="22"/>
      <c r="X462" s="22"/>
      <c r="Y462" s="22"/>
      <c r="Z462" s="22"/>
      <c r="AA462" s="22"/>
      <c r="AB462" s="22"/>
      <c r="AC462" s="21"/>
      <c r="AD462" s="22"/>
      <c r="AE462" s="21"/>
      <c r="AF462" s="21"/>
      <c r="AG462" s="21"/>
      <c r="AH462" s="21"/>
      <c r="AI462" s="22"/>
      <c r="AJ462" s="338"/>
      <c r="AL462" s="22"/>
      <c r="AM462" s="22"/>
      <c r="AN462" s="21"/>
      <c r="AO462" s="332"/>
      <c r="AP462" s="21"/>
      <c r="AQ462" s="22"/>
      <c r="AR462" s="21"/>
      <c r="AS462" s="21"/>
      <c r="AT462" s="21"/>
      <c r="AU462" s="21"/>
      <c r="AV462" s="21"/>
      <c r="AW462" s="21"/>
      <c r="AX462" s="21"/>
      <c r="AY462" s="21"/>
      <c r="AZ462" s="21"/>
      <c r="BA462" s="21"/>
      <c r="BB462" s="21"/>
      <c r="BC462" s="22"/>
      <c r="BD462" s="21"/>
      <c r="BE462" s="21"/>
      <c r="BF462" s="21"/>
      <c r="BG462" s="22"/>
      <c r="BH462" s="22"/>
      <c r="BI462" s="22"/>
      <c r="BJ462" s="22"/>
      <c r="BK462" s="21"/>
      <c r="BL462" s="332"/>
      <c r="BM462" s="22"/>
      <c r="BN462" s="22"/>
      <c r="BO462" s="21"/>
    </row>
    <row r="463" spans="1:67" s="339" customFormat="1" ht="38.25" customHeight="1">
      <c r="A463" s="21"/>
      <c r="B463" s="21"/>
      <c r="C463" s="21"/>
      <c r="D463" s="22"/>
      <c r="E463" s="22"/>
      <c r="F463" s="21"/>
      <c r="G463" s="22"/>
      <c r="H463" s="22"/>
      <c r="I463" s="22"/>
      <c r="J463" s="330"/>
      <c r="K463" s="331"/>
      <c r="L463" s="332"/>
      <c r="M463" s="331"/>
      <c r="N463" s="331"/>
      <c r="O463" s="331"/>
      <c r="P463" s="22"/>
      <c r="Q463" s="21"/>
      <c r="R463" s="21"/>
      <c r="S463" s="22"/>
      <c r="T463" s="21"/>
      <c r="U463" s="22"/>
      <c r="V463" s="22"/>
      <c r="W463" s="22"/>
      <c r="X463" s="22"/>
      <c r="Y463" s="22"/>
      <c r="Z463" s="22"/>
      <c r="AA463" s="22"/>
      <c r="AB463" s="22"/>
      <c r="AC463" s="21"/>
      <c r="AD463" s="22"/>
      <c r="AE463" s="21"/>
      <c r="AF463" s="21"/>
      <c r="AG463" s="21"/>
      <c r="AH463" s="21"/>
      <c r="AI463" s="22"/>
      <c r="AJ463" s="338"/>
      <c r="AL463" s="22"/>
      <c r="AM463" s="22"/>
      <c r="AN463" s="21"/>
      <c r="AO463" s="332"/>
      <c r="AP463" s="21"/>
      <c r="AQ463" s="22"/>
      <c r="AR463" s="21"/>
      <c r="AS463" s="21"/>
      <c r="AT463" s="21"/>
      <c r="AU463" s="21"/>
      <c r="AV463" s="21"/>
      <c r="AW463" s="21"/>
      <c r="AX463" s="21"/>
      <c r="AY463" s="21"/>
      <c r="AZ463" s="21"/>
      <c r="BA463" s="21"/>
      <c r="BB463" s="21"/>
      <c r="BC463" s="22"/>
      <c r="BD463" s="21"/>
      <c r="BE463" s="21"/>
      <c r="BF463" s="21"/>
      <c r="BG463" s="22"/>
      <c r="BH463" s="22"/>
      <c r="BI463" s="22"/>
      <c r="BJ463" s="22"/>
      <c r="BK463" s="21"/>
      <c r="BL463" s="332"/>
      <c r="BM463" s="22"/>
      <c r="BN463" s="22"/>
      <c r="BO463" s="21"/>
    </row>
    <row r="464" spans="1:67" s="339" customFormat="1" ht="38.25" customHeight="1">
      <c r="A464" s="21"/>
      <c r="B464" s="21"/>
      <c r="C464" s="21"/>
      <c r="D464" s="22"/>
      <c r="E464" s="22"/>
      <c r="F464" s="21"/>
      <c r="G464" s="22"/>
      <c r="H464" s="22"/>
      <c r="I464" s="22"/>
      <c r="J464" s="330"/>
      <c r="K464" s="331"/>
      <c r="L464" s="332"/>
      <c r="M464" s="331"/>
      <c r="N464" s="331"/>
      <c r="O464" s="331"/>
      <c r="P464" s="22"/>
      <c r="Q464" s="21"/>
      <c r="R464" s="21"/>
      <c r="S464" s="22"/>
      <c r="T464" s="21"/>
      <c r="U464" s="22"/>
      <c r="V464" s="22"/>
      <c r="W464" s="22"/>
      <c r="X464" s="22"/>
      <c r="Y464" s="22"/>
      <c r="Z464" s="22"/>
      <c r="AA464" s="22"/>
      <c r="AB464" s="22"/>
      <c r="AC464" s="21"/>
      <c r="AD464" s="22"/>
      <c r="AE464" s="21"/>
      <c r="AF464" s="21"/>
      <c r="AG464" s="21"/>
      <c r="AH464" s="21"/>
      <c r="AI464" s="22"/>
      <c r="AJ464" s="338"/>
      <c r="AL464" s="22"/>
      <c r="AM464" s="22"/>
      <c r="AN464" s="21"/>
      <c r="AO464" s="332"/>
      <c r="AP464" s="21"/>
      <c r="AQ464" s="22"/>
      <c r="AR464" s="21"/>
      <c r="AS464" s="21"/>
      <c r="AT464" s="21"/>
      <c r="AU464" s="21"/>
      <c r="AV464" s="21"/>
      <c r="AW464" s="21"/>
      <c r="AX464" s="21"/>
      <c r="AY464" s="21"/>
      <c r="AZ464" s="21"/>
      <c r="BA464" s="21"/>
      <c r="BB464" s="21"/>
      <c r="BC464" s="22"/>
      <c r="BD464" s="21"/>
      <c r="BE464" s="21"/>
      <c r="BF464" s="21"/>
      <c r="BG464" s="22"/>
      <c r="BH464" s="22"/>
      <c r="BI464" s="22"/>
      <c r="BJ464" s="22"/>
      <c r="BK464" s="21"/>
      <c r="BL464" s="332"/>
      <c r="BM464" s="22"/>
      <c r="BN464" s="22"/>
      <c r="BO464" s="21"/>
    </row>
    <row r="465" spans="1:67" s="339" customFormat="1" ht="38.25" customHeight="1">
      <c r="A465" s="21"/>
      <c r="B465" s="21"/>
      <c r="C465" s="21"/>
      <c r="D465" s="22"/>
      <c r="E465" s="22"/>
      <c r="F465" s="21"/>
      <c r="G465" s="22"/>
      <c r="H465" s="22"/>
      <c r="I465" s="22"/>
      <c r="J465" s="330"/>
      <c r="K465" s="331"/>
      <c r="L465" s="332"/>
      <c r="M465" s="331"/>
      <c r="N465" s="331"/>
      <c r="O465" s="331"/>
      <c r="P465" s="22"/>
      <c r="Q465" s="21"/>
      <c r="R465" s="21"/>
      <c r="S465" s="22"/>
      <c r="T465" s="21"/>
      <c r="U465" s="22"/>
      <c r="V465" s="22"/>
      <c r="W465" s="22"/>
      <c r="X465" s="22"/>
      <c r="Y465" s="22"/>
      <c r="Z465" s="22"/>
      <c r="AA465" s="22"/>
      <c r="AB465" s="22"/>
      <c r="AC465" s="21"/>
      <c r="AD465" s="22"/>
      <c r="AE465" s="21"/>
      <c r="AF465" s="21"/>
      <c r="AG465" s="21"/>
      <c r="AH465" s="21"/>
      <c r="AI465" s="22"/>
      <c r="AJ465" s="338"/>
      <c r="AL465" s="22"/>
      <c r="AM465" s="22"/>
      <c r="AN465" s="21"/>
      <c r="AO465" s="332"/>
      <c r="AP465" s="21"/>
      <c r="AQ465" s="22"/>
      <c r="AR465" s="21"/>
      <c r="AS465" s="21"/>
      <c r="AT465" s="21"/>
      <c r="AU465" s="21"/>
      <c r="AV465" s="21"/>
      <c r="AW465" s="21"/>
      <c r="AX465" s="21"/>
      <c r="AY465" s="21"/>
      <c r="AZ465" s="21"/>
      <c r="BA465" s="21"/>
      <c r="BB465" s="21"/>
      <c r="BC465" s="22"/>
      <c r="BD465" s="21"/>
      <c r="BE465" s="21"/>
      <c r="BF465" s="21"/>
      <c r="BG465" s="22"/>
      <c r="BH465" s="22"/>
      <c r="BI465" s="22"/>
      <c r="BJ465" s="22"/>
      <c r="BK465" s="21"/>
      <c r="BL465" s="332"/>
      <c r="BM465" s="22"/>
      <c r="BN465" s="22"/>
      <c r="BO465" s="21"/>
    </row>
    <row r="466" spans="1:67" s="339" customFormat="1" ht="38.25" customHeight="1">
      <c r="A466" s="21"/>
      <c r="B466" s="21"/>
      <c r="C466" s="21"/>
      <c r="D466" s="22"/>
      <c r="E466" s="22"/>
      <c r="F466" s="21"/>
      <c r="G466" s="22"/>
      <c r="H466" s="22"/>
      <c r="I466" s="22"/>
      <c r="J466" s="330"/>
      <c r="K466" s="331"/>
      <c r="L466" s="332"/>
      <c r="M466" s="331"/>
      <c r="N466" s="331"/>
      <c r="O466" s="331"/>
      <c r="P466" s="22"/>
      <c r="Q466" s="21"/>
      <c r="R466" s="21"/>
      <c r="S466" s="22"/>
      <c r="T466" s="21"/>
      <c r="U466" s="22"/>
      <c r="V466" s="22"/>
      <c r="W466" s="22"/>
      <c r="X466" s="22"/>
      <c r="Y466" s="22"/>
      <c r="Z466" s="22"/>
      <c r="AA466" s="22"/>
      <c r="AB466" s="22"/>
      <c r="AC466" s="21"/>
      <c r="AD466" s="22"/>
      <c r="AE466" s="21"/>
      <c r="AF466" s="21"/>
      <c r="AG466" s="21"/>
      <c r="AH466" s="21"/>
      <c r="AI466" s="22"/>
      <c r="AJ466" s="338"/>
      <c r="AL466" s="22"/>
      <c r="AM466" s="22"/>
      <c r="AN466" s="21"/>
      <c r="AO466" s="332"/>
      <c r="AP466" s="21"/>
      <c r="AQ466" s="22"/>
      <c r="AR466" s="21"/>
      <c r="AS466" s="21"/>
      <c r="AT466" s="21"/>
      <c r="AU466" s="21"/>
      <c r="AV466" s="21"/>
      <c r="AW466" s="21"/>
      <c r="AX466" s="21"/>
      <c r="AY466" s="21"/>
      <c r="AZ466" s="21"/>
      <c r="BA466" s="21"/>
      <c r="BB466" s="21"/>
      <c r="BC466" s="22"/>
      <c r="BD466" s="21"/>
      <c r="BE466" s="21"/>
      <c r="BF466" s="21"/>
      <c r="BG466" s="22"/>
      <c r="BH466" s="22"/>
      <c r="BI466" s="22"/>
      <c r="BJ466" s="22"/>
      <c r="BK466" s="21"/>
      <c r="BL466" s="332"/>
      <c r="BM466" s="22"/>
      <c r="BN466" s="22"/>
      <c r="BO466" s="21"/>
    </row>
    <row r="467" spans="1:67" s="339" customFormat="1" ht="38.25" customHeight="1">
      <c r="A467" s="21"/>
      <c r="B467" s="21"/>
      <c r="C467" s="21"/>
      <c r="D467" s="22"/>
      <c r="E467" s="22"/>
      <c r="F467" s="21"/>
      <c r="G467" s="22"/>
      <c r="H467" s="22"/>
      <c r="I467" s="22"/>
      <c r="J467" s="330"/>
      <c r="K467" s="331"/>
      <c r="L467" s="332"/>
      <c r="M467" s="331"/>
      <c r="N467" s="331"/>
      <c r="O467" s="331"/>
      <c r="P467" s="22"/>
      <c r="Q467" s="21"/>
      <c r="R467" s="21"/>
      <c r="S467" s="22"/>
      <c r="T467" s="21"/>
      <c r="U467" s="22"/>
      <c r="V467" s="22"/>
      <c r="W467" s="22"/>
      <c r="X467" s="22"/>
      <c r="Y467" s="22"/>
      <c r="Z467" s="22"/>
      <c r="AA467" s="22"/>
      <c r="AB467" s="22"/>
      <c r="AC467" s="21"/>
      <c r="AD467" s="22"/>
      <c r="AE467" s="21"/>
      <c r="AF467" s="21"/>
      <c r="AG467" s="21"/>
      <c r="AH467" s="21"/>
      <c r="AI467" s="22"/>
      <c r="AJ467" s="338"/>
      <c r="AL467" s="22"/>
      <c r="AM467" s="22"/>
      <c r="AN467" s="21"/>
      <c r="AO467" s="332"/>
      <c r="AP467" s="21"/>
      <c r="AQ467" s="22"/>
      <c r="AR467" s="21"/>
      <c r="AS467" s="21"/>
      <c r="AT467" s="21"/>
      <c r="AU467" s="21"/>
      <c r="AV467" s="21"/>
      <c r="AW467" s="21"/>
      <c r="AX467" s="21"/>
      <c r="AY467" s="21"/>
      <c r="AZ467" s="21"/>
      <c r="BA467" s="21"/>
      <c r="BB467" s="21"/>
      <c r="BC467" s="22"/>
      <c r="BD467" s="21"/>
      <c r="BE467" s="21"/>
      <c r="BF467" s="21"/>
      <c r="BG467" s="22"/>
      <c r="BH467" s="22"/>
      <c r="BI467" s="22"/>
      <c r="BJ467" s="22"/>
      <c r="BK467" s="21"/>
      <c r="BL467" s="332"/>
      <c r="BM467" s="22"/>
      <c r="BN467" s="22"/>
      <c r="BO467" s="21"/>
    </row>
    <row r="468" spans="1:67" s="339" customFormat="1" ht="38.25" customHeight="1">
      <c r="A468" s="21"/>
      <c r="B468" s="21"/>
      <c r="C468" s="21"/>
      <c r="D468" s="22"/>
      <c r="E468" s="22"/>
      <c r="F468" s="21"/>
      <c r="G468" s="22"/>
      <c r="H468" s="22"/>
      <c r="I468" s="22"/>
      <c r="J468" s="330"/>
      <c r="K468" s="331"/>
      <c r="L468" s="332"/>
      <c r="M468" s="331"/>
      <c r="N468" s="331"/>
      <c r="O468" s="331"/>
      <c r="P468" s="22"/>
      <c r="Q468" s="21"/>
      <c r="R468" s="21"/>
      <c r="S468" s="22"/>
      <c r="T468" s="21"/>
      <c r="U468" s="22"/>
      <c r="V468" s="22"/>
      <c r="W468" s="22"/>
      <c r="X468" s="22"/>
      <c r="Y468" s="22"/>
      <c r="Z468" s="22"/>
      <c r="AA468" s="22"/>
      <c r="AB468" s="22"/>
      <c r="AC468" s="21"/>
      <c r="AD468" s="22"/>
      <c r="AE468" s="21"/>
      <c r="AF468" s="21"/>
      <c r="AG468" s="21"/>
      <c r="AH468" s="21"/>
      <c r="AI468" s="22"/>
      <c r="AJ468" s="338"/>
      <c r="AL468" s="22"/>
      <c r="AM468" s="22"/>
      <c r="AN468" s="21"/>
      <c r="AO468" s="332"/>
      <c r="AP468" s="21"/>
      <c r="AQ468" s="22"/>
      <c r="AR468" s="21"/>
      <c r="AS468" s="21"/>
      <c r="AT468" s="21"/>
      <c r="AU468" s="21"/>
      <c r="AV468" s="21"/>
      <c r="AW468" s="21"/>
      <c r="AX468" s="21"/>
      <c r="AY468" s="21"/>
      <c r="AZ468" s="21"/>
      <c r="BA468" s="21"/>
      <c r="BB468" s="21"/>
      <c r="BC468" s="22"/>
      <c r="BD468" s="21"/>
      <c r="BE468" s="21"/>
      <c r="BF468" s="21"/>
      <c r="BG468" s="22"/>
      <c r="BH468" s="22"/>
      <c r="BI468" s="22"/>
      <c r="BJ468" s="22"/>
      <c r="BK468" s="21"/>
      <c r="BL468" s="332"/>
      <c r="BM468" s="22"/>
      <c r="BN468" s="22"/>
      <c r="BO468" s="21"/>
    </row>
    <row r="469" spans="1:67" s="339" customFormat="1" ht="38.25" customHeight="1">
      <c r="A469" s="21"/>
      <c r="B469" s="21"/>
      <c r="C469" s="21"/>
      <c r="D469" s="22"/>
      <c r="E469" s="22"/>
      <c r="F469" s="21"/>
      <c r="G469" s="22"/>
      <c r="H469" s="22"/>
      <c r="I469" s="22"/>
      <c r="J469" s="330"/>
      <c r="K469" s="331"/>
      <c r="L469" s="332"/>
      <c r="M469" s="331"/>
      <c r="N469" s="331"/>
      <c r="O469" s="331"/>
      <c r="P469" s="22"/>
      <c r="Q469" s="21"/>
      <c r="R469" s="21"/>
      <c r="S469" s="22"/>
      <c r="T469" s="21"/>
      <c r="U469" s="22"/>
      <c r="V469" s="22"/>
      <c r="W469" s="22"/>
      <c r="X469" s="22"/>
      <c r="Y469" s="22"/>
      <c r="Z469" s="22"/>
      <c r="AA469" s="22"/>
      <c r="AB469" s="22"/>
      <c r="AC469" s="21"/>
      <c r="AD469" s="22"/>
      <c r="AE469" s="21"/>
      <c r="AF469" s="21"/>
      <c r="AG469" s="21"/>
      <c r="AH469" s="21"/>
      <c r="AI469" s="22"/>
      <c r="AJ469" s="338"/>
      <c r="AL469" s="22"/>
      <c r="AM469" s="22"/>
      <c r="AN469" s="21"/>
      <c r="AO469" s="332"/>
      <c r="AP469" s="21"/>
      <c r="AQ469" s="22"/>
      <c r="AR469" s="21"/>
      <c r="AS469" s="21"/>
      <c r="AT469" s="21"/>
      <c r="AU469" s="21"/>
      <c r="AV469" s="21"/>
      <c r="AW469" s="21"/>
      <c r="AX469" s="21"/>
      <c r="AY469" s="21"/>
      <c r="AZ469" s="21"/>
      <c r="BA469" s="21"/>
      <c r="BB469" s="21"/>
      <c r="BC469" s="22"/>
      <c r="BD469" s="21"/>
      <c r="BE469" s="21"/>
      <c r="BF469" s="21"/>
      <c r="BG469" s="22"/>
      <c r="BH469" s="22"/>
      <c r="BI469" s="22"/>
      <c r="BJ469" s="22"/>
      <c r="BK469" s="21"/>
      <c r="BL469" s="332"/>
      <c r="BM469" s="22"/>
      <c r="BN469" s="22"/>
      <c r="BO469" s="21"/>
    </row>
    <row r="470" spans="1:67" s="339" customFormat="1" ht="38.25" customHeight="1">
      <c r="A470" s="21"/>
      <c r="B470" s="21"/>
      <c r="C470" s="21"/>
      <c r="D470" s="22"/>
      <c r="E470" s="22"/>
      <c r="F470" s="21"/>
      <c r="G470" s="22"/>
      <c r="H470" s="22"/>
      <c r="I470" s="22"/>
      <c r="J470" s="330"/>
      <c r="K470" s="331"/>
      <c r="L470" s="332"/>
      <c r="M470" s="331"/>
      <c r="N470" s="331"/>
      <c r="O470" s="331"/>
      <c r="P470" s="22"/>
      <c r="Q470" s="21"/>
      <c r="R470" s="21"/>
      <c r="S470" s="22"/>
      <c r="T470" s="21"/>
      <c r="U470" s="22"/>
      <c r="V470" s="22"/>
      <c r="W470" s="22"/>
      <c r="X470" s="22"/>
      <c r="Y470" s="22"/>
      <c r="Z470" s="22"/>
      <c r="AA470" s="22"/>
      <c r="AB470" s="22"/>
      <c r="AC470" s="21"/>
      <c r="AD470" s="22"/>
      <c r="AE470" s="21"/>
      <c r="AF470" s="21"/>
      <c r="AG470" s="21"/>
      <c r="AH470" s="21"/>
      <c r="AI470" s="22"/>
      <c r="AJ470" s="338"/>
      <c r="AL470" s="22"/>
      <c r="AM470" s="22"/>
      <c r="AN470" s="21"/>
      <c r="AO470" s="332"/>
      <c r="AP470" s="21"/>
      <c r="AQ470" s="22"/>
      <c r="AR470" s="21"/>
      <c r="AS470" s="21"/>
      <c r="AT470" s="21"/>
      <c r="AU470" s="21"/>
      <c r="AV470" s="21"/>
      <c r="AW470" s="21"/>
      <c r="AX470" s="21"/>
      <c r="AY470" s="21"/>
      <c r="AZ470" s="21"/>
      <c r="BA470" s="21"/>
      <c r="BB470" s="21"/>
      <c r="BC470" s="22"/>
      <c r="BD470" s="21"/>
      <c r="BE470" s="21"/>
      <c r="BF470" s="21"/>
      <c r="BG470" s="22"/>
      <c r="BH470" s="22"/>
      <c r="BI470" s="22"/>
      <c r="BJ470" s="22"/>
      <c r="BK470" s="21"/>
      <c r="BL470" s="332"/>
      <c r="BM470" s="22"/>
      <c r="BN470" s="22"/>
      <c r="BO470" s="21"/>
    </row>
    <row r="471" spans="1:67" s="339" customFormat="1" ht="38.25" customHeight="1">
      <c r="A471" s="21"/>
      <c r="B471" s="21"/>
      <c r="C471" s="21"/>
      <c r="D471" s="22"/>
      <c r="E471" s="22"/>
      <c r="F471" s="21"/>
      <c r="G471" s="22"/>
      <c r="H471" s="22"/>
      <c r="I471" s="22"/>
      <c r="J471" s="330"/>
      <c r="K471" s="331"/>
      <c r="L471" s="332"/>
      <c r="M471" s="331"/>
      <c r="N471" s="331"/>
      <c r="O471" s="331"/>
      <c r="P471" s="22"/>
      <c r="Q471" s="21"/>
      <c r="R471" s="21"/>
      <c r="S471" s="22"/>
      <c r="T471" s="21"/>
      <c r="U471" s="22"/>
      <c r="V471" s="22"/>
      <c r="W471" s="22"/>
      <c r="X471" s="22"/>
      <c r="Y471" s="22"/>
      <c r="Z471" s="22"/>
      <c r="AA471" s="22"/>
      <c r="AB471" s="22"/>
      <c r="AC471" s="21"/>
      <c r="AD471" s="22"/>
      <c r="AE471" s="21"/>
      <c r="AF471" s="21"/>
      <c r="AG471" s="21"/>
      <c r="AH471" s="21"/>
      <c r="AI471" s="22"/>
      <c r="AJ471" s="338"/>
      <c r="AL471" s="22"/>
      <c r="AM471" s="22"/>
      <c r="AN471" s="21"/>
      <c r="AO471" s="332"/>
      <c r="AP471" s="21"/>
      <c r="AQ471" s="22"/>
      <c r="AR471" s="21"/>
      <c r="AS471" s="21"/>
      <c r="AT471" s="21"/>
      <c r="AU471" s="21"/>
      <c r="AV471" s="21"/>
      <c r="AW471" s="21"/>
      <c r="AX471" s="21"/>
      <c r="AY471" s="21"/>
      <c r="AZ471" s="21"/>
      <c r="BA471" s="21"/>
      <c r="BB471" s="21"/>
      <c r="BC471" s="22"/>
      <c r="BD471" s="21"/>
      <c r="BE471" s="21"/>
      <c r="BF471" s="21"/>
      <c r="BG471" s="22"/>
      <c r="BH471" s="22"/>
      <c r="BI471" s="22"/>
      <c r="BJ471" s="22"/>
      <c r="BK471" s="21"/>
      <c r="BL471" s="332"/>
      <c r="BM471" s="22"/>
      <c r="BN471" s="22"/>
      <c r="BO471" s="21"/>
    </row>
    <row r="472" spans="1:67" s="339" customFormat="1" ht="38.25" customHeight="1">
      <c r="A472" s="21"/>
      <c r="B472" s="21"/>
      <c r="C472" s="21"/>
      <c r="D472" s="22"/>
      <c r="E472" s="22"/>
      <c r="F472" s="21"/>
      <c r="G472" s="22"/>
      <c r="H472" s="22"/>
      <c r="I472" s="22"/>
      <c r="J472" s="330"/>
      <c r="K472" s="331"/>
      <c r="L472" s="332"/>
      <c r="M472" s="331"/>
      <c r="N472" s="331"/>
      <c r="O472" s="331"/>
      <c r="P472" s="22"/>
      <c r="Q472" s="21"/>
      <c r="R472" s="21"/>
      <c r="S472" s="22"/>
      <c r="T472" s="21"/>
      <c r="U472" s="22"/>
      <c r="V472" s="22"/>
      <c r="W472" s="22"/>
      <c r="X472" s="22"/>
      <c r="Y472" s="22"/>
      <c r="Z472" s="22"/>
      <c r="AA472" s="22"/>
      <c r="AB472" s="22"/>
      <c r="AC472" s="21"/>
      <c r="AD472" s="22"/>
      <c r="AE472" s="21"/>
      <c r="AF472" s="21"/>
      <c r="AG472" s="21"/>
      <c r="AH472" s="21"/>
      <c r="AI472" s="22"/>
      <c r="AJ472" s="338"/>
      <c r="AL472" s="22"/>
      <c r="AM472" s="22"/>
      <c r="AN472" s="21"/>
      <c r="AO472" s="332"/>
      <c r="AP472" s="21"/>
      <c r="AQ472" s="22"/>
      <c r="AR472" s="21"/>
      <c r="AS472" s="21"/>
      <c r="AT472" s="21"/>
      <c r="AU472" s="21"/>
      <c r="AV472" s="21"/>
      <c r="AW472" s="21"/>
      <c r="AX472" s="21"/>
      <c r="AY472" s="21"/>
      <c r="AZ472" s="21"/>
      <c r="BA472" s="21"/>
      <c r="BB472" s="21"/>
      <c r="BC472" s="22"/>
      <c r="BD472" s="21"/>
      <c r="BE472" s="21"/>
      <c r="BF472" s="21"/>
      <c r="BG472" s="22"/>
      <c r="BH472" s="22"/>
      <c r="BI472" s="22"/>
      <c r="BJ472" s="22"/>
      <c r="BK472" s="21"/>
      <c r="BL472" s="332"/>
      <c r="BM472" s="22"/>
      <c r="BN472" s="22"/>
      <c r="BO472" s="21"/>
    </row>
    <row r="473" spans="1:67" s="339" customFormat="1" ht="38.25" customHeight="1">
      <c r="A473" s="21"/>
      <c r="B473" s="21"/>
      <c r="C473" s="21"/>
      <c r="D473" s="22"/>
      <c r="E473" s="22"/>
      <c r="F473" s="21"/>
      <c r="G473" s="22"/>
      <c r="H473" s="22"/>
      <c r="I473" s="22"/>
      <c r="J473" s="330"/>
      <c r="K473" s="331"/>
      <c r="L473" s="332"/>
      <c r="M473" s="331"/>
      <c r="N473" s="331"/>
      <c r="O473" s="331"/>
      <c r="P473" s="22"/>
      <c r="Q473" s="21"/>
      <c r="R473" s="21"/>
      <c r="S473" s="22"/>
      <c r="T473" s="21"/>
      <c r="U473" s="22"/>
      <c r="V473" s="22"/>
      <c r="W473" s="22"/>
      <c r="X473" s="22"/>
      <c r="Y473" s="22"/>
      <c r="Z473" s="22"/>
      <c r="AA473" s="22"/>
      <c r="AB473" s="22"/>
      <c r="AC473" s="21"/>
      <c r="AD473" s="22"/>
      <c r="AE473" s="21"/>
      <c r="AF473" s="21"/>
      <c r="AG473" s="21"/>
      <c r="AH473" s="21"/>
      <c r="AI473" s="22"/>
      <c r="AJ473" s="338"/>
      <c r="AL473" s="22"/>
      <c r="AM473" s="22"/>
      <c r="AN473" s="21"/>
      <c r="AO473" s="332"/>
      <c r="AP473" s="21"/>
      <c r="AQ473" s="22"/>
      <c r="AR473" s="21"/>
      <c r="AS473" s="21"/>
      <c r="AT473" s="21"/>
      <c r="AU473" s="21"/>
      <c r="AV473" s="21"/>
      <c r="AW473" s="21"/>
      <c r="AX473" s="21"/>
      <c r="AY473" s="21"/>
      <c r="AZ473" s="21"/>
      <c r="BA473" s="21"/>
      <c r="BB473" s="21"/>
      <c r="BC473" s="22"/>
      <c r="BD473" s="21"/>
      <c r="BE473" s="21"/>
      <c r="BF473" s="21"/>
      <c r="BG473" s="22"/>
      <c r="BH473" s="22"/>
      <c r="BI473" s="22"/>
      <c r="BJ473" s="22"/>
      <c r="BK473" s="21"/>
      <c r="BL473" s="332"/>
      <c r="BM473" s="22"/>
      <c r="BN473" s="22"/>
      <c r="BO473" s="21"/>
    </row>
    <row r="474" spans="1:67" s="339" customFormat="1" ht="38.25" customHeight="1">
      <c r="A474" s="21"/>
      <c r="B474" s="21"/>
      <c r="C474" s="21"/>
      <c r="D474" s="22"/>
      <c r="E474" s="22"/>
      <c r="F474" s="21"/>
      <c r="G474" s="22"/>
      <c r="H474" s="22"/>
      <c r="I474" s="22"/>
      <c r="J474" s="330"/>
      <c r="K474" s="331"/>
      <c r="L474" s="332"/>
      <c r="M474" s="331"/>
      <c r="N474" s="331"/>
      <c r="O474" s="331"/>
      <c r="P474" s="22"/>
      <c r="Q474" s="21"/>
      <c r="R474" s="21"/>
      <c r="S474" s="22"/>
      <c r="T474" s="21"/>
      <c r="U474" s="22"/>
      <c r="V474" s="22"/>
      <c r="W474" s="22"/>
      <c r="X474" s="22"/>
      <c r="Y474" s="22"/>
      <c r="Z474" s="22"/>
      <c r="AA474" s="22"/>
      <c r="AB474" s="22"/>
      <c r="AC474" s="21"/>
      <c r="AD474" s="22"/>
      <c r="AE474" s="21"/>
      <c r="AF474" s="21"/>
      <c r="AG474" s="21"/>
      <c r="AH474" s="21"/>
      <c r="AI474" s="22"/>
      <c r="AJ474" s="338"/>
      <c r="AL474" s="22"/>
      <c r="AM474" s="22"/>
      <c r="AN474" s="21"/>
      <c r="AO474" s="332"/>
      <c r="AP474" s="21"/>
      <c r="AQ474" s="22"/>
      <c r="AR474" s="21"/>
      <c r="AS474" s="21"/>
      <c r="AT474" s="21"/>
      <c r="AU474" s="21"/>
      <c r="AV474" s="21"/>
      <c r="AW474" s="21"/>
      <c r="AX474" s="21"/>
      <c r="AY474" s="21"/>
      <c r="AZ474" s="21"/>
      <c r="BA474" s="21"/>
      <c r="BB474" s="21"/>
      <c r="BC474" s="22"/>
      <c r="BD474" s="21"/>
      <c r="BE474" s="21"/>
      <c r="BF474" s="21"/>
      <c r="BG474" s="22"/>
      <c r="BH474" s="22"/>
      <c r="BI474" s="22"/>
      <c r="BJ474" s="22"/>
      <c r="BK474" s="21"/>
      <c r="BL474" s="332"/>
      <c r="BM474" s="22"/>
      <c r="BN474" s="22"/>
      <c r="BO474" s="21"/>
    </row>
    <row r="475" spans="1:67" s="339" customFormat="1" ht="38.25" customHeight="1">
      <c r="A475" s="21"/>
      <c r="B475" s="21"/>
      <c r="C475" s="21"/>
      <c r="D475" s="22"/>
      <c r="E475" s="22"/>
      <c r="F475" s="21"/>
      <c r="G475" s="22"/>
      <c r="H475" s="22"/>
      <c r="I475" s="22"/>
      <c r="J475" s="330"/>
      <c r="K475" s="331"/>
      <c r="L475" s="332"/>
      <c r="M475" s="331"/>
      <c r="N475" s="331"/>
      <c r="O475" s="331"/>
      <c r="P475" s="22"/>
      <c r="Q475" s="21"/>
      <c r="R475" s="21"/>
      <c r="S475" s="22"/>
      <c r="T475" s="21"/>
      <c r="U475" s="22"/>
      <c r="V475" s="22"/>
      <c r="W475" s="22"/>
      <c r="X475" s="22"/>
      <c r="Y475" s="22"/>
      <c r="Z475" s="22"/>
      <c r="AA475" s="22"/>
      <c r="AB475" s="22"/>
      <c r="AC475" s="21"/>
      <c r="AD475" s="22"/>
      <c r="AE475" s="21"/>
      <c r="AF475" s="21"/>
      <c r="AG475" s="21"/>
      <c r="AH475" s="21"/>
      <c r="AI475" s="22"/>
      <c r="AJ475" s="338"/>
      <c r="AL475" s="22"/>
      <c r="AM475" s="22"/>
      <c r="AN475" s="21"/>
      <c r="AO475" s="332"/>
      <c r="AP475" s="21"/>
      <c r="AQ475" s="22"/>
      <c r="AR475" s="21"/>
      <c r="AS475" s="21"/>
      <c r="AT475" s="21"/>
      <c r="AU475" s="21"/>
      <c r="AV475" s="21"/>
      <c r="AW475" s="21"/>
      <c r="AX475" s="21"/>
      <c r="AY475" s="21"/>
      <c r="AZ475" s="21"/>
      <c r="BA475" s="21"/>
      <c r="BB475" s="21"/>
      <c r="BC475" s="22"/>
      <c r="BD475" s="21"/>
      <c r="BE475" s="21"/>
      <c r="BF475" s="21"/>
      <c r="BG475" s="22"/>
      <c r="BH475" s="22"/>
      <c r="BI475" s="22"/>
      <c r="BJ475" s="22"/>
      <c r="BK475" s="21"/>
      <c r="BL475" s="332"/>
      <c r="BM475" s="22"/>
      <c r="BN475" s="22"/>
      <c r="BO475" s="21"/>
    </row>
    <row r="476" spans="1:67" s="339" customFormat="1" ht="38.25" customHeight="1">
      <c r="A476" s="21"/>
      <c r="B476" s="21"/>
      <c r="C476" s="21"/>
      <c r="D476" s="22"/>
      <c r="E476" s="22"/>
      <c r="F476" s="21"/>
      <c r="G476" s="22"/>
      <c r="H476" s="22"/>
      <c r="I476" s="22"/>
      <c r="J476" s="330"/>
      <c r="K476" s="331"/>
      <c r="L476" s="332"/>
      <c r="M476" s="331"/>
      <c r="N476" s="331"/>
      <c r="O476" s="331"/>
      <c r="P476" s="22"/>
      <c r="Q476" s="21"/>
      <c r="R476" s="21"/>
      <c r="S476" s="22"/>
      <c r="T476" s="21"/>
      <c r="U476" s="22"/>
      <c r="V476" s="22"/>
      <c r="W476" s="22"/>
      <c r="X476" s="22"/>
      <c r="Y476" s="22"/>
      <c r="Z476" s="22"/>
      <c r="AA476" s="22"/>
      <c r="AB476" s="22"/>
      <c r="AC476" s="21"/>
      <c r="AD476" s="22"/>
      <c r="AE476" s="21"/>
      <c r="AF476" s="21"/>
      <c r="AG476" s="21"/>
      <c r="AH476" s="21"/>
      <c r="AI476" s="22"/>
      <c r="AJ476" s="338"/>
      <c r="AL476" s="22"/>
      <c r="AM476" s="22"/>
      <c r="AN476" s="21"/>
      <c r="AO476" s="332"/>
      <c r="AP476" s="21"/>
      <c r="AQ476" s="22"/>
      <c r="AR476" s="21"/>
      <c r="AS476" s="21"/>
      <c r="AT476" s="21"/>
      <c r="AU476" s="21"/>
      <c r="AV476" s="21"/>
      <c r="AW476" s="21"/>
      <c r="AX476" s="21"/>
      <c r="AY476" s="21"/>
      <c r="AZ476" s="21"/>
      <c r="BA476" s="21"/>
      <c r="BB476" s="21"/>
      <c r="BC476" s="22"/>
      <c r="BD476" s="21"/>
      <c r="BE476" s="21"/>
      <c r="BF476" s="21"/>
      <c r="BG476" s="22"/>
      <c r="BH476" s="22"/>
      <c r="BI476" s="22"/>
      <c r="BJ476" s="22"/>
      <c r="BK476" s="21"/>
      <c r="BL476" s="332"/>
      <c r="BM476" s="22"/>
      <c r="BN476" s="22"/>
      <c r="BO476" s="21"/>
    </row>
    <row r="477" spans="1:67" s="339" customFormat="1" ht="38.25" customHeight="1">
      <c r="A477" s="21"/>
      <c r="B477" s="21"/>
      <c r="C477" s="21"/>
      <c r="D477" s="22"/>
      <c r="E477" s="22"/>
      <c r="F477" s="21"/>
      <c r="G477" s="22"/>
      <c r="H477" s="22"/>
      <c r="I477" s="22"/>
      <c r="J477" s="330"/>
      <c r="K477" s="331"/>
      <c r="L477" s="332"/>
      <c r="M477" s="331"/>
      <c r="N477" s="331"/>
      <c r="O477" s="331"/>
      <c r="P477" s="22"/>
      <c r="Q477" s="21"/>
      <c r="R477" s="21"/>
      <c r="S477" s="22"/>
      <c r="T477" s="21"/>
      <c r="U477" s="22"/>
      <c r="V477" s="22"/>
      <c r="W477" s="22"/>
      <c r="X477" s="22"/>
      <c r="Y477" s="22"/>
      <c r="Z477" s="22"/>
      <c r="AA477" s="22"/>
      <c r="AB477" s="22"/>
      <c r="AC477" s="21"/>
      <c r="AD477" s="22"/>
      <c r="AE477" s="21"/>
      <c r="AF477" s="21"/>
      <c r="AG477" s="21"/>
      <c r="AH477" s="21"/>
      <c r="AI477" s="22"/>
      <c r="AJ477" s="338"/>
      <c r="AL477" s="22"/>
      <c r="AM477" s="22"/>
      <c r="AN477" s="21"/>
      <c r="AO477" s="332"/>
      <c r="AP477" s="21"/>
      <c r="AQ477" s="22"/>
      <c r="AR477" s="21"/>
      <c r="AS477" s="21"/>
      <c r="AT477" s="21"/>
      <c r="AU477" s="21"/>
      <c r="AV477" s="21"/>
      <c r="AW477" s="21"/>
      <c r="AX477" s="21"/>
      <c r="AY477" s="21"/>
      <c r="AZ477" s="21"/>
      <c r="BA477" s="21"/>
      <c r="BB477" s="21"/>
      <c r="BC477" s="22"/>
      <c r="BD477" s="21"/>
      <c r="BE477" s="21"/>
      <c r="BF477" s="21"/>
      <c r="BG477" s="22"/>
      <c r="BH477" s="22"/>
      <c r="BI477" s="22"/>
      <c r="BJ477" s="22"/>
      <c r="BK477" s="21"/>
      <c r="BL477" s="332"/>
      <c r="BM477" s="22"/>
      <c r="BN477" s="22"/>
      <c r="BO477" s="21"/>
    </row>
    <row r="478" spans="1:67" s="339" customFormat="1" ht="38.25" customHeight="1">
      <c r="A478" s="21"/>
      <c r="B478" s="21"/>
      <c r="C478" s="21"/>
      <c r="D478" s="22"/>
      <c r="E478" s="22"/>
      <c r="F478" s="21"/>
      <c r="G478" s="22"/>
      <c r="H478" s="22"/>
      <c r="I478" s="22"/>
      <c r="J478" s="330"/>
      <c r="K478" s="331"/>
      <c r="L478" s="332"/>
      <c r="M478" s="331"/>
      <c r="N478" s="331"/>
      <c r="O478" s="331"/>
      <c r="P478" s="22"/>
      <c r="Q478" s="21"/>
      <c r="R478" s="21"/>
      <c r="S478" s="22"/>
      <c r="T478" s="21"/>
      <c r="U478" s="22"/>
      <c r="V478" s="22"/>
      <c r="W478" s="22"/>
      <c r="X478" s="22"/>
      <c r="Y478" s="22"/>
      <c r="Z478" s="22"/>
      <c r="AA478" s="22"/>
      <c r="AB478" s="22"/>
      <c r="AC478" s="21"/>
      <c r="AD478" s="22"/>
      <c r="AE478" s="21"/>
      <c r="AF478" s="21"/>
      <c r="AG478" s="21"/>
      <c r="AH478" s="21"/>
      <c r="AI478" s="22"/>
      <c r="AJ478" s="338"/>
      <c r="AL478" s="22"/>
      <c r="AM478" s="22"/>
      <c r="AN478" s="21"/>
      <c r="AO478" s="332"/>
      <c r="AP478" s="21"/>
      <c r="AQ478" s="22"/>
      <c r="AR478" s="21"/>
      <c r="AS478" s="21"/>
      <c r="AT478" s="21"/>
      <c r="AU478" s="21"/>
      <c r="AV478" s="21"/>
      <c r="AW478" s="21"/>
      <c r="AX478" s="21"/>
      <c r="AY478" s="21"/>
      <c r="AZ478" s="21"/>
      <c r="BA478" s="21"/>
      <c r="BB478" s="21"/>
      <c r="BC478" s="22"/>
      <c r="BD478" s="21"/>
      <c r="BE478" s="21"/>
      <c r="BF478" s="21"/>
      <c r="BG478" s="22"/>
      <c r="BH478" s="22"/>
      <c r="BI478" s="22"/>
      <c r="BJ478" s="22"/>
      <c r="BK478" s="21"/>
      <c r="BL478" s="332"/>
      <c r="BM478" s="22"/>
      <c r="BN478" s="22"/>
      <c r="BO478" s="21"/>
    </row>
    <row r="479" spans="1:67" s="339" customFormat="1" ht="38.25" customHeight="1">
      <c r="A479" s="21"/>
      <c r="B479" s="21"/>
      <c r="C479" s="21"/>
      <c r="D479" s="22"/>
      <c r="E479" s="22"/>
      <c r="F479" s="21"/>
      <c r="G479" s="22"/>
      <c r="H479" s="22"/>
      <c r="I479" s="22"/>
      <c r="J479" s="330"/>
      <c r="K479" s="331"/>
      <c r="L479" s="332"/>
      <c r="M479" s="331"/>
      <c r="N479" s="331"/>
      <c r="O479" s="331"/>
      <c r="P479" s="22"/>
      <c r="Q479" s="21"/>
      <c r="R479" s="21"/>
      <c r="S479" s="22"/>
      <c r="T479" s="21"/>
      <c r="U479" s="22"/>
      <c r="V479" s="22"/>
      <c r="W479" s="22"/>
      <c r="X479" s="22"/>
      <c r="Y479" s="22"/>
      <c r="Z479" s="22"/>
      <c r="AA479" s="22"/>
      <c r="AB479" s="22"/>
      <c r="AC479" s="21"/>
      <c r="AD479" s="22"/>
      <c r="AE479" s="21"/>
      <c r="AF479" s="21"/>
      <c r="AG479" s="21"/>
      <c r="AH479" s="21"/>
      <c r="AI479" s="22"/>
      <c r="AJ479" s="338"/>
      <c r="AL479" s="22"/>
      <c r="AM479" s="22"/>
      <c r="AN479" s="21"/>
      <c r="AO479" s="332"/>
      <c r="AP479" s="21"/>
      <c r="AQ479" s="22"/>
      <c r="AR479" s="21"/>
      <c r="AS479" s="21"/>
      <c r="AT479" s="21"/>
      <c r="AU479" s="21"/>
      <c r="AV479" s="21"/>
      <c r="AW479" s="21"/>
      <c r="AX479" s="21"/>
      <c r="AY479" s="21"/>
      <c r="AZ479" s="21"/>
      <c r="BA479" s="21"/>
      <c r="BB479" s="21"/>
      <c r="BC479" s="22"/>
      <c r="BD479" s="21"/>
      <c r="BE479" s="21"/>
      <c r="BF479" s="21"/>
      <c r="BG479" s="22"/>
      <c r="BH479" s="22"/>
      <c r="BI479" s="22"/>
      <c r="BJ479" s="22"/>
      <c r="BK479" s="21"/>
      <c r="BL479" s="332"/>
      <c r="BM479" s="22"/>
      <c r="BN479" s="22"/>
      <c r="BO479" s="21"/>
    </row>
    <row r="480" spans="1:67" s="339" customFormat="1" ht="38.25" customHeight="1">
      <c r="A480" s="21"/>
      <c r="B480" s="21"/>
      <c r="C480" s="21"/>
      <c r="D480" s="22"/>
      <c r="E480" s="22"/>
      <c r="F480" s="21"/>
      <c r="G480" s="22"/>
      <c r="H480" s="22"/>
      <c r="I480" s="22"/>
      <c r="J480" s="330"/>
      <c r="K480" s="331"/>
      <c r="L480" s="332"/>
      <c r="M480" s="331"/>
      <c r="N480" s="331"/>
      <c r="O480" s="331"/>
      <c r="P480" s="22"/>
      <c r="Q480" s="21"/>
      <c r="R480" s="21"/>
      <c r="S480" s="22"/>
      <c r="T480" s="21"/>
      <c r="U480" s="22"/>
      <c r="V480" s="22"/>
      <c r="W480" s="22"/>
      <c r="X480" s="22"/>
      <c r="Y480" s="22"/>
      <c r="Z480" s="22"/>
      <c r="AA480" s="22"/>
      <c r="AB480" s="22"/>
      <c r="AC480" s="21"/>
      <c r="AD480" s="22"/>
      <c r="AE480" s="21"/>
      <c r="AF480" s="21"/>
      <c r="AG480" s="21"/>
      <c r="AH480" s="21"/>
      <c r="AI480" s="22"/>
      <c r="AJ480" s="338"/>
      <c r="AL480" s="22"/>
      <c r="AM480" s="22"/>
      <c r="AN480" s="21"/>
      <c r="AO480" s="332"/>
      <c r="AP480" s="21"/>
      <c r="AQ480" s="22"/>
      <c r="AR480" s="21"/>
      <c r="AS480" s="21"/>
      <c r="AT480" s="21"/>
      <c r="AU480" s="21"/>
      <c r="AV480" s="21"/>
      <c r="AW480" s="21"/>
      <c r="AX480" s="21"/>
      <c r="AY480" s="21"/>
      <c r="AZ480" s="21"/>
      <c r="BA480" s="21"/>
      <c r="BB480" s="21"/>
      <c r="BC480" s="22"/>
      <c r="BD480" s="21"/>
      <c r="BE480" s="21"/>
      <c r="BF480" s="21"/>
      <c r="BG480" s="22"/>
      <c r="BH480" s="22"/>
      <c r="BI480" s="22"/>
      <c r="BJ480" s="22"/>
      <c r="BK480" s="21"/>
      <c r="BL480" s="332"/>
      <c r="BM480" s="22"/>
      <c r="BN480" s="22"/>
      <c r="BO480" s="21"/>
    </row>
    <row r="481" spans="1:67" s="339" customFormat="1" ht="38.25" customHeight="1">
      <c r="A481" s="21"/>
      <c r="B481" s="21"/>
      <c r="C481" s="21"/>
      <c r="D481" s="22"/>
      <c r="E481" s="22"/>
      <c r="F481" s="21"/>
      <c r="G481" s="22"/>
      <c r="H481" s="22"/>
      <c r="I481" s="22"/>
      <c r="J481" s="330"/>
      <c r="K481" s="331"/>
      <c r="L481" s="332"/>
      <c r="M481" s="331"/>
      <c r="N481" s="331"/>
      <c r="O481" s="331"/>
      <c r="P481" s="22"/>
      <c r="Q481" s="21"/>
      <c r="R481" s="21"/>
      <c r="S481" s="22"/>
      <c r="T481" s="21"/>
      <c r="U481" s="22"/>
      <c r="V481" s="22"/>
      <c r="W481" s="22"/>
      <c r="X481" s="22"/>
      <c r="Y481" s="22"/>
      <c r="Z481" s="22"/>
      <c r="AA481" s="22"/>
      <c r="AB481" s="22"/>
      <c r="AC481" s="21"/>
      <c r="AD481" s="22"/>
      <c r="AE481" s="21"/>
      <c r="AF481" s="21"/>
      <c r="AG481" s="21"/>
      <c r="AH481" s="21"/>
      <c r="AI481" s="22"/>
      <c r="AJ481" s="338"/>
      <c r="AL481" s="22"/>
      <c r="AM481" s="22"/>
      <c r="AN481" s="21"/>
      <c r="AO481" s="332"/>
      <c r="AP481" s="21"/>
      <c r="AQ481" s="22"/>
      <c r="AR481" s="21"/>
      <c r="AS481" s="21"/>
      <c r="AT481" s="21"/>
      <c r="AU481" s="21"/>
      <c r="AV481" s="21"/>
      <c r="AW481" s="21"/>
      <c r="AX481" s="21"/>
      <c r="AY481" s="21"/>
      <c r="AZ481" s="21"/>
      <c r="BA481" s="21"/>
      <c r="BB481" s="21"/>
      <c r="BC481" s="22"/>
      <c r="BD481" s="21"/>
      <c r="BE481" s="21"/>
      <c r="BF481" s="21"/>
      <c r="BG481" s="22"/>
      <c r="BH481" s="22"/>
      <c r="BI481" s="22"/>
      <c r="BJ481" s="22"/>
      <c r="BK481" s="21"/>
      <c r="BL481" s="332"/>
      <c r="BM481" s="22"/>
      <c r="BN481" s="22"/>
      <c r="BO481" s="21"/>
    </row>
    <row r="482" spans="1:67" s="339" customFormat="1" ht="38.25" customHeight="1">
      <c r="A482" s="21"/>
      <c r="B482" s="21"/>
      <c r="C482" s="21"/>
      <c r="D482" s="22"/>
      <c r="E482" s="22"/>
      <c r="F482" s="21"/>
      <c r="G482" s="22"/>
      <c r="H482" s="22"/>
      <c r="I482" s="22"/>
      <c r="J482" s="330"/>
      <c r="K482" s="331"/>
      <c r="L482" s="332"/>
      <c r="M482" s="331"/>
      <c r="N482" s="331"/>
      <c r="O482" s="331"/>
      <c r="P482" s="22"/>
      <c r="Q482" s="21"/>
      <c r="R482" s="21"/>
      <c r="S482" s="22"/>
      <c r="T482" s="21"/>
      <c r="U482" s="22"/>
      <c r="V482" s="22"/>
      <c r="W482" s="22"/>
      <c r="X482" s="22"/>
      <c r="Y482" s="22"/>
      <c r="Z482" s="22"/>
      <c r="AA482" s="22"/>
      <c r="AB482" s="22"/>
      <c r="AC482" s="21"/>
      <c r="AD482" s="22"/>
      <c r="AE482" s="21"/>
      <c r="AF482" s="21"/>
      <c r="AG482" s="21"/>
      <c r="AH482" s="21"/>
      <c r="AI482" s="22"/>
      <c r="AJ482" s="338"/>
      <c r="AL482" s="22"/>
      <c r="AM482" s="22"/>
      <c r="AN482" s="21"/>
      <c r="AO482" s="332"/>
      <c r="AP482" s="21"/>
      <c r="AQ482" s="22"/>
      <c r="AR482" s="21"/>
      <c r="AS482" s="21"/>
      <c r="AT482" s="21"/>
      <c r="AU482" s="21"/>
      <c r="AV482" s="21"/>
      <c r="AW482" s="21"/>
      <c r="AX482" s="21"/>
      <c r="AY482" s="21"/>
      <c r="AZ482" s="21"/>
      <c r="BA482" s="21"/>
      <c r="BB482" s="21"/>
      <c r="BC482" s="22"/>
      <c r="BD482" s="21"/>
      <c r="BE482" s="21"/>
      <c r="BF482" s="21"/>
      <c r="BG482" s="22"/>
      <c r="BH482" s="22"/>
      <c r="BI482" s="22"/>
      <c r="BJ482" s="22"/>
      <c r="BK482" s="21"/>
      <c r="BL482" s="332"/>
      <c r="BM482" s="22"/>
      <c r="BN482" s="22"/>
      <c r="BO482" s="21"/>
    </row>
    <row r="483" spans="1:67" s="339" customFormat="1" ht="38.25" customHeight="1">
      <c r="A483" s="21"/>
      <c r="B483" s="21"/>
      <c r="C483" s="21"/>
      <c r="D483" s="22"/>
      <c r="E483" s="22"/>
      <c r="F483" s="21"/>
      <c r="G483" s="22"/>
      <c r="H483" s="22"/>
      <c r="I483" s="22"/>
      <c r="J483" s="330"/>
      <c r="K483" s="331"/>
      <c r="L483" s="332"/>
      <c r="M483" s="331"/>
      <c r="N483" s="331"/>
      <c r="O483" s="331"/>
      <c r="P483" s="22"/>
      <c r="Q483" s="21"/>
      <c r="R483" s="21"/>
      <c r="S483" s="22"/>
      <c r="T483" s="21"/>
      <c r="U483" s="22"/>
      <c r="V483" s="22"/>
      <c r="W483" s="22"/>
      <c r="X483" s="22"/>
      <c r="Y483" s="22"/>
      <c r="Z483" s="22"/>
      <c r="AA483" s="22"/>
      <c r="AB483" s="22"/>
      <c r="AC483" s="21"/>
      <c r="AD483" s="22"/>
      <c r="AE483" s="21"/>
      <c r="AF483" s="21"/>
      <c r="AG483" s="21"/>
      <c r="AH483" s="21"/>
      <c r="AI483" s="22"/>
      <c r="AJ483" s="338"/>
      <c r="AL483" s="22"/>
      <c r="AM483" s="22"/>
      <c r="AN483" s="21"/>
      <c r="AO483" s="332"/>
      <c r="AP483" s="21"/>
      <c r="AQ483" s="22"/>
      <c r="AR483" s="21"/>
      <c r="AS483" s="21"/>
      <c r="AT483" s="21"/>
      <c r="AU483" s="21"/>
      <c r="AV483" s="21"/>
      <c r="AW483" s="21"/>
      <c r="AX483" s="21"/>
      <c r="AY483" s="21"/>
      <c r="AZ483" s="21"/>
      <c r="BA483" s="21"/>
      <c r="BB483" s="21"/>
      <c r="BC483" s="22"/>
      <c r="BD483" s="21"/>
      <c r="BE483" s="21"/>
      <c r="BF483" s="21"/>
      <c r="BG483" s="22"/>
      <c r="BH483" s="22"/>
      <c r="BI483" s="22"/>
      <c r="BJ483" s="22"/>
      <c r="BK483" s="21"/>
      <c r="BL483" s="332"/>
      <c r="BM483" s="22"/>
      <c r="BN483" s="22"/>
      <c r="BO483" s="21"/>
    </row>
    <row r="484" spans="1:67" s="339" customFormat="1" ht="38.25" customHeight="1">
      <c r="A484" s="21"/>
      <c r="B484" s="21"/>
      <c r="C484" s="21"/>
      <c r="D484" s="22"/>
      <c r="E484" s="22"/>
      <c r="F484" s="21"/>
      <c r="G484" s="22"/>
      <c r="H484" s="22"/>
      <c r="I484" s="22"/>
      <c r="J484" s="330"/>
      <c r="K484" s="331"/>
      <c r="L484" s="332"/>
      <c r="M484" s="331"/>
      <c r="N484" s="331"/>
      <c r="O484" s="331"/>
      <c r="P484" s="22"/>
      <c r="Q484" s="21"/>
      <c r="R484" s="21"/>
      <c r="S484" s="22"/>
      <c r="T484" s="21"/>
      <c r="U484" s="22"/>
      <c r="V484" s="22"/>
      <c r="W484" s="22"/>
      <c r="X484" s="22"/>
      <c r="Y484" s="22"/>
      <c r="Z484" s="22"/>
      <c r="AA484" s="22"/>
      <c r="AB484" s="22"/>
      <c r="AC484" s="21"/>
      <c r="AD484" s="22"/>
      <c r="AE484" s="21"/>
      <c r="AF484" s="21"/>
      <c r="AG484" s="21"/>
      <c r="AH484" s="21"/>
      <c r="AI484" s="22"/>
      <c r="AJ484" s="338"/>
      <c r="AL484" s="22"/>
      <c r="AM484" s="22"/>
      <c r="AN484" s="21"/>
      <c r="AO484" s="332"/>
      <c r="AP484" s="21"/>
      <c r="AQ484" s="22"/>
      <c r="AR484" s="21"/>
      <c r="AS484" s="21"/>
      <c r="AT484" s="21"/>
      <c r="AU484" s="21"/>
      <c r="AV484" s="21"/>
      <c r="AW484" s="21"/>
      <c r="AX484" s="21"/>
      <c r="AY484" s="21"/>
      <c r="AZ484" s="21"/>
      <c r="BA484" s="21"/>
      <c r="BB484" s="21"/>
      <c r="BC484" s="22"/>
      <c r="BD484" s="21"/>
      <c r="BE484" s="21"/>
      <c r="BF484" s="21"/>
      <c r="BG484" s="22"/>
      <c r="BH484" s="22"/>
      <c r="BI484" s="22"/>
      <c r="BJ484" s="22"/>
      <c r="BK484" s="21"/>
      <c r="BL484" s="332"/>
      <c r="BM484" s="22"/>
      <c r="BN484" s="22"/>
      <c r="BO484" s="21"/>
    </row>
    <row r="485" spans="1:67" s="339" customFormat="1" ht="38.25" customHeight="1">
      <c r="A485" s="21"/>
      <c r="B485" s="21"/>
      <c r="C485" s="21"/>
      <c r="D485" s="22"/>
      <c r="E485" s="22"/>
      <c r="F485" s="21"/>
      <c r="G485" s="22"/>
      <c r="H485" s="22"/>
      <c r="I485" s="22"/>
      <c r="J485" s="330"/>
      <c r="K485" s="331"/>
      <c r="L485" s="332"/>
      <c r="M485" s="331"/>
      <c r="N485" s="331"/>
      <c r="O485" s="331"/>
      <c r="P485" s="22"/>
      <c r="Q485" s="21"/>
      <c r="R485" s="21"/>
      <c r="S485" s="22"/>
      <c r="T485" s="21"/>
      <c r="U485" s="22"/>
      <c r="V485" s="22"/>
      <c r="W485" s="22"/>
      <c r="X485" s="22"/>
      <c r="Y485" s="22"/>
      <c r="Z485" s="22"/>
      <c r="AA485" s="22"/>
      <c r="AB485" s="22"/>
      <c r="AC485" s="21"/>
      <c r="AD485" s="22"/>
      <c r="AE485" s="21"/>
      <c r="AF485" s="21"/>
      <c r="AG485" s="21"/>
      <c r="AH485" s="21"/>
      <c r="AI485" s="22"/>
      <c r="AJ485" s="338"/>
      <c r="AL485" s="22"/>
      <c r="AM485" s="22"/>
      <c r="AN485" s="21"/>
      <c r="AO485" s="332"/>
      <c r="AP485" s="21"/>
      <c r="AQ485" s="22"/>
      <c r="AR485" s="21"/>
      <c r="AS485" s="21"/>
      <c r="AT485" s="21"/>
      <c r="AU485" s="21"/>
      <c r="AV485" s="21"/>
      <c r="AW485" s="21"/>
      <c r="AX485" s="21"/>
      <c r="AY485" s="21"/>
      <c r="AZ485" s="21"/>
      <c r="BA485" s="21"/>
      <c r="BB485" s="21"/>
      <c r="BC485" s="22"/>
      <c r="BD485" s="21"/>
      <c r="BE485" s="21"/>
      <c r="BF485" s="21"/>
      <c r="BG485" s="22"/>
      <c r="BH485" s="22"/>
      <c r="BI485" s="22"/>
      <c r="BJ485" s="22"/>
      <c r="BK485" s="21"/>
      <c r="BL485" s="332"/>
      <c r="BM485" s="22"/>
      <c r="BN485" s="22"/>
      <c r="BO485" s="21"/>
    </row>
    <row r="486" spans="1:67" s="339" customFormat="1" ht="38.25" customHeight="1">
      <c r="A486" s="21"/>
      <c r="B486" s="21"/>
      <c r="C486" s="21"/>
      <c r="D486" s="22"/>
      <c r="E486" s="22"/>
      <c r="F486" s="21"/>
      <c r="G486" s="22"/>
      <c r="H486" s="22"/>
      <c r="I486" s="22"/>
      <c r="J486" s="330"/>
      <c r="K486" s="331"/>
      <c r="L486" s="332"/>
      <c r="M486" s="331"/>
      <c r="N486" s="331"/>
      <c r="O486" s="331"/>
      <c r="P486" s="22"/>
      <c r="Q486" s="21"/>
      <c r="R486" s="21"/>
      <c r="S486" s="22"/>
      <c r="T486" s="21"/>
      <c r="U486" s="22"/>
      <c r="V486" s="22"/>
      <c r="W486" s="22"/>
      <c r="X486" s="22"/>
      <c r="Y486" s="22"/>
      <c r="Z486" s="22"/>
      <c r="AA486" s="22"/>
      <c r="AB486" s="22"/>
      <c r="AC486" s="21"/>
      <c r="AD486" s="22"/>
      <c r="AE486" s="21"/>
      <c r="AF486" s="21"/>
      <c r="AG486" s="21"/>
      <c r="AH486" s="21"/>
      <c r="AI486" s="22"/>
      <c r="AJ486" s="338"/>
      <c r="AL486" s="22"/>
      <c r="AM486" s="22"/>
      <c r="AN486" s="21"/>
      <c r="AO486" s="332"/>
      <c r="AP486" s="21"/>
      <c r="AQ486" s="22"/>
      <c r="AR486" s="21"/>
      <c r="AS486" s="21"/>
      <c r="AT486" s="21"/>
      <c r="AU486" s="21"/>
      <c r="AV486" s="21"/>
      <c r="AW486" s="21"/>
      <c r="AX486" s="21"/>
      <c r="AY486" s="21"/>
      <c r="AZ486" s="21"/>
      <c r="BA486" s="21"/>
      <c r="BB486" s="21"/>
      <c r="BC486" s="22"/>
      <c r="BD486" s="21"/>
      <c r="BE486" s="21"/>
      <c r="BF486" s="21"/>
      <c r="BG486" s="22"/>
      <c r="BH486" s="22"/>
      <c r="BI486" s="22"/>
      <c r="BJ486" s="22"/>
      <c r="BK486" s="21"/>
      <c r="BL486" s="332"/>
      <c r="BM486" s="22"/>
      <c r="BN486" s="22"/>
      <c r="BO486" s="21"/>
    </row>
    <row r="487" spans="1:67" s="339" customFormat="1" ht="38.25" customHeight="1">
      <c r="A487" s="21"/>
      <c r="B487" s="21"/>
      <c r="C487" s="21"/>
      <c r="D487" s="22"/>
      <c r="E487" s="22"/>
      <c r="F487" s="21"/>
      <c r="G487" s="22"/>
      <c r="H487" s="22"/>
      <c r="I487" s="22"/>
      <c r="J487" s="330"/>
      <c r="K487" s="331"/>
      <c r="L487" s="332"/>
      <c r="M487" s="331"/>
      <c r="N487" s="331"/>
      <c r="O487" s="331"/>
      <c r="P487" s="22"/>
      <c r="Q487" s="21"/>
      <c r="R487" s="21"/>
      <c r="S487" s="22"/>
      <c r="T487" s="21"/>
      <c r="U487" s="22"/>
      <c r="V487" s="22"/>
      <c r="W487" s="22"/>
      <c r="X487" s="22"/>
      <c r="Y487" s="22"/>
      <c r="Z487" s="22"/>
      <c r="AA487" s="22"/>
      <c r="AB487" s="22"/>
      <c r="AC487" s="21"/>
      <c r="AD487" s="22"/>
      <c r="AE487" s="21"/>
      <c r="AF487" s="21"/>
      <c r="AG487" s="21"/>
      <c r="AH487" s="21"/>
      <c r="AI487" s="22"/>
      <c r="AJ487" s="338"/>
      <c r="AL487" s="22"/>
      <c r="AM487" s="22"/>
      <c r="AN487" s="21"/>
      <c r="AO487" s="332"/>
      <c r="AP487" s="21"/>
      <c r="AQ487" s="22"/>
      <c r="AR487" s="21"/>
      <c r="AS487" s="21"/>
      <c r="AT487" s="21"/>
      <c r="AU487" s="21"/>
      <c r="AV487" s="21"/>
      <c r="AW487" s="21"/>
      <c r="AX487" s="21"/>
      <c r="AY487" s="21"/>
      <c r="AZ487" s="21"/>
      <c r="BA487" s="21"/>
      <c r="BB487" s="21"/>
      <c r="BC487" s="22"/>
      <c r="BD487" s="21"/>
      <c r="BE487" s="21"/>
      <c r="BF487" s="21"/>
      <c r="BG487" s="22"/>
      <c r="BH487" s="22"/>
      <c r="BI487" s="22"/>
      <c r="BJ487" s="22"/>
      <c r="BK487" s="21"/>
      <c r="BL487" s="332"/>
      <c r="BM487" s="22"/>
      <c r="BN487" s="22"/>
      <c r="BO487" s="21"/>
    </row>
    <row r="488" spans="1:67" s="339" customFormat="1" ht="38.25" customHeight="1">
      <c r="A488" s="21"/>
      <c r="B488" s="21"/>
      <c r="C488" s="21"/>
      <c r="D488" s="22"/>
      <c r="E488" s="22"/>
      <c r="F488" s="21"/>
      <c r="G488" s="22"/>
      <c r="H488" s="22"/>
      <c r="I488" s="22"/>
      <c r="J488" s="330"/>
      <c r="K488" s="331"/>
      <c r="L488" s="332"/>
      <c r="M488" s="331"/>
      <c r="N488" s="331"/>
      <c r="O488" s="331"/>
      <c r="P488" s="22"/>
      <c r="Q488" s="21"/>
      <c r="R488" s="21"/>
      <c r="S488" s="22"/>
      <c r="T488" s="21"/>
      <c r="U488" s="22"/>
      <c r="V488" s="22"/>
      <c r="W488" s="22"/>
      <c r="X488" s="22"/>
      <c r="Y488" s="22"/>
      <c r="Z488" s="22"/>
      <c r="AA488" s="22"/>
      <c r="AB488" s="22"/>
      <c r="AC488" s="21"/>
      <c r="AD488" s="22"/>
      <c r="AE488" s="21"/>
      <c r="AF488" s="21"/>
      <c r="AG488" s="21"/>
      <c r="AH488" s="21"/>
      <c r="AI488" s="22"/>
      <c r="AJ488" s="338"/>
      <c r="AL488" s="22"/>
      <c r="AM488" s="22"/>
      <c r="AN488" s="21"/>
      <c r="AO488" s="332"/>
      <c r="AP488" s="21"/>
      <c r="AQ488" s="22"/>
      <c r="AR488" s="21"/>
      <c r="AS488" s="21"/>
      <c r="AT488" s="21"/>
      <c r="AU488" s="21"/>
      <c r="AV488" s="21"/>
      <c r="AW488" s="21"/>
      <c r="AX488" s="21"/>
      <c r="AY488" s="21"/>
      <c r="AZ488" s="21"/>
      <c r="BA488" s="21"/>
      <c r="BB488" s="21"/>
      <c r="BC488" s="22"/>
      <c r="BD488" s="21"/>
      <c r="BE488" s="21"/>
      <c r="BF488" s="21"/>
      <c r="BG488" s="22"/>
      <c r="BH488" s="22"/>
      <c r="BI488" s="22"/>
      <c r="BJ488" s="22"/>
      <c r="BK488" s="21"/>
      <c r="BL488" s="332"/>
      <c r="BM488" s="22"/>
      <c r="BN488" s="22"/>
      <c r="BO488" s="21"/>
    </row>
    <row r="489" spans="1:67" s="339" customFormat="1" ht="38.25" customHeight="1">
      <c r="A489" s="21"/>
      <c r="B489" s="21"/>
      <c r="C489" s="21"/>
      <c r="D489" s="22"/>
      <c r="E489" s="22"/>
      <c r="F489" s="21"/>
      <c r="G489" s="22"/>
      <c r="H489" s="22"/>
      <c r="I489" s="22"/>
      <c r="J489" s="330"/>
      <c r="K489" s="331"/>
      <c r="L489" s="332"/>
      <c r="M489" s="331"/>
      <c r="N489" s="331"/>
      <c r="O489" s="331"/>
      <c r="P489" s="22"/>
      <c r="Q489" s="21"/>
      <c r="R489" s="21"/>
      <c r="S489" s="22"/>
      <c r="T489" s="21"/>
      <c r="U489" s="22"/>
      <c r="V489" s="22"/>
      <c r="W489" s="22"/>
      <c r="X489" s="22"/>
      <c r="Y489" s="22"/>
      <c r="Z489" s="22"/>
      <c r="AA489" s="22"/>
      <c r="AB489" s="22"/>
      <c r="AC489" s="21"/>
      <c r="AD489" s="22"/>
      <c r="AE489" s="21"/>
      <c r="AF489" s="21"/>
      <c r="AG489" s="21"/>
      <c r="AH489" s="21"/>
      <c r="AI489" s="22"/>
      <c r="AJ489" s="338"/>
      <c r="AL489" s="22"/>
      <c r="AM489" s="22"/>
      <c r="AN489" s="21"/>
      <c r="AO489" s="332"/>
      <c r="AP489" s="21"/>
      <c r="AQ489" s="22"/>
      <c r="AR489" s="21"/>
      <c r="AS489" s="21"/>
      <c r="AT489" s="21"/>
      <c r="AU489" s="21"/>
      <c r="AV489" s="21"/>
      <c r="AW489" s="21"/>
      <c r="AX489" s="21"/>
      <c r="AY489" s="21"/>
      <c r="AZ489" s="21"/>
      <c r="BA489" s="21"/>
      <c r="BB489" s="21"/>
      <c r="BC489" s="22"/>
      <c r="BD489" s="21"/>
      <c r="BE489" s="21"/>
      <c r="BF489" s="21"/>
      <c r="BG489" s="22"/>
      <c r="BH489" s="22"/>
      <c r="BI489" s="22"/>
      <c r="BJ489" s="22"/>
      <c r="BK489" s="21"/>
      <c r="BL489" s="332"/>
      <c r="BM489" s="22"/>
      <c r="BN489" s="22"/>
      <c r="BO489" s="21"/>
    </row>
    <row r="490" spans="1:67" s="339" customFormat="1" ht="38.25" customHeight="1">
      <c r="A490" s="21"/>
      <c r="B490" s="21"/>
      <c r="C490" s="21"/>
      <c r="D490" s="22"/>
      <c r="E490" s="22"/>
      <c r="F490" s="21"/>
      <c r="G490" s="22"/>
      <c r="H490" s="22"/>
      <c r="I490" s="22"/>
      <c r="J490" s="330"/>
      <c r="K490" s="331"/>
      <c r="L490" s="332"/>
      <c r="M490" s="331"/>
      <c r="N490" s="331"/>
      <c r="O490" s="331"/>
      <c r="P490" s="22"/>
      <c r="Q490" s="21"/>
      <c r="R490" s="21"/>
      <c r="S490" s="22"/>
      <c r="T490" s="21"/>
      <c r="U490" s="22"/>
      <c r="V490" s="22"/>
      <c r="W490" s="22"/>
      <c r="X490" s="22"/>
      <c r="Y490" s="22"/>
      <c r="Z490" s="22"/>
      <c r="AA490" s="22"/>
      <c r="AB490" s="22"/>
      <c r="AC490" s="21"/>
      <c r="AD490" s="22"/>
      <c r="AE490" s="21"/>
      <c r="AF490" s="21"/>
      <c r="AG490" s="21"/>
      <c r="AH490" s="21"/>
      <c r="AI490" s="22"/>
      <c r="AJ490" s="338"/>
      <c r="AL490" s="22"/>
      <c r="AM490" s="22"/>
      <c r="AN490" s="21"/>
      <c r="AO490" s="332"/>
      <c r="AP490" s="21"/>
      <c r="AQ490" s="22"/>
      <c r="AR490" s="21"/>
      <c r="AS490" s="21"/>
      <c r="AT490" s="21"/>
      <c r="AU490" s="21"/>
      <c r="AV490" s="21"/>
      <c r="AW490" s="21"/>
      <c r="AX490" s="21"/>
      <c r="AY490" s="21"/>
      <c r="AZ490" s="21"/>
      <c r="BA490" s="21"/>
      <c r="BB490" s="21"/>
      <c r="BC490" s="22"/>
      <c r="BD490" s="21"/>
      <c r="BE490" s="21"/>
      <c r="BF490" s="21"/>
      <c r="BG490" s="22"/>
      <c r="BH490" s="22"/>
      <c r="BI490" s="22"/>
      <c r="BJ490" s="22"/>
      <c r="BK490" s="21"/>
      <c r="BL490" s="332"/>
      <c r="BM490" s="22"/>
      <c r="BN490" s="22"/>
      <c r="BO490" s="21"/>
    </row>
    <row r="491" spans="1:67" s="339" customFormat="1" ht="38.25" customHeight="1">
      <c r="A491" s="21"/>
      <c r="B491" s="21"/>
      <c r="C491" s="21"/>
      <c r="D491" s="22"/>
      <c r="E491" s="22"/>
      <c r="F491" s="21"/>
      <c r="G491" s="22"/>
      <c r="H491" s="22"/>
      <c r="I491" s="22"/>
      <c r="J491" s="330"/>
      <c r="K491" s="331"/>
      <c r="L491" s="332"/>
      <c r="M491" s="331"/>
      <c r="N491" s="331"/>
      <c r="O491" s="331"/>
      <c r="P491" s="22"/>
      <c r="Q491" s="21"/>
      <c r="R491" s="21"/>
      <c r="S491" s="22"/>
      <c r="T491" s="21"/>
      <c r="U491" s="22"/>
      <c r="V491" s="22"/>
      <c r="W491" s="22"/>
      <c r="X491" s="22"/>
      <c r="Y491" s="22"/>
      <c r="Z491" s="22"/>
      <c r="AA491" s="22"/>
      <c r="AB491" s="22"/>
      <c r="AC491" s="21"/>
      <c r="AD491" s="22"/>
      <c r="AE491" s="21"/>
      <c r="AF491" s="21"/>
      <c r="AG491" s="21"/>
      <c r="AH491" s="21"/>
      <c r="AI491" s="22"/>
      <c r="AJ491" s="338"/>
      <c r="AL491" s="22"/>
      <c r="AM491" s="22"/>
      <c r="AN491" s="21"/>
      <c r="AO491" s="332"/>
      <c r="AP491" s="21"/>
      <c r="AQ491" s="22"/>
      <c r="AR491" s="21"/>
      <c r="AS491" s="21"/>
      <c r="AT491" s="21"/>
      <c r="AU491" s="21"/>
      <c r="AV491" s="21"/>
      <c r="AW491" s="21"/>
      <c r="AX491" s="21"/>
      <c r="AY491" s="21"/>
      <c r="AZ491" s="21"/>
      <c r="BA491" s="21"/>
      <c r="BB491" s="21"/>
      <c r="BC491" s="22"/>
      <c r="BD491" s="21"/>
      <c r="BE491" s="21"/>
      <c r="BF491" s="21"/>
      <c r="BG491" s="22"/>
      <c r="BH491" s="22"/>
      <c r="BI491" s="22"/>
      <c r="BJ491" s="22"/>
      <c r="BK491" s="21"/>
      <c r="BL491" s="332"/>
      <c r="BM491" s="22"/>
      <c r="BN491" s="22"/>
      <c r="BO491" s="21"/>
    </row>
    <row r="492" spans="1:67" s="339" customFormat="1" ht="38.25" customHeight="1">
      <c r="A492" s="21"/>
      <c r="B492" s="21"/>
      <c r="C492" s="21"/>
      <c r="D492" s="22"/>
      <c r="E492" s="22"/>
      <c r="F492" s="21"/>
      <c r="G492" s="22"/>
      <c r="H492" s="22"/>
      <c r="I492" s="22"/>
      <c r="J492" s="330"/>
      <c r="K492" s="331"/>
      <c r="L492" s="332"/>
      <c r="M492" s="331"/>
      <c r="N492" s="331"/>
      <c r="O492" s="331"/>
      <c r="P492" s="22"/>
      <c r="Q492" s="21"/>
      <c r="R492" s="21"/>
      <c r="S492" s="22"/>
      <c r="T492" s="21"/>
      <c r="U492" s="22"/>
      <c r="V492" s="22"/>
      <c r="W492" s="22"/>
      <c r="X492" s="22"/>
      <c r="Y492" s="22"/>
      <c r="Z492" s="22"/>
      <c r="AA492" s="22"/>
      <c r="AB492" s="22"/>
      <c r="AC492" s="21"/>
      <c r="AD492" s="22"/>
      <c r="AE492" s="21"/>
      <c r="AF492" s="21"/>
      <c r="AG492" s="21"/>
      <c r="AH492" s="21"/>
      <c r="AI492" s="22"/>
      <c r="AJ492" s="338"/>
      <c r="AL492" s="22"/>
      <c r="AM492" s="22"/>
      <c r="AN492" s="21"/>
      <c r="AO492" s="332"/>
      <c r="AP492" s="21"/>
      <c r="AQ492" s="22"/>
      <c r="AR492" s="21"/>
      <c r="AS492" s="21"/>
      <c r="AT492" s="21"/>
      <c r="AU492" s="21"/>
      <c r="AV492" s="21"/>
      <c r="AW492" s="21"/>
      <c r="AX492" s="21"/>
      <c r="AY492" s="21"/>
      <c r="AZ492" s="21"/>
      <c r="BA492" s="21"/>
      <c r="BB492" s="21"/>
      <c r="BC492" s="22"/>
      <c r="BD492" s="21"/>
      <c r="BE492" s="21"/>
      <c r="BF492" s="21"/>
      <c r="BG492" s="22"/>
      <c r="BH492" s="22"/>
      <c r="BI492" s="22"/>
      <c r="BJ492" s="22"/>
      <c r="BK492" s="21"/>
      <c r="BL492" s="332"/>
      <c r="BM492" s="22"/>
      <c r="BN492" s="22"/>
      <c r="BO492" s="21"/>
    </row>
    <row r="493" spans="1:67" s="339" customFormat="1" ht="38.25" customHeight="1">
      <c r="A493" s="21"/>
      <c r="B493" s="21"/>
      <c r="C493" s="21"/>
      <c r="D493" s="22"/>
      <c r="E493" s="22"/>
      <c r="F493" s="21"/>
      <c r="G493" s="22"/>
      <c r="H493" s="22"/>
      <c r="I493" s="22"/>
      <c r="J493" s="330"/>
      <c r="K493" s="331"/>
      <c r="L493" s="332"/>
      <c r="M493" s="331"/>
      <c r="N493" s="331"/>
      <c r="O493" s="331"/>
      <c r="P493" s="22"/>
      <c r="Q493" s="21"/>
      <c r="R493" s="21"/>
      <c r="S493" s="22"/>
      <c r="T493" s="21"/>
      <c r="U493" s="22"/>
      <c r="V493" s="22"/>
      <c r="W493" s="22"/>
      <c r="X493" s="22"/>
      <c r="Y493" s="22"/>
      <c r="Z493" s="22"/>
      <c r="AA493" s="22"/>
      <c r="AB493" s="22"/>
      <c r="AC493" s="21"/>
      <c r="AD493" s="22"/>
      <c r="AE493" s="21"/>
      <c r="AF493" s="21"/>
      <c r="AG493" s="21"/>
      <c r="AH493" s="21"/>
      <c r="AI493" s="22"/>
      <c r="AJ493" s="338"/>
      <c r="AL493" s="22"/>
      <c r="AM493" s="22"/>
      <c r="AN493" s="21"/>
      <c r="AO493" s="332"/>
      <c r="AP493" s="21"/>
      <c r="AQ493" s="22"/>
      <c r="AR493" s="21"/>
      <c r="AS493" s="21"/>
      <c r="AT493" s="21"/>
      <c r="AU493" s="21"/>
      <c r="AV493" s="21"/>
      <c r="AW493" s="21"/>
      <c r="AX493" s="21"/>
      <c r="AY493" s="21"/>
      <c r="AZ493" s="21"/>
      <c r="BA493" s="21"/>
      <c r="BB493" s="21"/>
      <c r="BC493" s="22"/>
      <c r="BD493" s="21"/>
      <c r="BE493" s="21"/>
      <c r="BF493" s="21"/>
      <c r="BG493" s="22"/>
      <c r="BH493" s="22"/>
      <c r="BI493" s="22"/>
      <c r="BJ493" s="22"/>
      <c r="BK493" s="21"/>
      <c r="BL493" s="332"/>
      <c r="BM493" s="22"/>
      <c r="BN493" s="22"/>
      <c r="BO493" s="21"/>
    </row>
    <row r="494" spans="1:67" s="339" customFormat="1" ht="38.25" customHeight="1">
      <c r="A494" s="21"/>
      <c r="B494" s="21"/>
      <c r="C494" s="21"/>
      <c r="D494" s="22"/>
      <c r="E494" s="22"/>
      <c r="F494" s="21"/>
      <c r="G494" s="22"/>
      <c r="H494" s="22"/>
      <c r="I494" s="22"/>
      <c r="J494" s="330"/>
      <c r="K494" s="331"/>
      <c r="L494" s="332"/>
      <c r="M494" s="331"/>
      <c r="N494" s="331"/>
      <c r="O494" s="331"/>
      <c r="P494" s="22"/>
      <c r="Q494" s="21"/>
      <c r="R494" s="21"/>
      <c r="S494" s="22"/>
      <c r="T494" s="21"/>
      <c r="U494" s="22"/>
      <c r="V494" s="22"/>
      <c r="W494" s="22"/>
      <c r="X494" s="22"/>
      <c r="Y494" s="22"/>
      <c r="Z494" s="22"/>
      <c r="AA494" s="22"/>
      <c r="AB494" s="22"/>
      <c r="AC494" s="21"/>
      <c r="AD494" s="22"/>
      <c r="AE494" s="21"/>
      <c r="AF494" s="21"/>
      <c r="AG494" s="21"/>
      <c r="AH494" s="21"/>
      <c r="AI494" s="22"/>
      <c r="AJ494" s="338"/>
      <c r="AL494" s="22"/>
      <c r="AM494" s="22"/>
      <c r="AN494" s="21"/>
      <c r="AO494" s="332"/>
      <c r="AP494" s="21"/>
      <c r="AQ494" s="22"/>
      <c r="AR494" s="21"/>
      <c r="AS494" s="21"/>
      <c r="AT494" s="21"/>
      <c r="AU494" s="21"/>
      <c r="AV494" s="21"/>
      <c r="AW494" s="21"/>
      <c r="AX494" s="21"/>
      <c r="AY494" s="21"/>
      <c r="AZ494" s="21"/>
      <c r="BA494" s="21"/>
      <c r="BB494" s="21"/>
      <c r="BC494" s="22"/>
      <c r="BD494" s="21"/>
      <c r="BE494" s="21"/>
      <c r="BF494" s="21"/>
      <c r="BG494" s="22"/>
      <c r="BH494" s="22"/>
      <c r="BI494" s="22"/>
      <c r="BJ494" s="22"/>
      <c r="BK494" s="21"/>
      <c r="BL494" s="332"/>
      <c r="BM494" s="22"/>
      <c r="BN494" s="22"/>
      <c r="BO494" s="21"/>
    </row>
    <row r="495" spans="1:67" s="339" customFormat="1" ht="38.25" customHeight="1">
      <c r="A495" s="21"/>
      <c r="B495" s="21"/>
      <c r="C495" s="21"/>
      <c r="D495" s="22"/>
      <c r="E495" s="22"/>
      <c r="F495" s="21"/>
      <c r="G495" s="22"/>
      <c r="H495" s="22"/>
      <c r="I495" s="22"/>
      <c r="J495" s="330"/>
      <c r="K495" s="331"/>
      <c r="L495" s="332"/>
      <c r="M495" s="331"/>
      <c r="N495" s="331"/>
      <c r="O495" s="331"/>
      <c r="P495" s="22"/>
      <c r="Q495" s="21"/>
      <c r="R495" s="21"/>
      <c r="S495" s="22"/>
      <c r="T495" s="21"/>
      <c r="U495" s="22"/>
      <c r="V495" s="22"/>
      <c r="W495" s="22"/>
      <c r="X495" s="22"/>
      <c r="Y495" s="22"/>
      <c r="Z495" s="22"/>
      <c r="AA495" s="22"/>
      <c r="AB495" s="22"/>
      <c r="AC495" s="21"/>
      <c r="AD495" s="22"/>
      <c r="AE495" s="21"/>
      <c r="AF495" s="21"/>
      <c r="AG495" s="21"/>
      <c r="AH495" s="21"/>
      <c r="AI495" s="22"/>
      <c r="AJ495" s="338"/>
      <c r="AL495" s="22"/>
      <c r="AM495" s="22"/>
      <c r="AN495" s="21"/>
      <c r="AO495" s="332"/>
      <c r="AP495" s="21"/>
      <c r="AQ495" s="22"/>
      <c r="AR495" s="21"/>
      <c r="AS495" s="21"/>
      <c r="AT495" s="21"/>
      <c r="AU495" s="21"/>
      <c r="AV495" s="21"/>
      <c r="AW495" s="21"/>
      <c r="AX495" s="21"/>
      <c r="AY495" s="21"/>
      <c r="AZ495" s="21"/>
      <c r="BA495" s="21"/>
      <c r="BB495" s="21"/>
      <c r="BC495" s="22"/>
      <c r="BD495" s="21"/>
      <c r="BE495" s="21"/>
      <c r="BF495" s="21"/>
      <c r="BG495" s="22"/>
      <c r="BH495" s="22"/>
      <c r="BI495" s="22"/>
      <c r="BJ495" s="22"/>
      <c r="BK495" s="21"/>
      <c r="BL495" s="332"/>
      <c r="BM495" s="22"/>
      <c r="BN495" s="22"/>
      <c r="BO495" s="21"/>
    </row>
    <row r="496" spans="1:67" s="339" customFormat="1" ht="38.25" customHeight="1">
      <c r="A496" s="21"/>
      <c r="B496" s="21"/>
      <c r="C496" s="21"/>
      <c r="D496" s="22"/>
      <c r="E496" s="22"/>
      <c r="F496" s="21"/>
      <c r="G496" s="22"/>
      <c r="H496" s="22"/>
      <c r="I496" s="22"/>
      <c r="J496" s="330"/>
      <c r="K496" s="331"/>
      <c r="L496" s="332"/>
      <c r="M496" s="331"/>
      <c r="N496" s="331"/>
      <c r="O496" s="331"/>
      <c r="P496" s="22"/>
      <c r="Q496" s="21"/>
      <c r="R496" s="21"/>
      <c r="S496" s="22"/>
      <c r="T496" s="21"/>
      <c r="U496" s="22"/>
      <c r="V496" s="22"/>
      <c r="W496" s="22"/>
      <c r="X496" s="22"/>
      <c r="Y496" s="22"/>
      <c r="Z496" s="22"/>
      <c r="AA496" s="22"/>
      <c r="AB496" s="22"/>
      <c r="AC496" s="21"/>
      <c r="AD496" s="22"/>
      <c r="AE496" s="21"/>
      <c r="AF496" s="21"/>
      <c r="AG496" s="21"/>
      <c r="AH496" s="21"/>
      <c r="AI496" s="22"/>
      <c r="AJ496" s="338"/>
      <c r="AL496" s="22"/>
      <c r="AM496" s="22"/>
      <c r="AN496" s="21"/>
      <c r="AO496" s="332"/>
      <c r="AP496" s="21"/>
      <c r="AQ496" s="22"/>
      <c r="AR496" s="21"/>
      <c r="AS496" s="21"/>
      <c r="AT496" s="21"/>
      <c r="AU496" s="21"/>
      <c r="AV496" s="21"/>
      <c r="AW496" s="21"/>
      <c r="AX496" s="21"/>
      <c r="AY496" s="21"/>
      <c r="AZ496" s="21"/>
      <c r="BA496" s="21"/>
      <c r="BB496" s="21"/>
      <c r="BC496" s="22"/>
      <c r="BD496" s="21"/>
      <c r="BE496" s="21"/>
      <c r="BF496" s="21"/>
      <c r="BG496" s="22"/>
      <c r="BH496" s="22"/>
      <c r="BI496" s="22"/>
      <c r="BJ496" s="22"/>
      <c r="BK496" s="21"/>
      <c r="BL496" s="332"/>
      <c r="BM496" s="22"/>
      <c r="BN496" s="22"/>
      <c r="BO496" s="21"/>
    </row>
    <row r="497" spans="1:67" s="339" customFormat="1" ht="38.25" customHeight="1">
      <c r="A497" s="21"/>
      <c r="B497" s="21"/>
      <c r="C497" s="21"/>
      <c r="D497" s="22"/>
      <c r="E497" s="22"/>
      <c r="F497" s="21"/>
      <c r="G497" s="22"/>
      <c r="H497" s="22"/>
      <c r="I497" s="22"/>
      <c r="J497" s="330"/>
      <c r="K497" s="331"/>
      <c r="L497" s="332"/>
      <c r="M497" s="331"/>
      <c r="N497" s="331"/>
      <c r="O497" s="331"/>
      <c r="P497" s="22"/>
      <c r="Q497" s="21"/>
      <c r="R497" s="21"/>
      <c r="S497" s="22"/>
      <c r="T497" s="21"/>
      <c r="U497" s="22"/>
      <c r="V497" s="22"/>
      <c r="W497" s="22"/>
      <c r="X497" s="22"/>
      <c r="Y497" s="22"/>
      <c r="Z497" s="22"/>
      <c r="AA497" s="22"/>
      <c r="AB497" s="22"/>
      <c r="AC497" s="21"/>
      <c r="AD497" s="22"/>
      <c r="AE497" s="21"/>
      <c r="AF497" s="21"/>
      <c r="AG497" s="21"/>
      <c r="AH497" s="21"/>
      <c r="AI497" s="22"/>
      <c r="AJ497" s="338"/>
      <c r="AL497" s="22"/>
      <c r="AM497" s="22"/>
      <c r="AN497" s="21"/>
      <c r="AO497" s="332"/>
      <c r="AP497" s="21"/>
      <c r="AQ497" s="22"/>
      <c r="AR497" s="21"/>
      <c r="AS497" s="21"/>
      <c r="AT497" s="21"/>
      <c r="AU497" s="21"/>
      <c r="AV497" s="21"/>
      <c r="AW497" s="21"/>
      <c r="AX497" s="21"/>
      <c r="AY497" s="21"/>
      <c r="AZ497" s="21"/>
      <c r="BA497" s="21"/>
      <c r="BB497" s="21"/>
      <c r="BC497" s="22"/>
      <c r="BD497" s="21"/>
      <c r="BE497" s="21"/>
      <c r="BF497" s="21"/>
      <c r="BG497" s="22"/>
      <c r="BH497" s="22"/>
      <c r="BI497" s="22"/>
      <c r="BJ497" s="22"/>
      <c r="BK497" s="21"/>
      <c r="BL497" s="332"/>
      <c r="BM497" s="22"/>
      <c r="BN497" s="22"/>
      <c r="BO497" s="21"/>
    </row>
    <row r="498" spans="1:67" s="339" customFormat="1" ht="38.25" customHeight="1">
      <c r="A498" s="21"/>
      <c r="B498" s="21"/>
      <c r="C498" s="21"/>
      <c r="D498" s="22"/>
      <c r="E498" s="22"/>
      <c r="F498" s="21"/>
      <c r="G498" s="22"/>
      <c r="H498" s="22"/>
      <c r="I498" s="22"/>
      <c r="J498" s="330"/>
      <c r="K498" s="331"/>
      <c r="L498" s="332"/>
      <c r="M498" s="331"/>
      <c r="N498" s="331"/>
      <c r="O498" s="331"/>
      <c r="P498" s="22"/>
      <c r="Q498" s="21"/>
      <c r="R498" s="21"/>
      <c r="S498" s="22"/>
      <c r="T498" s="21"/>
      <c r="U498" s="22"/>
      <c r="V498" s="22"/>
      <c r="W498" s="22"/>
      <c r="X498" s="22"/>
      <c r="Y498" s="22"/>
      <c r="Z498" s="22"/>
      <c r="AA498" s="22"/>
      <c r="AB498" s="22"/>
      <c r="AC498" s="21"/>
      <c r="AD498" s="22"/>
      <c r="AE498" s="21"/>
      <c r="AF498" s="21"/>
      <c r="AG498" s="21"/>
      <c r="AH498" s="21"/>
      <c r="AI498" s="22"/>
      <c r="AJ498" s="338"/>
      <c r="AL498" s="22"/>
      <c r="AM498" s="22"/>
      <c r="AN498" s="21"/>
      <c r="AO498" s="332"/>
      <c r="AP498" s="21"/>
      <c r="AQ498" s="22"/>
      <c r="AR498" s="21"/>
      <c r="AS498" s="21"/>
      <c r="AT498" s="21"/>
      <c r="AU498" s="21"/>
      <c r="AV498" s="21"/>
      <c r="AW498" s="21"/>
      <c r="AX498" s="21"/>
      <c r="AY498" s="21"/>
      <c r="AZ498" s="21"/>
      <c r="BA498" s="21"/>
      <c r="BB498" s="21"/>
      <c r="BC498" s="22"/>
      <c r="BD498" s="21"/>
      <c r="BE498" s="21"/>
      <c r="BF498" s="21"/>
      <c r="BG498" s="22"/>
      <c r="BH498" s="22"/>
      <c r="BI498" s="22"/>
      <c r="BJ498" s="22"/>
      <c r="BK498" s="21"/>
      <c r="BL498" s="332"/>
      <c r="BM498" s="22"/>
      <c r="BN498" s="22"/>
      <c r="BO498" s="21"/>
    </row>
    <row r="499" spans="1:67" s="339" customFormat="1" ht="38.25" customHeight="1">
      <c r="A499" s="21"/>
      <c r="B499" s="21"/>
      <c r="C499" s="21"/>
      <c r="D499" s="22"/>
      <c r="E499" s="22"/>
      <c r="F499" s="21"/>
      <c r="G499" s="22"/>
      <c r="H499" s="22"/>
      <c r="I499" s="22"/>
      <c r="J499" s="330"/>
      <c r="K499" s="331"/>
      <c r="L499" s="332"/>
      <c r="M499" s="331"/>
      <c r="N499" s="331"/>
      <c r="O499" s="331"/>
      <c r="P499" s="22"/>
      <c r="Q499" s="21"/>
      <c r="R499" s="21"/>
      <c r="S499" s="22"/>
      <c r="T499" s="21"/>
      <c r="U499" s="22"/>
      <c r="V499" s="22"/>
      <c r="W499" s="22"/>
      <c r="X499" s="22"/>
      <c r="Y499" s="22"/>
      <c r="Z499" s="22"/>
      <c r="AA499" s="22"/>
      <c r="AB499" s="22"/>
      <c r="AC499" s="21"/>
      <c r="AD499" s="22"/>
      <c r="AE499" s="21"/>
      <c r="AF499" s="21"/>
      <c r="AG499" s="21"/>
      <c r="AH499" s="21"/>
      <c r="AI499" s="22"/>
      <c r="AJ499" s="338"/>
      <c r="AL499" s="22"/>
      <c r="AM499" s="22"/>
      <c r="AN499" s="21"/>
      <c r="AO499" s="332"/>
      <c r="AP499" s="21"/>
      <c r="AQ499" s="22"/>
      <c r="AR499" s="21"/>
      <c r="AS499" s="21"/>
      <c r="AT499" s="21"/>
      <c r="AU499" s="21"/>
      <c r="AV499" s="21"/>
      <c r="AW499" s="21"/>
      <c r="AX499" s="21"/>
      <c r="AY499" s="21"/>
      <c r="AZ499" s="21"/>
      <c r="BA499" s="21"/>
      <c r="BB499" s="21"/>
      <c r="BC499" s="22"/>
      <c r="BD499" s="21"/>
      <c r="BE499" s="21"/>
      <c r="BF499" s="21"/>
      <c r="BG499" s="22"/>
      <c r="BH499" s="22"/>
      <c r="BI499" s="22"/>
      <c r="BJ499" s="22"/>
      <c r="BK499" s="21"/>
      <c r="BL499" s="332"/>
      <c r="BM499" s="22"/>
      <c r="BN499" s="22"/>
      <c r="BO499" s="21"/>
    </row>
    <row r="500" spans="1:67" s="339" customFormat="1" ht="38.25" customHeight="1">
      <c r="A500" s="21"/>
      <c r="B500" s="21"/>
      <c r="C500" s="21"/>
      <c r="D500" s="22"/>
      <c r="E500" s="22"/>
      <c r="F500" s="21"/>
      <c r="G500" s="22"/>
      <c r="H500" s="22"/>
      <c r="I500" s="22"/>
      <c r="J500" s="330"/>
      <c r="K500" s="331"/>
      <c r="L500" s="332"/>
      <c r="M500" s="331"/>
      <c r="N500" s="331"/>
      <c r="O500" s="331"/>
      <c r="P500" s="22"/>
      <c r="Q500" s="21"/>
      <c r="R500" s="21"/>
      <c r="S500" s="22"/>
      <c r="T500" s="21"/>
      <c r="U500" s="22"/>
      <c r="V500" s="22"/>
      <c r="W500" s="22"/>
      <c r="X500" s="22"/>
      <c r="Y500" s="22"/>
      <c r="Z500" s="22"/>
      <c r="AA500" s="22"/>
      <c r="AB500" s="22"/>
      <c r="AC500" s="21"/>
      <c r="AD500" s="22"/>
      <c r="AE500" s="21"/>
      <c r="AF500" s="21"/>
      <c r="AG500" s="21"/>
      <c r="AH500" s="21"/>
      <c r="AI500" s="22"/>
      <c r="AJ500" s="338"/>
      <c r="AL500" s="22"/>
      <c r="AM500" s="22"/>
      <c r="AN500" s="21"/>
      <c r="AO500" s="332"/>
      <c r="AP500" s="21"/>
      <c r="AQ500" s="22"/>
      <c r="AR500" s="21"/>
      <c r="AS500" s="21"/>
      <c r="AT500" s="21"/>
      <c r="AU500" s="21"/>
      <c r="AV500" s="21"/>
      <c r="AW500" s="21"/>
      <c r="AX500" s="21"/>
      <c r="AY500" s="21"/>
      <c r="AZ500" s="21"/>
      <c r="BA500" s="21"/>
      <c r="BB500" s="21"/>
      <c r="BC500" s="22"/>
      <c r="BD500" s="21"/>
      <c r="BE500" s="21"/>
      <c r="BF500" s="21"/>
      <c r="BG500" s="22"/>
      <c r="BH500" s="22"/>
      <c r="BI500" s="22"/>
      <c r="BJ500" s="22"/>
      <c r="BK500" s="21"/>
      <c r="BL500" s="332"/>
      <c r="BM500" s="22"/>
      <c r="BN500" s="22"/>
      <c r="BO500" s="21"/>
    </row>
    <row r="501" spans="1:67" s="339" customFormat="1" ht="38.25" customHeight="1">
      <c r="A501" s="21"/>
      <c r="B501" s="21"/>
      <c r="C501" s="21"/>
      <c r="D501" s="22"/>
      <c r="E501" s="22"/>
      <c r="F501" s="21"/>
      <c r="G501" s="22"/>
      <c r="H501" s="22"/>
      <c r="I501" s="22"/>
      <c r="J501" s="330"/>
      <c r="K501" s="331"/>
      <c r="L501" s="332"/>
      <c r="M501" s="331"/>
      <c r="N501" s="331"/>
      <c r="O501" s="331"/>
      <c r="P501" s="22"/>
      <c r="Q501" s="21"/>
      <c r="R501" s="21"/>
      <c r="S501" s="22"/>
      <c r="T501" s="21"/>
      <c r="U501" s="22"/>
      <c r="V501" s="22"/>
      <c r="W501" s="22"/>
      <c r="X501" s="22"/>
      <c r="Y501" s="22"/>
      <c r="Z501" s="22"/>
      <c r="AA501" s="22"/>
      <c r="AB501" s="22"/>
      <c r="AC501" s="21"/>
      <c r="AD501" s="22"/>
      <c r="AE501" s="21"/>
      <c r="AF501" s="21"/>
      <c r="AG501" s="21"/>
      <c r="AH501" s="21"/>
      <c r="AI501" s="22"/>
      <c r="AJ501" s="338"/>
      <c r="AL501" s="22"/>
      <c r="AM501" s="22"/>
      <c r="AN501" s="21"/>
      <c r="AO501" s="332"/>
      <c r="AP501" s="21"/>
      <c r="AQ501" s="22"/>
      <c r="AR501" s="21"/>
      <c r="AS501" s="21"/>
      <c r="AT501" s="21"/>
      <c r="AU501" s="21"/>
      <c r="AV501" s="21"/>
      <c r="AW501" s="21"/>
      <c r="AX501" s="21"/>
      <c r="AY501" s="21"/>
      <c r="AZ501" s="21"/>
      <c r="BA501" s="21"/>
      <c r="BB501" s="21"/>
      <c r="BC501" s="22"/>
      <c r="BD501" s="21"/>
      <c r="BE501" s="21"/>
      <c r="BF501" s="21"/>
      <c r="BG501" s="22"/>
      <c r="BH501" s="22"/>
      <c r="BI501" s="22"/>
      <c r="BJ501" s="22"/>
      <c r="BK501" s="21"/>
      <c r="BL501" s="332"/>
      <c r="BM501" s="22"/>
      <c r="BN501" s="22"/>
      <c r="BO501" s="21"/>
    </row>
    <row r="502" spans="1:67" s="339" customFormat="1" ht="38.25" customHeight="1">
      <c r="A502" s="21"/>
      <c r="B502" s="21"/>
      <c r="C502" s="21"/>
      <c r="D502" s="22"/>
      <c r="E502" s="22"/>
      <c r="F502" s="21"/>
      <c r="G502" s="22"/>
      <c r="H502" s="22"/>
      <c r="I502" s="22"/>
      <c r="J502" s="330"/>
      <c r="K502" s="331"/>
      <c r="L502" s="332"/>
      <c r="M502" s="331"/>
      <c r="N502" s="331"/>
      <c r="O502" s="331"/>
      <c r="P502" s="22"/>
      <c r="Q502" s="21"/>
      <c r="R502" s="21"/>
      <c r="S502" s="22"/>
      <c r="T502" s="21"/>
      <c r="U502" s="22"/>
      <c r="V502" s="22"/>
      <c r="W502" s="22"/>
      <c r="X502" s="22"/>
      <c r="Y502" s="22"/>
      <c r="Z502" s="22"/>
      <c r="AA502" s="22"/>
      <c r="AB502" s="22"/>
      <c r="AC502" s="21"/>
      <c r="AD502" s="22"/>
      <c r="AE502" s="21"/>
      <c r="AF502" s="21"/>
      <c r="AG502" s="21"/>
      <c r="AH502" s="21"/>
      <c r="AI502" s="22"/>
      <c r="AJ502" s="338"/>
      <c r="AL502" s="22"/>
      <c r="AM502" s="22"/>
      <c r="AN502" s="21"/>
      <c r="AO502" s="332"/>
      <c r="AP502" s="21"/>
      <c r="AQ502" s="22"/>
      <c r="AR502" s="21"/>
      <c r="AS502" s="21"/>
      <c r="AT502" s="21"/>
      <c r="AU502" s="21"/>
      <c r="AV502" s="21"/>
      <c r="AW502" s="21"/>
      <c r="AX502" s="21"/>
      <c r="AY502" s="21"/>
      <c r="AZ502" s="21"/>
      <c r="BA502" s="21"/>
      <c r="BB502" s="21"/>
      <c r="BC502" s="22"/>
      <c r="BD502" s="21"/>
      <c r="BE502" s="21"/>
      <c r="BF502" s="21"/>
      <c r="BG502" s="22"/>
      <c r="BH502" s="22"/>
      <c r="BI502" s="22"/>
      <c r="BJ502" s="22"/>
      <c r="BK502" s="21"/>
      <c r="BL502" s="332"/>
      <c r="BM502" s="22"/>
      <c r="BN502" s="22"/>
      <c r="BO502" s="21"/>
    </row>
    <row r="503" spans="1:67" s="339" customFormat="1" ht="38.25" customHeight="1">
      <c r="A503" s="21"/>
      <c r="B503" s="21"/>
      <c r="C503" s="21"/>
      <c r="D503" s="22"/>
      <c r="E503" s="22"/>
      <c r="F503" s="21"/>
      <c r="G503" s="22"/>
      <c r="H503" s="22"/>
      <c r="I503" s="22"/>
      <c r="J503" s="330"/>
      <c r="K503" s="331"/>
      <c r="L503" s="332"/>
      <c r="M503" s="331"/>
      <c r="N503" s="331"/>
      <c r="O503" s="331"/>
      <c r="P503" s="22"/>
      <c r="Q503" s="21"/>
      <c r="R503" s="21"/>
      <c r="S503" s="22"/>
      <c r="T503" s="21"/>
      <c r="U503" s="22"/>
      <c r="V503" s="22"/>
      <c r="W503" s="22"/>
      <c r="X503" s="22"/>
      <c r="Y503" s="22"/>
      <c r="Z503" s="22"/>
      <c r="AA503" s="22"/>
      <c r="AB503" s="22"/>
      <c r="AC503" s="21"/>
      <c r="AD503" s="22"/>
      <c r="AE503" s="21"/>
      <c r="AF503" s="21"/>
      <c r="AG503" s="21"/>
      <c r="AH503" s="21"/>
      <c r="AI503" s="22"/>
      <c r="AJ503" s="338"/>
      <c r="AL503" s="22"/>
      <c r="AM503" s="22"/>
      <c r="AN503" s="21"/>
      <c r="AO503" s="332"/>
      <c r="AP503" s="21"/>
      <c r="AQ503" s="22"/>
      <c r="AR503" s="21"/>
      <c r="AS503" s="21"/>
      <c r="AT503" s="21"/>
      <c r="AU503" s="21"/>
      <c r="AV503" s="21"/>
      <c r="AW503" s="21"/>
      <c r="AX503" s="21"/>
      <c r="AY503" s="21"/>
      <c r="AZ503" s="21"/>
      <c r="BA503" s="21"/>
      <c r="BB503" s="21"/>
      <c r="BC503" s="22"/>
      <c r="BD503" s="21"/>
      <c r="BE503" s="21"/>
      <c r="BF503" s="21"/>
      <c r="BG503" s="22"/>
      <c r="BH503" s="22"/>
      <c r="BI503" s="22"/>
      <c r="BJ503" s="22"/>
      <c r="BK503" s="21"/>
      <c r="BL503" s="332"/>
      <c r="BM503" s="22"/>
      <c r="BN503" s="22"/>
      <c r="BO503" s="21"/>
    </row>
    <row r="504" spans="1:67" s="339" customFormat="1" ht="38.25" customHeight="1">
      <c r="A504" s="21"/>
      <c r="B504" s="21"/>
      <c r="C504" s="21"/>
      <c r="D504" s="22"/>
      <c r="E504" s="22"/>
      <c r="F504" s="21"/>
      <c r="G504" s="22"/>
      <c r="H504" s="22"/>
      <c r="I504" s="22"/>
      <c r="J504" s="330"/>
      <c r="K504" s="331"/>
      <c r="L504" s="332"/>
      <c r="M504" s="331"/>
      <c r="N504" s="331"/>
      <c r="O504" s="331"/>
      <c r="P504" s="22"/>
      <c r="Q504" s="21"/>
      <c r="R504" s="21"/>
      <c r="S504" s="22"/>
      <c r="T504" s="21"/>
      <c r="U504" s="22"/>
      <c r="V504" s="22"/>
      <c r="W504" s="22"/>
      <c r="X504" s="22"/>
      <c r="Y504" s="22"/>
      <c r="Z504" s="22"/>
      <c r="AA504" s="22"/>
      <c r="AB504" s="22"/>
      <c r="AC504" s="21"/>
      <c r="AD504" s="22"/>
      <c r="AE504" s="21"/>
      <c r="AF504" s="21"/>
      <c r="AG504" s="21"/>
      <c r="AH504" s="21"/>
      <c r="AI504" s="22"/>
      <c r="AJ504" s="338"/>
      <c r="AL504" s="22"/>
      <c r="AM504" s="22"/>
      <c r="AN504" s="21"/>
      <c r="AO504" s="332"/>
      <c r="AP504" s="21"/>
      <c r="AQ504" s="22"/>
      <c r="AR504" s="21"/>
      <c r="AS504" s="21"/>
      <c r="AT504" s="21"/>
      <c r="AU504" s="21"/>
      <c r="AV504" s="21"/>
      <c r="AW504" s="21"/>
      <c r="AX504" s="21"/>
      <c r="AY504" s="21"/>
      <c r="AZ504" s="21"/>
      <c r="BA504" s="21"/>
      <c r="BB504" s="21"/>
      <c r="BC504" s="22"/>
      <c r="BD504" s="21"/>
      <c r="BE504" s="21"/>
      <c r="BF504" s="21"/>
      <c r="BG504" s="22"/>
      <c r="BH504" s="22"/>
      <c r="BI504" s="22"/>
      <c r="BJ504" s="22"/>
      <c r="BK504" s="21"/>
      <c r="BL504" s="332"/>
      <c r="BM504" s="22"/>
      <c r="BN504" s="22"/>
      <c r="BO504" s="21"/>
    </row>
    <row r="505" spans="1:67" s="339" customFormat="1" ht="38.25" customHeight="1">
      <c r="A505" s="21"/>
      <c r="B505" s="21"/>
      <c r="C505" s="21"/>
      <c r="D505" s="22"/>
      <c r="E505" s="22"/>
      <c r="F505" s="21"/>
      <c r="G505" s="22"/>
      <c r="H505" s="22"/>
      <c r="I505" s="22"/>
      <c r="J505" s="330"/>
      <c r="K505" s="331"/>
      <c r="L505" s="332"/>
      <c r="M505" s="331"/>
      <c r="N505" s="331"/>
      <c r="O505" s="331"/>
      <c r="P505" s="22"/>
      <c r="Q505" s="21"/>
      <c r="R505" s="21"/>
      <c r="S505" s="22"/>
      <c r="T505" s="21"/>
      <c r="U505" s="22"/>
      <c r="V505" s="22"/>
      <c r="W505" s="22"/>
      <c r="X505" s="22"/>
      <c r="Y505" s="22"/>
      <c r="Z505" s="22"/>
      <c r="AA505" s="22"/>
      <c r="AB505" s="22"/>
      <c r="AC505" s="21"/>
      <c r="AD505" s="22"/>
      <c r="AE505" s="21"/>
      <c r="AF505" s="21"/>
      <c r="AG505" s="21"/>
      <c r="AH505" s="21"/>
      <c r="AI505" s="22"/>
      <c r="AJ505" s="338"/>
      <c r="AL505" s="22"/>
      <c r="AM505" s="22"/>
      <c r="AN505" s="21"/>
      <c r="AO505" s="332"/>
      <c r="AP505" s="21"/>
      <c r="AQ505" s="22"/>
      <c r="AR505" s="21"/>
      <c r="AS505" s="21"/>
      <c r="AT505" s="21"/>
      <c r="AU505" s="21"/>
      <c r="AV505" s="21"/>
      <c r="AW505" s="21"/>
      <c r="AX505" s="21"/>
      <c r="AY505" s="21"/>
      <c r="AZ505" s="21"/>
      <c r="BA505" s="21"/>
      <c r="BB505" s="21"/>
      <c r="BC505" s="22"/>
      <c r="BD505" s="21"/>
      <c r="BE505" s="21"/>
      <c r="BF505" s="21"/>
      <c r="BG505" s="22"/>
      <c r="BH505" s="22"/>
      <c r="BI505" s="22"/>
      <c r="BJ505" s="22"/>
      <c r="BK505" s="21"/>
      <c r="BL505" s="332"/>
      <c r="BM505" s="22"/>
      <c r="BN505" s="22"/>
      <c r="BO505" s="21"/>
    </row>
    <row r="506" spans="1:67" s="339" customFormat="1" ht="38.25" customHeight="1">
      <c r="A506" s="21"/>
      <c r="B506" s="21"/>
      <c r="C506" s="21"/>
      <c r="D506" s="22"/>
      <c r="E506" s="22"/>
      <c r="F506" s="21"/>
      <c r="G506" s="22"/>
      <c r="H506" s="22"/>
      <c r="I506" s="22"/>
      <c r="J506" s="330"/>
      <c r="K506" s="331"/>
      <c r="L506" s="332"/>
      <c r="M506" s="331"/>
      <c r="N506" s="331"/>
      <c r="O506" s="331"/>
      <c r="P506" s="22"/>
      <c r="Q506" s="21"/>
      <c r="R506" s="21"/>
      <c r="S506" s="22"/>
      <c r="T506" s="21"/>
      <c r="U506" s="22"/>
      <c r="V506" s="22"/>
      <c r="W506" s="22"/>
      <c r="X506" s="22"/>
      <c r="Y506" s="22"/>
      <c r="Z506" s="22"/>
      <c r="AA506" s="22"/>
      <c r="AB506" s="22"/>
      <c r="AC506" s="21"/>
      <c r="AD506" s="22"/>
      <c r="AE506" s="21"/>
      <c r="AF506" s="21"/>
      <c r="AG506" s="21"/>
      <c r="AH506" s="21"/>
      <c r="AI506" s="22"/>
      <c r="AJ506" s="338"/>
      <c r="AL506" s="22"/>
      <c r="AM506" s="22"/>
      <c r="AN506" s="21"/>
      <c r="AO506" s="332"/>
      <c r="AP506" s="21"/>
      <c r="AQ506" s="22"/>
      <c r="AR506" s="21"/>
      <c r="AS506" s="21"/>
      <c r="AT506" s="21"/>
      <c r="AU506" s="21"/>
      <c r="AV506" s="21"/>
      <c r="AW506" s="21"/>
      <c r="AX506" s="21"/>
      <c r="AY506" s="21"/>
      <c r="AZ506" s="21"/>
      <c r="BA506" s="21"/>
      <c r="BB506" s="21"/>
      <c r="BC506" s="22"/>
      <c r="BD506" s="21"/>
      <c r="BE506" s="21"/>
      <c r="BF506" s="21"/>
      <c r="BG506" s="22"/>
      <c r="BH506" s="22"/>
      <c r="BI506" s="22"/>
      <c r="BJ506" s="22"/>
      <c r="BK506" s="21"/>
      <c r="BL506" s="332"/>
      <c r="BM506" s="22"/>
      <c r="BN506" s="22"/>
      <c r="BO506" s="21"/>
    </row>
    <row r="507" spans="1:67" s="339" customFormat="1" ht="38.25" customHeight="1">
      <c r="A507" s="21"/>
      <c r="B507" s="21"/>
      <c r="C507" s="21"/>
      <c r="D507" s="22"/>
      <c r="E507" s="22"/>
      <c r="F507" s="21"/>
      <c r="G507" s="22"/>
      <c r="H507" s="22"/>
      <c r="I507" s="22"/>
      <c r="J507" s="330"/>
      <c r="K507" s="331"/>
      <c r="L507" s="332"/>
      <c r="M507" s="331"/>
      <c r="N507" s="331"/>
      <c r="O507" s="331"/>
      <c r="P507" s="22"/>
      <c r="Q507" s="21"/>
      <c r="R507" s="21"/>
      <c r="S507" s="22"/>
      <c r="T507" s="21"/>
      <c r="U507" s="22"/>
      <c r="V507" s="22"/>
      <c r="W507" s="22"/>
      <c r="X507" s="22"/>
      <c r="Y507" s="22"/>
      <c r="Z507" s="22"/>
      <c r="AA507" s="22"/>
      <c r="AB507" s="22"/>
      <c r="AC507" s="21"/>
      <c r="AD507" s="22"/>
      <c r="AE507" s="21"/>
      <c r="AF507" s="21"/>
      <c r="AG507" s="21"/>
      <c r="AH507" s="21"/>
      <c r="AI507" s="22"/>
      <c r="AJ507" s="338"/>
      <c r="AL507" s="22"/>
      <c r="AM507" s="22"/>
      <c r="AN507" s="21"/>
      <c r="AO507" s="332"/>
      <c r="AP507" s="21"/>
      <c r="AQ507" s="22"/>
      <c r="AR507" s="21"/>
      <c r="AS507" s="21"/>
      <c r="AT507" s="21"/>
      <c r="AU507" s="21"/>
      <c r="AV507" s="21"/>
      <c r="AW507" s="21"/>
      <c r="AX507" s="21"/>
      <c r="AY507" s="21"/>
      <c r="AZ507" s="21"/>
      <c r="BA507" s="21"/>
      <c r="BB507" s="21"/>
      <c r="BC507" s="22"/>
      <c r="BD507" s="21"/>
      <c r="BE507" s="21"/>
      <c r="BF507" s="21"/>
      <c r="BG507" s="22"/>
      <c r="BH507" s="22"/>
      <c r="BI507" s="22"/>
      <c r="BJ507" s="22"/>
      <c r="BK507" s="21"/>
      <c r="BL507" s="332"/>
      <c r="BM507" s="22"/>
      <c r="BN507" s="22"/>
      <c r="BO507" s="21"/>
    </row>
    <row r="508" spans="1:67" s="339" customFormat="1" ht="38.25" customHeight="1">
      <c r="A508" s="21"/>
      <c r="B508" s="21"/>
      <c r="C508" s="21"/>
      <c r="D508" s="22"/>
      <c r="E508" s="22"/>
      <c r="F508" s="21"/>
      <c r="G508" s="22"/>
      <c r="H508" s="22"/>
      <c r="I508" s="22"/>
      <c r="J508" s="330"/>
      <c r="K508" s="331"/>
      <c r="L508" s="332"/>
      <c r="M508" s="331"/>
      <c r="N508" s="331"/>
      <c r="O508" s="331"/>
      <c r="P508" s="22"/>
      <c r="Q508" s="21"/>
      <c r="R508" s="21"/>
      <c r="S508" s="22"/>
      <c r="T508" s="21"/>
      <c r="U508" s="22"/>
      <c r="V508" s="22"/>
      <c r="W508" s="22"/>
      <c r="X508" s="22"/>
      <c r="Y508" s="22"/>
      <c r="Z508" s="22"/>
      <c r="AA508" s="22"/>
      <c r="AB508" s="22"/>
      <c r="AC508" s="21"/>
      <c r="AD508" s="22"/>
      <c r="AE508" s="21"/>
      <c r="AF508" s="21"/>
      <c r="AG508" s="21"/>
      <c r="AH508" s="21"/>
      <c r="AI508" s="22"/>
      <c r="AJ508" s="338"/>
      <c r="AL508" s="22"/>
      <c r="AM508" s="22"/>
      <c r="AN508" s="21"/>
      <c r="AO508" s="332"/>
      <c r="AP508" s="21"/>
      <c r="AQ508" s="22"/>
      <c r="AR508" s="21"/>
      <c r="AS508" s="21"/>
      <c r="AT508" s="21"/>
      <c r="AU508" s="21"/>
      <c r="AV508" s="21"/>
      <c r="AW508" s="21"/>
      <c r="AX508" s="21"/>
      <c r="AY508" s="21"/>
      <c r="AZ508" s="21"/>
      <c r="BA508" s="21"/>
      <c r="BB508" s="21"/>
      <c r="BC508" s="22"/>
      <c r="BD508" s="21"/>
      <c r="BE508" s="21"/>
      <c r="BF508" s="21"/>
      <c r="BG508" s="22"/>
      <c r="BH508" s="22"/>
      <c r="BI508" s="22"/>
      <c r="BJ508" s="22"/>
      <c r="BK508" s="21"/>
      <c r="BL508" s="332"/>
      <c r="BM508" s="22"/>
      <c r="BN508" s="22"/>
      <c r="BO508" s="21"/>
    </row>
    <row r="509" spans="1:67" s="339" customFormat="1" ht="38.25" customHeight="1">
      <c r="A509" s="21"/>
      <c r="B509" s="21"/>
      <c r="C509" s="21"/>
      <c r="D509" s="22"/>
      <c r="E509" s="22"/>
      <c r="F509" s="21"/>
      <c r="G509" s="22"/>
      <c r="H509" s="22"/>
      <c r="I509" s="22"/>
      <c r="J509" s="330"/>
      <c r="K509" s="331"/>
      <c r="L509" s="332"/>
      <c r="M509" s="331"/>
      <c r="N509" s="331"/>
      <c r="O509" s="331"/>
      <c r="P509" s="22"/>
      <c r="Q509" s="21"/>
      <c r="R509" s="21"/>
      <c r="S509" s="22"/>
      <c r="T509" s="21"/>
      <c r="U509" s="22"/>
      <c r="V509" s="22"/>
      <c r="W509" s="22"/>
      <c r="X509" s="22"/>
      <c r="Y509" s="22"/>
      <c r="Z509" s="22"/>
      <c r="AA509" s="22"/>
      <c r="AB509" s="22"/>
      <c r="AC509" s="21"/>
      <c r="AD509" s="22"/>
      <c r="AE509" s="21"/>
      <c r="AF509" s="21"/>
      <c r="AG509" s="21"/>
      <c r="AH509" s="21"/>
      <c r="AI509" s="22"/>
      <c r="AJ509" s="338"/>
      <c r="AL509" s="22"/>
      <c r="AM509" s="22"/>
      <c r="AN509" s="21"/>
      <c r="AO509" s="332"/>
      <c r="AP509" s="21"/>
      <c r="AQ509" s="22"/>
      <c r="AR509" s="21"/>
      <c r="AS509" s="21"/>
      <c r="AT509" s="21"/>
      <c r="AU509" s="21"/>
      <c r="AV509" s="21"/>
      <c r="AW509" s="21"/>
      <c r="AX509" s="21"/>
      <c r="AY509" s="21"/>
      <c r="AZ509" s="21"/>
      <c r="BA509" s="21"/>
      <c r="BB509" s="21"/>
      <c r="BC509" s="22"/>
      <c r="BD509" s="21"/>
      <c r="BE509" s="21"/>
      <c r="BF509" s="21"/>
      <c r="BG509" s="22"/>
      <c r="BH509" s="22"/>
      <c r="BI509" s="22"/>
      <c r="BJ509" s="22"/>
      <c r="BK509" s="21"/>
      <c r="BL509" s="332"/>
      <c r="BM509" s="22"/>
      <c r="BN509" s="22"/>
      <c r="BO509" s="21"/>
    </row>
    <row r="510" spans="1:67" s="339" customFormat="1" ht="38.25" customHeight="1">
      <c r="A510" s="21"/>
      <c r="B510" s="21"/>
      <c r="C510" s="21"/>
      <c r="D510" s="22"/>
      <c r="E510" s="22"/>
      <c r="F510" s="21"/>
      <c r="G510" s="22"/>
      <c r="H510" s="22"/>
      <c r="I510" s="22"/>
      <c r="J510" s="330"/>
      <c r="K510" s="331"/>
      <c r="L510" s="332"/>
      <c r="M510" s="331"/>
      <c r="N510" s="331"/>
      <c r="O510" s="331"/>
      <c r="P510" s="22"/>
      <c r="Q510" s="21"/>
      <c r="R510" s="21"/>
      <c r="S510" s="22"/>
      <c r="T510" s="21"/>
      <c r="U510" s="22"/>
      <c r="V510" s="22"/>
      <c r="W510" s="22"/>
      <c r="X510" s="22"/>
      <c r="Y510" s="22"/>
      <c r="Z510" s="22"/>
      <c r="AA510" s="22"/>
      <c r="AB510" s="22"/>
      <c r="AC510" s="21"/>
      <c r="AD510" s="22"/>
      <c r="AE510" s="21"/>
      <c r="AF510" s="21"/>
      <c r="AG510" s="21"/>
      <c r="AH510" s="21"/>
      <c r="AI510" s="22"/>
      <c r="AJ510" s="338"/>
      <c r="AL510" s="22"/>
      <c r="AM510" s="22"/>
      <c r="AN510" s="21"/>
      <c r="AO510" s="332"/>
      <c r="AP510" s="21"/>
      <c r="AQ510" s="22"/>
      <c r="AR510" s="21"/>
      <c r="AS510" s="21"/>
      <c r="AT510" s="21"/>
      <c r="AU510" s="21"/>
      <c r="AV510" s="21"/>
      <c r="AW510" s="21"/>
      <c r="AX510" s="21"/>
      <c r="AY510" s="21"/>
      <c r="AZ510" s="21"/>
      <c r="BA510" s="21"/>
      <c r="BB510" s="21"/>
      <c r="BC510" s="22"/>
      <c r="BD510" s="21"/>
      <c r="BE510" s="21"/>
      <c r="BF510" s="21"/>
      <c r="BG510" s="22"/>
      <c r="BH510" s="22"/>
      <c r="BI510" s="22"/>
      <c r="BJ510" s="22"/>
      <c r="BK510" s="21"/>
      <c r="BL510" s="332"/>
      <c r="BM510" s="22"/>
      <c r="BN510" s="22"/>
      <c r="BO510" s="21"/>
    </row>
    <row r="511" spans="1:67" s="339" customFormat="1" ht="38.25" customHeight="1">
      <c r="A511" s="21"/>
      <c r="B511" s="21"/>
      <c r="C511" s="21"/>
      <c r="D511" s="22"/>
      <c r="E511" s="22"/>
      <c r="F511" s="21"/>
      <c r="G511" s="22"/>
      <c r="H511" s="22"/>
      <c r="I511" s="22"/>
      <c r="J511" s="330"/>
      <c r="K511" s="331"/>
      <c r="L511" s="332"/>
      <c r="M511" s="331"/>
      <c r="N511" s="331"/>
      <c r="O511" s="331"/>
      <c r="P511" s="22"/>
      <c r="Q511" s="21"/>
      <c r="R511" s="21"/>
      <c r="S511" s="22"/>
      <c r="T511" s="21"/>
      <c r="U511" s="22"/>
      <c r="V511" s="22"/>
      <c r="W511" s="22"/>
      <c r="X511" s="22"/>
      <c r="Y511" s="22"/>
      <c r="Z511" s="22"/>
      <c r="AA511" s="22"/>
      <c r="AB511" s="22"/>
      <c r="AC511" s="21"/>
      <c r="AD511" s="22"/>
      <c r="AE511" s="21"/>
      <c r="AF511" s="21"/>
      <c r="AG511" s="21"/>
      <c r="AH511" s="21"/>
      <c r="AI511" s="22"/>
      <c r="AJ511" s="338"/>
      <c r="AL511" s="22"/>
      <c r="AM511" s="22"/>
      <c r="AN511" s="21"/>
      <c r="AO511" s="332"/>
      <c r="AP511" s="21"/>
      <c r="AQ511" s="22"/>
      <c r="AR511" s="21"/>
      <c r="AS511" s="21"/>
      <c r="AT511" s="21"/>
      <c r="AU511" s="21"/>
      <c r="AV511" s="21"/>
      <c r="AW511" s="21"/>
      <c r="AX511" s="21"/>
      <c r="AY511" s="21"/>
      <c r="AZ511" s="21"/>
      <c r="BA511" s="21"/>
      <c r="BB511" s="21"/>
      <c r="BC511" s="22"/>
      <c r="BD511" s="21"/>
      <c r="BE511" s="21"/>
      <c r="BF511" s="21"/>
      <c r="BG511" s="22"/>
      <c r="BH511" s="22"/>
      <c r="BI511" s="22"/>
      <c r="BJ511" s="22"/>
      <c r="BK511" s="21"/>
      <c r="BL511" s="332"/>
      <c r="BM511" s="22"/>
      <c r="BN511" s="22"/>
      <c r="BO511" s="21"/>
    </row>
    <row r="512" spans="1:67" s="339" customFormat="1" ht="38.25" customHeight="1">
      <c r="A512" s="21"/>
      <c r="B512" s="21"/>
      <c r="C512" s="21"/>
      <c r="D512" s="22"/>
      <c r="E512" s="22"/>
      <c r="F512" s="21"/>
      <c r="G512" s="22"/>
      <c r="H512" s="22"/>
      <c r="I512" s="22"/>
      <c r="J512" s="330"/>
      <c r="K512" s="331"/>
      <c r="L512" s="332"/>
      <c r="M512" s="331"/>
      <c r="N512" s="331"/>
      <c r="O512" s="331"/>
      <c r="P512" s="22"/>
      <c r="Q512" s="21"/>
      <c r="R512" s="21"/>
      <c r="S512" s="22"/>
      <c r="T512" s="21"/>
      <c r="U512" s="22"/>
      <c r="V512" s="22"/>
      <c r="W512" s="22"/>
      <c r="X512" s="22"/>
      <c r="Y512" s="22"/>
      <c r="Z512" s="22"/>
      <c r="AA512" s="22"/>
      <c r="AB512" s="22"/>
      <c r="AC512" s="21"/>
      <c r="AD512" s="22"/>
      <c r="AE512" s="21"/>
      <c r="AF512" s="21"/>
      <c r="AG512" s="21"/>
      <c r="AH512" s="21"/>
      <c r="AI512" s="22"/>
      <c r="AJ512" s="338"/>
      <c r="AL512" s="22"/>
      <c r="AM512" s="22"/>
      <c r="AN512" s="21"/>
      <c r="AO512" s="332"/>
      <c r="AP512" s="21"/>
      <c r="AQ512" s="22"/>
      <c r="AR512" s="21"/>
      <c r="AS512" s="21"/>
      <c r="AT512" s="21"/>
      <c r="AU512" s="21"/>
      <c r="AV512" s="21"/>
      <c r="AW512" s="21"/>
      <c r="AX512" s="21"/>
      <c r="AY512" s="21"/>
      <c r="AZ512" s="21"/>
      <c r="BA512" s="21"/>
      <c r="BB512" s="21"/>
      <c r="BC512" s="22"/>
      <c r="BD512" s="21"/>
      <c r="BE512" s="21"/>
      <c r="BF512" s="21"/>
      <c r="BG512" s="22"/>
      <c r="BH512" s="22"/>
      <c r="BI512" s="22"/>
      <c r="BJ512" s="22"/>
      <c r="BK512" s="21"/>
      <c r="BL512" s="332"/>
      <c r="BM512" s="22"/>
      <c r="BN512" s="22"/>
      <c r="BO512" s="21"/>
    </row>
    <row r="513" spans="1:67" s="339" customFormat="1" ht="38.25" customHeight="1">
      <c r="A513" s="21"/>
      <c r="B513" s="21"/>
      <c r="C513" s="21"/>
      <c r="D513" s="22"/>
      <c r="E513" s="22"/>
      <c r="F513" s="21"/>
      <c r="G513" s="22"/>
      <c r="H513" s="22"/>
      <c r="I513" s="22"/>
      <c r="J513" s="330"/>
      <c r="K513" s="331"/>
      <c r="L513" s="332"/>
      <c r="M513" s="331"/>
      <c r="N513" s="331"/>
      <c r="O513" s="331"/>
      <c r="P513" s="22"/>
      <c r="Q513" s="21"/>
      <c r="R513" s="21"/>
      <c r="S513" s="22"/>
      <c r="T513" s="21"/>
      <c r="U513" s="22"/>
      <c r="V513" s="22"/>
      <c r="W513" s="22"/>
      <c r="X513" s="22"/>
      <c r="Y513" s="22"/>
      <c r="Z513" s="22"/>
      <c r="AA513" s="22"/>
      <c r="AB513" s="22"/>
      <c r="AC513" s="21"/>
      <c r="AD513" s="22"/>
      <c r="AE513" s="21"/>
      <c r="AF513" s="21"/>
      <c r="AG513" s="21"/>
      <c r="AH513" s="21"/>
      <c r="AI513" s="22"/>
      <c r="AJ513" s="338"/>
      <c r="AL513" s="22"/>
      <c r="AM513" s="22"/>
      <c r="AN513" s="21"/>
      <c r="AO513" s="332"/>
      <c r="AP513" s="21"/>
      <c r="AQ513" s="22"/>
      <c r="AR513" s="21"/>
      <c r="AS513" s="21"/>
      <c r="AT513" s="21"/>
      <c r="AU513" s="21"/>
      <c r="AV513" s="21"/>
      <c r="AW513" s="21"/>
      <c r="AX513" s="21"/>
      <c r="AY513" s="21"/>
      <c r="AZ513" s="21"/>
      <c r="BA513" s="21"/>
      <c r="BB513" s="21"/>
      <c r="BC513" s="22"/>
      <c r="BD513" s="21"/>
      <c r="BE513" s="21"/>
      <c r="BF513" s="21"/>
      <c r="BG513" s="22"/>
      <c r="BH513" s="22"/>
      <c r="BI513" s="22"/>
      <c r="BJ513" s="22"/>
      <c r="BK513" s="21"/>
      <c r="BL513" s="332"/>
      <c r="BM513" s="22"/>
      <c r="BN513" s="22"/>
      <c r="BO513" s="21"/>
    </row>
    <row r="514" spans="1:67" s="339" customFormat="1" ht="38.25" customHeight="1">
      <c r="A514" s="21"/>
      <c r="B514" s="21"/>
      <c r="C514" s="21"/>
      <c r="D514" s="22"/>
      <c r="E514" s="22"/>
      <c r="F514" s="21"/>
      <c r="G514" s="22"/>
      <c r="H514" s="22"/>
      <c r="I514" s="22"/>
      <c r="J514" s="330"/>
      <c r="K514" s="331"/>
      <c r="L514" s="332"/>
      <c r="M514" s="331"/>
      <c r="N514" s="331"/>
      <c r="O514" s="331"/>
      <c r="P514" s="22"/>
      <c r="Q514" s="21"/>
      <c r="R514" s="21"/>
      <c r="S514" s="22"/>
      <c r="T514" s="21"/>
      <c r="U514" s="22"/>
      <c r="V514" s="22"/>
      <c r="W514" s="22"/>
      <c r="X514" s="22"/>
      <c r="Y514" s="22"/>
      <c r="Z514" s="22"/>
      <c r="AA514" s="22"/>
      <c r="AB514" s="22"/>
      <c r="AC514" s="21"/>
      <c r="AD514" s="22"/>
      <c r="AE514" s="21"/>
      <c r="AF514" s="21"/>
      <c r="AG514" s="21"/>
      <c r="AH514" s="21"/>
      <c r="AI514" s="22"/>
      <c r="AJ514" s="338"/>
      <c r="AL514" s="22"/>
      <c r="AM514" s="22"/>
      <c r="AN514" s="21"/>
      <c r="AO514" s="332"/>
      <c r="AP514" s="21"/>
      <c r="AQ514" s="22"/>
      <c r="AR514" s="21"/>
      <c r="AS514" s="21"/>
      <c r="AT514" s="21"/>
      <c r="AU514" s="21"/>
      <c r="AV514" s="21"/>
      <c r="AW514" s="21"/>
      <c r="AX514" s="21"/>
      <c r="AY514" s="21"/>
      <c r="AZ514" s="21"/>
      <c r="BA514" s="21"/>
      <c r="BB514" s="21"/>
      <c r="BC514" s="22"/>
      <c r="BD514" s="21"/>
      <c r="BE514" s="21"/>
      <c r="BF514" s="21"/>
      <c r="BG514" s="22"/>
      <c r="BH514" s="22"/>
      <c r="BI514" s="22"/>
      <c r="BJ514" s="22"/>
      <c r="BK514" s="21"/>
      <c r="BL514" s="332"/>
      <c r="BM514" s="22"/>
      <c r="BN514" s="22"/>
      <c r="BO514" s="21"/>
    </row>
    <row r="515" spans="1:67" s="339" customFormat="1" ht="38.25" customHeight="1">
      <c r="A515" s="21"/>
      <c r="B515" s="21"/>
      <c r="C515" s="21"/>
      <c r="D515" s="22"/>
      <c r="E515" s="22"/>
      <c r="F515" s="21"/>
      <c r="G515" s="22"/>
      <c r="H515" s="22"/>
      <c r="I515" s="22"/>
      <c r="J515" s="330"/>
      <c r="K515" s="331"/>
      <c r="L515" s="332"/>
      <c r="M515" s="331"/>
      <c r="N515" s="331"/>
      <c r="O515" s="331"/>
      <c r="P515" s="22"/>
      <c r="Q515" s="21"/>
      <c r="R515" s="21"/>
      <c r="S515" s="22"/>
      <c r="T515" s="21"/>
      <c r="U515" s="22"/>
      <c r="V515" s="22"/>
      <c r="W515" s="22"/>
      <c r="X515" s="22"/>
      <c r="Y515" s="22"/>
      <c r="Z515" s="22"/>
      <c r="AA515" s="22"/>
      <c r="AB515" s="22"/>
      <c r="AC515" s="21"/>
      <c r="AD515" s="22"/>
      <c r="AE515" s="21"/>
      <c r="AF515" s="21"/>
      <c r="AG515" s="21"/>
      <c r="AH515" s="21"/>
      <c r="AI515" s="22"/>
      <c r="AJ515" s="338"/>
      <c r="AL515" s="22"/>
      <c r="AM515" s="22"/>
      <c r="AN515" s="21"/>
      <c r="AO515" s="332"/>
      <c r="AP515" s="21"/>
      <c r="AQ515" s="22"/>
      <c r="AR515" s="21"/>
      <c r="AS515" s="21"/>
      <c r="AT515" s="21"/>
      <c r="AU515" s="21"/>
      <c r="AV515" s="21"/>
      <c r="AW515" s="21"/>
      <c r="AX515" s="21"/>
      <c r="AY515" s="21"/>
      <c r="AZ515" s="21"/>
      <c r="BA515" s="21"/>
      <c r="BB515" s="21"/>
      <c r="BC515" s="22"/>
      <c r="BD515" s="21"/>
      <c r="BE515" s="21"/>
      <c r="BF515" s="21"/>
      <c r="BG515" s="22"/>
      <c r="BH515" s="22"/>
      <c r="BI515" s="22"/>
      <c r="BJ515" s="22"/>
      <c r="BK515" s="21"/>
      <c r="BL515" s="332"/>
      <c r="BM515" s="22"/>
      <c r="BN515" s="22"/>
      <c r="BO515" s="21"/>
    </row>
    <row r="516" spans="1:67" s="339" customFormat="1" ht="38.25" customHeight="1">
      <c r="A516" s="21"/>
      <c r="B516" s="21"/>
      <c r="C516" s="21"/>
      <c r="D516" s="22"/>
      <c r="E516" s="22"/>
      <c r="F516" s="21"/>
      <c r="G516" s="22"/>
      <c r="H516" s="22"/>
      <c r="I516" s="22"/>
      <c r="J516" s="330"/>
      <c r="K516" s="331"/>
      <c r="L516" s="332"/>
      <c r="M516" s="331"/>
      <c r="N516" s="331"/>
      <c r="O516" s="331"/>
      <c r="P516" s="22"/>
      <c r="Q516" s="21"/>
      <c r="R516" s="21"/>
      <c r="S516" s="22"/>
      <c r="T516" s="21"/>
      <c r="U516" s="22"/>
      <c r="V516" s="22"/>
      <c r="W516" s="22"/>
      <c r="X516" s="22"/>
      <c r="Y516" s="22"/>
      <c r="Z516" s="22"/>
      <c r="AA516" s="22"/>
      <c r="AB516" s="22"/>
      <c r="AC516" s="21"/>
      <c r="AD516" s="22"/>
      <c r="AE516" s="21"/>
      <c r="AF516" s="21"/>
      <c r="AG516" s="21"/>
      <c r="AH516" s="21"/>
      <c r="AI516" s="22"/>
      <c r="AJ516" s="338"/>
      <c r="AL516" s="22"/>
      <c r="AM516" s="22"/>
      <c r="AN516" s="21"/>
      <c r="AO516" s="332"/>
      <c r="AP516" s="21"/>
      <c r="AQ516" s="22"/>
      <c r="AR516" s="21"/>
      <c r="AS516" s="21"/>
      <c r="AT516" s="21"/>
      <c r="AU516" s="21"/>
      <c r="AV516" s="21"/>
      <c r="AW516" s="21"/>
      <c r="AX516" s="21"/>
      <c r="AY516" s="21"/>
      <c r="AZ516" s="21"/>
      <c r="BA516" s="21"/>
      <c r="BB516" s="21"/>
      <c r="BC516" s="22"/>
      <c r="BD516" s="21"/>
      <c r="BE516" s="21"/>
      <c r="BF516" s="21"/>
      <c r="BG516" s="22"/>
      <c r="BH516" s="22"/>
      <c r="BI516" s="22"/>
      <c r="BJ516" s="22"/>
      <c r="BK516" s="21"/>
      <c r="BL516" s="332"/>
      <c r="BM516" s="22"/>
      <c r="BN516" s="22"/>
      <c r="BO516" s="21"/>
    </row>
    <row r="517" spans="1:67" s="339" customFormat="1" ht="38.25" customHeight="1">
      <c r="A517" s="21"/>
      <c r="B517" s="21"/>
      <c r="C517" s="21"/>
      <c r="D517" s="22"/>
      <c r="E517" s="22"/>
      <c r="F517" s="21"/>
      <c r="G517" s="22"/>
      <c r="H517" s="22"/>
      <c r="I517" s="22"/>
      <c r="J517" s="330"/>
      <c r="K517" s="331"/>
      <c r="L517" s="332"/>
      <c r="M517" s="331"/>
      <c r="N517" s="331"/>
      <c r="O517" s="331"/>
      <c r="P517" s="22"/>
      <c r="Q517" s="21"/>
      <c r="R517" s="21"/>
      <c r="S517" s="22"/>
      <c r="T517" s="21"/>
      <c r="U517" s="22"/>
      <c r="V517" s="22"/>
      <c r="W517" s="22"/>
      <c r="X517" s="22"/>
      <c r="Y517" s="22"/>
      <c r="Z517" s="22"/>
      <c r="AA517" s="22"/>
      <c r="AB517" s="22"/>
      <c r="AC517" s="21"/>
      <c r="AD517" s="22"/>
      <c r="AE517" s="21"/>
      <c r="AF517" s="21"/>
      <c r="AG517" s="21"/>
      <c r="AH517" s="21"/>
      <c r="AI517" s="22"/>
      <c r="AJ517" s="338"/>
      <c r="AL517" s="22"/>
      <c r="AM517" s="22"/>
      <c r="AN517" s="21"/>
      <c r="AO517" s="332"/>
      <c r="AP517" s="21"/>
      <c r="AQ517" s="22"/>
      <c r="AR517" s="21"/>
      <c r="AS517" s="21"/>
      <c r="AT517" s="21"/>
      <c r="AU517" s="21"/>
      <c r="AV517" s="21"/>
      <c r="AW517" s="21"/>
      <c r="AX517" s="21"/>
      <c r="AY517" s="21"/>
      <c r="AZ517" s="21"/>
      <c r="BA517" s="21"/>
      <c r="BB517" s="21"/>
      <c r="BC517" s="22"/>
      <c r="BD517" s="21"/>
      <c r="BE517" s="21"/>
      <c r="BF517" s="21"/>
      <c r="BG517" s="22"/>
      <c r="BH517" s="22"/>
      <c r="BI517" s="22"/>
      <c r="BJ517" s="22"/>
      <c r="BK517" s="21"/>
      <c r="BL517" s="332"/>
      <c r="BM517" s="22"/>
      <c r="BN517" s="22"/>
      <c r="BO517" s="21"/>
    </row>
    <row r="518" spans="1:67" s="339" customFormat="1" ht="38.25" customHeight="1">
      <c r="A518" s="21"/>
      <c r="B518" s="21"/>
      <c r="C518" s="21"/>
      <c r="D518" s="22"/>
      <c r="E518" s="22"/>
      <c r="F518" s="21"/>
      <c r="G518" s="22"/>
      <c r="H518" s="22"/>
      <c r="I518" s="22"/>
      <c r="J518" s="330"/>
      <c r="K518" s="331"/>
      <c r="L518" s="332"/>
      <c r="M518" s="331"/>
      <c r="N518" s="331"/>
      <c r="O518" s="331"/>
      <c r="P518" s="22"/>
      <c r="Q518" s="21"/>
      <c r="R518" s="21"/>
      <c r="S518" s="22"/>
      <c r="T518" s="21"/>
      <c r="U518" s="22"/>
      <c r="V518" s="22"/>
      <c r="W518" s="22"/>
      <c r="X518" s="22"/>
      <c r="Y518" s="22"/>
      <c r="Z518" s="22"/>
      <c r="AA518" s="22"/>
      <c r="AB518" s="22"/>
      <c r="AC518" s="21"/>
      <c r="AD518" s="22"/>
      <c r="AE518" s="21"/>
      <c r="AF518" s="21"/>
      <c r="AG518" s="21"/>
      <c r="AH518" s="21"/>
      <c r="AI518" s="22"/>
      <c r="AJ518" s="338"/>
      <c r="AL518" s="22"/>
      <c r="AM518" s="22"/>
      <c r="AN518" s="21"/>
      <c r="AO518" s="332"/>
      <c r="AP518" s="21"/>
      <c r="AQ518" s="22"/>
      <c r="AR518" s="21"/>
      <c r="AS518" s="21"/>
      <c r="AT518" s="21"/>
      <c r="AU518" s="21"/>
      <c r="AV518" s="21"/>
      <c r="AW518" s="21"/>
      <c r="AX518" s="21"/>
      <c r="AY518" s="21"/>
      <c r="AZ518" s="21"/>
      <c r="BA518" s="21"/>
      <c r="BB518" s="21"/>
      <c r="BC518" s="22"/>
      <c r="BD518" s="21"/>
      <c r="BE518" s="21"/>
      <c r="BF518" s="21"/>
      <c r="BG518" s="22"/>
      <c r="BH518" s="22"/>
      <c r="BI518" s="22"/>
      <c r="BJ518" s="22"/>
      <c r="BK518" s="21"/>
      <c r="BL518" s="332"/>
      <c r="BM518" s="22"/>
      <c r="BN518" s="22"/>
      <c r="BO518" s="21"/>
    </row>
    <row r="519" spans="1:67" s="339" customFormat="1" ht="38.25" customHeight="1">
      <c r="A519" s="21"/>
      <c r="B519" s="21"/>
      <c r="C519" s="21"/>
      <c r="D519" s="22"/>
      <c r="E519" s="22"/>
      <c r="F519" s="21"/>
      <c r="G519" s="22"/>
      <c r="H519" s="22"/>
      <c r="I519" s="22"/>
      <c r="J519" s="330"/>
      <c r="K519" s="331"/>
      <c r="L519" s="332"/>
      <c r="M519" s="331"/>
      <c r="N519" s="331"/>
      <c r="O519" s="331"/>
      <c r="P519" s="22"/>
      <c r="Q519" s="21"/>
      <c r="R519" s="21"/>
      <c r="S519" s="22"/>
      <c r="T519" s="21"/>
      <c r="U519" s="22"/>
      <c r="V519" s="22"/>
      <c r="W519" s="22"/>
      <c r="X519" s="22"/>
      <c r="Y519" s="22"/>
      <c r="Z519" s="22"/>
      <c r="AA519" s="22"/>
      <c r="AB519" s="22"/>
      <c r="AC519" s="21"/>
      <c r="AD519" s="22"/>
      <c r="AE519" s="21"/>
      <c r="AF519" s="21"/>
      <c r="AG519" s="21"/>
      <c r="AH519" s="21"/>
      <c r="AI519" s="22"/>
      <c r="AJ519" s="338"/>
      <c r="AL519" s="22"/>
      <c r="AM519" s="22"/>
      <c r="AN519" s="21"/>
      <c r="AO519" s="332"/>
      <c r="AP519" s="21"/>
      <c r="AQ519" s="22"/>
      <c r="AR519" s="21"/>
      <c r="AS519" s="21"/>
      <c r="AT519" s="21"/>
      <c r="AU519" s="21"/>
      <c r="AV519" s="21"/>
      <c r="AW519" s="21"/>
      <c r="AX519" s="21"/>
      <c r="AY519" s="21"/>
      <c r="AZ519" s="21"/>
      <c r="BA519" s="21"/>
      <c r="BB519" s="21"/>
      <c r="BC519" s="22"/>
      <c r="BD519" s="21"/>
      <c r="BE519" s="21"/>
      <c r="BF519" s="21"/>
      <c r="BG519" s="22"/>
      <c r="BH519" s="22"/>
      <c r="BI519" s="22"/>
      <c r="BJ519" s="22"/>
      <c r="BK519" s="21"/>
      <c r="BL519" s="332"/>
      <c r="BM519" s="22"/>
      <c r="BN519" s="22"/>
      <c r="BO519" s="21"/>
    </row>
    <row r="520" spans="1:67" s="339" customFormat="1" ht="38.25" customHeight="1">
      <c r="A520" s="21"/>
      <c r="B520" s="21"/>
      <c r="C520" s="21"/>
      <c r="D520" s="22"/>
      <c r="E520" s="22"/>
      <c r="F520" s="21"/>
      <c r="G520" s="22"/>
      <c r="H520" s="22"/>
      <c r="I520" s="22"/>
      <c r="J520" s="330"/>
      <c r="K520" s="331"/>
      <c r="L520" s="332"/>
      <c r="M520" s="331"/>
      <c r="N520" s="331"/>
      <c r="O520" s="331"/>
      <c r="P520" s="22"/>
      <c r="Q520" s="21"/>
      <c r="R520" s="21"/>
      <c r="S520" s="22"/>
      <c r="T520" s="21"/>
      <c r="U520" s="22"/>
      <c r="V520" s="22"/>
      <c r="W520" s="22"/>
      <c r="X520" s="22"/>
      <c r="Y520" s="22"/>
      <c r="Z520" s="22"/>
      <c r="AA520" s="22"/>
      <c r="AB520" s="22"/>
      <c r="AC520" s="21"/>
      <c r="AD520" s="22"/>
      <c r="AE520" s="21"/>
      <c r="AF520" s="21"/>
      <c r="AG520" s="21"/>
      <c r="AH520" s="21"/>
      <c r="AI520" s="22"/>
      <c r="AJ520" s="338"/>
      <c r="AL520" s="22"/>
      <c r="AM520" s="22"/>
      <c r="AN520" s="21"/>
      <c r="AO520" s="332"/>
      <c r="AP520" s="21"/>
      <c r="AQ520" s="22"/>
      <c r="AR520" s="21"/>
      <c r="AS520" s="21"/>
      <c r="AT520" s="21"/>
      <c r="AU520" s="21"/>
      <c r="AV520" s="21"/>
      <c r="AW520" s="21"/>
      <c r="AX520" s="21"/>
      <c r="AY520" s="21"/>
      <c r="AZ520" s="21"/>
      <c r="BA520" s="21"/>
      <c r="BB520" s="21"/>
      <c r="BC520" s="22"/>
      <c r="BD520" s="21"/>
      <c r="BE520" s="21"/>
      <c r="BF520" s="21"/>
      <c r="BG520" s="22"/>
      <c r="BH520" s="22"/>
      <c r="BI520" s="22"/>
      <c r="BJ520" s="22"/>
      <c r="BK520" s="21"/>
      <c r="BL520" s="332"/>
      <c r="BM520" s="22"/>
      <c r="BN520" s="22"/>
      <c r="BO520" s="21"/>
    </row>
    <row r="521" spans="1:67" s="339" customFormat="1" ht="38.25" customHeight="1">
      <c r="A521" s="21"/>
      <c r="B521" s="21"/>
      <c r="C521" s="21"/>
      <c r="D521" s="22"/>
      <c r="E521" s="22"/>
      <c r="F521" s="21"/>
      <c r="G521" s="22"/>
      <c r="H521" s="22"/>
      <c r="I521" s="22"/>
      <c r="J521" s="330"/>
      <c r="K521" s="331"/>
      <c r="L521" s="332"/>
      <c r="M521" s="331"/>
      <c r="N521" s="331"/>
      <c r="O521" s="331"/>
      <c r="P521" s="22"/>
      <c r="Q521" s="21"/>
      <c r="R521" s="21"/>
      <c r="S521" s="22"/>
      <c r="T521" s="21"/>
      <c r="U521" s="22"/>
      <c r="V521" s="22"/>
      <c r="W521" s="22"/>
      <c r="X521" s="22"/>
      <c r="Y521" s="22"/>
      <c r="Z521" s="22"/>
      <c r="AA521" s="22"/>
      <c r="AB521" s="22"/>
      <c r="AC521" s="21"/>
      <c r="AD521" s="22"/>
      <c r="AE521" s="21"/>
      <c r="AF521" s="21"/>
      <c r="AG521" s="21"/>
      <c r="AH521" s="21"/>
      <c r="AI521" s="22"/>
      <c r="AJ521" s="338"/>
      <c r="AL521" s="22"/>
      <c r="AM521" s="22"/>
      <c r="AN521" s="21"/>
      <c r="AO521" s="332"/>
      <c r="AP521" s="21"/>
      <c r="AQ521" s="22"/>
      <c r="AR521" s="21"/>
      <c r="AS521" s="21"/>
      <c r="AT521" s="21"/>
      <c r="AU521" s="21"/>
      <c r="AV521" s="21"/>
      <c r="AW521" s="21"/>
      <c r="AX521" s="21"/>
      <c r="AY521" s="21"/>
      <c r="AZ521" s="21"/>
      <c r="BA521" s="21"/>
      <c r="BB521" s="21"/>
      <c r="BC521" s="22"/>
      <c r="BD521" s="21"/>
      <c r="BE521" s="21"/>
      <c r="BF521" s="21"/>
      <c r="BG521" s="22"/>
      <c r="BH521" s="22"/>
      <c r="BI521" s="22"/>
      <c r="BJ521" s="22"/>
      <c r="BK521" s="21"/>
      <c r="BL521" s="332"/>
      <c r="BM521" s="22"/>
      <c r="BN521" s="22"/>
      <c r="BO521" s="21"/>
    </row>
    <row r="522" spans="1:67" s="339" customFormat="1" ht="38.25" customHeight="1">
      <c r="A522" s="21"/>
      <c r="B522" s="21"/>
      <c r="C522" s="21"/>
      <c r="D522" s="22"/>
      <c r="E522" s="22"/>
      <c r="F522" s="21"/>
      <c r="G522" s="22"/>
      <c r="H522" s="22"/>
      <c r="I522" s="22"/>
      <c r="J522" s="330"/>
      <c r="K522" s="331"/>
      <c r="L522" s="332"/>
      <c r="M522" s="331"/>
      <c r="N522" s="331"/>
      <c r="O522" s="331"/>
      <c r="P522" s="22"/>
      <c r="Q522" s="21"/>
      <c r="R522" s="21"/>
      <c r="S522" s="22"/>
      <c r="T522" s="21"/>
      <c r="U522" s="22"/>
      <c r="V522" s="22"/>
      <c r="W522" s="22"/>
      <c r="X522" s="22"/>
      <c r="Y522" s="22"/>
      <c r="Z522" s="22"/>
      <c r="AA522" s="22"/>
      <c r="AB522" s="22"/>
      <c r="AC522" s="21"/>
      <c r="AD522" s="22"/>
      <c r="AE522" s="21"/>
      <c r="AF522" s="21"/>
      <c r="AG522" s="21"/>
      <c r="AH522" s="21"/>
      <c r="AI522" s="22"/>
      <c r="AJ522" s="338"/>
      <c r="AL522" s="22"/>
      <c r="AM522" s="22"/>
      <c r="AN522" s="21"/>
      <c r="AO522" s="332"/>
      <c r="AP522" s="21"/>
      <c r="AQ522" s="22"/>
      <c r="AR522" s="21"/>
      <c r="AS522" s="21"/>
      <c r="AT522" s="21"/>
      <c r="AU522" s="21"/>
      <c r="AV522" s="21"/>
      <c r="AW522" s="21"/>
      <c r="AX522" s="21"/>
      <c r="AY522" s="21"/>
      <c r="AZ522" s="21"/>
      <c r="BA522" s="21"/>
      <c r="BB522" s="21"/>
      <c r="BC522" s="22"/>
      <c r="BD522" s="21"/>
      <c r="BE522" s="21"/>
      <c r="BF522" s="21"/>
      <c r="BG522" s="22"/>
      <c r="BH522" s="22"/>
      <c r="BI522" s="22"/>
      <c r="BJ522" s="22"/>
      <c r="BK522" s="21"/>
      <c r="BL522" s="332"/>
      <c r="BM522" s="22"/>
      <c r="BN522" s="22"/>
      <c r="BO522" s="21"/>
    </row>
    <row r="523" spans="1:67" s="339" customFormat="1" ht="38.25" customHeight="1">
      <c r="A523" s="21"/>
      <c r="B523" s="21"/>
      <c r="C523" s="21"/>
      <c r="D523" s="22"/>
      <c r="E523" s="22"/>
      <c r="F523" s="21"/>
      <c r="G523" s="22"/>
      <c r="H523" s="22"/>
      <c r="I523" s="22"/>
      <c r="J523" s="330"/>
      <c r="K523" s="331"/>
      <c r="L523" s="332"/>
      <c r="M523" s="331"/>
      <c r="N523" s="331"/>
      <c r="O523" s="331"/>
      <c r="P523" s="22"/>
      <c r="Q523" s="21"/>
      <c r="R523" s="21"/>
      <c r="S523" s="22"/>
      <c r="T523" s="21"/>
      <c r="U523" s="22"/>
      <c r="V523" s="22"/>
      <c r="W523" s="22"/>
      <c r="X523" s="22"/>
      <c r="Y523" s="22"/>
      <c r="Z523" s="22"/>
      <c r="AA523" s="22"/>
      <c r="AB523" s="22"/>
      <c r="AC523" s="21"/>
      <c r="AD523" s="22"/>
      <c r="AE523" s="21"/>
      <c r="AF523" s="21"/>
      <c r="AG523" s="21"/>
      <c r="AH523" s="21"/>
      <c r="AI523" s="22"/>
      <c r="AJ523" s="338"/>
      <c r="AL523" s="22"/>
      <c r="AM523" s="22"/>
      <c r="AN523" s="21"/>
      <c r="AO523" s="332"/>
      <c r="AP523" s="21"/>
      <c r="AQ523" s="22"/>
      <c r="AR523" s="21"/>
      <c r="AS523" s="21"/>
      <c r="AT523" s="21"/>
      <c r="AU523" s="21"/>
      <c r="AV523" s="21"/>
      <c r="AW523" s="21"/>
      <c r="AX523" s="21"/>
      <c r="AY523" s="21"/>
      <c r="AZ523" s="21"/>
      <c r="BA523" s="21"/>
      <c r="BB523" s="21"/>
      <c r="BC523" s="22"/>
      <c r="BD523" s="21"/>
      <c r="BE523" s="21"/>
      <c r="BF523" s="21"/>
      <c r="BG523" s="22"/>
      <c r="BH523" s="22"/>
      <c r="BI523" s="22"/>
      <c r="BJ523" s="22"/>
      <c r="BK523" s="21"/>
      <c r="BL523" s="332"/>
      <c r="BM523" s="22"/>
      <c r="BN523" s="22"/>
      <c r="BO523" s="21"/>
    </row>
    <row r="524" spans="1:67" s="339" customFormat="1" ht="38.25" customHeight="1">
      <c r="A524" s="21"/>
      <c r="B524" s="21"/>
      <c r="C524" s="21"/>
      <c r="D524" s="22"/>
      <c r="E524" s="22"/>
      <c r="F524" s="21"/>
      <c r="G524" s="22"/>
      <c r="H524" s="22"/>
      <c r="I524" s="22"/>
      <c r="J524" s="330"/>
      <c r="K524" s="331"/>
      <c r="L524" s="332"/>
      <c r="M524" s="331"/>
      <c r="N524" s="331"/>
      <c r="O524" s="331"/>
      <c r="P524" s="22"/>
      <c r="Q524" s="21"/>
      <c r="R524" s="21"/>
      <c r="S524" s="22"/>
      <c r="T524" s="21"/>
      <c r="U524" s="22"/>
      <c r="V524" s="22"/>
      <c r="W524" s="22"/>
      <c r="X524" s="22"/>
      <c r="Y524" s="22"/>
      <c r="Z524" s="22"/>
      <c r="AA524" s="22"/>
      <c r="AB524" s="22"/>
      <c r="AC524" s="21"/>
      <c r="AD524" s="22"/>
      <c r="AE524" s="21"/>
      <c r="AF524" s="21"/>
      <c r="AG524" s="21"/>
      <c r="AH524" s="21"/>
      <c r="AI524" s="22"/>
      <c r="AJ524" s="338"/>
      <c r="AL524" s="22"/>
      <c r="AM524" s="22"/>
      <c r="AN524" s="21"/>
      <c r="AO524" s="332"/>
      <c r="AP524" s="21"/>
      <c r="AQ524" s="22"/>
      <c r="AR524" s="21"/>
      <c r="AS524" s="21"/>
      <c r="AT524" s="21"/>
      <c r="AU524" s="21"/>
      <c r="AV524" s="21"/>
      <c r="AW524" s="21"/>
      <c r="AX524" s="21"/>
      <c r="AY524" s="21"/>
      <c r="AZ524" s="21"/>
      <c r="BA524" s="21"/>
      <c r="BB524" s="21"/>
      <c r="BC524" s="22"/>
      <c r="BD524" s="21"/>
      <c r="BE524" s="21"/>
      <c r="BF524" s="21"/>
      <c r="BG524" s="22"/>
      <c r="BH524" s="22"/>
      <c r="BI524" s="22"/>
      <c r="BJ524" s="22"/>
      <c r="BK524" s="21"/>
      <c r="BL524" s="332"/>
      <c r="BM524" s="22"/>
      <c r="BN524" s="22"/>
      <c r="BO524" s="21"/>
    </row>
    <row r="1048317" spans="39:41" ht="38.25" customHeight="1">
      <c r="AM1048317" s="76"/>
      <c r="AO1048317" s="78"/>
    </row>
  </sheetData>
  <autoFilter ref="A7:BO248"/>
  <mergeCells count="6">
    <mergeCell ref="BH6:BL6"/>
    <mergeCell ref="C2:W2"/>
    <mergeCell ref="C3:W3"/>
    <mergeCell ref="C6:L6"/>
    <mergeCell ref="AJ6:AL6"/>
    <mergeCell ref="AM6:AQ6"/>
  </mergeCells>
  <conditionalFormatting sqref="AI7">
    <cfRule type="cellIs" dxfId="20" priority="19" stopIfTrue="1" operator="equal">
      <formula>"ROJO"</formula>
    </cfRule>
    <cfRule type="cellIs" dxfId="19" priority="20" stopIfTrue="1" operator="equal">
      <formula>"AMARILLO"</formula>
    </cfRule>
    <cfRule type="cellIs" dxfId="18" priority="21" stopIfTrue="1" operator="equal">
      <formula>"OK"</formula>
    </cfRule>
  </conditionalFormatting>
  <conditionalFormatting sqref="AQ7">
    <cfRule type="cellIs" dxfId="17" priority="16" stopIfTrue="1" operator="equal">
      <formula>"ROJO"</formula>
    </cfRule>
    <cfRule type="cellIs" dxfId="16" priority="17" stopIfTrue="1" operator="equal">
      <formula>"AMARILLO"</formula>
    </cfRule>
    <cfRule type="cellIs" dxfId="15" priority="18" stopIfTrue="1" operator="equal">
      <formula>"OK"</formula>
    </cfRule>
  </conditionalFormatting>
  <conditionalFormatting sqref="AY7">
    <cfRule type="cellIs" dxfId="14" priority="13" stopIfTrue="1" operator="equal">
      <formula>"ROJO"</formula>
    </cfRule>
    <cfRule type="cellIs" dxfId="13" priority="14" stopIfTrue="1" operator="equal">
      <formula>"AMARILLO"</formula>
    </cfRule>
    <cfRule type="cellIs" dxfId="12" priority="15" stopIfTrue="1" operator="equal">
      <formula>"OK"</formula>
    </cfRule>
  </conditionalFormatting>
  <conditionalFormatting sqref="BG7">
    <cfRule type="cellIs" dxfId="11" priority="10" stopIfTrue="1" operator="equal">
      <formula>"ROJO"</formula>
    </cfRule>
    <cfRule type="cellIs" dxfId="10" priority="11" stopIfTrue="1" operator="equal">
      <formula>"AMARILLO"</formula>
    </cfRule>
    <cfRule type="cellIs" dxfId="9" priority="12" stopIfTrue="1" operator="equal">
      <formula>"OK"</formula>
    </cfRule>
  </conditionalFormatting>
  <conditionalFormatting sqref="AY8:AY248 BG8:BG248 AQ8:AQ248 AI8:AI248">
    <cfRule type="cellIs" dxfId="8" priority="6" operator="equal">
      <formula>"Sin iniciar"</formula>
    </cfRule>
    <cfRule type="cellIs" dxfId="7" priority="7" operator="equal">
      <formula>"Vencida"</formula>
    </cfRule>
    <cfRule type="cellIs" dxfId="6" priority="8" operator="equal">
      <formula>"En avance"</formula>
    </cfRule>
    <cfRule type="cellIs" dxfId="5" priority="9" operator="equal">
      <formula>"Cumplida"</formula>
    </cfRule>
  </conditionalFormatting>
  <conditionalFormatting sqref="BJ8:BJ248">
    <cfRule type="cellIs" dxfId="4" priority="4" operator="equal">
      <formula>"Cerrado"</formula>
    </cfRule>
    <cfRule type="cellIs" dxfId="3" priority="5" operator="equal">
      <formula>"Abierto"</formula>
    </cfRule>
  </conditionalFormatting>
  <conditionalFormatting sqref="W94:X94 W96:W118 W131:W138">
    <cfRule type="timePeriod" dxfId="2" priority="3" timePeriod="lastWeek">
      <formula>AND(TODAY()-ROUNDDOWN(W94,0)&gt;=(WEEKDAY(TODAY())),TODAY()-ROUNDDOWN(W94,0)&lt;(WEEKDAY(TODAY())+7))</formula>
    </cfRule>
  </conditionalFormatting>
  <conditionalFormatting sqref="W95">
    <cfRule type="timePeriod" dxfId="1" priority="2" timePeriod="lastWeek">
      <formula>AND(TODAY()-ROUNDDOWN(W95,0)&gt;=(WEEKDAY(TODAY())),TODAY()-ROUNDDOWN(W95,0)&lt;(WEEKDAY(TODAY())+7))</formula>
    </cfRule>
  </conditionalFormatting>
  <conditionalFormatting sqref="W119:W130">
    <cfRule type="timePeriod" dxfId="0" priority="1" timePeriod="lastWeek">
      <formula>AND(TODAY()-ROUNDDOWN(W119,0)&gt;=(WEEKDAY(TODAY())),TODAY()-ROUNDDOWN(W119,0)&lt;(WEEKDAY(TODAY())+7))</formula>
    </cfRule>
  </conditionalFormatting>
  <dataValidations count="11">
    <dataValidation allowBlank="1" showInputMessage="1" showErrorMessage="1" promptTitle="AUDITOR:" prompt="Relacione en esta columna el análisis de los soportes suministrados, cada vez que se efectúa seguimiento: incluya la forma cómo se comunica al auditado, del cierre o no de las desviaciones (orfeos, correos, fechas, etc.)" sqref="BO6:BO7"/>
    <dataValidation allowBlank="1" showInputMessage="1" showErrorMessage="1" promptTitle="AUDITOR:" prompt="¿SE REQUIERE NUEVA ACCIÓN?._x000a_Si la corrección y acciones no fue eficaz, se debe implementar nuevas actividades en pro de subsanar las desviaciones encontradas." sqref="BN6"/>
    <dataValidation allowBlank="1" showInputMessage="1" showErrorMessage="1" promptTitle="AUDITOR:" prompt="FECHA DE CIERRE._x000a_Registre la fecha de cierre de la acción una vez se haya verificado la eficacia." sqref="BM6:BM7"/>
    <dataValidation type="list" allowBlank="1" showInputMessage="1" showErrorMessage="1" sqref="Y8:Y248">
      <formula1>modifica</formula1>
    </dataValidation>
    <dataValidation type="list" allowBlank="1" showInputMessage="1" showErrorMessage="1" sqref="BH8:BI248">
      <formula1>eficacia</formula1>
    </dataValidation>
    <dataValidation type="list" allowBlank="1" showInputMessage="1" showErrorMessage="1" sqref="BJ8:BJ248">
      <formula1>ehallazgo</formula1>
    </dataValidation>
    <dataValidation type="list" allowBlank="1" showInputMessage="1" showErrorMessage="1" sqref="AQ8:AQ248 AY8:AY248 AI8:AI248 BG8:BG248">
      <formula1>estadoaccion</formula1>
    </dataValidation>
    <dataValidation type="list" allowBlank="1" showInputMessage="1" showErrorMessage="1" sqref="U8:U248">
      <formula1>proceso</formula1>
    </dataValidation>
    <dataValidation type="list" allowBlank="1" showInputMessage="1" showErrorMessage="1" sqref="P8:P248">
      <formula1>accion</formula1>
    </dataValidation>
    <dataValidation type="list" allowBlank="1" showInputMessage="1" showErrorMessage="1" sqref="D8:D248">
      <formula1>Origen</formula1>
    </dataValidation>
    <dataValidation type="list" allowBlank="1" showInputMessage="1" showErrorMessage="1" sqref="L8:L248">
      <formula1>hallazgo</formula1>
    </dataValidation>
  </dataValidations>
  <pageMargins left="0.39370078740157483" right="0.27559055118110237" top="0.74803149606299213" bottom="0.74803149606299213" header="0.31496062992125984" footer="0.31496062992125984"/>
  <pageSetup scale="6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7" workbookViewId="0">
      <selection activeCell="L2" sqref="L2:Q6"/>
    </sheetView>
  </sheetViews>
  <sheetFormatPr baseColWidth="10" defaultRowHeight="15"/>
  <cols>
    <col min="1" max="1" width="19" customWidth="1"/>
    <col min="2" max="2" width="21.7109375" customWidth="1"/>
    <col min="3" max="3" width="11.42578125" style="473"/>
    <col min="4" max="8" width="11.42578125" customWidth="1"/>
    <col min="9" max="9" width="11.42578125" style="473"/>
    <col min="10" max="10" width="11.42578125" customWidth="1"/>
    <col min="12" max="12" width="18.7109375" customWidth="1"/>
    <col min="15" max="15" width="14.42578125" customWidth="1"/>
    <col min="16" max="16" width="15.85546875" customWidth="1"/>
  </cols>
  <sheetData>
    <row r="1" spans="1:17" ht="15.75" thickBot="1">
      <c r="A1" s="761" t="s">
        <v>2672</v>
      </c>
      <c r="B1" s="759" t="s">
        <v>15</v>
      </c>
      <c r="C1" s="754" t="s">
        <v>2667</v>
      </c>
      <c r="D1" s="754"/>
      <c r="E1" s="754"/>
      <c r="F1" s="754"/>
      <c r="G1" s="754"/>
      <c r="H1" s="754" t="s">
        <v>2668</v>
      </c>
      <c r="I1" s="754"/>
      <c r="J1" s="755"/>
    </row>
    <row r="2" spans="1:17" ht="45.75" thickBot="1">
      <c r="A2" s="762"/>
      <c r="B2" s="760"/>
      <c r="C2" s="481" t="s">
        <v>100</v>
      </c>
      <c r="D2" s="481" t="s">
        <v>1767</v>
      </c>
      <c r="E2" s="481" t="s">
        <v>116</v>
      </c>
      <c r="F2" s="481" t="s">
        <v>1768</v>
      </c>
      <c r="G2" s="481" t="s">
        <v>1766</v>
      </c>
      <c r="H2" s="481" t="s">
        <v>103</v>
      </c>
      <c r="I2" s="481" t="s">
        <v>261</v>
      </c>
      <c r="J2" s="482" t="s">
        <v>1766</v>
      </c>
      <c r="L2" s="494" t="str">
        <f>+A1</f>
        <v>TIPO DE PROCESO</v>
      </c>
      <c r="M2" s="495" t="s">
        <v>2674</v>
      </c>
      <c r="N2" s="495" t="s">
        <v>2675</v>
      </c>
      <c r="O2" s="495" t="s">
        <v>2679</v>
      </c>
      <c r="P2" s="495" t="s">
        <v>2681</v>
      </c>
      <c r="Q2" s="504" t="s">
        <v>2680</v>
      </c>
    </row>
    <row r="3" spans="1:17">
      <c r="A3" s="756" t="s">
        <v>2673</v>
      </c>
      <c r="B3" s="766" t="s">
        <v>1752</v>
      </c>
      <c r="C3" s="410">
        <v>1</v>
      </c>
      <c r="D3" s="480">
        <v>0</v>
      </c>
      <c r="E3" s="480">
        <v>0</v>
      </c>
      <c r="F3" s="480">
        <v>0</v>
      </c>
      <c r="G3" s="480">
        <v>1</v>
      </c>
      <c r="H3" s="480">
        <v>0</v>
      </c>
      <c r="I3" s="410">
        <v>1</v>
      </c>
      <c r="J3" s="483">
        <v>1</v>
      </c>
      <c r="L3" s="491" t="s">
        <v>2676</v>
      </c>
      <c r="M3" s="490">
        <f>+C11</f>
        <v>0.50520833333333326</v>
      </c>
      <c r="N3" s="490">
        <f>+I11</f>
        <v>0.34077380952380953</v>
      </c>
      <c r="O3" s="410">
        <f>+J3+J5+J7+J9</f>
        <v>35</v>
      </c>
      <c r="P3" s="496">
        <f>+O3/$O$6</f>
        <v>0.22292993630573249</v>
      </c>
      <c r="Q3" s="497">
        <f>+I3+I5+I7+I9</f>
        <v>7</v>
      </c>
    </row>
    <row r="4" spans="1:17">
      <c r="A4" s="757"/>
      <c r="B4" s="767"/>
      <c r="C4" s="478">
        <v>1</v>
      </c>
      <c r="D4" s="479">
        <v>0</v>
      </c>
      <c r="E4" s="479">
        <v>0</v>
      </c>
      <c r="F4" s="479">
        <v>0</v>
      </c>
      <c r="G4" s="479">
        <v>1</v>
      </c>
      <c r="H4" s="479">
        <v>0</v>
      </c>
      <c r="I4" s="478">
        <v>1</v>
      </c>
      <c r="J4" s="484">
        <v>1</v>
      </c>
      <c r="L4" s="507" t="s">
        <v>2677</v>
      </c>
      <c r="M4" s="498">
        <f>+C18</f>
        <v>0.47619047619047622</v>
      </c>
      <c r="N4" s="498">
        <f>+I18</f>
        <v>0.33333333333333331</v>
      </c>
      <c r="O4" s="499">
        <f>+J12+J14+J16</f>
        <v>13</v>
      </c>
      <c r="P4" s="500">
        <f t="shared" ref="P4:P5" si="0">+O4/$O$6</f>
        <v>8.2802547770700632E-2</v>
      </c>
      <c r="Q4" s="508">
        <f>+I12+I14+I16</f>
        <v>1</v>
      </c>
    </row>
    <row r="5" spans="1:17" ht="15.75" thickBot="1">
      <c r="A5" s="757"/>
      <c r="B5" s="767" t="s">
        <v>1022</v>
      </c>
      <c r="C5" s="388">
        <v>5</v>
      </c>
      <c r="D5" s="477">
        <v>9</v>
      </c>
      <c r="E5" s="477">
        <v>1</v>
      </c>
      <c r="F5" s="477">
        <v>0</v>
      </c>
      <c r="G5" s="477">
        <v>15</v>
      </c>
      <c r="H5" s="477">
        <v>7</v>
      </c>
      <c r="I5" s="388">
        <v>1</v>
      </c>
      <c r="J5" s="485">
        <v>8</v>
      </c>
      <c r="L5" s="492" t="s">
        <v>2678</v>
      </c>
      <c r="M5" s="493">
        <f>+C35</f>
        <v>0.31932627557627558</v>
      </c>
      <c r="N5" s="493">
        <f>+I35</f>
        <v>0.18038149350649355</v>
      </c>
      <c r="O5" s="505">
        <f>+J19+J21+J23+J25+J27+J29+J31+J33</f>
        <v>109</v>
      </c>
      <c r="P5" s="506">
        <f t="shared" si="0"/>
        <v>0.69426751592356684</v>
      </c>
      <c r="Q5" s="513">
        <f>+I19+I21+I23+I25+I27+I29+I31+I33</f>
        <v>27</v>
      </c>
    </row>
    <row r="6" spans="1:17" ht="15.75" thickBot="1">
      <c r="A6" s="757"/>
      <c r="B6" s="767"/>
      <c r="C6" s="478">
        <v>0.33333333333333331</v>
      </c>
      <c r="D6" s="479">
        <v>0.6</v>
      </c>
      <c r="E6" s="479">
        <v>6.6666666666666666E-2</v>
      </c>
      <c r="F6" s="479">
        <v>0</v>
      </c>
      <c r="G6" s="479">
        <v>1</v>
      </c>
      <c r="H6" s="479">
        <v>0.875</v>
      </c>
      <c r="I6" s="478">
        <v>0.125</v>
      </c>
      <c r="J6" s="484">
        <v>1</v>
      </c>
      <c r="L6" s="501"/>
      <c r="M6" s="501"/>
      <c r="N6" s="509" t="s">
        <v>1766</v>
      </c>
      <c r="O6" s="510">
        <f>SUM(O3:O5)</f>
        <v>157</v>
      </c>
      <c r="P6" s="511">
        <f t="shared" ref="P6:Q6" si="1">SUM(P3:P5)</f>
        <v>1</v>
      </c>
      <c r="Q6" s="512">
        <f t="shared" si="1"/>
        <v>35</v>
      </c>
    </row>
    <row r="7" spans="1:17">
      <c r="A7" s="757"/>
      <c r="B7" s="767" t="s">
        <v>614</v>
      </c>
      <c r="C7" s="388">
        <v>2</v>
      </c>
      <c r="D7" s="477">
        <v>4</v>
      </c>
      <c r="E7" s="477">
        <v>2</v>
      </c>
      <c r="F7" s="477">
        <v>0</v>
      </c>
      <c r="G7" s="477">
        <v>8</v>
      </c>
      <c r="H7" s="477">
        <v>5</v>
      </c>
      <c r="I7" s="388">
        <v>0</v>
      </c>
      <c r="J7" s="485">
        <v>5</v>
      </c>
    </row>
    <row r="8" spans="1:17">
      <c r="A8" s="757"/>
      <c r="B8" s="767"/>
      <c r="C8" s="478">
        <v>0.25</v>
      </c>
      <c r="D8" s="479">
        <v>0.5</v>
      </c>
      <c r="E8" s="479">
        <v>0.25</v>
      </c>
      <c r="F8" s="479">
        <v>0</v>
      </c>
      <c r="G8" s="479">
        <v>1</v>
      </c>
      <c r="H8" s="479">
        <v>1</v>
      </c>
      <c r="I8" s="478">
        <v>0</v>
      </c>
      <c r="J8" s="484">
        <v>1</v>
      </c>
    </row>
    <row r="9" spans="1:17">
      <c r="A9" s="757"/>
      <c r="B9" s="767" t="s">
        <v>788</v>
      </c>
      <c r="C9" s="388">
        <v>14</v>
      </c>
      <c r="D9" s="477">
        <v>9</v>
      </c>
      <c r="E9" s="477">
        <v>8</v>
      </c>
      <c r="F9" s="477">
        <v>1</v>
      </c>
      <c r="G9" s="477">
        <v>32</v>
      </c>
      <c r="H9" s="477">
        <v>16</v>
      </c>
      <c r="I9" s="388">
        <v>5</v>
      </c>
      <c r="J9" s="485">
        <v>21</v>
      </c>
    </row>
    <row r="10" spans="1:17">
      <c r="A10" s="757"/>
      <c r="B10" s="767"/>
      <c r="C10" s="478">
        <v>0.4375</v>
      </c>
      <c r="D10" s="479">
        <v>0.28125</v>
      </c>
      <c r="E10" s="479">
        <v>0.25</v>
      </c>
      <c r="F10" s="479">
        <v>3.125E-2</v>
      </c>
      <c r="G10" s="479">
        <v>1</v>
      </c>
      <c r="H10" s="479">
        <v>0.76190476190476186</v>
      </c>
      <c r="I10" s="478">
        <v>0.23809523809523808</v>
      </c>
      <c r="J10" s="484">
        <v>1</v>
      </c>
    </row>
    <row r="11" spans="1:17" s="474" customFormat="1" ht="22.5" customHeight="1" thickBot="1">
      <c r="A11" s="758"/>
      <c r="B11" s="486" t="s">
        <v>2671</v>
      </c>
      <c r="C11" s="487">
        <f>AVERAGE(C4,C6,C8,C10)</f>
        <v>0.50520833333333326</v>
      </c>
      <c r="D11" s="488">
        <f t="shared" ref="D11:J11" si="2">AVERAGE(D4,D6,D8,D10)</f>
        <v>0.34531250000000002</v>
      </c>
      <c r="E11" s="488">
        <f t="shared" si="2"/>
        <v>0.14166666666666666</v>
      </c>
      <c r="F11" s="488">
        <f t="shared" si="2"/>
        <v>7.8125E-3</v>
      </c>
      <c r="G11" s="488">
        <f t="shared" si="2"/>
        <v>1</v>
      </c>
      <c r="H11" s="488">
        <f t="shared" si="2"/>
        <v>0.65922619047619047</v>
      </c>
      <c r="I11" s="487">
        <f t="shared" si="2"/>
        <v>0.34077380952380953</v>
      </c>
      <c r="J11" s="489">
        <f t="shared" si="2"/>
        <v>1</v>
      </c>
    </row>
    <row r="12" spans="1:17">
      <c r="A12" s="756" t="s">
        <v>2669</v>
      </c>
      <c r="B12" s="768" t="s">
        <v>88</v>
      </c>
      <c r="C12" s="410">
        <v>6</v>
      </c>
      <c r="D12" s="480">
        <v>1</v>
      </c>
      <c r="E12" s="480">
        <v>7</v>
      </c>
      <c r="F12" s="480">
        <v>0</v>
      </c>
      <c r="G12" s="480">
        <v>14</v>
      </c>
      <c r="H12" s="480">
        <v>10</v>
      </c>
      <c r="I12" s="410">
        <v>0</v>
      </c>
      <c r="J12" s="483">
        <v>10</v>
      </c>
    </row>
    <row r="13" spans="1:17" ht="22.5" customHeight="1">
      <c r="A13" s="757"/>
      <c r="B13" s="764"/>
      <c r="C13" s="478">
        <v>0.42857142857142855</v>
      </c>
      <c r="D13" s="479">
        <v>7.1428571428571425E-2</v>
      </c>
      <c r="E13" s="479">
        <v>0.5</v>
      </c>
      <c r="F13" s="479">
        <v>0</v>
      </c>
      <c r="G13" s="479">
        <v>1</v>
      </c>
      <c r="H13" s="479">
        <v>1</v>
      </c>
      <c r="I13" s="478">
        <v>0</v>
      </c>
      <c r="J13" s="484">
        <v>1</v>
      </c>
    </row>
    <row r="14" spans="1:17">
      <c r="A14" s="757"/>
      <c r="B14" s="764" t="s">
        <v>217</v>
      </c>
      <c r="C14" s="388">
        <v>0</v>
      </c>
      <c r="D14" s="477">
        <v>0</v>
      </c>
      <c r="E14" s="477">
        <v>2</v>
      </c>
      <c r="F14" s="477">
        <v>0</v>
      </c>
      <c r="G14" s="477">
        <v>2</v>
      </c>
      <c r="H14" s="477">
        <v>2</v>
      </c>
      <c r="I14" s="388">
        <v>0</v>
      </c>
      <c r="J14" s="485">
        <v>2</v>
      </c>
    </row>
    <row r="15" spans="1:17">
      <c r="A15" s="757"/>
      <c r="B15" s="764"/>
      <c r="C15" s="478">
        <v>0</v>
      </c>
      <c r="D15" s="479">
        <v>0</v>
      </c>
      <c r="E15" s="479">
        <v>1</v>
      </c>
      <c r="F15" s="479">
        <v>0</v>
      </c>
      <c r="G15" s="479">
        <v>1</v>
      </c>
      <c r="H15" s="479">
        <v>1</v>
      </c>
      <c r="I15" s="478">
        <v>0</v>
      </c>
      <c r="J15" s="484">
        <v>1</v>
      </c>
    </row>
    <row r="16" spans="1:17">
      <c r="A16" s="757"/>
      <c r="B16" s="764" t="s">
        <v>1738</v>
      </c>
      <c r="C16" s="388">
        <v>2</v>
      </c>
      <c r="D16" s="477">
        <v>0</v>
      </c>
      <c r="E16" s="477">
        <v>0</v>
      </c>
      <c r="F16" s="477">
        <v>0</v>
      </c>
      <c r="G16" s="477">
        <v>2</v>
      </c>
      <c r="H16" s="477">
        <v>0</v>
      </c>
      <c r="I16" s="388">
        <v>1</v>
      </c>
      <c r="J16" s="485">
        <v>1</v>
      </c>
    </row>
    <row r="17" spans="1:10">
      <c r="A17" s="757"/>
      <c r="B17" s="764"/>
      <c r="C17" s="478">
        <v>1</v>
      </c>
      <c r="D17" s="479">
        <v>0</v>
      </c>
      <c r="E17" s="479">
        <v>0</v>
      </c>
      <c r="F17" s="479">
        <v>0</v>
      </c>
      <c r="G17" s="479">
        <v>1</v>
      </c>
      <c r="H17" s="479">
        <v>0</v>
      </c>
      <c r="I17" s="478">
        <v>1</v>
      </c>
      <c r="J17" s="484">
        <v>1</v>
      </c>
    </row>
    <row r="18" spans="1:10" s="474" customFormat="1" ht="15.75" thickBot="1">
      <c r="A18" s="758"/>
      <c r="B18" s="486" t="s">
        <v>2671</v>
      </c>
      <c r="C18" s="487">
        <f>AVERAGE(C13,C15,C17)</f>
        <v>0.47619047619047622</v>
      </c>
      <c r="D18" s="488">
        <f t="shared" ref="D18:J18" si="3">AVERAGE(D13,D15,D17)</f>
        <v>2.3809523809523808E-2</v>
      </c>
      <c r="E18" s="488">
        <f t="shared" si="3"/>
        <v>0.5</v>
      </c>
      <c r="F18" s="488">
        <f t="shared" si="3"/>
        <v>0</v>
      </c>
      <c r="G18" s="488">
        <f t="shared" si="3"/>
        <v>1</v>
      </c>
      <c r="H18" s="488">
        <f t="shared" si="3"/>
        <v>0.66666666666666663</v>
      </c>
      <c r="I18" s="487">
        <f t="shared" si="3"/>
        <v>0.33333333333333331</v>
      </c>
      <c r="J18" s="489">
        <f t="shared" si="3"/>
        <v>1</v>
      </c>
    </row>
    <row r="19" spans="1:10">
      <c r="A19" s="756" t="s">
        <v>2670</v>
      </c>
      <c r="B19" s="765" t="s">
        <v>1311</v>
      </c>
      <c r="C19" s="410">
        <v>34</v>
      </c>
      <c r="D19" s="480">
        <v>0</v>
      </c>
      <c r="E19" s="480">
        <v>20</v>
      </c>
      <c r="F19" s="480">
        <v>0</v>
      </c>
      <c r="G19" s="480">
        <v>54</v>
      </c>
      <c r="H19" s="480">
        <v>19</v>
      </c>
      <c r="I19" s="410">
        <v>14</v>
      </c>
      <c r="J19" s="483">
        <v>33</v>
      </c>
    </row>
    <row r="20" spans="1:10">
      <c r="A20" s="757"/>
      <c r="B20" s="763"/>
      <c r="C20" s="478">
        <v>0.62962962962962965</v>
      </c>
      <c r="D20" s="479">
        <v>0</v>
      </c>
      <c r="E20" s="479">
        <v>0.37037037037037035</v>
      </c>
      <c r="F20" s="479">
        <v>0</v>
      </c>
      <c r="G20" s="479">
        <v>1</v>
      </c>
      <c r="H20" s="479">
        <v>0.5757575757575758</v>
      </c>
      <c r="I20" s="478">
        <v>0.42424242424242425</v>
      </c>
      <c r="J20" s="484">
        <v>1</v>
      </c>
    </row>
    <row r="21" spans="1:10">
      <c r="A21" s="757"/>
      <c r="B21" s="763" t="s">
        <v>776</v>
      </c>
      <c r="C21" s="388">
        <v>0</v>
      </c>
      <c r="D21" s="477">
        <v>0</v>
      </c>
      <c r="E21" s="477">
        <v>2</v>
      </c>
      <c r="F21" s="477">
        <v>0</v>
      </c>
      <c r="G21" s="477">
        <v>2</v>
      </c>
      <c r="H21" s="477">
        <v>2</v>
      </c>
      <c r="I21" s="388">
        <v>0</v>
      </c>
      <c r="J21" s="485">
        <v>2</v>
      </c>
    </row>
    <row r="22" spans="1:10">
      <c r="A22" s="757"/>
      <c r="B22" s="763"/>
      <c r="C22" s="478">
        <v>0</v>
      </c>
      <c r="D22" s="479">
        <v>0</v>
      </c>
      <c r="E22" s="479">
        <v>1</v>
      </c>
      <c r="F22" s="479">
        <v>0</v>
      </c>
      <c r="G22" s="479">
        <v>1</v>
      </c>
      <c r="H22" s="479">
        <v>1</v>
      </c>
      <c r="I22" s="478">
        <v>0</v>
      </c>
      <c r="J22" s="484">
        <v>1</v>
      </c>
    </row>
    <row r="23" spans="1:10">
      <c r="A23" s="757"/>
      <c r="B23" s="763" t="s">
        <v>256</v>
      </c>
      <c r="C23" s="388">
        <v>7</v>
      </c>
      <c r="D23" s="477">
        <v>0</v>
      </c>
      <c r="E23" s="477">
        <v>2</v>
      </c>
      <c r="F23" s="477">
        <v>0</v>
      </c>
      <c r="G23" s="477">
        <v>9</v>
      </c>
      <c r="H23" s="477">
        <v>3</v>
      </c>
      <c r="I23" s="388">
        <v>4</v>
      </c>
      <c r="J23" s="485">
        <v>7</v>
      </c>
    </row>
    <row r="24" spans="1:10">
      <c r="A24" s="757"/>
      <c r="B24" s="763"/>
      <c r="C24" s="478">
        <v>0.77777777777777779</v>
      </c>
      <c r="D24" s="479">
        <v>0</v>
      </c>
      <c r="E24" s="479">
        <v>0.22222222222222221</v>
      </c>
      <c r="F24" s="479">
        <v>0</v>
      </c>
      <c r="G24" s="479">
        <v>1</v>
      </c>
      <c r="H24" s="479">
        <v>0.42857142857142855</v>
      </c>
      <c r="I24" s="478">
        <v>0.5714285714285714</v>
      </c>
      <c r="J24" s="484">
        <v>1</v>
      </c>
    </row>
    <row r="25" spans="1:10">
      <c r="A25" s="757"/>
      <c r="B25" s="763" t="s">
        <v>354</v>
      </c>
      <c r="C25" s="388">
        <v>24</v>
      </c>
      <c r="D25" s="477">
        <v>4</v>
      </c>
      <c r="E25" s="477">
        <v>11</v>
      </c>
      <c r="F25" s="477">
        <v>0</v>
      </c>
      <c r="G25" s="477">
        <v>39</v>
      </c>
      <c r="H25" s="477">
        <v>15</v>
      </c>
      <c r="I25" s="388">
        <v>6</v>
      </c>
      <c r="J25" s="485">
        <v>21</v>
      </c>
    </row>
    <row r="26" spans="1:10">
      <c r="A26" s="757"/>
      <c r="B26" s="763"/>
      <c r="C26" s="478">
        <v>0.61538461538461542</v>
      </c>
      <c r="D26" s="479">
        <v>0.10256410256410256</v>
      </c>
      <c r="E26" s="479">
        <v>0.28205128205128205</v>
      </c>
      <c r="F26" s="479">
        <v>0</v>
      </c>
      <c r="G26" s="479">
        <v>1</v>
      </c>
      <c r="H26" s="479">
        <v>0.7142857142857143</v>
      </c>
      <c r="I26" s="478">
        <v>0.2857142857142857</v>
      </c>
      <c r="J26" s="484">
        <v>1</v>
      </c>
    </row>
    <row r="27" spans="1:10">
      <c r="A27" s="757"/>
      <c r="B27" s="763" t="s">
        <v>653</v>
      </c>
      <c r="C27" s="388">
        <v>2</v>
      </c>
      <c r="D27" s="477">
        <v>0</v>
      </c>
      <c r="E27" s="477">
        <v>18</v>
      </c>
      <c r="F27" s="477">
        <v>0</v>
      </c>
      <c r="G27" s="477">
        <v>20</v>
      </c>
      <c r="H27" s="477">
        <v>14</v>
      </c>
      <c r="I27" s="388">
        <v>2</v>
      </c>
      <c r="J27" s="485">
        <v>16</v>
      </c>
    </row>
    <row r="28" spans="1:10">
      <c r="A28" s="757"/>
      <c r="B28" s="763"/>
      <c r="C28" s="478">
        <v>0.1</v>
      </c>
      <c r="D28" s="479">
        <v>0</v>
      </c>
      <c r="E28" s="479">
        <v>0.9</v>
      </c>
      <c r="F28" s="479">
        <v>0</v>
      </c>
      <c r="G28" s="479">
        <v>1</v>
      </c>
      <c r="H28" s="479">
        <v>0.88</v>
      </c>
      <c r="I28" s="478">
        <v>0.12</v>
      </c>
      <c r="J28" s="484">
        <v>1</v>
      </c>
    </row>
    <row r="29" spans="1:10">
      <c r="A29" s="757"/>
      <c r="B29" s="763" t="s">
        <v>1703</v>
      </c>
      <c r="C29" s="388">
        <v>0</v>
      </c>
      <c r="D29" s="477">
        <v>0</v>
      </c>
      <c r="E29" s="477">
        <v>3</v>
      </c>
      <c r="F29" s="477">
        <v>0</v>
      </c>
      <c r="G29" s="477">
        <v>3</v>
      </c>
      <c r="H29" s="477">
        <v>3</v>
      </c>
      <c r="I29" s="388">
        <v>0</v>
      </c>
      <c r="J29" s="485">
        <v>3</v>
      </c>
    </row>
    <row r="30" spans="1:10">
      <c r="A30" s="757"/>
      <c r="B30" s="763"/>
      <c r="C30" s="478">
        <v>0</v>
      </c>
      <c r="D30" s="479">
        <v>0</v>
      </c>
      <c r="E30" s="479">
        <v>1</v>
      </c>
      <c r="F30" s="479">
        <v>0</v>
      </c>
      <c r="G30" s="479">
        <v>1</v>
      </c>
      <c r="H30" s="479">
        <v>1</v>
      </c>
      <c r="I30" s="478">
        <v>0</v>
      </c>
      <c r="J30" s="484">
        <v>1</v>
      </c>
    </row>
    <row r="31" spans="1:10">
      <c r="A31" s="757"/>
      <c r="B31" s="763" t="s">
        <v>1673</v>
      </c>
      <c r="C31" s="388">
        <v>1</v>
      </c>
      <c r="D31" s="477">
        <v>2</v>
      </c>
      <c r="E31" s="477">
        <v>1</v>
      </c>
      <c r="F31" s="477">
        <v>0</v>
      </c>
      <c r="G31" s="477">
        <v>4</v>
      </c>
      <c r="H31" s="477">
        <v>3</v>
      </c>
      <c r="I31" s="388">
        <v>0</v>
      </c>
      <c r="J31" s="485">
        <v>3</v>
      </c>
    </row>
    <row r="32" spans="1:10">
      <c r="A32" s="757"/>
      <c r="B32" s="763"/>
      <c r="C32" s="478">
        <v>0.25</v>
      </c>
      <c r="D32" s="479">
        <v>0.5</v>
      </c>
      <c r="E32" s="479">
        <v>0.25</v>
      </c>
      <c r="F32" s="479">
        <v>0</v>
      </c>
      <c r="G32" s="479">
        <v>1</v>
      </c>
      <c r="H32" s="479">
        <v>1</v>
      </c>
      <c r="I32" s="478">
        <v>0</v>
      </c>
      <c r="J32" s="484">
        <v>1</v>
      </c>
    </row>
    <row r="33" spans="1:10">
      <c r="A33" s="757"/>
      <c r="B33" s="763" t="s">
        <v>1133</v>
      </c>
      <c r="C33" s="388">
        <v>6</v>
      </c>
      <c r="D33" s="477">
        <v>17</v>
      </c>
      <c r="E33" s="477">
        <v>10</v>
      </c>
      <c r="F33" s="477">
        <v>0</v>
      </c>
      <c r="G33" s="477">
        <v>33</v>
      </c>
      <c r="H33" s="477">
        <v>23</v>
      </c>
      <c r="I33" s="388">
        <v>1</v>
      </c>
      <c r="J33" s="485">
        <v>24</v>
      </c>
    </row>
    <row r="34" spans="1:10">
      <c r="A34" s="757"/>
      <c r="B34" s="763"/>
      <c r="C34" s="478">
        <v>0.18181818181818182</v>
      </c>
      <c r="D34" s="479">
        <v>0.51515151515151514</v>
      </c>
      <c r="E34" s="479">
        <v>0.30303030303030304</v>
      </c>
      <c r="F34" s="479">
        <v>0</v>
      </c>
      <c r="G34" s="479">
        <v>1</v>
      </c>
      <c r="H34" s="479">
        <v>0.95833333333333337</v>
      </c>
      <c r="I34" s="478">
        <v>4.1666666666666664E-2</v>
      </c>
      <c r="J34" s="484">
        <v>1</v>
      </c>
    </row>
    <row r="35" spans="1:10" ht="15.75" thickBot="1">
      <c r="A35" s="758"/>
      <c r="B35" s="486" t="s">
        <v>2671</v>
      </c>
      <c r="C35" s="487">
        <f>AVERAGE(C20,C22,C24,C26,C28,C30,C32,C34)</f>
        <v>0.31932627557627558</v>
      </c>
      <c r="D35" s="488">
        <f t="shared" ref="D35:J35" si="4">AVERAGE(D20,D22,D24,D26,D28,D30,D32,D34)</f>
        <v>0.13971445221445222</v>
      </c>
      <c r="E35" s="488">
        <f t="shared" si="4"/>
        <v>0.5409592722092722</v>
      </c>
      <c r="F35" s="488">
        <f t="shared" si="4"/>
        <v>0</v>
      </c>
      <c r="G35" s="488">
        <f t="shared" si="4"/>
        <v>1</v>
      </c>
      <c r="H35" s="488">
        <f t="shared" si="4"/>
        <v>0.81961850649350643</v>
      </c>
      <c r="I35" s="487">
        <f>AVERAGE(I20,I22,I24,I26,I28,I30,I32,I34)</f>
        <v>0.18038149350649355</v>
      </c>
      <c r="J35" s="489">
        <f t="shared" si="4"/>
        <v>1</v>
      </c>
    </row>
    <row r="37" spans="1:10">
      <c r="C37" s="473">
        <v>104</v>
      </c>
      <c r="D37">
        <v>46</v>
      </c>
      <c r="E37">
        <v>87</v>
      </c>
      <c r="F37">
        <v>1</v>
      </c>
      <c r="G37">
        <v>238</v>
      </c>
      <c r="H37">
        <v>124</v>
      </c>
      <c r="I37" s="473">
        <v>33</v>
      </c>
      <c r="J37">
        <v>157</v>
      </c>
    </row>
    <row r="38" spans="1:10">
      <c r="C38" s="476">
        <v>0.43697478991596639</v>
      </c>
      <c r="D38" s="475">
        <v>0.19327731092436976</v>
      </c>
      <c r="E38" s="475">
        <v>0.36554621848739494</v>
      </c>
      <c r="F38" s="475">
        <v>4.2016806722689074E-3</v>
      </c>
      <c r="G38" s="475">
        <v>1</v>
      </c>
      <c r="H38" s="475">
        <v>0.78980891719745228</v>
      </c>
      <c r="I38" s="476">
        <v>0.21019108280254778</v>
      </c>
      <c r="J38" s="475">
        <v>1</v>
      </c>
    </row>
  </sheetData>
  <mergeCells count="22">
    <mergeCell ref="B23:B24"/>
    <mergeCell ref="B3:B4"/>
    <mergeCell ref="B5:B6"/>
    <mergeCell ref="B7:B8"/>
    <mergeCell ref="B9:B10"/>
    <mergeCell ref="B12:B13"/>
    <mergeCell ref="H1:J1"/>
    <mergeCell ref="A3:A11"/>
    <mergeCell ref="A12:A18"/>
    <mergeCell ref="A19:A35"/>
    <mergeCell ref="B1:B2"/>
    <mergeCell ref="A1:A2"/>
    <mergeCell ref="B25:B26"/>
    <mergeCell ref="B27:B28"/>
    <mergeCell ref="B29:B30"/>
    <mergeCell ref="B31:B32"/>
    <mergeCell ref="B33:B34"/>
    <mergeCell ref="C1:G1"/>
    <mergeCell ref="B14:B15"/>
    <mergeCell ref="B16:B17"/>
    <mergeCell ref="B19:B20"/>
    <mergeCell ref="B21:B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REPETITIVOS</vt:lpstr>
      <vt:lpstr>PLAN DE MEJORAMIENTO</vt:lpstr>
      <vt:lpstr>TERCER SEG.</vt:lpstr>
      <vt:lpstr>ANÁLISIS</vt:lpstr>
      <vt:lpstr>H.CERRADOS</vt:lpstr>
      <vt:lpstr>TIPO P</vt:lpstr>
      <vt:lpstr>Hoja1</vt:lpstr>
      <vt:lpstr>H.CERRADOS!Títulos_a_imprimir</vt:lpstr>
      <vt:lpstr>'PLAN DE MEJORAMIENTO'!Títulos_a_imprimir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cp:lastModifiedBy>
  <dcterms:created xsi:type="dcterms:W3CDTF">2020-08-28T17:23:40Z</dcterms:created>
  <dcterms:modified xsi:type="dcterms:W3CDTF">2020-10-05T17:24:20Z</dcterms:modified>
</cp:coreProperties>
</file>