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19\PLANEACION 2019\PLAN ANTICORRUPCION\"/>
    </mc:Choice>
  </mc:AlternateContent>
  <bookViews>
    <workbookView xWindow="0" yWindow="0" windowWidth="28800" windowHeight="12135" firstSheet="1" activeTab="5"/>
  </bookViews>
  <sheets>
    <sheet name="PLAN ANTICORRUPCION AC" sheetId="3" r:id="rId1"/>
    <sheet name="ESTRATEGIA DE PARTICIPACION" sheetId="4" r:id="rId2"/>
    <sheet name="CRONOGRAMA" sheetId="7" r:id="rId3"/>
    <sheet name="ESTRATEGIA DE RACIONALIZACION" sheetId="5" r:id="rId4"/>
    <sheet name="MAPAS DE RIESGO DE C" sheetId="6" r:id="rId5"/>
    <sheet name="TABLAS" sheetId="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1" hidden="1">'ESTRATEGIA DE PARTICIPACION'!$A$8:$K$19</definedName>
    <definedName name="_xlnm._FilterDatabase" localSheetId="0" hidden="1">'PLAN ANTICORRUPCION AC'!$A$8:$L$64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194" i="6" l="1"/>
  <c r="AL194" i="6"/>
  <c r="AI194" i="6"/>
  <c r="AF194" i="6"/>
  <c r="AC194" i="6"/>
  <c r="Z194" i="6"/>
  <c r="W194" i="6"/>
  <c r="AO193" i="6"/>
  <c r="AL193" i="6"/>
  <c r="AI193" i="6"/>
  <c r="AF193" i="6"/>
  <c r="AC193" i="6"/>
  <c r="Z193" i="6"/>
  <c r="W193" i="6"/>
  <c r="BG192" i="6"/>
  <c r="BH192" i="6" s="1"/>
  <c r="BF192" i="6"/>
  <c r="BE192" i="6"/>
  <c r="BD192" i="6"/>
  <c r="BB192" i="6"/>
  <c r="AZ192" i="6"/>
  <c r="AY192" i="6"/>
  <c r="AT192" i="6"/>
  <c r="AO192" i="6"/>
  <c r="AL192" i="6"/>
  <c r="AI192" i="6"/>
  <c r="AF192" i="6"/>
  <c r="AC192" i="6"/>
  <c r="AQ192" i="6" s="1"/>
  <c r="Z192" i="6"/>
  <c r="W192" i="6"/>
  <c r="P192" i="6"/>
  <c r="R192" i="6" s="1"/>
  <c r="O192" i="6"/>
  <c r="N192" i="6"/>
  <c r="M192" i="6"/>
  <c r="K192" i="6"/>
  <c r="AO191" i="6"/>
  <c r="AL191" i="6"/>
  <c r="AI191" i="6"/>
  <c r="AF191" i="6"/>
  <c r="AC191" i="6"/>
  <c r="Z191" i="6"/>
  <c r="W191" i="6"/>
  <c r="AO190" i="6"/>
  <c r="AL190" i="6"/>
  <c r="AI190" i="6"/>
  <c r="AF190" i="6"/>
  <c r="AC190" i="6"/>
  <c r="Z190" i="6"/>
  <c r="W190" i="6"/>
  <c r="AO189" i="6"/>
  <c r="AL189" i="6"/>
  <c r="AI189" i="6"/>
  <c r="AF189" i="6"/>
  <c r="AC189" i="6"/>
  <c r="Z189" i="6"/>
  <c r="W189" i="6"/>
  <c r="AO188" i="6"/>
  <c r="AL188" i="6"/>
  <c r="AI188" i="6"/>
  <c r="AF188" i="6"/>
  <c r="AC188" i="6"/>
  <c r="Z188" i="6"/>
  <c r="W188" i="6"/>
  <c r="AO187" i="6"/>
  <c r="AL187" i="6"/>
  <c r="AI187" i="6"/>
  <c r="AF187" i="6"/>
  <c r="AC187" i="6"/>
  <c r="Z187" i="6"/>
  <c r="W187" i="6"/>
  <c r="AO186" i="6"/>
  <c r="AL186" i="6"/>
  <c r="AI186" i="6"/>
  <c r="AF186" i="6"/>
  <c r="AC186" i="6"/>
  <c r="Z186" i="6"/>
  <c r="W186" i="6"/>
  <c r="AO185" i="6"/>
  <c r="AL185" i="6"/>
  <c r="AI185" i="6"/>
  <c r="AF185" i="6"/>
  <c r="AC185" i="6"/>
  <c r="Z185" i="6"/>
  <c r="W185" i="6"/>
  <c r="AO184" i="6"/>
  <c r="AL184" i="6"/>
  <c r="AI184" i="6"/>
  <c r="AF184" i="6"/>
  <c r="AC184" i="6"/>
  <c r="Z184" i="6"/>
  <c r="W184" i="6"/>
  <c r="AO183" i="6"/>
  <c r="AL183" i="6"/>
  <c r="AI183" i="6"/>
  <c r="AF183" i="6"/>
  <c r="AC183" i="6"/>
  <c r="Z183" i="6"/>
  <c r="W183" i="6"/>
  <c r="BF182" i="6"/>
  <c r="BE182" i="6"/>
  <c r="BG182" i="6" s="1"/>
  <c r="BH182" i="6" s="1"/>
  <c r="BD182" i="6"/>
  <c r="BB182" i="6"/>
  <c r="AZ182" i="6"/>
  <c r="AY182" i="6"/>
  <c r="AT182" i="6"/>
  <c r="AO182" i="6"/>
  <c r="AL182" i="6"/>
  <c r="AI182" i="6"/>
  <c r="AF182" i="6"/>
  <c r="AQ182" i="6" s="1"/>
  <c r="AC182" i="6"/>
  <c r="Z182" i="6"/>
  <c r="W182" i="6"/>
  <c r="R182" i="6"/>
  <c r="O182" i="6"/>
  <c r="N182" i="6"/>
  <c r="P182" i="6" s="1"/>
  <c r="M182" i="6"/>
  <c r="K182" i="6"/>
  <c r="AO181" i="6"/>
  <c r="AL181" i="6"/>
  <c r="AI181" i="6"/>
  <c r="AF181" i="6"/>
  <c r="AC181" i="6"/>
  <c r="Z181" i="6"/>
  <c r="W181" i="6"/>
  <c r="AO180" i="6"/>
  <c r="AL180" i="6"/>
  <c r="AI180" i="6"/>
  <c r="AF180" i="6"/>
  <c r="AC180" i="6"/>
  <c r="Z180" i="6"/>
  <c r="W180" i="6"/>
  <c r="AO179" i="6"/>
  <c r="AL179" i="6"/>
  <c r="AI179" i="6"/>
  <c r="AF179" i="6"/>
  <c r="AC179" i="6"/>
  <c r="Z179" i="6"/>
  <c r="W179" i="6"/>
  <c r="AO178" i="6"/>
  <c r="AL178" i="6"/>
  <c r="AI178" i="6"/>
  <c r="AF178" i="6"/>
  <c r="AC178" i="6"/>
  <c r="Z178" i="6"/>
  <c r="W178" i="6"/>
  <c r="AO177" i="6"/>
  <c r="AL177" i="6"/>
  <c r="AI177" i="6"/>
  <c r="AF177" i="6"/>
  <c r="AC177" i="6"/>
  <c r="Z177" i="6"/>
  <c r="W177" i="6"/>
  <c r="AO176" i="6"/>
  <c r="AL176" i="6"/>
  <c r="AI176" i="6"/>
  <c r="AF176" i="6"/>
  <c r="AC176" i="6"/>
  <c r="Z176" i="6"/>
  <c r="W176" i="6"/>
  <c r="AO175" i="6"/>
  <c r="AL175" i="6"/>
  <c r="AI175" i="6"/>
  <c r="AF175" i="6"/>
  <c r="AC175" i="6"/>
  <c r="Z175" i="6"/>
  <c r="W175" i="6"/>
  <c r="AO174" i="6"/>
  <c r="AL174" i="6"/>
  <c r="AI174" i="6"/>
  <c r="AF174" i="6"/>
  <c r="AC174" i="6"/>
  <c r="Z174" i="6"/>
  <c r="W174" i="6"/>
  <c r="AO173" i="6"/>
  <c r="AL173" i="6"/>
  <c r="AI173" i="6"/>
  <c r="AF173" i="6"/>
  <c r="AC173" i="6"/>
  <c r="Z173" i="6"/>
  <c r="W173" i="6"/>
  <c r="BF172" i="6"/>
  <c r="BE172" i="6"/>
  <c r="BG172" i="6" s="1"/>
  <c r="BH172" i="6" s="1"/>
  <c r="BD172" i="6"/>
  <c r="BB172" i="6"/>
  <c r="AZ172" i="6"/>
  <c r="AY172" i="6"/>
  <c r="AT172" i="6"/>
  <c r="AR172" i="6"/>
  <c r="AO172" i="6"/>
  <c r="AL172" i="6"/>
  <c r="AI172" i="6"/>
  <c r="AF172" i="6"/>
  <c r="AC172" i="6"/>
  <c r="Z172" i="6"/>
  <c r="W172" i="6"/>
  <c r="AQ172" i="6" s="1"/>
  <c r="AV172" i="6" s="1"/>
  <c r="O172" i="6"/>
  <c r="N172" i="6"/>
  <c r="P172" i="6" s="1"/>
  <c r="R172" i="6" s="1"/>
  <c r="M172" i="6"/>
  <c r="K172" i="6"/>
  <c r="AO171" i="6"/>
  <c r="AL171" i="6"/>
  <c r="AI171" i="6"/>
  <c r="AF171" i="6"/>
  <c r="AC171" i="6"/>
  <c r="Z171" i="6"/>
  <c r="W171" i="6"/>
  <c r="AO170" i="6"/>
  <c r="AL170" i="6"/>
  <c r="AI170" i="6"/>
  <c r="AF170" i="6"/>
  <c r="AC170" i="6"/>
  <c r="Z170" i="6"/>
  <c r="W170" i="6"/>
  <c r="AO169" i="6"/>
  <c r="AL169" i="6"/>
  <c r="AI169" i="6"/>
  <c r="AF169" i="6"/>
  <c r="AC169" i="6"/>
  <c r="Z169" i="6"/>
  <c r="W169" i="6"/>
  <c r="AO168" i="6"/>
  <c r="AL168" i="6"/>
  <c r="AI168" i="6"/>
  <c r="AF168" i="6"/>
  <c r="AC168" i="6"/>
  <c r="Z168" i="6"/>
  <c r="W168" i="6"/>
  <c r="AO167" i="6"/>
  <c r="AL167" i="6"/>
  <c r="AI167" i="6"/>
  <c r="AF167" i="6"/>
  <c r="AC167" i="6"/>
  <c r="Z167" i="6"/>
  <c r="W167" i="6"/>
  <c r="AO166" i="6"/>
  <c r="AL166" i="6"/>
  <c r="AI166" i="6"/>
  <c r="AF166" i="6"/>
  <c r="AC166" i="6"/>
  <c r="Z166" i="6"/>
  <c r="W166" i="6"/>
  <c r="AO165" i="6"/>
  <c r="AL165" i="6"/>
  <c r="AI165" i="6"/>
  <c r="AF165" i="6"/>
  <c r="AC165" i="6"/>
  <c r="Z165" i="6"/>
  <c r="W165" i="6"/>
  <c r="AO164" i="6"/>
  <c r="AL164" i="6"/>
  <c r="AI164" i="6"/>
  <c r="AF164" i="6"/>
  <c r="AC164" i="6"/>
  <c r="Z164" i="6"/>
  <c r="W164" i="6"/>
  <c r="AO163" i="6"/>
  <c r="AL163" i="6"/>
  <c r="AI163" i="6"/>
  <c r="AF163" i="6"/>
  <c r="AC163" i="6"/>
  <c r="Z163" i="6"/>
  <c r="W163" i="6"/>
  <c r="BG162" i="6"/>
  <c r="BH162" i="6" s="1"/>
  <c r="BF162" i="6"/>
  <c r="BE162" i="6"/>
  <c r="BD162" i="6"/>
  <c r="BB162" i="6"/>
  <c r="AZ162" i="6"/>
  <c r="AY162" i="6"/>
  <c r="AT162" i="6"/>
  <c r="AO162" i="6"/>
  <c r="AL162" i="6"/>
  <c r="AI162" i="6"/>
  <c r="AF162" i="6"/>
  <c r="AC162" i="6"/>
  <c r="Z162" i="6"/>
  <c r="AQ162" i="6" s="1"/>
  <c r="W162" i="6"/>
  <c r="P162" i="6"/>
  <c r="R162" i="6" s="1"/>
  <c r="O162" i="6"/>
  <c r="N162" i="6"/>
  <c r="M162" i="6"/>
  <c r="K162" i="6"/>
  <c r="AO161" i="6"/>
  <c r="AL161" i="6"/>
  <c r="AI161" i="6"/>
  <c r="AF161" i="6"/>
  <c r="AC161" i="6"/>
  <c r="Z161" i="6"/>
  <c r="W161" i="6"/>
  <c r="AO160" i="6"/>
  <c r="AL160" i="6"/>
  <c r="AI160" i="6"/>
  <c r="AF160" i="6"/>
  <c r="AC160" i="6"/>
  <c r="Z160" i="6"/>
  <c r="W160" i="6"/>
  <c r="AO159" i="6"/>
  <c r="AL159" i="6"/>
  <c r="AI159" i="6"/>
  <c r="AF159" i="6"/>
  <c r="AC159" i="6"/>
  <c r="Z159" i="6"/>
  <c r="W159" i="6"/>
  <c r="AO158" i="6"/>
  <c r="AL158" i="6"/>
  <c r="AI158" i="6"/>
  <c r="AF158" i="6"/>
  <c r="AC158" i="6"/>
  <c r="Z158" i="6"/>
  <c r="W158" i="6"/>
  <c r="AO157" i="6"/>
  <c r="AL157" i="6"/>
  <c r="AI157" i="6"/>
  <c r="AF157" i="6"/>
  <c r="AC157" i="6"/>
  <c r="Z157" i="6"/>
  <c r="W157" i="6"/>
  <c r="AO156" i="6"/>
  <c r="AL156" i="6"/>
  <c r="AI156" i="6"/>
  <c r="AF156" i="6"/>
  <c r="AC156" i="6"/>
  <c r="Z156" i="6"/>
  <c r="W156" i="6"/>
  <c r="AO155" i="6"/>
  <c r="AL155" i="6"/>
  <c r="AI155" i="6"/>
  <c r="AF155" i="6"/>
  <c r="AC155" i="6"/>
  <c r="Z155" i="6"/>
  <c r="W155" i="6"/>
  <c r="AO154" i="6"/>
  <c r="AL154" i="6"/>
  <c r="AI154" i="6"/>
  <c r="AF154" i="6"/>
  <c r="AC154" i="6"/>
  <c r="Z154" i="6"/>
  <c r="W154" i="6"/>
  <c r="AO153" i="6"/>
  <c r="AL153" i="6"/>
  <c r="AI153" i="6"/>
  <c r="AF153" i="6"/>
  <c r="AC153" i="6"/>
  <c r="Z153" i="6"/>
  <c r="W153" i="6"/>
  <c r="BG152" i="6"/>
  <c r="BH152" i="6" s="1"/>
  <c r="BF152" i="6"/>
  <c r="BE152" i="6"/>
  <c r="BD152" i="6"/>
  <c r="BB152" i="6"/>
  <c r="AZ152" i="6"/>
  <c r="AY152" i="6"/>
  <c r="AT152" i="6"/>
  <c r="AO152" i="6"/>
  <c r="AL152" i="6"/>
  <c r="AI152" i="6"/>
  <c r="AF152" i="6"/>
  <c r="AC152" i="6"/>
  <c r="AQ152" i="6" s="1"/>
  <c r="Z152" i="6"/>
  <c r="W152" i="6"/>
  <c r="P152" i="6"/>
  <c r="R152" i="6" s="1"/>
  <c r="O152" i="6"/>
  <c r="N152" i="6"/>
  <c r="M152" i="6"/>
  <c r="K152" i="6"/>
  <c r="AO151" i="6"/>
  <c r="AL151" i="6"/>
  <c r="AI151" i="6"/>
  <c r="AF151" i="6"/>
  <c r="AC151" i="6"/>
  <c r="Z151" i="6"/>
  <c r="W151" i="6"/>
  <c r="AO150" i="6"/>
  <c r="AL150" i="6"/>
  <c r="AI150" i="6"/>
  <c r="AF150" i="6"/>
  <c r="AC150" i="6"/>
  <c r="Z150" i="6"/>
  <c r="W150" i="6"/>
  <c r="AO149" i="6"/>
  <c r="AL149" i="6"/>
  <c r="AI149" i="6"/>
  <c r="AF149" i="6"/>
  <c r="AC149" i="6"/>
  <c r="Z149" i="6"/>
  <c r="W149" i="6"/>
  <c r="AO148" i="6"/>
  <c r="AL148" i="6"/>
  <c r="AI148" i="6"/>
  <c r="AF148" i="6"/>
  <c r="AC148" i="6"/>
  <c r="Z148" i="6"/>
  <c r="W148" i="6"/>
  <c r="AO147" i="6"/>
  <c r="AL147" i="6"/>
  <c r="AI147" i="6"/>
  <c r="AF147" i="6"/>
  <c r="AC147" i="6"/>
  <c r="Z147" i="6"/>
  <c r="W147" i="6"/>
  <c r="AO146" i="6"/>
  <c r="AL146" i="6"/>
  <c r="AI146" i="6"/>
  <c r="AF146" i="6"/>
  <c r="AC146" i="6"/>
  <c r="Z146" i="6"/>
  <c r="W146" i="6"/>
  <c r="AO145" i="6"/>
  <c r="AL145" i="6"/>
  <c r="AI145" i="6"/>
  <c r="AF145" i="6"/>
  <c r="AC145" i="6"/>
  <c r="Z145" i="6"/>
  <c r="W145" i="6"/>
  <c r="AO144" i="6"/>
  <c r="AL144" i="6"/>
  <c r="AI144" i="6"/>
  <c r="AF144" i="6"/>
  <c r="AC144" i="6"/>
  <c r="Z144" i="6"/>
  <c r="W144" i="6"/>
  <c r="AO143" i="6"/>
  <c r="AL143" i="6"/>
  <c r="AI143" i="6"/>
  <c r="AF143" i="6"/>
  <c r="AC143" i="6"/>
  <c r="Z143" i="6"/>
  <c r="W143" i="6"/>
  <c r="BF142" i="6"/>
  <c r="BE142" i="6"/>
  <c r="BG142" i="6" s="1"/>
  <c r="BD142" i="6"/>
  <c r="BB142" i="6"/>
  <c r="AZ142" i="6"/>
  <c r="AY142" i="6"/>
  <c r="AT142" i="6"/>
  <c r="AO142" i="6"/>
  <c r="AL142" i="6"/>
  <c r="AI142" i="6"/>
  <c r="AF142" i="6"/>
  <c r="AQ142" i="6" s="1"/>
  <c r="AC142" i="6"/>
  <c r="Z142" i="6"/>
  <c r="W142" i="6"/>
  <c r="O142" i="6"/>
  <c r="N142" i="6"/>
  <c r="P142" i="6" s="1"/>
  <c r="R142" i="6" s="1"/>
  <c r="M142" i="6"/>
  <c r="K142" i="6"/>
  <c r="BE137" i="6"/>
  <c r="BG137" i="6" s="1"/>
  <c r="BD137" i="6"/>
  <c r="BB137" i="6"/>
  <c r="AZ137" i="6"/>
  <c r="AY137" i="6"/>
  <c r="AT137" i="6"/>
  <c r="AO137" i="6"/>
  <c r="AL137" i="6"/>
  <c r="AI137" i="6"/>
  <c r="AF137" i="6"/>
  <c r="AQ137" i="6" s="1"/>
  <c r="AR137" i="6" s="1"/>
  <c r="AU137" i="6" s="1"/>
  <c r="AC137" i="6"/>
  <c r="Z137" i="6"/>
  <c r="W137" i="6"/>
  <c r="O137" i="6"/>
  <c r="N137" i="6"/>
  <c r="P137" i="6" s="1"/>
  <c r="R137" i="6" s="1"/>
  <c r="M137" i="6"/>
  <c r="K137" i="6"/>
  <c r="BE131" i="6"/>
  <c r="BG131" i="6" s="1"/>
  <c r="BD131" i="6"/>
  <c r="BB131" i="6"/>
  <c r="AZ131" i="6"/>
  <c r="AY131" i="6"/>
  <c r="AT131" i="6"/>
  <c r="AR131" i="6"/>
  <c r="AU131" i="6" s="1"/>
  <c r="AO131" i="6"/>
  <c r="AL131" i="6"/>
  <c r="AI131" i="6"/>
  <c r="AF131" i="6"/>
  <c r="AC131" i="6"/>
  <c r="Z131" i="6"/>
  <c r="W131" i="6"/>
  <c r="AQ131" i="6" s="1"/>
  <c r="AV131" i="6" s="1"/>
  <c r="O131" i="6"/>
  <c r="N131" i="6"/>
  <c r="P131" i="6" s="1"/>
  <c r="R131" i="6" s="1"/>
  <c r="M131" i="6"/>
  <c r="K131" i="6"/>
  <c r="AT128" i="6"/>
  <c r="AO128" i="6"/>
  <c r="AL128" i="6"/>
  <c r="AI128" i="6"/>
  <c r="AF128" i="6"/>
  <c r="AC128" i="6"/>
  <c r="Z128" i="6"/>
  <c r="AQ128" i="6" s="1"/>
  <c r="AR128" i="6" s="1"/>
  <c r="W128" i="6"/>
  <c r="BE125" i="6"/>
  <c r="BG125" i="6" s="1"/>
  <c r="BD125" i="6"/>
  <c r="BB125" i="6"/>
  <c r="AZ125" i="6"/>
  <c r="AY125" i="6"/>
  <c r="AT125" i="6"/>
  <c r="AR125" i="6"/>
  <c r="AU125" i="6" s="1"/>
  <c r="AO125" i="6"/>
  <c r="AL125" i="6"/>
  <c r="AI125" i="6"/>
  <c r="AF125" i="6"/>
  <c r="AC125" i="6"/>
  <c r="Z125" i="6"/>
  <c r="W125" i="6"/>
  <c r="AQ125" i="6" s="1"/>
  <c r="O125" i="6"/>
  <c r="N125" i="6"/>
  <c r="P125" i="6" s="1"/>
  <c r="R125" i="6" s="1"/>
  <c r="M125" i="6"/>
  <c r="K125" i="6"/>
  <c r="AO124" i="6"/>
  <c r="AL124" i="6"/>
  <c r="AI124" i="6"/>
  <c r="AF124" i="6"/>
  <c r="AC124" i="6"/>
  <c r="Z124" i="6"/>
  <c r="W124" i="6"/>
  <c r="AO123" i="6"/>
  <c r="AL123" i="6"/>
  <c r="AI123" i="6"/>
  <c r="AF123" i="6"/>
  <c r="AC123" i="6"/>
  <c r="Z123" i="6"/>
  <c r="W123" i="6"/>
  <c r="AO122" i="6"/>
  <c r="AL122" i="6"/>
  <c r="AI122" i="6"/>
  <c r="AF122" i="6"/>
  <c r="AC122" i="6"/>
  <c r="Z122" i="6"/>
  <c r="W122" i="6"/>
  <c r="AO121" i="6"/>
  <c r="AL121" i="6"/>
  <c r="AI121" i="6"/>
  <c r="AF121" i="6"/>
  <c r="AC121" i="6"/>
  <c r="Z121" i="6"/>
  <c r="W121" i="6"/>
  <c r="AO120" i="6"/>
  <c r="AL120" i="6"/>
  <c r="AI120" i="6"/>
  <c r="AF120" i="6"/>
  <c r="AC120" i="6"/>
  <c r="Z120" i="6"/>
  <c r="W120" i="6"/>
  <c r="AO119" i="6"/>
  <c r="AL119" i="6"/>
  <c r="AI119" i="6"/>
  <c r="AF119" i="6"/>
  <c r="AC119" i="6"/>
  <c r="Z119" i="6"/>
  <c r="W119" i="6"/>
  <c r="AO118" i="6"/>
  <c r="AL118" i="6"/>
  <c r="AI118" i="6"/>
  <c r="AF118" i="6"/>
  <c r="AC118" i="6"/>
  <c r="Z118" i="6"/>
  <c r="W118" i="6"/>
  <c r="AO117" i="6"/>
  <c r="AL117" i="6"/>
  <c r="AI117" i="6"/>
  <c r="AF117" i="6"/>
  <c r="AC117" i="6"/>
  <c r="Z117" i="6"/>
  <c r="W117" i="6"/>
  <c r="AO116" i="6"/>
  <c r="AL116" i="6"/>
  <c r="AI116" i="6"/>
  <c r="AF116" i="6"/>
  <c r="AC116" i="6"/>
  <c r="Z116" i="6"/>
  <c r="W116" i="6"/>
  <c r="BG115" i="6"/>
  <c r="BH115" i="6" s="1"/>
  <c r="BF115" i="6"/>
  <c r="BE115" i="6"/>
  <c r="BD115" i="6"/>
  <c r="BB115" i="6"/>
  <c r="AZ115" i="6"/>
  <c r="AY115" i="6"/>
  <c r="AT115" i="6"/>
  <c r="AO115" i="6"/>
  <c r="AL115" i="6"/>
  <c r="AI115" i="6"/>
  <c r="AF115" i="6"/>
  <c r="AC115" i="6"/>
  <c r="Z115" i="6"/>
  <c r="AQ115" i="6" s="1"/>
  <c r="W115" i="6"/>
  <c r="P115" i="6"/>
  <c r="R115" i="6" s="1"/>
  <c r="O115" i="6"/>
  <c r="N115" i="6"/>
  <c r="M115" i="6"/>
  <c r="K115" i="6"/>
  <c r="AO114" i="6"/>
  <c r="AL114" i="6"/>
  <c r="AI114" i="6"/>
  <c r="AF114" i="6"/>
  <c r="AC114" i="6"/>
  <c r="Z114" i="6"/>
  <c r="W114" i="6"/>
  <c r="AO113" i="6"/>
  <c r="AL113" i="6"/>
  <c r="AI113" i="6"/>
  <c r="AF113" i="6"/>
  <c r="AC113" i="6"/>
  <c r="Z113" i="6"/>
  <c r="W113" i="6"/>
  <c r="AO112" i="6"/>
  <c r="AL112" i="6"/>
  <c r="AI112" i="6"/>
  <c r="AF112" i="6"/>
  <c r="AC112" i="6"/>
  <c r="Z112" i="6"/>
  <c r="W112" i="6"/>
  <c r="AO111" i="6"/>
  <c r="AL111" i="6"/>
  <c r="AI111" i="6"/>
  <c r="AF111" i="6"/>
  <c r="AC111" i="6"/>
  <c r="Z111" i="6"/>
  <c r="W111" i="6"/>
  <c r="AT110" i="6"/>
  <c r="AO110" i="6"/>
  <c r="AL110" i="6"/>
  <c r="AI110" i="6"/>
  <c r="AF110" i="6"/>
  <c r="AC110" i="6"/>
  <c r="AQ110" i="6" s="1"/>
  <c r="AR110" i="6" s="1"/>
  <c r="Z110" i="6"/>
  <c r="W110" i="6"/>
  <c r="AO109" i="6"/>
  <c r="AL109" i="6"/>
  <c r="AI109" i="6"/>
  <c r="AF109" i="6"/>
  <c r="AC109" i="6"/>
  <c r="Z109" i="6"/>
  <c r="W109" i="6"/>
  <c r="AO108" i="6"/>
  <c r="AL108" i="6"/>
  <c r="AI108" i="6"/>
  <c r="AF108" i="6"/>
  <c r="AC108" i="6"/>
  <c r="Z108" i="6"/>
  <c r="W108" i="6"/>
  <c r="AO107" i="6"/>
  <c r="AL107" i="6"/>
  <c r="AI107" i="6"/>
  <c r="AF107" i="6"/>
  <c r="AC107" i="6"/>
  <c r="Z107" i="6"/>
  <c r="W107" i="6"/>
  <c r="AO106" i="6"/>
  <c r="AL106" i="6"/>
  <c r="AI106" i="6"/>
  <c r="AF106" i="6"/>
  <c r="AC106" i="6"/>
  <c r="Z106" i="6"/>
  <c r="W106" i="6"/>
  <c r="BG105" i="6"/>
  <c r="BH105" i="6" s="1"/>
  <c r="BF105" i="6"/>
  <c r="BE105" i="6"/>
  <c r="BD105" i="6"/>
  <c r="BB105" i="6"/>
  <c r="AZ105" i="6"/>
  <c r="AY105" i="6"/>
  <c r="AT105" i="6"/>
  <c r="AO105" i="6"/>
  <c r="AL105" i="6"/>
  <c r="AI105" i="6"/>
  <c r="AF105" i="6"/>
  <c r="AC105" i="6"/>
  <c r="AQ105" i="6" s="1"/>
  <c r="Z105" i="6"/>
  <c r="W105" i="6"/>
  <c r="P105" i="6"/>
  <c r="R105" i="6" s="1"/>
  <c r="O105" i="6"/>
  <c r="N105" i="6"/>
  <c r="M105" i="6"/>
  <c r="K105" i="6"/>
  <c r="AO104" i="6"/>
  <c r="AL104" i="6"/>
  <c r="AI104" i="6"/>
  <c r="AF104" i="6"/>
  <c r="AC104" i="6"/>
  <c r="Z104" i="6"/>
  <c r="W104" i="6"/>
  <c r="AO103" i="6"/>
  <c r="AL103" i="6"/>
  <c r="AI103" i="6"/>
  <c r="AF103" i="6"/>
  <c r="AC103" i="6"/>
  <c r="Z103" i="6"/>
  <c r="W103" i="6"/>
  <c r="AO102" i="6"/>
  <c r="AL102" i="6"/>
  <c r="AI102" i="6"/>
  <c r="AF102" i="6"/>
  <c r="AC102" i="6"/>
  <c r="Z102" i="6"/>
  <c r="W102" i="6"/>
  <c r="AO101" i="6"/>
  <c r="AL101" i="6"/>
  <c r="AI101" i="6"/>
  <c r="AF101" i="6"/>
  <c r="AC101" i="6"/>
  <c r="Z101" i="6"/>
  <c r="W101" i="6"/>
  <c r="AT100" i="6"/>
  <c r="AO100" i="6"/>
  <c r="AL100" i="6"/>
  <c r="AI100" i="6"/>
  <c r="AF100" i="6"/>
  <c r="AQ100" i="6" s="1"/>
  <c r="AR100" i="6" s="1"/>
  <c r="AU100" i="6" s="1"/>
  <c r="AC100" i="6"/>
  <c r="Z100" i="6"/>
  <c r="W100" i="6"/>
  <c r="AO99" i="6"/>
  <c r="AL99" i="6"/>
  <c r="AI99" i="6"/>
  <c r="AF99" i="6"/>
  <c r="AC99" i="6"/>
  <c r="Z99" i="6"/>
  <c r="W99" i="6"/>
  <c r="AO98" i="6"/>
  <c r="AL98" i="6"/>
  <c r="AI98" i="6"/>
  <c r="AF98" i="6"/>
  <c r="AC98" i="6"/>
  <c r="Z98" i="6"/>
  <c r="W98" i="6"/>
  <c r="AO97" i="6"/>
  <c r="AL97" i="6"/>
  <c r="AI97" i="6"/>
  <c r="AF97" i="6"/>
  <c r="AC97" i="6"/>
  <c r="Z97" i="6"/>
  <c r="W97" i="6"/>
  <c r="AO96" i="6"/>
  <c r="AL96" i="6"/>
  <c r="AI96" i="6"/>
  <c r="AF96" i="6"/>
  <c r="AC96" i="6"/>
  <c r="Z96" i="6"/>
  <c r="W96" i="6"/>
  <c r="BF95" i="6"/>
  <c r="BE95" i="6"/>
  <c r="BG95" i="6" s="1"/>
  <c r="BH95" i="6" s="1"/>
  <c r="BD95" i="6"/>
  <c r="BB95" i="6"/>
  <c r="AZ95" i="6"/>
  <c r="AY95" i="6"/>
  <c r="AT95" i="6"/>
  <c r="AO95" i="6"/>
  <c r="AL95" i="6"/>
  <c r="AI95" i="6"/>
  <c r="AF95" i="6"/>
  <c r="AQ95" i="6" s="1"/>
  <c r="AC95" i="6"/>
  <c r="Z95" i="6"/>
  <c r="W95" i="6"/>
  <c r="O95" i="6"/>
  <c r="N95" i="6"/>
  <c r="P95" i="6" s="1"/>
  <c r="R95" i="6" s="1"/>
  <c r="M95" i="6"/>
  <c r="K95" i="6"/>
  <c r="AO94" i="6"/>
  <c r="AL94" i="6"/>
  <c r="AI94" i="6"/>
  <c r="AF94" i="6"/>
  <c r="AC94" i="6"/>
  <c r="Z94" i="6"/>
  <c r="W94" i="6"/>
  <c r="AO93" i="6"/>
  <c r="AL93" i="6"/>
  <c r="AI93" i="6"/>
  <c r="AF93" i="6"/>
  <c r="AC93" i="6"/>
  <c r="Z93" i="6"/>
  <c r="W93" i="6"/>
  <c r="AO92" i="6"/>
  <c r="AL92" i="6"/>
  <c r="AI92" i="6"/>
  <c r="AF92" i="6"/>
  <c r="AC92" i="6"/>
  <c r="Z92" i="6"/>
  <c r="W92" i="6"/>
  <c r="AO91" i="6"/>
  <c r="AL91" i="6"/>
  <c r="AI91" i="6"/>
  <c r="AF91" i="6"/>
  <c r="AC91" i="6"/>
  <c r="Z91" i="6"/>
  <c r="W91" i="6"/>
  <c r="AO90" i="6"/>
  <c r="AL90" i="6"/>
  <c r="AI90" i="6"/>
  <c r="AF90" i="6"/>
  <c r="AC90" i="6"/>
  <c r="Z90" i="6"/>
  <c r="W90" i="6"/>
  <c r="AO89" i="6"/>
  <c r="AL89" i="6"/>
  <c r="AI89" i="6"/>
  <c r="AF89" i="6"/>
  <c r="AC89" i="6"/>
  <c r="Z89" i="6"/>
  <c r="W89" i="6"/>
  <c r="AO88" i="6"/>
  <c r="AL88" i="6"/>
  <c r="AI88" i="6"/>
  <c r="AF88" i="6"/>
  <c r="AC88" i="6"/>
  <c r="Z88" i="6"/>
  <c r="W88" i="6"/>
  <c r="AO87" i="6"/>
  <c r="AL87" i="6"/>
  <c r="AI87" i="6"/>
  <c r="AF87" i="6"/>
  <c r="AC87" i="6"/>
  <c r="Z87" i="6"/>
  <c r="W87" i="6"/>
  <c r="AO86" i="6"/>
  <c r="AL86" i="6"/>
  <c r="AI86" i="6"/>
  <c r="AF86" i="6"/>
  <c r="AC86" i="6"/>
  <c r="Z86" i="6"/>
  <c r="W86" i="6"/>
  <c r="BF85" i="6"/>
  <c r="BE85" i="6"/>
  <c r="BG85" i="6" s="1"/>
  <c r="BH85" i="6" s="1"/>
  <c r="BD85" i="6"/>
  <c r="BB85" i="6"/>
  <c r="AZ85" i="6"/>
  <c r="AY85" i="6"/>
  <c r="AT85" i="6"/>
  <c r="AR85" i="6"/>
  <c r="AO85" i="6"/>
  <c r="AL85" i="6"/>
  <c r="AI85" i="6"/>
  <c r="AF85" i="6"/>
  <c r="AC85" i="6"/>
  <c r="Z85" i="6"/>
  <c r="W85" i="6"/>
  <c r="AQ85" i="6" s="1"/>
  <c r="AV85" i="6" s="1"/>
  <c r="O85" i="6"/>
  <c r="N85" i="6"/>
  <c r="P85" i="6" s="1"/>
  <c r="R85" i="6" s="1"/>
  <c r="M85" i="6"/>
  <c r="K85" i="6"/>
  <c r="AO84" i="6"/>
  <c r="AL84" i="6"/>
  <c r="AI84" i="6"/>
  <c r="AF84" i="6"/>
  <c r="AC84" i="6"/>
  <c r="Z84" i="6"/>
  <c r="W84" i="6"/>
  <c r="AO83" i="6"/>
  <c r="AL83" i="6"/>
  <c r="AI83" i="6"/>
  <c r="AF83" i="6"/>
  <c r="AC83" i="6"/>
  <c r="Z83" i="6"/>
  <c r="W83" i="6"/>
  <c r="AO82" i="6"/>
  <c r="AL82" i="6"/>
  <c r="AI82" i="6"/>
  <c r="AF82" i="6"/>
  <c r="AC82" i="6"/>
  <c r="Z82" i="6"/>
  <c r="W82" i="6"/>
  <c r="AO81" i="6"/>
  <c r="AL81" i="6"/>
  <c r="AI81" i="6"/>
  <c r="AF81" i="6"/>
  <c r="AC81" i="6"/>
  <c r="Z81" i="6"/>
  <c r="W81" i="6"/>
  <c r="AO80" i="6"/>
  <c r="AL80" i="6"/>
  <c r="AI80" i="6"/>
  <c r="AF80" i="6"/>
  <c r="AC80" i="6"/>
  <c r="Z80" i="6"/>
  <c r="W80" i="6"/>
  <c r="AO79" i="6"/>
  <c r="AL79" i="6"/>
  <c r="AI79" i="6"/>
  <c r="AF79" i="6"/>
  <c r="AC79" i="6"/>
  <c r="Z79" i="6"/>
  <c r="W79" i="6"/>
  <c r="AT78" i="6"/>
  <c r="AO78" i="6"/>
  <c r="AL78" i="6"/>
  <c r="AI78" i="6"/>
  <c r="AF78" i="6"/>
  <c r="AQ78" i="6" s="1"/>
  <c r="AR78" i="6" s="1"/>
  <c r="AC78" i="6"/>
  <c r="Z78" i="6"/>
  <c r="W78" i="6"/>
  <c r="AO77" i="6"/>
  <c r="AL77" i="6"/>
  <c r="AI77" i="6"/>
  <c r="AF77" i="6"/>
  <c r="AC77" i="6"/>
  <c r="Z77" i="6"/>
  <c r="W77" i="6"/>
  <c r="AO76" i="6"/>
  <c r="AL76" i="6"/>
  <c r="AI76" i="6"/>
  <c r="AF76" i="6"/>
  <c r="AC76" i="6"/>
  <c r="Z76" i="6"/>
  <c r="W76" i="6"/>
  <c r="BG75" i="6"/>
  <c r="BH75" i="6" s="1"/>
  <c r="BF75" i="6"/>
  <c r="BE75" i="6"/>
  <c r="BD75" i="6"/>
  <c r="BB75" i="6"/>
  <c r="AZ75" i="6"/>
  <c r="AY75" i="6"/>
  <c r="AT75" i="6"/>
  <c r="AO75" i="6"/>
  <c r="AL75" i="6"/>
  <c r="AI75" i="6"/>
  <c r="AF75" i="6"/>
  <c r="AC75" i="6"/>
  <c r="Z75" i="6"/>
  <c r="AQ75" i="6" s="1"/>
  <c r="W75" i="6"/>
  <c r="P75" i="6"/>
  <c r="R75" i="6" s="1"/>
  <c r="O75" i="6"/>
  <c r="N75" i="6"/>
  <c r="M75" i="6"/>
  <c r="K75" i="6"/>
  <c r="AO74" i="6"/>
  <c r="AL74" i="6"/>
  <c r="AI74" i="6"/>
  <c r="AF74" i="6"/>
  <c r="AC74" i="6"/>
  <c r="Z74" i="6"/>
  <c r="W74" i="6"/>
  <c r="AO73" i="6"/>
  <c r="AL73" i="6"/>
  <c r="AI73" i="6"/>
  <c r="AF73" i="6"/>
  <c r="AC73" i="6"/>
  <c r="Z73" i="6"/>
  <c r="W73" i="6"/>
  <c r="AO72" i="6"/>
  <c r="AL72" i="6"/>
  <c r="AI72" i="6"/>
  <c r="AF72" i="6"/>
  <c r="AC72" i="6"/>
  <c r="Z72" i="6"/>
  <c r="W72" i="6"/>
  <c r="AO71" i="6"/>
  <c r="AL71" i="6"/>
  <c r="AI71" i="6"/>
  <c r="AF71" i="6"/>
  <c r="AC71" i="6"/>
  <c r="Z71" i="6"/>
  <c r="W71" i="6"/>
  <c r="AO70" i="6"/>
  <c r="AL70" i="6"/>
  <c r="AI70" i="6"/>
  <c r="AF70" i="6"/>
  <c r="AC70" i="6"/>
  <c r="Z70" i="6"/>
  <c r="W70" i="6"/>
  <c r="AO69" i="6"/>
  <c r="AL69" i="6"/>
  <c r="AI69" i="6"/>
  <c r="AF69" i="6"/>
  <c r="AC69" i="6"/>
  <c r="Z69" i="6"/>
  <c r="W69" i="6"/>
  <c r="AO68" i="6"/>
  <c r="AL68" i="6"/>
  <c r="AI68" i="6"/>
  <c r="AF68" i="6"/>
  <c r="AC68" i="6"/>
  <c r="Z68" i="6"/>
  <c r="W68" i="6"/>
  <c r="AO67" i="6"/>
  <c r="AL67" i="6"/>
  <c r="AI67" i="6"/>
  <c r="AF67" i="6"/>
  <c r="AC67" i="6"/>
  <c r="Z67" i="6"/>
  <c r="W67" i="6"/>
  <c r="AO66" i="6"/>
  <c r="AL66" i="6"/>
  <c r="AI66" i="6"/>
  <c r="AF66" i="6"/>
  <c r="AC66" i="6"/>
  <c r="Z66" i="6"/>
  <c r="W66" i="6"/>
  <c r="BG65" i="6"/>
  <c r="BH65" i="6" s="1"/>
  <c r="BF65" i="6"/>
  <c r="BE65" i="6"/>
  <c r="BD65" i="6"/>
  <c r="BB65" i="6"/>
  <c r="AZ65" i="6"/>
  <c r="AY65" i="6"/>
  <c r="AT65" i="6"/>
  <c r="AO65" i="6"/>
  <c r="AL65" i="6"/>
  <c r="AI65" i="6"/>
  <c r="AF65" i="6"/>
  <c r="AC65" i="6"/>
  <c r="AQ65" i="6" s="1"/>
  <c r="Z65" i="6"/>
  <c r="W65" i="6"/>
  <c r="P65" i="6"/>
  <c r="R65" i="6" s="1"/>
  <c r="O65" i="6"/>
  <c r="N65" i="6"/>
  <c r="M65" i="6"/>
  <c r="K65" i="6"/>
  <c r="AO64" i="6"/>
  <c r="AL64" i="6"/>
  <c r="AI64" i="6"/>
  <c r="AF64" i="6"/>
  <c r="AC64" i="6"/>
  <c r="Z64" i="6"/>
  <c r="W64" i="6"/>
  <c r="AO63" i="6"/>
  <c r="AL63" i="6"/>
  <c r="AI63" i="6"/>
  <c r="AF63" i="6"/>
  <c r="AC63" i="6"/>
  <c r="Z63" i="6"/>
  <c r="W63" i="6"/>
  <c r="AO62" i="6"/>
  <c r="AL62" i="6"/>
  <c r="AI62" i="6"/>
  <c r="AF62" i="6"/>
  <c r="AC62" i="6"/>
  <c r="Z62" i="6"/>
  <c r="W62" i="6"/>
  <c r="AO61" i="6"/>
  <c r="AL61" i="6"/>
  <c r="AI61" i="6"/>
  <c r="AF61" i="6"/>
  <c r="AC61" i="6"/>
  <c r="Z61" i="6"/>
  <c r="W61" i="6"/>
  <c r="AO60" i="6"/>
  <c r="AL60" i="6"/>
  <c r="AI60" i="6"/>
  <c r="AF60" i="6"/>
  <c r="AC60" i="6"/>
  <c r="Z60" i="6"/>
  <c r="W60" i="6"/>
  <c r="AO59" i="6"/>
  <c r="AL59" i="6"/>
  <c r="AI59" i="6"/>
  <c r="AF59" i="6"/>
  <c r="AC59" i="6"/>
  <c r="Z59" i="6"/>
  <c r="W59" i="6"/>
  <c r="AO58" i="6"/>
  <c r="AL58" i="6"/>
  <c r="AI58" i="6"/>
  <c r="AF58" i="6"/>
  <c r="AC58" i="6"/>
  <c r="Z58" i="6"/>
  <c r="W58" i="6"/>
  <c r="AO57" i="6"/>
  <c r="AL57" i="6"/>
  <c r="AI57" i="6"/>
  <c r="AF57" i="6"/>
  <c r="AC57" i="6"/>
  <c r="Z57" i="6"/>
  <c r="W57" i="6"/>
  <c r="AO56" i="6"/>
  <c r="AL56" i="6"/>
  <c r="AI56" i="6"/>
  <c r="AF56" i="6"/>
  <c r="AC56" i="6"/>
  <c r="Z56" i="6"/>
  <c r="W56" i="6"/>
  <c r="BF55" i="6"/>
  <c r="BE55" i="6"/>
  <c r="BG55" i="6" s="1"/>
  <c r="BH55" i="6" s="1"/>
  <c r="BD55" i="6"/>
  <c r="BB55" i="6"/>
  <c r="AZ55" i="6"/>
  <c r="AY55" i="6"/>
  <c r="AT55" i="6"/>
  <c r="AO55" i="6"/>
  <c r="AL55" i="6"/>
  <c r="AI55" i="6"/>
  <c r="AF55" i="6"/>
  <c r="AQ55" i="6" s="1"/>
  <c r="AC55" i="6"/>
  <c r="Z55" i="6"/>
  <c r="W55" i="6"/>
  <c r="O55" i="6"/>
  <c r="N55" i="6"/>
  <c r="P55" i="6" s="1"/>
  <c r="R55" i="6" s="1"/>
  <c r="M55" i="6"/>
  <c r="K55" i="6"/>
  <c r="W54" i="6"/>
  <c r="W53" i="6"/>
  <c r="W52" i="6"/>
  <c r="W51" i="6"/>
  <c r="W50" i="6"/>
  <c r="W49" i="6"/>
  <c r="W48" i="6"/>
  <c r="W47" i="6"/>
  <c r="AT46" i="6"/>
  <c r="AO46" i="6"/>
  <c r="AL46" i="6"/>
  <c r="AI46" i="6"/>
  <c r="AF46" i="6"/>
  <c r="AC46" i="6"/>
  <c r="Z46" i="6"/>
  <c r="W46" i="6"/>
  <c r="AQ46" i="6" s="1"/>
  <c r="AR46" i="6" s="1"/>
  <c r="BF45" i="6"/>
  <c r="BE45" i="6"/>
  <c r="BG45" i="6" s="1"/>
  <c r="BH45" i="6" s="1"/>
  <c r="BD45" i="6"/>
  <c r="BB45" i="6"/>
  <c r="AZ45" i="6"/>
  <c r="AY45" i="6"/>
  <c r="AT45" i="6"/>
  <c r="AR45" i="6"/>
  <c r="AO45" i="6"/>
  <c r="AL45" i="6"/>
  <c r="AI45" i="6"/>
  <c r="AF45" i="6"/>
  <c r="AC45" i="6"/>
  <c r="Z45" i="6"/>
  <c r="W45" i="6"/>
  <c r="AQ45" i="6" s="1"/>
  <c r="O45" i="6"/>
  <c r="N45" i="6"/>
  <c r="P45" i="6" s="1"/>
  <c r="R45" i="6" s="1"/>
  <c r="M45" i="6"/>
  <c r="K45" i="6"/>
  <c r="AT36" i="6"/>
  <c r="AO36" i="6"/>
  <c r="AL36" i="6"/>
  <c r="AI36" i="6"/>
  <c r="AF36" i="6"/>
  <c r="AC36" i="6"/>
  <c r="Z36" i="6"/>
  <c r="AQ36" i="6" s="1"/>
  <c r="AR36" i="6" s="1"/>
  <c r="W36" i="6"/>
  <c r="BG35" i="6"/>
  <c r="BH35" i="6" s="1"/>
  <c r="BF35" i="6"/>
  <c r="BE35" i="6"/>
  <c r="BD35" i="6"/>
  <c r="BB35" i="6"/>
  <c r="AZ35" i="6"/>
  <c r="AY35" i="6"/>
  <c r="AT35" i="6"/>
  <c r="AO35" i="6"/>
  <c r="AL35" i="6"/>
  <c r="AI35" i="6"/>
  <c r="AF35" i="6"/>
  <c r="AC35" i="6"/>
  <c r="Z35" i="6"/>
  <c r="AQ35" i="6" s="1"/>
  <c r="W35" i="6"/>
  <c r="P35" i="6"/>
  <c r="R35" i="6" s="1"/>
  <c r="O35" i="6"/>
  <c r="N35" i="6"/>
  <c r="M35" i="6"/>
  <c r="K35" i="6"/>
  <c r="AO34" i="6"/>
  <c r="AI34" i="6"/>
  <c r="AF34" i="6"/>
  <c r="AC34" i="6"/>
  <c r="Z34" i="6"/>
  <c r="W34" i="6"/>
  <c r="AO33" i="6"/>
  <c r="AI33" i="6"/>
  <c r="AF33" i="6"/>
  <c r="AC33" i="6"/>
  <c r="Z33" i="6"/>
  <c r="W33" i="6"/>
  <c r="AO32" i="6"/>
  <c r="AI32" i="6"/>
  <c r="AF32" i="6"/>
  <c r="AC32" i="6"/>
  <c r="Z32" i="6"/>
  <c r="W32" i="6"/>
  <c r="BG31" i="6"/>
  <c r="BH31" i="6" s="1"/>
  <c r="BF31" i="6"/>
  <c r="BE31" i="6"/>
  <c r="BD31" i="6"/>
  <c r="BB31" i="6"/>
  <c r="AZ31" i="6"/>
  <c r="AY31" i="6"/>
  <c r="AT31" i="6"/>
  <c r="AO31" i="6"/>
  <c r="AL31" i="6"/>
  <c r="AI31" i="6"/>
  <c r="AF31" i="6"/>
  <c r="AC31" i="6"/>
  <c r="Z31" i="6"/>
  <c r="W31" i="6"/>
  <c r="P31" i="6"/>
  <c r="R31" i="6" s="1"/>
  <c r="O31" i="6"/>
  <c r="N31" i="6"/>
  <c r="M31" i="6"/>
  <c r="K31" i="6"/>
  <c r="W30" i="6"/>
  <c r="W28" i="6"/>
  <c r="W27" i="6"/>
  <c r="AO26" i="6"/>
  <c r="AI26" i="6"/>
  <c r="AF26" i="6"/>
  <c r="AC26" i="6"/>
  <c r="Z26" i="6"/>
  <c r="W26" i="6"/>
  <c r="BF25" i="6"/>
  <c r="BE25" i="6"/>
  <c r="BG25" i="6" s="1"/>
  <c r="BH25" i="6" s="1"/>
  <c r="BD25" i="6"/>
  <c r="BB25" i="6"/>
  <c r="AZ25" i="6"/>
  <c r="AY25" i="6"/>
  <c r="AT25" i="6"/>
  <c r="AO25" i="6"/>
  <c r="AL25" i="6"/>
  <c r="AI25" i="6"/>
  <c r="AF25" i="6"/>
  <c r="AC25" i="6"/>
  <c r="Z25" i="6"/>
  <c r="W25" i="6"/>
  <c r="O25" i="6"/>
  <c r="N25" i="6"/>
  <c r="P25" i="6" s="1"/>
  <c r="R25" i="6" s="1"/>
  <c r="M25" i="6"/>
  <c r="K25" i="6"/>
  <c r="W24" i="6"/>
  <c r="W22" i="6"/>
  <c r="AT21" i="6"/>
  <c r="AO21" i="6"/>
  <c r="AL21" i="6"/>
  <c r="AI21" i="6"/>
  <c r="AF21" i="6"/>
  <c r="AQ21" i="6" s="1"/>
  <c r="AR21" i="6" s="1"/>
  <c r="AC21" i="6"/>
  <c r="Z21" i="6"/>
  <c r="W21" i="6"/>
  <c r="BF20" i="6"/>
  <c r="BE20" i="6"/>
  <c r="BG20" i="6" s="1"/>
  <c r="BH20" i="6" s="1"/>
  <c r="BD20" i="6"/>
  <c r="BB20" i="6"/>
  <c r="AZ20" i="6"/>
  <c r="AY20" i="6"/>
  <c r="AT20" i="6"/>
  <c r="AO20" i="6"/>
  <c r="AL20" i="6"/>
  <c r="AI20" i="6"/>
  <c r="AF20" i="6"/>
  <c r="AQ20" i="6" s="1"/>
  <c r="AC20" i="6"/>
  <c r="Z20" i="6"/>
  <c r="W20" i="6"/>
  <c r="O20" i="6"/>
  <c r="N20" i="6"/>
  <c r="P20" i="6" s="1"/>
  <c r="R20" i="6" s="1"/>
  <c r="M20" i="6"/>
  <c r="K20" i="6"/>
  <c r="AO19" i="6"/>
  <c r="AI19" i="6"/>
  <c r="AF19" i="6"/>
  <c r="AC19" i="6"/>
  <c r="Z19" i="6"/>
  <c r="W19" i="6"/>
  <c r="AO18" i="6"/>
  <c r="AI18" i="6"/>
  <c r="AF18" i="6"/>
  <c r="AC18" i="6"/>
  <c r="Z18" i="6"/>
  <c r="W18" i="6"/>
  <c r="AO16" i="6"/>
  <c r="AI16" i="6"/>
  <c r="AF16" i="6"/>
  <c r="AC16" i="6"/>
  <c r="Z16" i="6"/>
  <c r="W16" i="6"/>
  <c r="BF14" i="6"/>
  <c r="BE14" i="6"/>
  <c r="BG14" i="6" s="1"/>
  <c r="BH14" i="6" s="1"/>
  <c r="BD14" i="6"/>
  <c r="BB14" i="6"/>
  <c r="AZ14" i="6"/>
  <c r="AY14" i="6"/>
  <c r="AT14" i="6"/>
  <c r="AO14" i="6"/>
  <c r="AL14" i="6"/>
  <c r="AI14" i="6"/>
  <c r="AF14" i="6"/>
  <c r="AC14" i="6"/>
  <c r="Z14" i="6"/>
  <c r="W14" i="6"/>
  <c r="AQ14" i="6" s="1"/>
  <c r="O14" i="6"/>
  <c r="N14" i="6"/>
  <c r="P14" i="6" s="1"/>
  <c r="R14" i="6" s="1"/>
  <c r="M14" i="6"/>
  <c r="K14" i="6"/>
  <c r="AT13" i="6"/>
  <c r="AO13" i="6"/>
  <c r="AL13" i="6"/>
  <c r="AI13" i="6"/>
  <c r="AF13" i="6"/>
  <c r="AC13" i="6"/>
  <c r="Z13" i="6"/>
  <c r="W13" i="6"/>
  <c r="AQ13" i="6" s="1"/>
  <c r="AR13" i="6" s="1"/>
  <c r="BF12" i="6"/>
  <c r="BE12" i="6"/>
  <c r="BG12" i="6" s="1"/>
  <c r="BH12" i="6" s="1"/>
  <c r="BD12" i="6"/>
  <c r="BB12" i="6"/>
  <c r="AZ12" i="6"/>
  <c r="AY12" i="6"/>
  <c r="AT12" i="6"/>
  <c r="AO12" i="6"/>
  <c r="AL12" i="6"/>
  <c r="AI12" i="6"/>
  <c r="AF12" i="6"/>
  <c r="AC12" i="6"/>
  <c r="Z12" i="6"/>
  <c r="W12" i="6"/>
  <c r="O12" i="6"/>
  <c r="N12" i="6"/>
  <c r="P12" i="6" s="1"/>
  <c r="M12" i="6"/>
  <c r="K12" i="6"/>
  <c r="AT10" i="6"/>
  <c r="AO10" i="6"/>
  <c r="AL10" i="6"/>
  <c r="AI10" i="6"/>
  <c r="AF10" i="6"/>
  <c r="AC10" i="6"/>
  <c r="Z10" i="6"/>
  <c r="W10" i="6"/>
  <c r="BG9" i="6"/>
  <c r="BH9" i="6" s="1"/>
  <c r="BF9" i="6"/>
  <c r="BE9" i="6"/>
  <c r="BD9" i="6"/>
  <c r="BB9" i="6"/>
  <c r="AZ9" i="6"/>
  <c r="AY9" i="6"/>
  <c r="AT9" i="6"/>
  <c r="AO9" i="6"/>
  <c r="AL9" i="6"/>
  <c r="AI9" i="6"/>
  <c r="AF9" i="6"/>
  <c r="AC9" i="6"/>
  <c r="Z9" i="6"/>
  <c r="W9" i="6"/>
  <c r="P9" i="6"/>
  <c r="O9" i="6"/>
  <c r="N9" i="6"/>
  <c r="M9" i="6"/>
  <c r="K9" i="6"/>
  <c r="AU21" i="6" l="1"/>
  <c r="AU78" i="6"/>
  <c r="AU36" i="6"/>
  <c r="AU110" i="6"/>
  <c r="AU172" i="6"/>
  <c r="AU85" i="6"/>
  <c r="AU45" i="6"/>
  <c r="AU46" i="6"/>
  <c r="AU13" i="6"/>
  <c r="AR142" i="6"/>
  <c r="AU142" i="6" s="1"/>
  <c r="AV142" i="6"/>
  <c r="AV14" i="6"/>
  <c r="AR14" i="6"/>
  <c r="AU14" i="6" s="1"/>
  <c r="AR95" i="6"/>
  <c r="AU95" i="6" s="1"/>
  <c r="AV95" i="6"/>
  <c r="AV20" i="6"/>
  <c r="AR20" i="6"/>
  <c r="AU20" i="6" s="1"/>
  <c r="AR55" i="6"/>
  <c r="AU55" i="6" s="1"/>
  <c r="AV55" i="6"/>
  <c r="AR182" i="6"/>
  <c r="AU182" i="6" s="1"/>
  <c r="AV182" i="6"/>
  <c r="AR192" i="6"/>
  <c r="AU192" i="6" s="1"/>
  <c r="AQ31" i="6"/>
  <c r="AV105" i="6"/>
  <c r="AR105" i="6"/>
  <c r="AU105" i="6" s="1"/>
  <c r="BH137" i="6"/>
  <c r="BH131" i="6"/>
  <c r="BH125" i="6"/>
  <c r="AR162" i="6"/>
  <c r="AU162" i="6" s="1"/>
  <c r="AV162" i="6"/>
  <c r="AQ194" i="6"/>
  <c r="AR194" i="6" s="1"/>
  <c r="AR35" i="6"/>
  <c r="AU35" i="6" s="1"/>
  <c r="AV35" i="6"/>
  <c r="AR75" i="6"/>
  <c r="AU75" i="6" s="1"/>
  <c r="AV75" i="6"/>
  <c r="AR115" i="6"/>
  <c r="AU115" i="6" s="1"/>
  <c r="AV115" i="6"/>
  <c r="AU128" i="6"/>
  <c r="AR152" i="6"/>
  <c r="AU152" i="6" s="1"/>
  <c r="AV152" i="6"/>
  <c r="AQ193" i="6"/>
  <c r="AR193" i="6" s="1"/>
  <c r="R12" i="6"/>
  <c r="R9" i="6"/>
  <c r="AQ9" i="6"/>
  <c r="AQ10" i="6"/>
  <c r="AR10" i="6" s="1"/>
  <c r="AU10" i="6" s="1"/>
  <c r="AQ12" i="6"/>
  <c r="AQ25" i="6"/>
  <c r="AV45" i="6"/>
  <c r="AR65" i="6"/>
  <c r="AU65" i="6" s="1"/>
  <c r="AV65" i="6"/>
  <c r="AV125" i="6"/>
  <c r="BH142" i="6"/>
  <c r="AV25" i="6" l="1"/>
  <c r="AR25" i="6"/>
  <c r="AU25" i="6" s="1"/>
  <c r="AR31" i="6"/>
  <c r="AU31" i="6" s="1"/>
  <c r="AV31" i="6"/>
  <c r="AV12" i="6"/>
  <c r="AR12" i="6"/>
  <c r="AU12" i="6" s="1"/>
  <c r="AV192" i="6"/>
  <c r="AR9" i="6"/>
  <c r="AU9" i="6" s="1"/>
  <c r="AV9" i="6"/>
</calcChain>
</file>

<file path=xl/comments1.xml><?xml version="1.0" encoding="utf-8"?>
<comments xmlns="http://schemas.openxmlformats.org/spreadsheetml/2006/main">
  <authors>
    <author>Sistema de Rendición de Cuentas</author>
  </authors>
  <commentList>
    <comment ref="A11" authorId="0" shapeId="0">
      <text>
        <r>
          <rPr>
            <sz val="12"/>
            <color indexed="81"/>
            <rFont val="Tahoma"/>
            <family val="2"/>
          </rPr>
          <t>Indique el nombre le dará al espacio.
Ejemplo:
 Rendición de cuentas en materia de precio de medicamentos. 
Participación para formular el decreto xxx</t>
        </r>
      </text>
    </comment>
    <comment ref="F11" authorId="0" shapeId="0">
      <text>
        <r>
          <rPr>
            <b/>
            <sz val="9"/>
            <color indexed="81"/>
            <rFont val="Tahoma"/>
            <family val="2"/>
          </rPr>
          <t xml:space="preserve">Indique la meta institucional en la que involucrará la participación. </t>
        </r>
      </text>
    </comment>
    <comment ref="D12" authorId="0" shapeId="0">
      <text>
        <r>
          <rPr>
            <b/>
            <sz val="12"/>
            <color indexed="81"/>
            <rFont val="Tahoma"/>
            <family val="2"/>
          </rPr>
          <t>Si el grupo que va a vincular es una instancia, agregue el nombre en esta columna.
Ejemplo: Comunidades a a través de ejercicios de consulta previa del municipio xxx
Consejo Municipal de Discapacidad</t>
        </r>
      </text>
    </comment>
    <comment ref="E12" authorId="0" shapeId="0">
      <text>
        <r>
          <rPr>
            <b/>
            <sz val="11"/>
            <color indexed="81"/>
            <rFont val="Tahoma"/>
            <family val="2"/>
          </rPr>
          <t>Si por el contrario, el principal grupo de ciudadanos que vinculará no es una instancia agréguelo acá. Por ejemplo: Empresarios del sector xxx
Ciudadanos del municipio xxxxx</t>
        </r>
        <r>
          <rPr>
            <b/>
            <sz val="12"/>
            <color indexed="81"/>
            <rFont val="Tahoma"/>
            <family val="2"/>
          </rPr>
          <t xml:space="preserve">
</t>
        </r>
      </text>
    </comment>
  </commentList>
</comments>
</file>

<file path=xl/comments2.xml><?xml version="1.0" encoding="utf-8"?>
<comments xmlns="http://schemas.openxmlformats.org/spreadsheetml/2006/main">
  <authors>
    <author>Maria del Pilar Arguello Ortiz</author>
  </authors>
  <commentList>
    <comment ref="O12" authorId="0" shapeId="0">
      <text>
        <r>
          <rPr>
            <b/>
            <sz val="12"/>
            <color indexed="81"/>
            <rFont val="Tahoma"/>
            <family val="2"/>
          </rPr>
          <t>Maria del Pilar Arguello Ortiz:</t>
        </r>
        <r>
          <rPr>
            <sz val="12"/>
            <color indexed="81"/>
            <rFont val="Tahoma"/>
            <family val="2"/>
          </rPr>
          <t xml:space="preserve">
Por favor incluya en esta casilla el avance cuantitativo del primer cuatirmestre </t>
        </r>
      </text>
    </comment>
    <comment ref="X12" authorId="0" shapeId="0">
      <text>
        <r>
          <rPr>
            <b/>
            <sz val="12"/>
            <color indexed="81"/>
            <rFont val="Tahoma"/>
            <family val="2"/>
          </rPr>
          <t>Maria del Pilar Arguello Ortiz:</t>
        </r>
        <r>
          <rPr>
            <sz val="12"/>
            <color indexed="81"/>
            <rFont val="Tahoma"/>
            <family val="2"/>
          </rPr>
          <t xml:space="preserve">
Por favor incluya en esta casilla el avance cuantitativo del segundo cuatirmestre </t>
        </r>
      </text>
    </comment>
    <comment ref="AB12" authorId="0" shapeId="0">
      <text>
        <r>
          <rPr>
            <b/>
            <sz val="12"/>
            <color indexed="81"/>
            <rFont val="Tahoma"/>
            <family val="2"/>
          </rPr>
          <t>Maria del Pilar Arguello Ortiz:</t>
        </r>
        <r>
          <rPr>
            <sz val="12"/>
            <color indexed="81"/>
            <rFont val="Tahoma"/>
            <family val="2"/>
          </rPr>
          <t xml:space="preserve">
Por favor incluya en esta casilla el avance cuantitativo del segundo cuatirmestre </t>
        </r>
      </text>
    </comment>
  </commentList>
</comments>
</file>

<file path=xl/comments3.xml><?xml version="1.0" encoding="utf-8"?>
<comments xmlns="http://schemas.openxmlformats.org/spreadsheetml/2006/main">
  <authors>
    <author>Lyda Constanza Batista Morales</author>
    <author>Adriana Moreno Roncancio</author>
    <author>batis</author>
    <author>admin</author>
  </authors>
  <commentList>
    <comment ref="BQ7" authorId="0" shapeId="0">
      <text>
        <r>
          <rPr>
            <b/>
            <sz val="14"/>
            <color indexed="81"/>
            <rFont val="Tahoma"/>
            <family val="2"/>
          </rPr>
          <t>Lyda Constanza Batista Morales:</t>
        </r>
        <r>
          <rPr>
            <sz val="14"/>
            <color indexed="81"/>
            <rFont val="Tahoma"/>
            <family val="2"/>
          </rPr>
          <t xml:space="preserve">
Redactar y tener en cuenta que se deben surtir estas etapas:
1. Detectar  y Activar Plan de Contingencia
2. Responder y Comunicar
3. Estabilizar
4. Reanudar
5. Lecciones Aprendidas
6. Actualizar mapa de riesgos y documentos</t>
        </r>
      </text>
    </comment>
    <comment ref="BT7" authorId="0" shapeId="0">
      <text>
        <r>
          <rPr>
            <b/>
            <sz val="14"/>
            <color indexed="81"/>
            <rFont val="Tahoma"/>
            <family val="2"/>
          </rPr>
          <t>Lyda Constanza Batista Morales:</t>
        </r>
        <r>
          <rPr>
            <sz val="14"/>
            <color indexed="81"/>
            <rFont val="Tahoma"/>
            <family val="2"/>
          </rPr>
          <t xml:space="preserve">
Tiempo que se debe tomar para realizar esta acción:
1 Hora, 8 horas, 12 horas, etc.
20 días, 60 días, etc.
6 meses, 18 meses, 24 meses, etc. 
Es fundamental tener en cuenta también el nivel del riesgo residual. Si se encuentra en zona extrema o mayor, el tiempo para solucionar la contingencia debe ser perentorio. 
Esto, cuenta que este tipo de acciones son de aplicación inmediata y a corto plazo para restablecer cuanto antes, la normalidad de las actividades para el logro de los objetivos del proceso o la estrategia.</t>
        </r>
      </text>
    </comment>
    <comment ref="D24" authorId="1" shapeId="0">
      <text>
        <r>
          <rPr>
            <b/>
            <sz val="9"/>
            <color indexed="81"/>
            <rFont val="Tahoma"/>
            <family val="2"/>
          </rPr>
          <t>Adriana Moreno Roncancio:</t>
        </r>
        <r>
          <rPr>
            <sz val="9"/>
            <color indexed="81"/>
            <rFont val="Tahoma"/>
            <family val="2"/>
          </rPr>
          <t xml:space="preserve">
suprimir la segunda causa externa</t>
        </r>
      </text>
    </comment>
    <comment ref="L55" authorId="2" shapeId="0">
      <text>
        <r>
          <rPr>
            <b/>
            <sz val="9"/>
            <color indexed="81"/>
            <rFont val="Tahoma"/>
            <family val="2"/>
          </rPr>
          <t>batis:</t>
        </r>
        <r>
          <rPr>
            <sz val="9"/>
            <color indexed="81"/>
            <rFont val="Tahoma"/>
            <family val="2"/>
          </rPr>
          <t xml:space="preserve">
se debe recalcular porque en corrupción el riesgo inherente solo tiene tres opciones: 3-4-5</t>
        </r>
      </text>
    </comment>
    <comment ref="L65" authorId="2" shapeId="0">
      <text>
        <r>
          <rPr>
            <b/>
            <sz val="9"/>
            <color indexed="81"/>
            <rFont val="Tahoma"/>
            <family val="2"/>
          </rPr>
          <t>batis:</t>
        </r>
        <r>
          <rPr>
            <sz val="9"/>
            <color indexed="81"/>
            <rFont val="Tahoma"/>
            <family val="2"/>
          </rPr>
          <t xml:space="preserve">
se debe recalcular porque en corrupción el riesgo inherente solo tiene tres opciones: 3-4-5</t>
        </r>
      </text>
    </comment>
    <comment ref="F75" authorId="2" shapeId="0">
      <text>
        <r>
          <rPr>
            <b/>
            <sz val="9"/>
            <color indexed="81"/>
            <rFont val="Tahoma"/>
            <family val="2"/>
          </rPr>
          <t>batis:</t>
        </r>
        <r>
          <rPr>
            <sz val="9"/>
            <color indexed="81"/>
            <rFont val="Tahoma"/>
            <family val="2"/>
          </rPr>
          <t xml:space="preserve">
Complementé el texo, para revisar y ajustar según aplique</t>
        </r>
      </text>
    </comment>
    <comment ref="F95" authorId="2" shapeId="0">
      <text>
        <r>
          <rPr>
            <b/>
            <sz val="9"/>
            <color indexed="81"/>
            <rFont val="Tahoma"/>
            <family val="2"/>
          </rPr>
          <t>batis:</t>
        </r>
        <r>
          <rPr>
            <sz val="9"/>
            <color indexed="81"/>
            <rFont val="Tahoma"/>
            <family val="2"/>
          </rPr>
          <t xml:space="preserve">
Complementé el texto, para revisar y ajustar según aplique</t>
        </r>
      </text>
    </comment>
    <comment ref="BO100" authorId="2" shapeId="0">
      <text>
        <r>
          <rPr>
            <b/>
            <sz val="9"/>
            <color indexed="81"/>
            <rFont val="Tahoma"/>
            <family val="2"/>
          </rPr>
          <t>batis:</t>
        </r>
        <r>
          <rPr>
            <sz val="9"/>
            <color indexed="81"/>
            <rFont val="Tahoma"/>
            <family val="2"/>
          </rPr>
          <t xml:space="preserve">
batis:
Recuerden la retroalimentación de OCI que no es suficiente que esté actualizado sino implementado y con resultados</t>
        </r>
      </text>
    </comment>
    <comment ref="F105" authorId="2" shapeId="0">
      <text>
        <r>
          <rPr>
            <b/>
            <sz val="9"/>
            <color indexed="81"/>
            <rFont val="Tahoma"/>
            <family val="2"/>
          </rPr>
          <t>batis:</t>
        </r>
        <r>
          <rPr>
            <sz val="9"/>
            <color indexed="81"/>
            <rFont val="Tahoma"/>
            <family val="2"/>
          </rPr>
          <t xml:space="preserve">
Complementé el texto, para revisar y ajustar según aplique</t>
        </r>
      </text>
    </comment>
    <comment ref="BL105" authorId="2" shapeId="0">
      <text>
        <r>
          <rPr>
            <b/>
            <sz val="9"/>
            <color indexed="81"/>
            <rFont val="Tahoma"/>
            <family val="2"/>
          </rPr>
          <t>batis:</t>
        </r>
        <r>
          <rPr>
            <sz val="9"/>
            <color indexed="81"/>
            <rFont val="Tahoma"/>
            <family val="2"/>
          </rPr>
          <t xml:space="preserve">
Estamos poniendo cargos para unificar</t>
        </r>
      </text>
    </comment>
    <comment ref="BM105" authorId="2" shapeId="0">
      <text>
        <r>
          <rPr>
            <b/>
            <sz val="9"/>
            <color indexed="81"/>
            <rFont val="Tahoma"/>
            <family val="2"/>
          </rPr>
          <t>batis:</t>
        </r>
        <r>
          <rPr>
            <sz val="9"/>
            <color indexed="81"/>
            <rFont val="Tahoma"/>
            <family val="2"/>
          </rPr>
          <t xml:space="preserve">
Revisar si está completo porque no habla solo de claves sino de backup</t>
        </r>
      </text>
    </comment>
    <comment ref="BL108" authorId="2" shapeId="0">
      <text>
        <r>
          <rPr>
            <b/>
            <sz val="9"/>
            <color indexed="81"/>
            <rFont val="Tahoma"/>
            <family val="2"/>
          </rPr>
          <t>batis:</t>
        </r>
        <r>
          <rPr>
            <sz val="9"/>
            <color indexed="81"/>
            <rFont val="Tahoma"/>
            <family val="2"/>
          </rPr>
          <t xml:space="preserve">
Estamos poniendo cargos para unificar</t>
        </r>
      </text>
    </comment>
    <comment ref="F152" authorId="2" shapeId="0">
      <text>
        <r>
          <rPr>
            <b/>
            <sz val="9"/>
            <color indexed="81"/>
            <rFont val="Tahoma"/>
            <family val="2"/>
          </rPr>
          <t>batis:</t>
        </r>
        <r>
          <rPr>
            <sz val="9"/>
            <color indexed="81"/>
            <rFont val="Tahoma"/>
            <family val="2"/>
          </rPr>
          <t xml:space="preserve">
Complementé el texto, para revisar y ajustar según aplique</t>
        </r>
      </text>
    </comment>
    <comment ref="BP160" authorId="2" shapeId="0">
      <text>
        <r>
          <rPr>
            <b/>
            <sz val="9"/>
            <color indexed="81"/>
            <rFont val="Tahoma"/>
            <family val="2"/>
          </rPr>
          <t>batis:</t>
        </r>
        <r>
          <rPr>
            <sz val="9"/>
            <color indexed="81"/>
            <rFont val="Tahoma"/>
            <family val="2"/>
          </rPr>
          <t xml:space="preserve">
Puse el indicador 2 del primer control porque aplica para indicador de efectividad para este riesgo</t>
        </r>
      </text>
    </comment>
    <comment ref="BO169" authorId="3" shapeId="0">
      <text>
        <r>
          <rPr>
            <b/>
            <sz val="9"/>
            <color indexed="81"/>
            <rFont val="Tahoma"/>
            <family val="2"/>
          </rPr>
          <t>admin:</t>
        </r>
        <r>
          <rPr>
            <sz val="9"/>
            <color indexed="81"/>
            <rFont val="Tahoma"/>
            <family val="2"/>
          </rPr>
          <t xml:space="preserve">
Cómo se mide si está o no organizado</t>
        </r>
      </text>
    </comment>
    <comment ref="BO182" authorId="2" shapeId="0">
      <text>
        <r>
          <rPr>
            <b/>
            <sz val="9"/>
            <color indexed="81"/>
            <rFont val="Tahoma"/>
            <family val="2"/>
          </rPr>
          <t>batis:</t>
        </r>
        <r>
          <rPr>
            <sz val="9"/>
            <color indexed="81"/>
            <rFont val="Tahoma"/>
            <family val="2"/>
          </rPr>
          <t xml:space="preserve">
Aquí se debe incluir un indicador que mida el cumplimiento del control</t>
        </r>
      </text>
    </comment>
    <comment ref="BP189" authorId="2" shapeId="0">
      <text>
        <r>
          <rPr>
            <b/>
            <sz val="9"/>
            <color indexed="81"/>
            <rFont val="Tahoma"/>
            <family val="2"/>
          </rPr>
          <t>batis:</t>
        </r>
        <r>
          <rPr>
            <sz val="9"/>
            <color indexed="81"/>
            <rFont val="Tahoma"/>
            <family val="2"/>
          </rPr>
          <t xml:space="preserve">
Pasé este indicador porque mide la efectividad
 1-Número de eventos de pérdida total o parcial de información.</t>
        </r>
      </text>
    </comment>
  </commentList>
</comments>
</file>

<file path=xl/sharedStrings.xml><?xml version="1.0" encoding="utf-8"?>
<sst xmlns="http://schemas.openxmlformats.org/spreadsheetml/2006/main" count="2300" uniqueCount="1159">
  <si>
    <t>COMPONENTE</t>
  </si>
  <si>
    <t>SUBCOMPONENTE</t>
  </si>
  <si>
    <t>META</t>
  </si>
  <si>
    <t>TIPO DE ACCIONES DE PARTICIPACIÓN CIUDADANA</t>
  </si>
  <si>
    <t>Avance cuantitativo del indicador Cuatrimestre I</t>
  </si>
  <si>
    <t>Descripción de avance de la meta cuatrimestre I</t>
  </si>
  <si>
    <t>Observaciones/ Dificultades y acciones correctivas para lograr la meta cuatrimestre I</t>
  </si>
  <si>
    <t>Avance cuantitativo del indicador Cuatrimestre II</t>
  </si>
  <si>
    <t>Descripción de avance de la meta cuatrimestre II</t>
  </si>
  <si>
    <t>Observaciones/ Dificultades y acciones correctivas para lograr la meta cuatrimestre II</t>
  </si>
  <si>
    <t>CAMBIOS REALIZADOS CUATRIMESTRE II</t>
  </si>
  <si>
    <t>Análisis y Mejora Continua</t>
  </si>
  <si>
    <t>No aplica</t>
  </si>
  <si>
    <t>Todos los procesos</t>
  </si>
  <si>
    <t>Actualizar el inventario de trámites y otros procedimientos administrativos</t>
  </si>
  <si>
    <t>Presentar ante el DAFP los trámites y otros procedimientos administrativos identificados, para revisión, aprobación y publicación (según aplique)</t>
  </si>
  <si>
    <t>(# de trámites y OPA presentados/ # de tramites y OPA identificados )*100</t>
  </si>
  <si>
    <t>(# de trámites y OPA analizados/ # de tramites publicados en el SUIT)*100</t>
  </si>
  <si>
    <t xml:space="preserve">Construcción y publicación de la estrategia de racionalización de trámites </t>
  </si>
  <si>
    <t>Ejecutar la estrategia de racionalización de trámites para simplificar, estandarizar, eliminar, optimizar y automatizar los trámites identificados en la Entidad.</t>
  </si>
  <si>
    <t>Fortalecimiento Bomberil para la respuesta</t>
  </si>
  <si>
    <t>Luis Valencia</t>
  </si>
  <si>
    <t>Fortalecer los  mecanismos de atención para los derechos de petición verbal de la DNBC de acuerdo al decreto 1166 del 2016.</t>
  </si>
  <si>
    <t>Buzón de voz instalado</t>
  </si>
  <si>
    <t>Adelantar las acciones correspondientes, que permitan dar cumplimiento la ley 1618 de 2013, a través de la plataforma SIEL para brindar un servicio al ciudadano discapacitado con criterios de accesibilidad, inclusión e igualdad</t>
  </si>
  <si>
    <t xml:space="preserve"> No. actividades ejecutadas/No. De actividades programadas*100</t>
  </si>
  <si>
    <t>Formularios electrónicos implementados publicados en sitio web</t>
  </si>
  <si>
    <t>Mantener y promocionar el uso de los canales de atención implementados por la DNBC: redes sociales (Twitter), línea móvil y fija, WhatsApp y canales presenciales</t>
  </si>
  <si>
    <t>Analizar los indicadores establecidos de tal forma, que permitan medir el desempeño de los canales de atención y consolidar estadísticas sobre tiempos de espera, tiempos de atención y cantidad de ciudadanos atendidos.</t>
  </si>
  <si>
    <t>(# De requerimientos respondidos oportunamente/ # De requerimientos  allegados a la DNBC)*100</t>
  </si>
  <si>
    <t>Información publicada</t>
  </si>
  <si>
    <t>Gestión Documental</t>
  </si>
  <si>
    <t>Planeación Estratégica</t>
  </si>
  <si>
    <t>COMPONENTES</t>
  </si>
  <si>
    <t xml:space="preserve">1. Gestión del Riesgo de Corrupción </t>
  </si>
  <si>
    <t>2. Mecanismos para la transparencia y acceso a la información</t>
  </si>
  <si>
    <t>3. Mecanismos para mejorar la atención al ciudadano</t>
  </si>
  <si>
    <t>5. Rendición de Cuentas</t>
  </si>
  <si>
    <t>4. Racionalización de trámites</t>
  </si>
  <si>
    <t>SUBCOMPONENTES</t>
  </si>
  <si>
    <t>1a. Política de Adminstración de Riesgos</t>
  </si>
  <si>
    <t>1b. Construcción del mapa de riesgos de corrupción</t>
  </si>
  <si>
    <t>1c. Consulta y divulgación</t>
  </si>
  <si>
    <t>1d. Monitoreo y Revisión</t>
  </si>
  <si>
    <t>1e. Seguimiento</t>
  </si>
  <si>
    <t>2a. Lineamientos de transparencia activa</t>
  </si>
  <si>
    <t>2b. Lineamientos de transparencia pasiva</t>
  </si>
  <si>
    <t>2c. Elaboración de instrumentos de Gestión de la información</t>
  </si>
  <si>
    <t>2d. Criterio diferencial de accesibilidad</t>
  </si>
  <si>
    <t>2e. Monitoreo del acceso a la información pública</t>
  </si>
  <si>
    <t>3a. Fortalecimiento de los canales de atención</t>
  </si>
  <si>
    <t>3b. Talento Humano</t>
  </si>
  <si>
    <t>3c. Normativo y procedimiental</t>
  </si>
  <si>
    <t>3d. Relacionamiento con el ciudadano</t>
  </si>
  <si>
    <t>5a. Información</t>
  </si>
  <si>
    <t>5b. Diálogo</t>
  </si>
  <si>
    <t>5c. Responsabilidad</t>
  </si>
  <si>
    <t>5d. Evaluación y retroalimentación a la gestión institucional</t>
  </si>
  <si>
    <t>5e. Participación Ciudadana</t>
  </si>
  <si>
    <t>ACTIVIDAD</t>
  </si>
  <si>
    <t>INDICADOR</t>
  </si>
  <si>
    <t>PROCESO</t>
  </si>
  <si>
    <t>LIDER/RESPONSABLE</t>
  </si>
  <si>
    <t>FECHA PROGRAMADA</t>
  </si>
  <si>
    <t>Coordinación Operativa</t>
  </si>
  <si>
    <t>Evaluación y Control</t>
  </si>
  <si>
    <t>Formulación, actualización y acompañamiento normativo y operativo</t>
  </si>
  <si>
    <t>Gestión Administrativa</t>
  </si>
  <si>
    <t>Gestión de Asuntos Disciplinarios</t>
  </si>
  <si>
    <t>Gestión de Atención al Usuario</t>
  </si>
  <si>
    <t>Gestión de comunicaciones</t>
  </si>
  <si>
    <t>Gestión de Contratación</t>
  </si>
  <si>
    <t>Gestión de Cooperación Internacional y Alianzas Estratégicas</t>
  </si>
  <si>
    <t>Gestión de Talento Humano</t>
  </si>
  <si>
    <t>Gestión de Tecnología Informática</t>
  </si>
  <si>
    <t>Gestión Financiera</t>
  </si>
  <si>
    <t>Gestión Jurídica</t>
  </si>
  <si>
    <t>Inspección Vigilancia y control</t>
  </si>
  <si>
    <t>Ajustar y presentar la política de administración de Riesgos ante Comité Directivo SIGEC</t>
  </si>
  <si>
    <t>Política ajustada y presentada</t>
  </si>
  <si>
    <t xml:space="preserve">Profesional de Planeación </t>
  </si>
  <si>
    <t>Entre el 1 de febrero y el 30 de abril</t>
  </si>
  <si>
    <t>Gestores de los procesos institucionales</t>
  </si>
  <si>
    <t>(# de procesos con  riesgos de corrupción analizados y actualizados/ # total de procesos en la DNBC)*100</t>
  </si>
  <si>
    <t xml:space="preserve">Analizar y actualizar los mapas de riesgos de corrupción </t>
  </si>
  <si>
    <t>Mapa de riesgos de corrupción publicado</t>
  </si>
  <si>
    <t>Enero de 2019</t>
  </si>
  <si>
    <t>Mapas de riesgos divulgados</t>
  </si>
  <si>
    <t>Divulgar  el mapa de riesgos de corrupción en los medios con los que cuenta la entidad</t>
  </si>
  <si>
    <t xml:space="preserve">Seguimiento a los mapas de riesgo de corrupción de la entidad </t>
  </si>
  <si>
    <t>Asesora de Control Interno</t>
  </si>
  <si>
    <t>Entre 1 de mayo a 30 de diciembre de 2019</t>
  </si>
  <si>
    <t>No. De Informes de seguimiento a los mapas de riesgos de corrupción realizados /Total de seguimientos programados realizar en la vigencia</t>
  </si>
  <si>
    <t>Profesional de Talento Humano</t>
  </si>
  <si>
    <t>1 de enero al 31 de diciembre</t>
  </si>
  <si>
    <t>(No. De productos actualizados y publicados/Total de publicaciones requeridas publicar)*100</t>
  </si>
  <si>
    <t>Realizar la publicación de la información por ley requerida, relacionada con el proceso de Gestión del Talento Humano de la entidad</t>
  </si>
  <si>
    <t>Profesional Coordinador Gestión Financiera</t>
  </si>
  <si>
    <t>Realizar la publicación de la información por ley requerida, relacionada con el proceso de Gestión Financiera de la entidad</t>
  </si>
  <si>
    <t>Realizar la publicación de la información por ley requerida, relacionada con el proceso de Planeación estratégica y de Análisis y Mejora continua de la entidad</t>
  </si>
  <si>
    <t>Realizar la publicación de la información por ley requerida, relacionada con el proceso de Gestión Contractual de la entidad</t>
  </si>
  <si>
    <t>Profesional Coordinador del Proceso</t>
  </si>
  <si>
    <t>Realizar la publicación de la información por ley requerida, relacionada con el Control en la entidad</t>
  </si>
  <si>
    <t>Realizar la publicación de información sobre los trámites y Otros Procedimientos Administrativos –OPA’s a cargo de la DNBC, en el Sistema Único de Información y Trámites –SUIT</t>
  </si>
  <si>
    <t>Subdirector Estratégico y de Coordinación Bomberil</t>
  </si>
  <si>
    <t>(No. De Espacios y eventos publicados/Total de espacios y eventos que se requieran publicar)*100</t>
  </si>
  <si>
    <t>Atención oportuna de PQRSD en la entidad</t>
  </si>
  <si>
    <t>Subdirección Adminstrativa y Financiera- Gestor Proceso de Gestión de atención al usuario</t>
  </si>
  <si>
    <t>Publicar el registro de activos de información de la entidad</t>
  </si>
  <si>
    <t>Realizar la publicación de información establecida por la estrategia de Gobierno digital</t>
  </si>
  <si>
    <t>(No. De productos  publicados acorde con la estrategia GD/Total de publicaciones definidos por la estretagia publicar)*100</t>
  </si>
  <si>
    <t>Profesional Proceso de Gestión de Tecnología</t>
  </si>
  <si>
    <t>Publicar el esquema de publicación de la entidad</t>
  </si>
  <si>
    <t>Publicar el indice de información clasificada y reservada</t>
  </si>
  <si>
    <t>Publicar el programa de gestión documental elaborado de acuerdo a lineamientos normativos</t>
  </si>
  <si>
    <t>Revisar y actualizar la información publicada en la página web de la entidad</t>
  </si>
  <si>
    <t xml:space="preserve">(No. De revisiones y actualizaciones de la pagina web realizadas/Total de revisiones y actualizaciones programadas)*100 </t>
  </si>
  <si>
    <t>Funcionario del proceso de Gestión de comunicaciones asignado</t>
  </si>
  <si>
    <t>Buzon de voz instalado</t>
  </si>
  <si>
    <t>Subdirector Administrativo y Financiero</t>
  </si>
  <si>
    <t>1 de mayo al 30 de agosto</t>
  </si>
  <si>
    <t>Implementar sistemas de información que faciliten la gestión y trazabilidad de los requerimientos de los ciudadanos.
Implementar los formularios electrónicos  de  solicitud de información y de consulta de los PQRSD de a cuerdo a la resolución 3564 del 2915, la Ley 1712 y el TIC servicios GEL</t>
  </si>
  <si>
    <t>(# de actividades de promoción sobre los canales de atención realizadas/Total de actividades de promoción sobre los canales de atención requeridas)*100</t>
  </si>
  <si>
    <t xml:space="preserve">1 de marzo al 30 de Diciembre </t>
  </si>
  <si>
    <t>Análisis de indicadores presentados en informes mensuales</t>
  </si>
  <si>
    <t>Profesional responsable proceso de Comunicaciones</t>
  </si>
  <si>
    <t>1 de abril al 30 de diciembre</t>
  </si>
  <si>
    <t>Participar en los procesos de capacitación e inducción que fortalezcan el recurso humano del proceso de gestión de atención al usuario</t>
  </si>
  <si>
    <t>No. De registros con la asistencia de los servidores públicos participantes en procesos de capacitación e inducción para fortalecer sus conocimientos en atenciòn al ciudadano.</t>
  </si>
  <si>
    <t xml:space="preserve">Elaborar mensualmente informe de PQRSD para identificar acciones de mejora en la prestaciòn del servicio </t>
  </si>
  <si>
    <t>Informes mensuales elaborados y socializados</t>
  </si>
  <si>
    <t>Campaña realizada</t>
  </si>
  <si>
    <t>1 de Julio al 30 de diciembre</t>
  </si>
  <si>
    <t>Realizar periódicamente mediciones de percepción de los ciudadanos respecto a la calidad y accesibilidad de la oferta institucional, el servicio recibido por sus funcionarios,  e informar los resultados al nivel directivo, con el fin de identificar oportunidades y acciones de mejora.</t>
  </si>
  <si>
    <t>No. De Informes de análisis realizados y presentados  ante Comité Directivo</t>
  </si>
  <si>
    <t>1 de abril al 15 de diciembre</t>
  </si>
  <si>
    <t>No. Registros de revisiòny actualización de trámites y otros procedimientos administrativos de la entidad</t>
  </si>
  <si>
    <t>4a. Identificacón de trámites</t>
  </si>
  <si>
    <t>4b. Priorizaciòn de trámites</t>
  </si>
  <si>
    <t>4c. Racionalización de trámites</t>
  </si>
  <si>
    <t>Analizar variables internas y externas que afectan los trámites u OPA`s y que permiten establecer criterios de intervención para la mejora de los mismos</t>
  </si>
  <si>
    <t>Estrategia formulada y publicada</t>
  </si>
  <si>
    <t>1 de enero al 30 de diciembre</t>
  </si>
  <si>
    <t>Plan de acciòn de ejecuciòn de la estrategia desarrollado</t>
  </si>
  <si>
    <t xml:space="preserve">Caracterizar  los grupos de valor </t>
  </si>
  <si>
    <t>Documento de  caracterización que identifique:_x000D_
1)  Las principales demandas, necesidades o preferencias de información por parte de los grupos de valor en el marco de la gestión institucional. _x000D_
2)Los canales  de publicación y difusión de información consultada por los grupos de valor</t>
  </si>
  <si>
    <t>PRODUCTO</t>
  </si>
  <si>
    <t>Documento elaborado</t>
  </si>
  <si>
    <t>(No. De acciones de capacitación realizadas/No. De acciones de capacitación requeridas)*100</t>
  </si>
  <si>
    <t>Profesional de Planeaciòn y de Gestión de comunicaciones</t>
  </si>
  <si>
    <t>Asociar Plan Institucional con cumplimiento de Objetivos de Desarrollo Sostenible y garantía de derechos</t>
  </si>
  <si>
    <t>Plan de acciòn institucional actualizado</t>
  </si>
  <si>
    <t>1 de enero al 30 de abril</t>
  </si>
  <si>
    <t>Temas de interés de los grupos de valor que se priorizarán en los ejercicios de rendición de cuentas</t>
  </si>
  <si>
    <t>Documento o acta con priorización de temáticas identificadas por los grupos de valor</t>
  </si>
  <si>
    <t xml:space="preserve">Documento con roles y responsables del procedimiento de adecuación, producción  y divulgación de información por cada espacio de diálogo definido </t>
  </si>
  <si>
    <t>Elaborar documento y / o presentación con el informe de gestión para cada espacio de acuerdo a los temas de interés priorizados para cada espacio de diálogo que se realice.</t>
  </si>
  <si>
    <t>(No. De informes elaborados/No. Total de informes requeridos elaborar)*100</t>
  </si>
  <si>
    <t>1 de mayo al 30 de diciembre</t>
  </si>
  <si>
    <t>Producir la información (incluyendo el resultado de los espacios de participación desarrollados)</t>
  </si>
  <si>
    <t>Definir el procedimiento de adecuación, producción  y divulgación de  la información  atendiendo a los requerimientos de cada espacio de diálogo definido por la entidad. (etapa de diseño)</t>
  </si>
  <si>
    <t xml:space="preserve">Documento de caracterización que identifique:
1) Canales de comunicación preferidos y consultados por los grupos de valor para desarrollar los espacios de diálogo.   </t>
  </si>
  <si>
    <t>Acciones de capacitación que fortalezcan las capacidades para el diálogo.</t>
  </si>
  <si>
    <t xml:space="preserve">Cronograma publicado que defina los espacios de diálogo presenciales y virtuales de rendición de cuentas (tanto generales como específicos por tema de interés priorizado) . En el caso de los temas de interés priorizados asociarlo a temáticas  y a grupos de valor por cada espacio. </t>
  </si>
  <si>
    <t xml:space="preserve">Documento publicado con la ruta (antes, durante y después) a seguir para el desarrollo de los espacios de diálogo que contemple:
ANTES
- Forma en que se convocará a los grupos de valor
DURANTE
- Paso a paso por cada tipo de espacio de diálogo a ser desarrollado 
- Reglas de juego para dialogar con los grupos de valor y para que evalúen la gestión y los resultados presentados.
- Forma como se documentarán los compromisos adquiridos en el espacio de diálogo
DESPÚES
- Forma como se informarán los avances de los compromisos adquiridos. </t>
  </si>
  <si>
    <t>Cronograma publicado</t>
  </si>
  <si>
    <t>1 de febrero al 30 de abril</t>
  </si>
  <si>
    <t xml:space="preserve">Documento con la definición de: 
ANTES
- Forma en que se convocará o promocionará la participación de los grupos de valor atendiendo a la claridad y alcance del objetivo de cada espacio de rendición de cuentas.
- Procedimiento de adecuación, producción  y divulgación de  la información  que contextualizará el diálogo y  el alcance de cada espacio de diálogo definido en el cronograma. 
- Definición del paso a paso por cada espacio de diálogo.
-  Roles y responsables para implementar los espacios de diálogo.
DURANTE
- Reglas de juego que garanticen la participación de los grupos de valor y el cumplimiento del objetivo de cada espacio de diálogo en la rendición de cuentas.
- Forma como se documentarán los resultados del espacio de rendición de cuentas. (incluye procesos de evaluación de la ciudadanía) 
DESPÚES
- Forma como se informarán los resultados de los compromisos adquiridos con los  asistentes para el seguimiento y control ciudadano. </t>
  </si>
  <si>
    <t>Evidencias ejecuciòn Espacio de diálogo</t>
  </si>
  <si>
    <t>Profesional de Planeación y de Fortalecimientobomberil para la respuesta</t>
  </si>
  <si>
    <t>Espacios de diálogo ejecutados</t>
  </si>
  <si>
    <t>Acciones de capacitación a los grupos de valor realizadas</t>
  </si>
  <si>
    <t>Documento con procedimiento, roles y responsables del seguimiento al cumplimiento de los compromisos adquiridos en los espacios de diálogo.</t>
  </si>
  <si>
    <t xml:space="preserve">Formato interno de reporte de  las actividades de rendición de cuentas </t>
  </si>
  <si>
    <t>Documento de evaluación de los resultados de implementación de la estrategia y de los espacios de rendición de cuentas desarrollados.</t>
  </si>
  <si>
    <t>Plan de mejoramiento que se verá reflejado en el siguiente espacio y/o en la implementación de la estrategia para la siguiente vigencia</t>
  </si>
  <si>
    <t>Informe cuatrimestral de evaluación de los resultados de implementación de la estrategia.</t>
  </si>
  <si>
    <t>(No. De capacitaciones realizadas por espacio de diálogo definido/Total de Espacios de Diálogo definidios)*100</t>
  </si>
  <si>
    <t>Profesional designado por el área responsable del espacio de diálogo</t>
  </si>
  <si>
    <t>Aplicación de consulta  a través de alguno de los medios de información y comunicación de la entidad</t>
  </si>
  <si>
    <t>Consulta Aplicada</t>
  </si>
  <si>
    <t>Esquema diseñado, socializado e implemantado por el área responsable</t>
  </si>
  <si>
    <t>Profesional de planeación y servidor público responsable de cada área designado</t>
  </si>
  <si>
    <t>1 de febrero al 30 de diciembre</t>
  </si>
  <si>
    <t>Formato diseñado e implementado</t>
  </si>
  <si>
    <t>Informe elaborado y divulgado en los espacios de información y comunicación de la entidad definidos.</t>
  </si>
  <si>
    <t>(No. De informes elaborados y divulgados/Total de informes requeridos de acuerdo con los espacios de diálogo realizados en los que se adquieran compromisos)*100</t>
  </si>
  <si>
    <t>Servidor público responsable designado por el área</t>
  </si>
  <si>
    <t>1 de Mayo al 30 de diciembre</t>
  </si>
  <si>
    <t>Analizar las recomendaciones realizadas por los órganos de control frente a los informes de rendición de cuentas y establecer correctivos que optimicen la gestión y faciliten el cumplimiento de las metas del plan  institucional.(etapa de seguimiento y evaluación)</t>
  </si>
  <si>
    <t>Plan de mejora formulado</t>
  </si>
  <si>
    <t>Profesional de planeación</t>
  </si>
  <si>
    <t>1 de septiembre al 30 de diciembre</t>
  </si>
  <si>
    <t>Evaluar y verificar, por parte de la oficina de control interno, el cumplimiento de la estrategia de  rendición de cuentas incluyendo la eficacia y pertinencia de los mecanismos de participación ciudadana definidos en la entidad. (etapa de seguimiento y evaluación)</t>
  </si>
  <si>
    <t>Informes formulados y presentados a comité directivo</t>
  </si>
  <si>
    <t>1 de mayo a 30 de diciembre</t>
  </si>
  <si>
    <t>Cuatrimestre I</t>
  </si>
  <si>
    <t>Cuatrimestre II</t>
  </si>
  <si>
    <t>Cuatrimestre III</t>
  </si>
  <si>
    <t>X</t>
  </si>
  <si>
    <t>DICIEMBRE</t>
  </si>
  <si>
    <t>Politica de administración de riesgos</t>
  </si>
  <si>
    <t>Mapas de riesgos de corrupción actualizados</t>
  </si>
  <si>
    <t>Presentar  la propuesta de Mapa de Riesgos de Corrupción a observaciones antes de publicar y divulgar la versión final como lo establecen los lineamientos</t>
  </si>
  <si>
    <t>abril de 2019</t>
  </si>
  <si>
    <t>Propuesta mapas de riesgos de corrupción</t>
  </si>
  <si>
    <t>Informes de seguimiento</t>
  </si>
  <si>
    <t>Realizar la publicación de espacios de Participación Ciudadana</t>
  </si>
  <si>
    <t xml:space="preserve">Publicaciones de espacios de participación </t>
  </si>
  <si>
    <t>Informe de PQRSD</t>
  </si>
  <si>
    <t>Registro publicado</t>
  </si>
  <si>
    <t>Indice de información clasificada y reservada</t>
  </si>
  <si>
    <t>Esquema de publicación</t>
  </si>
  <si>
    <t>Programa de Gestión documental</t>
  </si>
  <si>
    <t>Documento matriz de revisiòn diligenciado</t>
  </si>
  <si>
    <t>Servicio implementado</t>
  </si>
  <si>
    <t>Formularios electrónicos implementados</t>
  </si>
  <si>
    <t>Actividades de promoción de uso de canales de atención</t>
  </si>
  <si>
    <t>Ficha de indicador diligenciada</t>
  </si>
  <si>
    <t>Registro de capacitación</t>
  </si>
  <si>
    <t>Informe PQRSD</t>
  </si>
  <si>
    <t>Realizar una campaña informativa sobre la responsabilidad de los servidores públicos frente a los derechos de los ciudadanos.</t>
  </si>
  <si>
    <t>Campaña informativa</t>
  </si>
  <si>
    <t>Informe de análisis de medición de percepción</t>
  </si>
  <si>
    <t>Inventario de trámites y OPAs</t>
  </si>
  <si>
    <t>Documento radicado ante DAFP</t>
  </si>
  <si>
    <t>Acta de tràmites yopas analizados</t>
  </si>
  <si>
    <t>Estrategia de racionalizaciòn presentada</t>
  </si>
  <si>
    <t>Estrategia implementada</t>
  </si>
  <si>
    <r>
      <t xml:space="preserve">Caracterización de los ciudadanos y grupos de interés y Necesidades de información </t>
    </r>
    <r>
      <rPr>
        <i/>
        <sz val="11"/>
        <rFont val="Calibri"/>
        <family val="2"/>
        <scheme val="minor"/>
      </rPr>
      <t>(etapa de aprestamiento)</t>
    </r>
  </si>
  <si>
    <r>
      <t xml:space="preserve">Asociar las metas y actividades formuladas en la planeación institucional de la vigencia  2019 con los derechos y los objetivos de desarrollo sostenible  que se están garantizando a través de la gestión institucional. </t>
    </r>
    <r>
      <rPr>
        <i/>
        <sz val="11"/>
        <rFont val="Calibri"/>
        <family val="2"/>
        <scheme val="minor"/>
      </rPr>
      <t>(etapa de diseño)</t>
    </r>
  </si>
  <si>
    <r>
      <t xml:space="preserve">Producir la información sobre la gestión , sobre  los resultados y sobre el avance en la garantía de derechos sobre los temas de interés priorizados por los grupos de valor de acuerdo con cada uno de los espacios de diálogo definidos por la entidad. </t>
    </r>
    <r>
      <rPr>
        <i/>
        <sz val="11"/>
        <rFont val="Calibri"/>
        <family val="2"/>
        <scheme val="minor"/>
      </rPr>
      <t>(Etapa de preparación)</t>
    </r>
  </si>
  <si>
    <r>
      <t>Producir la información sobre la gestión global o general de la entidad (presupuesto, contratación, etc.), sobre los resultados y sobre el avance en la garantía de derechos, que se presentará en los espacios de diálogo definidos por la entidad.</t>
    </r>
    <r>
      <rPr>
        <i/>
        <sz val="11"/>
        <rFont val="Calibri"/>
        <family val="2"/>
        <scheme val="minor"/>
      </rPr>
      <t>(Etapa de preparación)</t>
    </r>
  </si>
  <si>
    <r>
      <t>Caracterizar  los grupos de valor</t>
    </r>
    <r>
      <rPr>
        <i/>
        <sz val="11"/>
        <rFont val="Calibri"/>
        <family val="2"/>
        <scheme val="minor"/>
      </rPr>
      <t xml:space="preserve"> (etapa de aprestamiento)</t>
    </r>
  </si>
  <si>
    <r>
      <t>Conformar y capacitar un equipo de trabajo que lidere el proceso de planeación de los ejercicios de rendición de cuentas (involucrando áreas misionales y áreas de apoyo)</t>
    </r>
    <r>
      <rPr>
        <i/>
        <sz val="11"/>
        <rFont val="Calibri"/>
        <family val="2"/>
        <scheme val="minor"/>
      </rPr>
      <t>(etapa de aprestamiento)</t>
    </r>
  </si>
  <si>
    <r>
      <t xml:space="preserve">Diseñar y divulgar el  cronograma que identifica y define los espacios de diálogo presenciales (mesas de trabajo, foros, reuniones, etc.), y  virtuales complementarios (chat, videoconferencias, etc.), , que se emplearán para rendir cuentas: 1) Sobre los temas de interés priorizados, y 2) Sobre la gestión general de la entidad. </t>
    </r>
    <r>
      <rPr>
        <i/>
        <sz val="11"/>
        <rFont val="Calibri"/>
        <family val="2"/>
        <scheme val="minor"/>
      </rPr>
      <t>(etapa de diseño)</t>
    </r>
  </si>
  <si>
    <r>
      <t>Definir el procedimiento interno para implementar la ruta (antes, durante y después) a seguir para el desarrollo de los espacios de diálogo en la rendición de cuentas.</t>
    </r>
    <r>
      <rPr>
        <i/>
        <sz val="11"/>
        <rFont val="Calibri"/>
        <family val="2"/>
        <scheme val="minor"/>
      </rPr>
      <t>(etapa de diseño)</t>
    </r>
  </si>
  <si>
    <r>
      <t>Definir y divulgar el procedimiento que empleará la entidad en cada tipo de espacio de diálogo definido previamente por la entidad.</t>
    </r>
    <r>
      <rPr>
        <i/>
        <sz val="11"/>
        <rFont val="Calibri"/>
        <family val="2"/>
        <scheme val="minor"/>
      </rPr>
      <t>(Etapa de preparación)</t>
    </r>
  </si>
  <si>
    <r>
      <t xml:space="preserve">Realizar acciones de capacitación, con nuestros grupos de valor, para la preparación previa a los espacios de diálogo definidos en la entidad en su estrategia de rendiciòn de cuentas </t>
    </r>
    <r>
      <rPr>
        <i/>
        <sz val="11"/>
        <rFont val="Calibri"/>
        <family val="2"/>
        <scheme val="minor"/>
      </rPr>
      <t>(etapa de preparación)</t>
    </r>
  </si>
  <si>
    <r>
      <t xml:space="preserve">Establecer temas de interés de los organismos de control con el fin de articular su participación en el proceso de rendición de cuentas. </t>
    </r>
    <r>
      <rPr>
        <i/>
        <sz val="11"/>
        <rFont val="Calibri"/>
        <family val="2"/>
        <scheme val="minor"/>
      </rPr>
      <t>(etapa de aprestamiento)</t>
    </r>
  </si>
  <si>
    <r>
      <t xml:space="preserve">Diseñar esquema de seguimiento al cumplimiento de los compromisos adquiridos, socializarlo e implementarlo </t>
    </r>
    <r>
      <rPr>
        <i/>
        <sz val="11"/>
        <rFont val="Calibri"/>
        <family val="2"/>
        <scheme val="minor"/>
      </rPr>
      <t>(etapa de diseño)</t>
    </r>
  </si>
  <si>
    <r>
      <t xml:space="preserve">Elaborar y divulgar informe de avance de los compromisos adquiridos en los espacios de diálogo realizados por la entidad. </t>
    </r>
    <r>
      <rPr>
        <i/>
        <sz val="11"/>
        <rFont val="Calibri"/>
        <family val="2"/>
        <scheme val="minor"/>
      </rPr>
      <t>(etapas de preparación y ejecución)</t>
    </r>
  </si>
  <si>
    <t>Profesional de Planeación</t>
  </si>
  <si>
    <t>Profesional proceso responsable</t>
  </si>
  <si>
    <t>Profesional del proceso designado</t>
  </si>
  <si>
    <t>Profesional responsable del proceso</t>
  </si>
  <si>
    <t>Indice publicada</t>
  </si>
  <si>
    <t>Esquema publicado</t>
  </si>
  <si>
    <t>Programa de gestión documental elaborado</t>
  </si>
  <si>
    <t>Promoción efectiva de la participación ciudadana</t>
  </si>
  <si>
    <t>Condiciones institucionales idóneas para la promoción de la participación ciudadana</t>
  </si>
  <si>
    <t>Identificar las instancias de participación legalmente establecidas que debe involucrar para cumplir con la misión de la entidad.</t>
  </si>
  <si>
    <t xml:space="preserve">Con las áreas misionales y de apoyo a la gestión identifique:
1. Actividades en las cuales tiene programado o debe involucrar a los grupos de valor para el cumplimiento de las metas. 
2. En las actividades identificadas, señale cuáles de estas son acciones de participación ciudadana y las instancias o espacios de participación que involucrará.
3. Determinar a qué etapa del ciclo de la gestión corresponde la actividad de participación (diagnóstico, diseño o formulación, implementación, seguimiento y evaluación) 
</t>
  </si>
  <si>
    <t>Definir los recursos, alianzas, convenios y presupuesto asociado a las actividades que se implementarán en la entidad para promover la participación ciudadana.</t>
  </si>
  <si>
    <t>Acciones de capacitación que incluyan temas como: 
- Gestión y producción de información institucional para la participación; 
- Instancias y mecanismos de participación ciudadana
- Capacidades y herramientas que faciliten la participación ciudadana; 
- Fases del ciclo de la Gestión Pública.</t>
  </si>
  <si>
    <t>Documento que relaciona instancias de participación, fuente legal y alcance de la participación de la instancia en la gestión institucional (decisoria o de incidencia)</t>
  </si>
  <si>
    <t xml:space="preserve">Documento que relaciona:
1. Instancias o mecanismos de participación;
2. Metas o actividades en las cuales involucrará las instancias identificadas o espacios que desarrollará;
3. Fase del ciclo de la gestión  en la que se enmarcan dichas  actividades.
</t>
  </si>
  <si>
    <t>Definir el procedimiento interno para implementar la ruta (antes, durante y después) a seguir para el desarrollo de los espacios de participación ciudadana.</t>
  </si>
  <si>
    <t xml:space="preserve">Analizar la implementación de la estrategia de participación ciudadana, y el resultado de los espacios de participación desarrollados, con base en la consolidación de los formatos internos de reporte aportados por las áreas misionales y de apoyo, para identificar:
A. La estrategia .
B. El resultado de los espacios que como mínimo contemple:
1. Número de espacios de participación adelantados 
2. Grupos de valor involucrados.
3.Metas y actividades institucionales que incluyeron ejercicios de participación.
4. Evaluación y recomendaciones de cada espacio de participación ciudadana.
5. Nivel de cumplimiento de las actividades establecidas en toda la estrategia de participación ciudadana.
</t>
  </si>
  <si>
    <t>Evaluar y verificar, por parte de la oficina de control interno, el cumplimiento de la estrategia de  participación ciudadana incluyendo la eficacia y pertinencia de los espacios establecidos en el cronograma.</t>
  </si>
  <si>
    <r>
      <t xml:space="preserve">Cronograma </t>
    </r>
    <r>
      <rPr>
        <b/>
        <sz val="11"/>
        <color theme="1"/>
        <rFont val="Calibri"/>
        <family val="2"/>
        <scheme val="minor"/>
      </rPr>
      <t xml:space="preserve">publicado dirigido a la ciudadanía en el que </t>
    </r>
    <r>
      <rPr>
        <sz val="11"/>
        <color theme="1"/>
        <rFont val="Calibri"/>
        <family val="2"/>
        <scheme val="minor"/>
      </rPr>
      <t xml:space="preserve"> defina como mínimo: 
Cuáles espacios de participación ciudadana presenciales y virtuales  desarrollará 
Cuándo 
Objetivo  de la participación 
Meta institucional a la que involucra la participación 
Grupo de valor  al cuál está dirigido 
</t>
    </r>
  </si>
  <si>
    <t xml:space="preserve">Documento con la definición de: 
ANTES
- Forma en que se convocará o promocionará la participación de los grupos de valor atendiendo a la claridad y alcance del objetivo de cada espacio de participación.
- Procedimiento de adecuación, producción  y divulgación de  la información  que contextualizará  el alcance de cada espacio de participación definido en el cronograma. 
- Definición del paso a paso por cada espacio de participación ciudadana  y el objetivo del mismo.
-  Roles y responsables para implementar los espacios de participación ciudadana.
DURANTE
- Reglas de juego que garanticen la participación de los grupos de valor y el cumplimiento del objetivo de cada espacio de participación.
- Forma como se documentarán los resultados del espacio de participación ciudadana. (incluye procesos de evaluación de la ciudadanía) 
DESPÚES
- Forma como se informarán los resultados de los espacios de participación ciudadana a los asistentes para el seguimiento y control ciudadano. </t>
  </si>
  <si>
    <r>
      <t xml:space="preserve">Documento </t>
    </r>
    <r>
      <rPr>
        <b/>
        <sz val="11"/>
        <color theme="1"/>
        <rFont val="Calibri"/>
        <family val="2"/>
        <scheme val="minor"/>
      </rPr>
      <t xml:space="preserve">publicado </t>
    </r>
    <r>
      <rPr>
        <sz val="11"/>
        <color theme="1"/>
        <rFont val="Calibri"/>
        <family val="2"/>
        <scheme val="minor"/>
      </rPr>
      <t xml:space="preserve">(comunicado) en el cual se informa a la ciudadanía  o grupos de valor, previo el desarrollo de cada espacio,  la ruta (antes, durante y después) que empleará para el desarrollo de cada uno de ellos, que contemple:
ANTES:
Si debe inscribirse y cómo lo puede hacer
Cómo va a recibir o puede consultar información para el escenario  de participación
Cómo se desarrollará el espacio
DURANTE
Las reglas de juego que se desarrollarán en cada espacio
La forma como podrá participar 
La forma como la entidad documentará la participación
DESPÚES
La forma como la entidad informará el resultado del espacio de participación a los asistentes del espacio.
</t>
    </r>
  </si>
  <si>
    <t>Formato interno de reporte de  las actividades de participación ciudadana</t>
  </si>
  <si>
    <t>Documento de evaluación de los resultados de implementación de la estrategia que debe ser incorporado en el informe de rendición de cuentas general de la entidad.</t>
  </si>
  <si>
    <t>Informe periódico de evaluación de los resultados de implementación de la estrategia.</t>
  </si>
  <si>
    <t>Cronograma diseñado y divulgado</t>
  </si>
  <si>
    <t>Porofesional de Planeación</t>
  </si>
  <si>
    <t>Diseñar y divulgar el  cronograma que identifica y define los espacios de participación ciudadana.
presenciales y virtuales, que se emplearán y los grupos de valor (incluye instancias legalmente conformadas) que se involucrarán en su desarrollo.</t>
  </si>
  <si>
    <t>Documento elaborado y socializado</t>
  </si>
  <si>
    <t>Definir y divulgar el procedimiento que empleará la entidad en cada tipo de espacio de participación ciudadana definido previamente  por la entidad.</t>
  </si>
  <si>
    <t>Documento formulado y divulgado</t>
  </si>
  <si>
    <t>entre 1 de febrero y 30 de marzo</t>
  </si>
  <si>
    <t>Servidor pùblico responsable designado</t>
  </si>
  <si>
    <t>entre el 1 de febrero y el 30 de diciembre</t>
  </si>
  <si>
    <t>Diseñar y establecer el formato  interno de reporte de  las actividades de participación ciudadana  que como mínimo contenga: 
-Actividades realizadas
-Grupos de valor involucrados
-Temas y/o metas institucionales asociadas a los espacios de participación ciudadana.
- Observaciones, propuestas y recomendaciones  de los grupos de valor. 
- Resultado de la participación</t>
  </si>
  <si>
    <t>Formato diseñado</t>
  </si>
  <si>
    <t>(No. De Informes de Análisis realizados/No. Total de Informes programados realizar en la vigencia)*100</t>
  </si>
  <si>
    <t>31 de Julio y 30 de Diciembre</t>
  </si>
  <si>
    <t>No. De Informes de evaluación realizados/No. Total de Informes programados realizar en la vigencia</t>
  </si>
  <si>
    <t>Entre el 1 de mayo y el 30 de diciembre</t>
  </si>
  <si>
    <t xml:space="preserve">Capacitar a los servidores pùblicos de la DNBC,  respecto de la Ley de Transparencia y acceso a la información, Ley 1712 de 2014, como aspecto fundamental para la modernización del Estado. Así como,  la existencia de la Secretaría de Transparencia  </t>
  </si>
  <si>
    <t>Capacitación realizada</t>
  </si>
  <si>
    <t>Capacitaciòn realizada</t>
  </si>
  <si>
    <t>Publicaciones del proceso de Gestiòn de comunicaciones</t>
  </si>
  <si>
    <t>(No. De productos  publicados acorde con el PEI/Total de publicaciones definidos por la estretagia publicar)*100</t>
  </si>
  <si>
    <t>Gestor del proceso</t>
  </si>
  <si>
    <t>OBJETIVO GENERAL:  Establecer estratégicamente aquellas actividades que se realizarán en el año 2019 alrededor de los trámites identificados, con el fin de facilitar el acceso a los servicios que brinda la DNBC, simplificando, estandarizando, eliminando, optimizando y automatizando los trámites existentes, acercando al ciudadano a los servicios prestados, mediante la modernización y el aumento de eficiencia en los procesos relacionados con los trámites.</t>
  </si>
  <si>
    <t>N°</t>
  </si>
  <si>
    <t>ESTADO</t>
  </si>
  <si>
    <t>TIPO</t>
  </si>
  <si>
    <t>NOMBRE DEL TRÁMITE, PROCESO
O PROCEDIMIENTO</t>
  </si>
  <si>
    <t>RESPONSABLE DEL TRÁMITE</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</si>
  <si>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</si>
  <si>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</si>
  <si>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</si>
  <si>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</si>
  <si>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</si>
  <si>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</si>
  <si>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</si>
  <si>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Seguimiento Estrategia de Racionalización (Enero - Abril)</t>
  </si>
  <si>
    <t>Seguimiento Plan anticorrupción (Mayo - Agosto)</t>
  </si>
  <si>
    <t>Seguimiento Plan anticorrupción (Septiembre - Diciembre)</t>
  </si>
  <si>
    <t>INICIO
dd/mm/aa</t>
  </si>
  <si>
    <t>FIN
dd/mm/aa</t>
  </si>
  <si>
    <t>Acciones y Fuentes de verificación</t>
  </si>
  <si>
    <t>Avance del indicador</t>
  </si>
  <si>
    <t>Observaciones</t>
  </si>
  <si>
    <t xml:space="preserve">Inscrito </t>
  </si>
  <si>
    <t>Otros
procedimientos
administrativos
de cara al
usuario</t>
  </si>
  <si>
    <t>Administrativa</t>
  </si>
  <si>
    <t>Subdirección Estratégica y de Coordinación Bomberil</t>
  </si>
  <si>
    <t>Actualmente se tiene en medio por donde se obtiene resultado "Correo Certificado"</t>
  </si>
  <si>
    <t>Reconocimiento y Aprobación de Grados mediante Ascenso</t>
  </si>
  <si>
    <t>Normativa</t>
  </si>
  <si>
    <t>Eliminación del Trámite u Otro Procedimiento Administrativo</t>
  </si>
  <si>
    <t>Actualmente se encuentra en proceso la publicación en el Diario Oficial la Resolución 1127 de 2018, “Por medio de la cual se modifican algunos artículos del Reglamento administrativo, operativo, técnico y académico de los bomberos de Colombia, adoptado por la Resolución 0661 de 2014.", mediante la cual se modifican artículos correspondientes al Procedimiento de "Reconocimiento y Aprobación de Grados mediante Ascenso"</t>
  </si>
  <si>
    <t>Eliminación del Procedimiento Administrativo "Reconocimiento y Aprobación de Grados mediante Ascenso"</t>
  </si>
  <si>
    <t>Aval y Reconocimiento de Instructores de Bomberos</t>
  </si>
  <si>
    <t>Edgar Maya</t>
  </si>
  <si>
    <t>Eliminación de Requisitos
Eliminación de Documentos</t>
  </si>
  <si>
    <t>Actualmente se encuentra en proceso la publicación en el Diario Oficial la Resolución 1127 de 2018, “Por medio de la cual se modifican algunos artículos del Reglamento administrativo, operativo, técnico y académico de los bomberos de Colombia, adoptado por la Resolución 0661 de 2014.", mediante la cual se modifican artículos correspondientes al procedimiento de "Aval y Reconocimiento de Instructores de Bomberos"</t>
  </si>
  <si>
    <t xml:space="preserve">Actualización de los documentos requeridos para el Procedimiento Administrativo "Aval y Reconocimiento de Instructores de Bomberos" </t>
  </si>
  <si>
    <t xml:space="preserve">Se simplifican los requisitos y documentos requeridos para el Procedimiento Administrativo de "Aval y Reconocimiento de Instructores de Bomberos" de acuerdo a lo establecido en la Resolución 1127 de 2018 </t>
  </si>
  <si>
    <t>Aumento de canales y/o puntos de atención</t>
  </si>
  <si>
    <t xml:space="preserve">Actualmente la Radicación de documentos se establece solo mediante canal presencial </t>
  </si>
  <si>
    <t xml:space="preserve">Ampliación de los canales de atención a "Correo Electrónico" en el Procedimiento "Aval y Reconocimiento de Instructores de Bomberos" </t>
  </si>
  <si>
    <t>Se amplían los canales de atención del trámite  facilitando el acceso del usario y se optimiza el servicio prestado por la Entidad.</t>
  </si>
  <si>
    <t>Tecnológica</t>
  </si>
  <si>
    <t>Respuesta y/o notificación electrónica</t>
  </si>
  <si>
    <t>Sustituir en "Medio por donde se obtiene resultado" de correo certificado a "correo electrónico" y "presencial" en el Procedimiento "Aval y Reconocimiento de Instructores de Bomberos"</t>
  </si>
  <si>
    <t>Se reduce el tiempo de respuesta de la información facilitando un medio de comunicación más ágil y optimizando el servicio al usuario.</t>
  </si>
  <si>
    <t>Disponer de mecanismos de seguimiento al estado del trámite</t>
  </si>
  <si>
    <t>Actualmente se establece como mecanismo para realizar seguimiento a la solicitud solo el medio "Presencial"</t>
  </si>
  <si>
    <t>Ampliación de los mecanismos de seguimiento al estado del  Procedimiento "Aval y Reconocimiento de Instructores de Bomberos" en "Correo Electrónico"</t>
  </si>
  <si>
    <t>Se amplian los canales de seguimiento al estado del trámite, facilitando el seguimiento del usuario por medios electrónicos, lo que reduce los tiempos y costos requeridos para el usuario.</t>
  </si>
  <si>
    <t>Registro de Capacitación Bomberil</t>
  </si>
  <si>
    <t>Leonardo Serrano</t>
  </si>
  <si>
    <t xml:space="preserve">Respuesta y/o notificación electrónica </t>
  </si>
  <si>
    <t>Actualmente se establece en medio por donde se obtiene resultado "Correo Certificado", "Presencial" y "Correo Electrónico"</t>
  </si>
  <si>
    <t>Eliminación del medio "Correo Certificado" como mecanismo de obtención del resultado del procedimiento "Registro de Capacitación Bomberil"</t>
  </si>
  <si>
    <t xml:space="preserve">Se elimina el OPA </t>
  </si>
  <si>
    <t>Código: Por asignar</t>
  </si>
  <si>
    <t>PLAN ANTICORRUPCIÓN Y DE ATENCIÓN AL CIUDADANO 2019
MAPA DE RIESGOS DE CORRUPCIÓN</t>
  </si>
  <si>
    <t>Versión: Por asignar</t>
  </si>
  <si>
    <t>Vigente Desde: Por asignar</t>
  </si>
  <si>
    <t>IDENTIFICACIÓN DEL RIESGO</t>
  </si>
  <si>
    <t xml:space="preserve">ANÁLISIS DEL RIESGO </t>
  </si>
  <si>
    <t>VALORACIÓN DEL RIESGO</t>
  </si>
  <si>
    <t>PLAN DE TRATAMIENTO DE RIESGO</t>
  </si>
  <si>
    <t>PLAN DE CONTINGENCIA</t>
  </si>
  <si>
    <t>IDENTIFICACIÓN DE CONTROLES</t>
  </si>
  <si>
    <t>VALORACIÓN DEL RIESGO - EVALUACIÓN INDIVIDUAL DE CONTROLES</t>
  </si>
  <si>
    <t xml:space="preserve">EVALUACION DE CONJUNTO CONTROLES </t>
  </si>
  <si>
    <t>OBJETIVO</t>
  </si>
  <si>
    <t>CAUSAS EXTERNAS (Amenazas)</t>
  </si>
  <si>
    <t>CAUSAS INTERNAS (Debilidades)</t>
  </si>
  <si>
    <t>NOMBRE DEL RIESGO</t>
  </si>
  <si>
    <t>DESCRIPCIÓN DEL RIESGO</t>
  </si>
  <si>
    <t>CLASE DE RIESGO</t>
  </si>
  <si>
    <t xml:space="preserve">CONSECUENCIAS POTENCIALES </t>
  </si>
  <si>
    <t>PROBABILIDAD</t>
  </si>
  <si>
    <t xml:space="preserve">DESCRIPCIÓN </t>
  </si>
  <si>
    <t>IMPACTO</t>
  </si>
  <si>
    <t xml:space="preserve">VALORACIÓN </t>
  </si>
  <si>
    <t>EVALUACIÓN DEL RIESGO</t>
  </si>
  <si>
    <t>TIPO DE IMPACTO</t>
  </si>
  <si>
    <t>MEDIDAS DE RESPUESTA</t>
  </si>
  <si>
    <t>DESCRIPCION DEL CONTROLES EXISTENTES</t>
  </si>
  <si>
    <t>TIPO DE CONTROL 
(Escala afectada)</t>
  </si>
  <si>
    <t>NATURALEZA DE LOS CONTROLES</t>
  </si>
  <si>
    <t>1.2. Responsable</t>
  </si>
  <si>
    <t>2. Periodicidad</t>
  </si>
  <si>
    <t>3. Propósito</t>
  </si>
  <si>
    <t>4. Cómo se realiza la actividad de control</t>
  </si>
  <si>
    <t>5. Qué pasa con las observaciones o desviaciones</t>
  </si>
  <si>
    <t>6. Evidencia de la ejecución del control</t>
  </si>
  <si>
    <t>CALIFICACIÓN INDIVIDUAL DE LOS CONTROLES</t>
  </si>
  <si>
    <t>Resultado del diseño del control</t>
  </si>
  <si>
    <t>Evaluación de la ejecución del control</t>
  </si>
  <si>
    <t>Resultado-peso evaluación de la ejecución del control</t>
  </si>
  <si>
    <t>Solidez Individual</t>
  </si>
  <si>
    <t>Solidez del conjunto de controles</t>
  </si>
  <si>
    <r>
      <rPr>
        <b/>
        <sz val="11"/>
        <color theme="8" tint="-0.249977111117893"/>
        <rFont val="Calibri"/>
        <family val="2"/>
        <scheme val="minor"/>
      </rPr>
      <t>TODOS</t>
    </r>
    <r>
      <rPr>
        <b/>
        <sz val="11"/>
        <rFont val="Calibri"/>
        <family val="2"/>
        <scheme val="minor"/>
      </rPr>
      <t xml:space="preserve"> los Controles de este riesgo ayudan a disminuir probabilidad?</t>
    </r>
  </si>
  <si>
    <r>
      <rPr>
        <b/>
        <sz val="11"/>
        <color theme="8" tint="-0.249977111117893"/>
        <rFont val="Calibri"/>
        <family val="2"/>
        <scheme val="minor"/>
      </rPr>
      <t>TODOS</t>
    </r>
    <r>
      <rPr>
        <b/>
        <sz val="11"/>
        <rFont val="Calibri"/>
        <family val="2"/>
        <scheme val="minor"/>
      </rPr>
      <t xml:space="preserve"> los Controles ayudan a disminuir impacto?</t>
    </r>
  </si>
  <si>
    <t>Desplazamiento en probabilidad</t>
  </si>
  <si>
    <t>Desplazamiento Impacto</t>
  </si>
  <si>
    <t xml:space="preserve">DESCRIPCION </t>
  </si>
  <si>
    <t xml:space="preserve">VALORACION </t>
  </si>
  <si>
    <t>NUEVA EVALUACION DEL RIESGO 
(DESPUES DE CONTROLES)</t>
  </si>
  <si>
    <t>Actividades de Control nuevas</t>
  </si>
  <si>
    <t>Actividades de Control existentes</t>
  </si>
  <si>
    <t>LÍDER DE PROCESO</t>
  </si>
  <si>
    <t xml:space="preserve">RESPONSABLE DE LA ACCIÓN </t>
  </si>
  <si>
    <t>REGISTRO</t>
  </si>
  <si>
    <t xml:space="preserve">PERIODO DE EJECUCIÓN </t>
  </si>
  <si>
    <t>Indicador de Eficacia</t>
  </si>
  <si>
    <t>Indicador de Efectividad</t>
  </si>
  <si>
    <t>Acción de Contingencia</t>
  </si>
  <si>
    <t>Responsable de la Acción</t>
  </si>
  <si>
    <t>Registro o Soporte (Fuente de Verificación)</t>
  </si>
  <si>
    <t>Valor</t>
  </si>
  <si>
    <t>¿Existe un responsable asignado a la ejecución del control ?</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</si>
  <si>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</si>
  <si>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</si>
  <si>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</si>
  <si>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</si>
  <si>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</si>
  <si>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</si>
  <si>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Orientar a la Dirección Nacional de Bomberos, en la definición de estrategias y lineamientos que estructuren los planes, programas y proyectos de la Entidad, con el propósito de dar cumplimiento a la misión y objetivos institucionales, en el marco del Plan Nacional de Desarrollo, el Plan Estratégico Sectorial y el Sistema Integrado de Gestión y Control, de tal forma que se impacte positivamente el servicio que se le entrega a los grupos de interés</t>
  </si>
  <si>
    <t>1. Recortes presupuestales por cambios en la situación macroeconómica.
2. Intereses políticos. Amenazas y presión externa.</t>
  </si>
  <si>
    <t>1. Personal insuficiente para  evaluar la formulación de los proyectos de inversión en sus diferentes etapas.</t>
  </si>
  <si>
    <t>Formulación viciada de los proyectos de inversión con el fin de favorecer intereses personales o de un tercero.</t>
  </si>
  <si>
    <t>Formulación de proyectos de inversión desviados de los objetivos del Plan Nacional de Desarrollo, los objetivos del Ministerio del Interior y de los objetivos de la DNBC  por parte de funcionarios y/o contratistas responsables,  ocasionando la indebida utilización de los recursos del Estado,  con el fin de favorecer intereses personales o de un tercero</t>
  </si>
  <si>
    <t>Corrupción</t>
  </si>
  <si>
    <t>1. Sanciones fiscales.
2. Sanciones disciplinarias.
3.Mala imagen institucional.
4.Utilización indebida de recursos.
5. Incumplimiento de los objetivos sectoriales e institucionales.</t>
  </si>
  <si>
    <t>Credibilidad e imagen</t>
  </si>
  <si>
    <t>1. Asignar recursos para conformar  el equipo  de planeación estratégica.</t>
  </si>
  <si>
    <t>Preventivos</t>
  </si>
  <si>
    <t>Asignado</t>
  </si>
  <si>
    <t>Se encuentra asignado el Director de la Entidad como ordenador del gasto</t>
  </si>
  <si>
    <t>Adecuado</t>
  </si>
  <si>
    <t>El Director tiene la autoridad de acuerdo con el manual de funciones y su posición como lider de la entidad</t>
  </si>
  <si>
    <t>Oportuna</t>
  </si>
  <si>
    <t>La asignación de presupuesto es anual para gestionar procesos nuevos y dar continuidad a los existentes.</t>
  </si>
  <si>
    <t>Prevenir</t>
  </si>
  <si>
    <t>La asiganción de recursos permite apalancar la gestión del proceso para el cumplimiento de los objetivos propuestos frente a las responsabilidades institucionales.</t>
  </si>
  <si>
    <t>Confiable</t>
  </si>
  <si>
    <t>A través de la solicitud del recurso, la incorporación en el Plan anual de adquisicones y la suscripción del contrato.</t>
  </si>
  <si>
    <t>Se investigan y resuelven oportunamente</t>
  </si>
  <si>
    <t>Se verifica la informacion a fin de dar continuidad al proceso y la variacion en los resultados, se investiga y ajusta oportunamente. En caso que se identifique la insuficiencia de personal para evaluar la formulación de proyectos de inversión, se reitera la solicitud del recurso, la incorporación en el Plan anual de adquisicones y la suscripción del contrato.</t>
  </si>
  <si>
    <t>Completa</t>
  </si>
  <si>
    <t>Plan anual de adquisiciones y minuta de contrato suscrito</t>
  </si>
  <si>
    <t>El control se ejecuta de manera consistente por parte del responsable</t>
  </si>
  <si>
    <t>INDIRECTAMENTE</t>
  </si>
  <si>
    <t>DIRECTAMENTE</t>
  </si>
  <si>
    <t xml:space="preserve"> 1. Asignar recursos para conformar  el equipo  de planeación estratégica.</t>
  </si>
  <si>
    <t>Director General</t>
  </si>
  <si>
    <t>Director,ordenador del gasto</t>
  </si>
  <si>
    <t xml:space="preserve">Contrato de prestación de servicios, </t>
  </si>
  <si>
    <t>Anual para la contratación, constante para la capacitación y periodica para actualización del proyecto de acuerdo a solicitudes de actualización por modificaciones.</t>
  </si>
  <si>
    <t>1-Contrato de prestación de servicios suscrito.</t>
  </si>
  <si>
    <t>Realizar una inmediata solicitud y gestión de reformulación del proyecto de inversión, la cual de igual forma deberá contar con la viabilidad técnica de la entidad cabeza de sector y del DNP.</t>
  </si>
  <si>
    <t xml:space="preserve">Pofesional con funciones de planeación </t>
  </si>
  <si>
    <t>Documento reformulado y Tiket de solciitud gestionado a través del sistema SUIFP</t>
  </si>
  <si>
    <t>Un mes, teniendo en cuenta las viabilidades que se deben obtener que no son gobernabilidad de la entidad.</t>
  </si>
  <si>
    <t>2. Falta de conocimiento de la Subdirección Estratégica y de Coordinación Bomberil respecto a  las exigencias requeridas para la  formulación y seguimiento de los proyectos de inversión.</t>
  </si>
  <si>
    <t>2.Asignación  y capacitación de las personas encargadas de  formular los proyectos de inversión en la subdirección estratégica y de coordinación Bomberil.</t>
  </si>
  <si>
    <t xml:space="preserve">Se encuentra asignado el Profesional de Planeación </t>
  </si>
  <si>
    <t>El profesional asignado al proceso  tiene la autoridad, de acuerdo con responsabilidades definidas en el manual de funciones del cargo.</t>
  </si>
  <si>
    <t>La capacitación es constante por parte de la profesional del area de planeación responsable.</t>
  </si>
  <si>
    <t>Se realiza la capacitación, lo que permite verificar  la adecuada formulación de los proyectos y el adecuado seguimiento del mismo confirmando a trav{es del monitoreo el cumpllimiento de las metas propuestas y los objetivos del proyecto.</t>
  </si>
  <si>
    <t>Se realiza una inducción inicial acorde con lienamientos del DNP, frente alos instrumentos que se deben utilizar para la formulación y se capacita constante frente al uso de los sistemas de formulación y seguimiento de proyectos de inversión</t>
  </si>
  <si>
    <t>Se verifica la informacion. a fin de dar continuidad al proceso y  la variacion en los resultados se investiga y ajusta oportunamente. Si se identifica que se presentan desviaciones, por falta de capacitación, se realiza un refuerzo a fin que se resuelvan las inquietudes y se resuelvan las inconsistencias.</t>
  </si>
  <si>
    <t>Actas de capacitación, correos electrónicos y registro de la información en los sistemas oficiales para formulación y seguimiento de proyectos.</t>
  </si>
  <si>
    <t>2. Asignación  y capacitación de las personas encargadas de  formular los proyectos de inversión en la subdirección estratégica y de coordinación Bomberil.</t>
  </si>
  <si>
    <t>Profesional con funciones de planeación</t>
  </si>
  <si>
    <t>Actas, Correos, registros SUIFP y SPI</t>
  </si>
  <si>
    <t>La capacitación es constante</t>
  </si>
  <si>
    <t>No. De capacitaciones realizadas</t>
  </si>
  <si>
    <t>3. Falta de un procedimiento para la formulación de los proyectos de inversión.</t>
  </si>
  <si>
    <t>n.a</t>
  </si>
  <si>
    <t>SI(AE6="Se investigan y resuelven oportunamente";15;SI(AE6="Se investigan pero no resuelven oportunamente";10;SI(AE6="No se investigan y resuelven oportunamente";0;0)))</t>
  </si>
  <si>
    <t>3. Ejecutar el procedimiento para la formulación, actualización y seguimiento a los proyectos de inversión.</t>
  </si>
  <si>
    <t>Subdirector Misional y profesional de Planeación</t>
  </si>
  <si>
    <t>Procedimiento documentado ,Proyecto formulado y seguimiento</t>
  </si>
  <si>
    <t>La aplicación del procedimiento se realiza anual para formulación y mensual para seguimientos</t>
  </si>
  <si>
    <t>% de avance de acuerdo a etapa Procedimiento Control de Documentos</t>
  </si>
  <si>
    <t>1. Intereses políticos. 
2. Amenazas y presiones externas</t>
  </si>
  <si>
    <t>1. Entrega de información adulterada por parte de las dependencias.
2. Presión interna.
3. Conflictos de interés.</t>
  </si>
  <si>
    <t>Informes de seguimiento a los planes de la DNBC no veraces, con el fin de favorecer intereses personales o de un tercero</t>
  </si>
  <si>
    <t>Formulación de informes no veraces por parte del equipo de planeación, ocasionando la distorsión de información relevante para la entidad con el fin de favorecer intereses particulares o de un tercero</t>
  </si>
  <si>
    <t>1.  Sanciones disciplinarias.
2. Mala imagen institucional y pérdida de credibilidad.
3. Pérdida de información.
4. Incumplimiento de los objetivos sectoriales e institucionales.</t>
  </si>
  <si>
    <t>Exposición, discusión y revisión de los resultados obtenidos en los seguimientos al plan de acción institucional de donde se derivan los demás planes institucionales.</t>
  </si>
  <si>
    <t>Detectivos</t>
  </si>
  <si>
    <t>Se encuentra asignado el Profesional con funciones de planeación asiganda al área</t>
  </si>
  <si>
    <t>De acuerdo con el  manual de funciones, el profesional tiene la autoridad para ejecutar el control.</t>
  </si>
  <si>
    <t>Se realiza normalmente de forma trimestral o en caso de un informe especial cuando este establecido su presentación</t>
  </si>
  <si>
    <t>Se busca realizar una verificación y validación de los registros realizados en los diferentes informes frente a la planeación institucional y al cumplimiento de metas institucionales de forma adecuada.</t>
  </si>
  <si>
    <t>Se genera una consolidación de la información y se valida frente a las evidencias y registros que se suministran como soporte, se elabora el informe y se socializa resultados en comité directivo o por correo electrónico, de acuerdo con el informe.</t>
  </si>
  <si>
    <t>Si en la exposición, discusión y revisión de los resultados obtenidos en los seguimientos al plan de acción institucional de donde se derivan los demás planes institucionales, se identifican desviaciones u observaciones, se verifica la informacion a fin de dar continuidad al proceso y la variacion en los resultados se revisa y ajusta oportunamente.</t>
  </si>
  <si>
    <t>Informes y actas de reuiones</t>
  </si>
  <si>
    <t>Actas e informes de gestión y seguimientos</t>
  </si>
  <si>
    <t>Trimestral o periodo definido</t>
  </si>
  <si>
    <t>No, de informes revisados y socializados en la vigencia</t>
  </si>
  <si>
    <t>Expedición de un nuevos documento informando las novedades y correciones a que haya lugar, después de haber validado las fuentes de información</t>
  </si>
  <si>
    <t>Nuevo documento con fe de erratas y documento fuente con la identificación de los hallazgos objeto de revisión hy ajuste</t>
  </si>
  <si>
    <t>3 días</t>
  </si>
  <si>
    <t>4.  Desconocimiento de la construcción de informes por parte del equipo de planeación.</t>
  </si>
  <si>
    <t>Asignación de recursos para vinculación de personal idoneo al proceso de planeación estratégica por parte de la DNBC.</t>
  </si>
  <si>
    <t>Se encuentra asignado el Ordenador del Gasto</t>
  </si>
  <si>
    <t>Es la persona por funcionalidad en la Entidad, que tiene la responsabilidad sobre el control citado</t>
  </si>
  <si>
    <t>Anualmente o cuando el plan anual de adquisiciones lo establezca una vez sea autorizadopor la Dirección</t>
  </si>
  <si>
    <t>Que se realicen informes con la calidad y pertinencia necesarias que generen información veraz,  que permita evaluar el estado de gestión de la entidad y sirva de insumo en la toma de desiciones.</t>
  </si>
  <si>
    <t>Se solicita anualmente en el marco de la planeación institucional el perfil adecuado al proceso para ser tenido en cuenta en losproceso de vinculación que autorice el Comité Directivo.</t>
  </si>
  <si>
    <t>Se identifican las situaciones que generan las desviaciones y se establecen acciones que mitiguen o resuelvan las diferencias evidenciadas. En caso que se identifique la insuficiencia de personal para evaluar la formulación de proyectos de inversión, se reitera la solicitud del recurso, la incorporación en el Plan anual de adquisicones y la suscripción del contrato.</t>
  </si>
  <si>
    <t>Estudios previos y contratos suscritos</t>
  </si>
  <si>
    <t>Vinculación de personal idoneo al proceso de planeación estratégica por parte de la DNBC.</t>
  </si>
  <si>
    <t>Estudios previos y contratos</t>
  </si>
  <si>
    <t>Anual</t>
  </si>
  <si>
    <t>Personal idoneo vinculado alproceso</t>
  </si>
  <si>
    <t>Desarrollar estrategias de comunicación organizacional e informativa utilizando medios de comunicación eficaces, acorde con la misión y objetivos de la DNBC, que aseguren la difusión e intercambio oportuno, transparente y eficaz de la información con los diferentes grupos de interés internos y externos de la DNBC y la consolidación de su imagen institucional.</t>
  </si>
  <si>
    <t>Intereses de terceros</t>
  </si>
  <si>
    <t>Manipulación y Publicación  indebida de la información para favorecer a un tercero</t>
  </si>
  <si>
    <t>Perdida o publicación  deliberada de información con el ánimo de favorecer a un tercero (Clientelismo, presiones indebidas y chantaje)</t>
  </si>
  <si>
    <t>Demandas y acciones legales en contra de la entidad</t>
  </si>
  <si>
    <t>Legal</t>
  </si>
  <si>
    <t>Revisión previa de los contenidos por parte del Profesional Encargado del área de Comunicaciones</t>
  </si>
  <si>
    <t>Se designó al Profesional Encargado de Comunicaciones.</t>
  </si>
  <si>
    <t>El profesional asignado al proceso  tiene la autoridad de acuerdo con responsabilidades definidas en el manual de funciones del cargo.</t>
  </si>
  <si>
    <t>Cada vez que se generan los contenidos se presenta al Profesional Encargado del área de Comunicaciones para revisión. El control permite prevenir la materialización del Riesgo de manera oportuna al revisar los contenidos evitando de esta manera publicaciones alteradas o direccionadas.</t>
  </si>
  <si>
    <t>La verificación de datos, documentos, etc. permiten detectar las causas que dan origen al riesgo de forma oportuna antes de su publicación</t>
  </si>
  <si>
    <t>El contenido es revisado por parte del Profesional Encargado del área de Comunicaciones, quien corrobora la confiabilidad y veracidad de los datos suministrados y la alineación con las directrices institucionales.  En en caso contrario, no se realizan las publicaciones a fin de evitar la materialización del riesgo</t>
  </si>
  <si>
    <t>Se verifica la información y las fuentes, a fin de dar continuidad al proceso investigando directamente contra las fuentes para hacer los ajustes.</t>
  </si>
  <si>
    <t>Contenidos generados y publicados
Correos Electrónicos</t>
  </si>
  <si>
    <t>Revisión previa de los contenidos por parte del Coordinador del área de Comunicaciones</t>
  </si>
  <si>
    <t>Profesional Especializado encargado del área de Comunicaciones</t>
  </si>
  <si>
    <t>Notas de información
Informacion Confirmada</t>
  </si>
  <si>
    <t>Permanente</t>
  </si>
  <si>
    <t>Información verificada y confirmada antes de publicar/ Total de información publicada</t>
  </si>
  <si>
    <t>Manipulación de información: Desmontar y realizar aclaración de la información publicada de forma inmediata.  Pérdida: subir la información del área de comunicaciones  a la plataforma de  Google para evitar pérdidas físicas.</t>
  </si>
  <si>
    <t>Jefe del área de Comunicaciones.</t>
  </si>
  <si>
    <t>actualización del proceso de creación y publicación de información, correspondiente al área de comunicaciones, el cual anexe las acciones a seguir en caso tal de materializarse el riesgo.</t>
  </si>
  <si>
    <t>8 horas</t>
  </si>
  <si>
    <t>No aplicación sistemática de los protocolos, de información vigente y mejores prácticas.</t>
  </si>
  <si>
    <t>Inadecuado soporte de confirmación y veracidad de la información.</t>
  </si>
  <si>
    <t>Capacitar al personal del área de comunicaciones sobre el uso reservado de la información.</t>
  </si>
  <si>
    <t>Lista de Asistencia</t>
  </si>
  <si>
    <t>Cuando sean requeridas</t>
  </si>
  <si>
    <t>No de Capacitaciones Realizadas/ No de Capacitaciones programadas</t>
  </si>
  <si>
    <t>Cumplimiento y seguimiento de las actividades del Plan de Acción Anual del Proceso</t>
  </si>
  <si>
    <t>Plan de Accion</t>
  </si>
  <si>
    <t xml:space="preserve">Trimestral </t>
  </si>
  <si>
    <t>No de Acciones Cumplidas en el trimestre/ Total de acciones del plan</t>
  </si>
  <si>
    <t xml:space="preserve">Orientar, administrar, mantener, mejorar y controlar el Sistema Integrado de Gestión y Control – SIGEC, mediante acciones coordinadas con los procesos de la Entidad, a través de orientaciones, planes, políticas, metodologías, instancias e instrumentos, de tal forma, que permitan dirigir, evaluar y mejorar el desempeño institucional, en términos de calidad y satisfacción social en la prestación de los servicios a cargo de la DNBC, enmarcados en los Planes Nacional de Desarrollo, los lineamientos del Ministerio del Interior, la Función Pública y el Direccionamiento Estratégico de la DNBC. </t>
  </si>
  <si>
    <t xml:space="preserve">
1.Presiones internas.</t>
  </si>
  <si>
    <t>Posibilidad de recibir o solicitar dádivas o beneficios a nombre propio o de terceros, con el fin de reportar información no veraz de los informes y reportes que realiza el Equipo de Gestión de Análisis y Mejora Continua</t>
  </si>
  <si>
    <t>Alterar intencionalmente la información a consolidar por parte de un funcionario y/o contratista del Proceso de Gestión de Análisis y Mejora Continua, con el fin de distorsionar los resultados de los informes y de los seguimientos realizados a los planes y mapas de riesgos, a cambio de recibir o aceptar dádivas o beneficios para favorecer o perjudicar a intereses particulares.</t>
  </si>
  <si>
    <t>Gerencial</t>
  </si>
  <si>
    <t>1. Sanciones disciplinarias.
2.Mala imagen institucional.
3.Pérdida de información.
4. Incumplimiento de los objetivos sectoriales e institucionales.
5. Toma de decisiones inapropiadas.</t>
  </si>
  <si>
    <t>Verificación del contenido de los informes y reportes que prepara el Equipo del Proceso de Gestión de Análisis y Mejora Continua, por parte de la Coordinación de Planeación, antes de enviarlos o reportarlos. (1,2,3,4)</t>
  </si>
  <si>
    <t>Se encuentra asignada la Coordinadora del Grupo de Planeación mediante resolución</t>
  </si>
  <si>
    <t>El manual de funciones y la resolución de nombramiento establece las funciones y autoridad para el desempeño de la labor.</t>
  </si>
  <si>
    <t>Se realiza la verificación por parte de la Coordinación, cada vez que se genera el reporte</t>
  </si>
  <si>
    <t>La Coordinadora de Planeación revisa, verifica y coteja el contenido, coherencia, oportunidad y exactitud de los informes y reportes presentados por parte del Proceso de Gestión de Análisis y Mejora Continua, permitiendo generar informes exactos y veraces y con esto, identificar alguna desviación irregular.</t>
  </si>
  <si>
    <t>La Coordinadora de Planeación revisa, verifica y coteja mediante lectura y confrontación de forma aleatoria,  que los informes y reportes preparados por el Proceso de Gestión de Análisis y Mejora Continua, guarden coherencia con los insumos presentados por los procesos, la tendencia y los informes presentados previamente, en los cuales se podría identificar alguna desviación irregular. Así mismo, la información al ser enviada por correo electrónico por parte de los procesos, es posible efectuar trazabilidad de la información suministrada.</t>
  </si>
  <si>
    <t>Si la Coordinadora de Planeación en la revisión, verificación y validación del contenido, de los informes y reportes, presentados por parte del Proceso de Gestión de Análisis y Mejora Continua, identifica alguna desviación irregular en los resultados, solicita de forma verbal, por correo electrónico, realizar una mesa de trabajo en la que se analiza junto con el servidor público del Proceso de Gestión de Análisis y Mejora Continua, las causas y las medidas correctivas a seguir de manera inmediata.</t>
  </si>
  <si>
    <r>
      <t xml:space="preserve">Se deja evidencia y trazabilidad, en los informes de seguimiento y correos de retroalimentación de la información, lo cual </t>
    </r>
    <r>
      <rPr>
        <sz val="11"/>
        <color theme="1"/>
        <rFont val="Calibri"/>
        <family val="2"/>
        <scheme val="minor"/>
      </rPr>
      <t>permite a un tercero llegar a las mismas conclusiones.</t>
    </r>
  </si>
  <si>
    <t>Coordinadora del Grupo de Planeación</t>
  </si>
  <si>
    <t>Informes entregados</t>
  </si>
  <si>
    <t>De acuerdo a necesidad</t>
  </si>
  <si>
    <t># de informes entregados conformes y oportunamente /# Informes programados</t>
  </si>
  <si>
    <t>Se solicita de forma verbal o por correo electrónico, al servidor público del Proceso de Gestión de Análisis y Mejora Continua, la correccion de las inconsistencias o desviaciones, con base en observaciones de mesa de trabajo.</t>
  </si>
  <si>
    <t>Coordinadora Grupo Planeación Estratégica / Servidor Público Asignado al Proceso de Mejora Continua</t>
  </si>
  <si>
    <t>Correo electrónico, acta de reunión</t>
  </si>
  <si>
    <t>16 horas</t>
  </si>
  <si>
    <t>2. Falta de ética por parte del grupo de trabajo.</t>
  </si>
  <si>
    <t>Socialización y/o Publicación de los informes, planes y mapas de riesgos en el sitio web de la DNBC (según aplique), con sus respectivos soportes. (1,2,3,4)</t>
  </si>
  <si>
    <t xml:space="preserve">Servidor público asignado Proceso de Gestión de Análisis y Mejora Continua. </t>
  </si>
  <si>
    <t>Se encuentra asignada la responsabilidad en el plan de acción anual vigente, así como en las obligaciones contractuales.</t>
  </si>
  <si>
    <r>
      <t xml:space="preserve">La Socialización y/o Publicación de los informes, planes y mapas de riesgos en el sitio web de la DNBC, se realiza de acuerdo a los </t>
    </r>
    <r>
      <rPr>
        <b/>
        <sz val="11"/>
        <color theme="1"/>
        <rFont val="Calibri"/>
        <family val="2"/>
        <scheme val="minor"/>
      </rPr>
      <t xml:space="preserve">plazos establecidos por la normatividad </t>
    </r>
    <r>
      <rPr>
        <sz val="11"/>
        <color theme="1"/>
        <rFont val="Calibri"/>
        <family val="2"/>
        <scheme val="minor"/>
      </rPr>
      <t>o los entes de control y administrativos.</t>
    </r>
  </si>
  <si>
    <t>Detectar</t>
  </si>
  <si>
    <t>El servidor público asignado al Proceso de Gestión de Análisis y Mejora Continua, efectúa la solicitud de la publicación del informe y/o reporte, en la que los procesos correspondientes y los de evaluación y seguimiento, tienen el espacio para identificar inconsistencias o desviaciones irregulares.</t>
  </si>
  <si>
    <t>En los informes y reportes publicados o compartidos, los procesos y entes de control, tienen la oportunidad de consultar los resultados obtenidos, y con esto identificar inconsistencias o desviaciones irregulares. Una vez identificadas, cuentan con los canales establecidos por la Entidad, para efectuar solicitud de las correcciones requeridas.</t>
  </si>
  <si>
    <t>Si se observa que se presentan inconsistencias o desviaciones irregulares, la Coordinadora de Planeación solicita de forma verbal, por correo electrónico, realizar una mesa de trabajo en la que se analiza junto con el servidor público del Proceso de Gestión de Análisis y Mejora Continua, las causas y las medidas correctivas a seguir de manera inmediata.</t>
  </si>
  <si>
    <t>Se deja evidencia y trazabilidad, en los informes y reportes enviados y/o publicados, así como, correos de retroalimentación de la información, lo cual permite a un tercero llegar a las mismas conclusiones.</t>
  </si>
  <si>
    <t>Correos electrónicos</t>
  </si>
  <si>
    <t># documentos publicados en el sitio web de la DNBC/ # de documentos que se requieren publicar en el sitio web de la DNBC</t>
  </si>
  <si>
    <t>3. Intereses personales.</t>
  </si>
  <si>
    <t>4.  Falta de compromiso con la mejora continua de la entidad.</t>
  </si>
  <si>
    <t>a. Presión externa</t>
  </si>
  <si>
    <t xml:space="preserve">1. Complicidad con terceros. </t>
  </si>
  <si>
    <t>Aceptar algún tipo de dádiva o beneficio para permitir el uso inadecuado
de la documentación de los procesos de la  DNBC, ocultando, modificando o extraviando documentos generados o archivados por la Entidad</t>
  </si>
  <si>
    <t>Alterar intencionalmente la documentación contenida en la carpeta compartida del SIGEC, por parte de un funcionario y/o contratista del proceso  Gestión de Análisis y Mejora Continua, con el fin de distorsionar la información de cada uno de los procesos a cambio de recibir o aceptar dádivas o beneficios para favorecer o perjudicar a intereses particulares.</t>
  </si>
  <si>
    <t xml:space="preserve">
1. Sanciones disciplinarias.
2. Mala imagen institucional y perdida de credibilidad.
3. Pérdida de información.</t>
  </si>
  <si>
    <t>Confidencialidad de la información</t>
  </si>
  <si>
    <t>Implementación del Procedimiento Control de Documentos y Registros, el cual incluye diferentes instancias para su liberación y posterior publicación para consulta. (1,2,3,4,5)</t>
  </si>
  <si>
    <t>Servidor público asignado Proceso de Gestión de Análisis y Mejora Continua.</t>
  </si>
  <si>
    <t>El procedimiento establece responsables de cada una de las actividades establecidas, así como, en las obligaciones contractuales.</t>
  </si>
  <si>
    <r>
      <t xml:space="preserve">Se aplica el procedimiento </t>
    </r>
    <r>
      <rPr>
        <b/>
        <sz val="11"/>
        <color theme="1"/>
        <rFont val="Calibri"/>
        <family val="2"/>
        <scheme val="minor"/>
      </rPr>
      <t>según demanda</t>
    </r>
    <r>
      <rPr>
        <sz val="11"/>
        <color theme="1"/>
        <rFont val="Calibri"/>
        <family val="2"/>
        <scheme val="minor"/>
      </rPr>
      <t xml:space="preserve"> y plazos establecidos por la Entidad.</t>
    </r>
  </si>
  <si>
    <t>El servidor público asignado al Proceso de Gestión de Análisis y Mejora Continua y demás servidores públicos correspondientes, aplican las disposiciones establecidas, acciones críticas de control y pasos de verificación y aprobación señaladas en el Procedimiento, lo cual permite trazabilidad en la ejecución del mismo.</t>
  </si>
  <si>
    <t>El servidor público asignado al Proceso de Gestión de Análisis y Mejora Continua y demás servidores públicos correspondientes, registran las ACC y demás controles en los soportes establecidos, como correos electrónicos, formato de solicitud de creación, actualización y anulación de documentos, listado maestro de formatos y registro. Adicionalmente, cursan filtros de revisión y aprobación para la formalización de los documentos, antes de ser publicados en la carpeta compartida. Los permisos para la administración de los documentos en la carpeta compartida de Google Drive, solo los tiene un solo servidor público del Proceso de Análisis y Mejora Continua. Una vez publicada en la carpeta compartida, todos los servidores públicos de la Entidad, pueden consultar la documentación aprobada. Los documentos físicos se archivan en carpetas siguiendo lo establecido por Gestión Documental, con su respectiva identificación y foliación. Todo lo anterior, permite  identificar inconsistencias o desviaciones irregulares.</t>
  </si>
  <si>
    <t>Si se observa que se presentan inconsistencias o desviaciones irregulares, la Coordinadora de Planeación solicita de forma verbal, por correo electrónico, realiza una mesa de trabajo en la que se analiza junto con el servidor público del Proceso de Gestión de Análisis y Mejora Continua, las causas y las medidas correctivas a seguir de manera inmediata.</t>
  </si>
  <si>
    <t>Los soportes de la implementación del procedimiento se encuentran en los archivos digitales y/o físicos del Proceso de Gestión de Análisis y Mejora Continua. Los documentos aprobados se encuentran publicados en la carpeta compartida de Google Drive, la cual se encuentra en plataforma web y se puede consultar en cualquier momento, si se cuenta con los permisos autorizados.</t>
  </si>
  <si>
    <t>Implementación del Procedimiento Control de Documentos y Registros (2,4)</t>
  </si>
  <si>
    <t>Equipo Proceso Gestión de Análisis y Mejora Continua</t>
  </si>
  <si>
    <t>Documentos SIGEC tramitados y aprobados</t>
  </si>
  <si>
    <t># Documentos SIGEC tramitados y aprobados en el período/ # Solicitudes efectuadas por los procesos en el período</t>
  </si>
  <si>
    <t>Se coteja la información de los formatos de solicitud de creación, modificación o anulación de documentos, correos electrónicos, listado maestro de documentos y registros, actividad en la carpeta compartida en Google Drive, los archivos digitales y la carpeta física de los documentos, con el fin que se efectúen las correcciones o medidas correspondientes.</t>
  </si>
  <si>
    <t>24 horas</t>
  </si>
  <si>
    <t>2. Falta de ética por parte del grupo de algún funcionario de la DNBC.</t>
  </si>
  <si>
    <t>3. Falta de políticas para el manejo de información</t>
  </si>
  <si>
    <t>4. Débil sistema interno de información.</t>
  </si>
  <si>
    <t>5. Presión, amenaza por parte de los interesados a un funcionario o servidor público.</t>
  </si>
  <si>
    <t>a. Presiones externas</t>
  </si>
  <si>
    <t xml:space="preserve">Coordinar acciones de las Instituciones Bomberiles de Colombia con el Ministerio de Relaciones Exteriores a través del Ministerio del Interior, la Agencia Presidencial de Cooperación Internacional de Colombia APC – Colombia, entidades de Gobierno y Cooperantes, que permitan la gestión de consecución de recursos financieros, físicos, humanos y técnicos, con el fin de complementar las acciones que realiza el Gobierno Nacional, a través de la DNBC, en el Fortalecimiento de los Bomberos de Colombia, aportando de igual forma, al cumplimiento de las metas establecidas en el Plan Nacional de Desarrollo, las metas sectoriales y las metas en la formulación estratégica de la DNBC. </t>
  </si>
  <si>
    <t>Desviación de metas y objetivos de los proyectos para favorecer a terceros</t>
  </si>
  <si>
    <t xml:space="preserve"> Los recursos asignados a los proyectos se afecten por interés económicos de particulares o por interés políticos</t>
  </si>
  <si>
    <t>Afectación en la prestación de los servicios ofrecidos por la Entidad.
Afectación al cumplimiento de los objetivos, estrategias y metas institucionales.
Deterioro de la imagen y perdida de confianza ciudadana.</t>
  </si>
  <si>
    <t>Presentación y revisión de proyectos a la DNBC, con aplicación de la MGA y  Estudios del Sector, avalados con Proceso de Gestión Contractual, para verificación y validación de precios  y actividades.</t>
  </si>
  <si>
    <t>Se designó al Profesional Especializado encargado del área de CIAE, quien ejecuta el control.</t>
  </si>
  <si>
    <t>El Profesional Especializado encargado del área de CIAE, tiene la responsabilidad y autoridad, de acuerdo con el manual de funciones.</t>
  </si>
  <si>
    <t xml:space="preserve">
Se realiza cada vez que se genera un proyecto. La revisión de los proyectos y el estudio de precios del mercado, permite prevenir la materialización del Riesgo de forma oportuna.</t>
  </si>
  <si>
    <t>La verificación de datos del proyecto, como tiempos, ejecución de las actividades, responsables y demás información del proyecto, documentos soporte, precios, entre otros, permiten detectar las causas que dan origen al riesgo, evitando irregularidades o desviaciones en cada proyecto.</t>
  </si>
  <si>
    <t>El responsable del proceso revisa el cumplimiento del lleno de los requisitos de los proyectos y esta información, se coteja con documentos de estudios del sector y con la aplicabilidad de la MGA, de forma tal, que se evidencie la confiabilidad y veracidad de los datos suministrados, antes de ser aplicado el siguiente filtro con el Proceso de Gestión Contractual, para verificación y validación de precios  y actividades.</t>
  </si>
  <si>
    <t xml:space="preserve">En caso de presentarse desviaciones o irregularidades, se verifican las actividades, contra los datos del proyecto (Tiempos, ejecución de las actividades, responsables y demás información del proyecto, entre otros), se solicita a los actores correspondientes, realizar los ajustes pertinentes de manera inmediata. Según el caso, se escala la situación a la instancia correspondiente. </t>
  </si>
  <si>
    <t>Se deja evidencia en los Correos electrónicos, MGA, Actas y resgistros de asistencia, Expediente del  proyecto (archivo CIAE), carpeta de convenios o contratos (archivos de Gestión Contractual)</t>
  </si>
  <si>
    <t>Presentación y revisión de proyectos a la Dirección con Aplicación de la MGA y  Estudios del sector avalados con contratación para verificación y validación de precios  y actividades</t>
  </si>
  <si>
    <t>Profesional Especializado encargado del área de CIAE</t>
  </si>
  <si>
    <t>Proyectos Presentados y revisados</t>
  </si>
  <si>
    <t>Por requerimiento</t>
  </si>
  <si>
    <t>Información validada por estudios de precios del sector/ Total de proyectos presentados</t>
  </si>
  <si>
    <t>Informar a la Entidad o Instancia respectiva, la conducta inapropiada del sevidor público, para tomar las medidas pertinentes, a fin de no aprobar los recursos solicitados</t>
  </si>
  <si>
    <t>Subdirector Administrativo Y financiero</t>
  </si>
  <si>
    <t>Memorando Informativo</t>
  </si>
  <si>
    <t>2. Intereses personales.</t>
  </si>
  <si>
    <t>3. Intereses de Terceros en la formulación de los proyectos</t>
  </si>
  <si>
    <t>Brindar atención con calidad y oportunidad a la ciudadanía, mediante la implementación de políticas de servicio y atención, para atender la demanda de los ciudadanos en trámites, servicios, peticiones, quejas, reclamos y sugerencias a través de canales telefónico, virtual y presencial</t>
  </si>
  <si>
    <t>1. Ausencia de procedimientos estandarizados</t>
  </si>
  <si>
    <t xml:space="preserve">Recibir dadivas para favorecer o perjudicar a un tercero (Concusión/Cohecho propio/cohecho impropio) en la recepción, radicación y direccionamiento de PQRSD </t>
  </si>
  <si>
    <t>Aceptación indebida de dineros por parte de los servidores que reciben PQRSD para favorecer o perjudicar intereses particulares</t>
  </si>
  <si>
    <t>1. Investigaciones de tipo disciplinario
2. Responsabilidad fiscal y penal
3. Pérdida de imagen institucional
4. Pérdida de credibilidad en la gestión de la entidad
5. Generación de pánico, alertas y desconfianza</t>
  </si>
  <si>
    <t>Documentos fisicos que llegan atención al usuario, se les realiza una verificación física en su momento, para evitar perdida de documentos y que todo documento que se envíe a radicación, se registre por Orfeo (1,2,3)</t>
  </si>
  <si>
    <t>Se tiene asignado a un servidor público del proceso de gestión de atención al usuario</t>
  </si>
  <si>
    <t>Teniendo encuenta las funciones de la oficina de Atencion al Usuario y las obligaciones contractuales, el responsable tiene la autoridad adecuada para cumplir este control</t>
  </si>
  <si>
    <r>
      <t xml:space="preserve">Se realiza la verificación diaria de los documentos allegados, en forma física al recibir la PQRSD y se radica </t>
    </r>
    <r>
      <rPr>
        <b/>
        <sz val="11"/>
        <color theme="1"/>
        <rFont val="Calibri"/>
        <family val="2"/>
        <scheme val="minor"/>
      </rPr>
      <t xml:space="preserve">diariamente </t>
    </r>
    <r>
      <rPr>
        <sz val="11"/>
        <color theme="1"/>
        <rFont val="Calibri"/>
        <family val="2"/>
        <scheme val="minor"/>
      </rPr>
      <t>en Orfeo.</t>
    </r>
  </si>
  <si>
    <t>La verificación de la cantidad de documentos allegados en físico e ingresados a Orfeo, permite comparar la cantidad de folios y anexos de las PQRSD, lo cual permite prevenir irregularidades en el trámite de la PQRSD.</t>
  </si>
  <si>
    <t>Se verifica la cantidad de folios y anexos que llegan de forma física para luego ser ingresados a Orfeo e inmediatamente, antes de su reasignación, se compara el documento cargado con el físico para prevenir pérdida de documentos u otras irregularidades. Orfeo permite generar trzabilidad de las operaciones realizadas, lo cual permite que la fuente de información sea confiable.</t>
  </si>
  <si>
    <t xml:space="preserve">En caso que se identifique que haya inconsistencia en la cantidad de folios, se consulta al radicador para identificar la causa, de manera inmediata. En caso de pérdida u otra irregularidad, se adelantan las acciones de contingencia establecidas. </t>
  </si>
  <si>
    <t>El sticker de radicación de las PQRSD contiene fecha, hora, cantidad de folios y anexos, nombre del radicador, nombre del usuario. Adicionalmente, queda evidencia en Orfeo, el cual facilita efectuar trazabilidad de las operaciones realizadas, permitiendo a un tercero, mediante verificación de evidencias, llegar a las mismas conclusiones.</t>
  </si>
  <si>
    <t xml:space="preserve">Documentos fisicos que llegan atención al usuario, se les realiza una verificación física en su momento, para evitar perdida de documentos y que todo documento que se envíe a radicación entre por Orfeo </t>
  </si>
  <si>
    <t>Servidor público asignado del proceso de Gestión de Atención al Usuario</t>
  </si>
  <si>
    <t>Libro de radicados</t>
  </si>
  <si>
    <t>Diario</t>
  </si>
  <si>
    <t># de correos radicados en el libro de control/ # de Correos allegados</t>
  </si>
  <si>
    <t>Informar al Subdirector Administrativo y Financiero para que este a su vez comunique a las instancios o entes de control para que inicien los correspondientes procesos a que haya lugar</t>
  </si>
  <si>
    <t>Informe y Correo Electtronico</t>
  </si>
  <si>
    <t>24h</t>
  </si>
  <si>
    <t>2. Debilidades en el sistema de información de gestión documental</t>
  </si>
  <si>
    <t>Elaboración de informes mensuales estadísticos sobre la recepción y respuesta a PQRSD con el fin de evidenciar hechos irregulares. (1,2,3)</t>
  </si>
  <si>
    <r>
      <t xml:space="preserve">La elaboración de informes estadísticos sobre la recepción y respuesta a PQRSD, se realiza </t>
    </r>
    <r>
      <rPr>
        <b/>
        <sz val="11"/>
        <color theme="1"/>
        <rFont val="Calibri"/>
        <family val="2"/>
        <scheme val="minor"/>
      </rPr>
      <t>mensualmente</t>
    </r>
    <r>
      <rPr>
        <sz val="11"/>
        <color theme="1"/>
        <rFont val="Calibri"/>
        <family val="2"/>
        <scheme val="minor"/>
      </rPr>
      <t>.</t>
    </r>
  </si>
  <si>
    <t>La validación del contenido de los informes estadísticos permiten detectar irregularidades en el trámite de las PQRSD</t>
  </si>
  <si>
    <t>Se elabora el informe tomando como insumo la base de datos que genera Orfeo, el cual muestra el registro de cada operación realizada por las diferentes áreas, en el cual se observa las fechas de ingreso y de respuesta, las fechas de reasiganción, los cambios de TRD Orfeo, el medio de recepción y el tipo de PQRSD, lo cual permite detectar inconsistencias o irregularidades. Una vez elaborado el informe, se presenta para revisión y aprobación al Subdirector Adminsitrativo y Financiero, quien puede detectar inconsistencias o irregularidaes. El informe es publicado en el sitio web de la Entidad, el cual puede ser consultado por cualquier ciudadano.</t>
  </si>
  <si>
    <t xml:space="preserve">En caso que se identifique que haya inconsistencias o irregularidades, antes de publicar el informe y despúes de públicado el informe, se solicita a los servidores públicos encargados del informe, revisar y efectuar las correcciones correspondientes de manera inmediata. </t>
  </si>
  <si>
    <t>Los informes mensuales estadísticos sobre la recepción y respuesta a PQRSD quedan publicados en el sitio web de la DNBC, se diligencian en documento de word, el cual contiene entre otros, objetivos, metodología, alcance, total de peticiones allegadas, total de peticiones respondidas, evolución de PQRSD, canales utilizados, origen de PQRSD, permitiendo a un tercero, mediante verificación de evidencias, llegar a las mismas conclusiones.</t>
  </si>
  <si>
    <t xml:space="preserve">Elaboración de informes mensuales estadísticos sobre la recepción y respuesta a PQRSD con el fin de evidenciar hechos irregulares </t>
  </si>
  <si>
    <t>Informe mensual</t>
  </si>
  <si>
    <t>Mensual</t>
  </si>
  <si>
    <t># de Informes elaborados y aprobados/ Total de Informes programados</t>
  </si>
  <si>
    <t>Presiones  o amenazas de un tercero</t>
  </si>
  <si>
    <t xml:space="preserve">3. Presiones o amenazas internas </t>
  </si>
  <si>
    <t xml:space="preserve">Los documentos allegados al Correo Electrónico Institucional de Atencion al Usuario, se les realiza una verificación  en su momento, para evitar perdida de documentos y que todo documento que se envíe a radicación entre por Orfeo </t>
  </si>
  <si>
    <t>Oportunidad en las respuestas (días promedio</t>
  </si>
  <si>
    <t>Proferir respuestas con la intención de  favorecer a un tercero (Prevaricato)</t>
  </si>
  <si>
    <t>Enviar respuestas, conceptos, resoluciones y demás actos administrativos que sean manifiestamente contrarios a la ley, a sabiendas que su veredicto es injusto, en favor de un particular.</t>
  </si>
  <si>
    <t>Diligenciamiento, seguimiento y publicación en el sitio web de la DNBC, la base de datos PQRSD para consulta de las partes interesadas.</t>
  </si>
  <si>
    <t>Teniendo en cuenta las funciones de la oficina de Atencion al Usuario y las obligaciones contractuales, el responsable tiene la autoridad adecuada para cumplir este control</t>
  </si>
  <si>
    <r>
      <t xml:space="preserve">El cumplimiento del procedimiento para el proceso, incluye la elaboración de bases de datos sobre el manejo interno de  PQRSD, la cual, se realiza </t>
    </r>
    <r>
      <rPr>
        <b/>
        <sz val="11"/>
        <color theme="1"/>
        <rFont val="Calibri"/>
        <family val="2"/>
        <scheme val="minor"/>
      </rPr>
      <t xml:space="preserve">mensualmente </t>
    </r>
    <r>
      <rPr>
        <sz val="11"/>
        <color theme="1"/>
        <rFont val="Calibri"/>
        <family val="2"/>
        <scheme val="minor"/>
      </rPr>
      <t>y se suben al sitio web de la Entidad semestralmente</t>
    </r>
  </si>
  <si>
    <t xml:space="preserve">La base de datos contiene la información que permite trazabilidad de los datos ingresados e identificar errores e irregularidades. El archivo se comparte cada mes, trimestre y semestre, al Líder del Proceso y al Asesor de Control Interno para conocimiento. </t>
  </si>
  <si>
    <t>La base de datos se diligencia diariamente en el cual, toda PQRSD que llega a la Entidad, se ingresa a este archivo en donde se revisa, se asigna TRD Orfeo y por último se reasigna al servidor público competente. La base de datos es insumo fundamental para el informe que mensualmente se sube en la pagina de la Entidad.</t>
  </si>
  <si>
    <r>
      <t>En caso que se identifiquen inconsistencias o irregularidades, antes de publicar la base de datos</t>
    </r>
    <r>
      <rPr>
        <sz val="11"/>
        <color theme="7" tint="-0.249977111117893"/>
        <rFont val="Calibri"/>
        <family val="2"/>
        <scheme val="minor"/>
      </rPr>
      <t>,</t>
    </r>
    <r>
      <rPr>
        <sz val="11"/>
        <rFont val="Calibri"/>
        <family val="2"/>
        <scheme val="minor"/>
      </rPr>
      <t xml:space="preserve"> se solicita a los servidores públicos encargados de su administración, revisar y efectuar las correcciones correspondientes de manera inmediata. </t>
    </r>
  </si>
  <si>
    <t>La evidencia del control queda en la base de datos de PQRSD que se publica en el sitio web de la DNBC, la cual se encuentra en archivo en Excel y contiene entre otras, lugar, asunto, fecha de radicación, responsable, oficina, número de radicado de salida y de entrada, permitiendo a un tercero, mediante verificación de evidencias, llegar a las mismas conclusiones.</t>
  </si>
  <si>
    <t>Cumplir con los procedimientos establecidos por el proceso de Atención al usuario para la atención de PQRSD</t>
  </si>
  <si>
    <t>Formato de control</t>
  </si>
  <si>
    <t xml:space="preserve"># de PQRSD respondidas/ PQRSD recibidas </t>
  </si>
  <si>
    <t>Elaboración de informes mensaules estadísticos sobre la recepción y respuesta a PQRSD con el fin de evidenciar hechos irregulares</t>
  </si>
  <si>
    <t>Elaboración de informes mensuales estadísticos sobre la recepción y respuesta a PQRSD</t>
  </si>
  <si>
    <t>Base de datos PQRSD</t>
  </si>
  <si>
    <t>Semestral</t>
  </si>
  <si>
    <t>#de base de datos subidas semestralmente/ # de base de datos existentes</t>
  </si>
  <si>
    <t>Elaboracion de informes trimestrales y semestrales en donde se actualiza la informacion del control inicial mensual de PQRSD</t>
  </si>
  <si>
    <t>Informe trimestral e Informe Semestral</t>
  </si>
  <si>
    <t>Trimestral y Semestral</t>
  </si>
  <si>
    <t xml:space="preserve">Establecer y expedir directrices jurídicas, técnicas y operativas que orienten el desarrollo de la gestión de los Cuerpos de Bomberos, así como, asesorar y acompañar a los Cuerpos de Bomberos, entes y autoridades territoriales, entidades del orden nacional, empresas privadas y ciudadanía en general, en la implementación de directrices, elaborando conceptos y absolviendo solicitudes, quejas, reclamos, consultas y denuncias, en materia Bomberil para la prestación del servicio público esencial. </t>
  </si>
  <si>
    <t>1-Uso de poder</t>
  </si>
  <si>
    <t>Formulación y Direccionamiento  de Actos administrativos y respuestas a PQRSD para favorecer a un tercero (Prevaricato)</t>
  </si>
  <si>
    <t>Formulación de actos como resoluciones,
circulares y/o conceptos manifiestamente
contrarios a la ley, y  respuestas a PQRSD por parte de funcionarios y/o
contratistas del proceso para lograr un favorecimiento personal o de un tercero</t>
  </si>
  <si>
    <t>Afectación en la prestación de los servicios ofrecidos por la Entidad.
Afectación al cumplimiento de los objetivos, estrategias y metas institucionales.
Deterioro de la imagen y perdida de confianza ciudadana.
Demandas y acciones legales en contra de la entidad</t>
  </si>
  <si>
    <t xml:space="preserve">Revisión de los actos administrativos  y  respuestas a PQRSD por parte del Coordinador del grupo de Formulación, actualización y acompañamiento normativo y operativo y/o por parte del Asesor del Despacho para evitar
clientelismo, trafico de influencias,
decisiones ajustadas a intereses
particulares </t>
  </si>
  <si>
    <t>Servidor público asignado al Proceso Formulación, actualización y acompañamiento normativo y operativo</t>
  </si>
  <si>
    <t>El manual de funciones y la Resolución de nombramiento establece las funciones y autoridad para el desempeño de la labor.</t>
  </si>
  <si>
    <t>Se realiza la verificación por parte del Coordinador, lo que permite revisión previa de los actos administrativos  y  respuestas a PQRSD, con el fin de evitar la materialización del Riesgo y el trafico de influencias.</t>
  </si>
  <si>
    <t>La verificación y validación de los actos administrativos  y  respuestas a PQRSD por parte del Coordinador del grupo detectan las causas que dan origen al riesgo.</t>
  </si>
  <si>
    <t>El Coordinador del Proceso revisa, verifica y coteja mediante lectura y confrontación, los actos administrativos  y  respuestas a PQRSD con el fin de identificar cualquier desviación de acuerdo a la normatividad vigente, a fin de evidenciar la confiabilidad y veracidad de los datos suministrados.</t>
  </si>
  <si>
    <t>Se verifica la información y se realizan las correcciones a las que haya lugar a fin de dar continuidad a la actividad de manera oportuna.</t>
  </si>
  <si>
    <t>Se deja evidencia de revisión en el documento final con los vistos buenos de quien proyección y revisión  lo que permite dar continuidad al procidimiento.</t>
  </si>
  <si>
    <t>Revisión de los actos administrativos y respuestas a PQRSD por parte del coordinador del grupo de formulación normativa y operativa o por parte del asesor del despacho para evitar clientelismo, trafico de influencias, decisiones ajustadas a intereses particulares</t>
  </si>
  <si>
    <t>Coordinador del Grupo FANO</t>
  </si>
  <si>
    <t>Actos administrativos, Respuestas a PQRDS</t>
  </si>
  <si>
    <t># de Actos Administrativos Revisados / # de Actos Administrativos Proyectados en el Período.</t>
  </si>
  <si>
    <t xml:space="preserve">Informar al Subdirector Estratégico y de coordinación Bomberil para realizar las acciones a las que haya lugar
</t>
  </si>
  <si>
    <t>Funcionarios y Contratistas del Proceso FANO y Subdirector Estratégico de Coordinación Bomberil</t>
  </si>
  <si>
    <t>Correo Elctrónico con Evidencias</t>
  </si>
  <si>
    <t>24 Horas</t>
  </si>
  <si>
    <t>2 intereses de funcionarios o contratistas</t>
  </si>
  <si>
    <t>Intereses y presiones de personas externas a la entidad</t>
  </si>
  <si>
    <t>Total de Respuestas a PQRSD Revisadas / Total de Respuestas a PQRDS Proyectadas en el Período por los funcionarios y contratistas del Proceso FANO</t>
  </si>
  <si>
    <t>Omisión, retardo, rehúso o denegación de Actos administrativos y respuestas a PQRSD para favorecimiento personal o de un tercero (Prevaricato por omisión)</t>
  </si>
  <si>
    <t>Omitir, retardar, rehusar, o denegar un acto propio del proceso.</t>
  </si>
  <si>
    <t>Afectación en la prestación de los servicios ofrecidos por la Entidad.
Afectación al cumplimiento de los objetivos, estrategias y metas institucionales.
Deterioro de la imagen y perdida de confianza ciudadana.
Demandas y acciones legales en contra de la entidad</t>
  </si>
  <si>
    <t>Seguimiento a la oportunidad de las respuestas or parte del coordinador del grupo de formulación normativa y operativa, mediante la trazabilidad en el sistema de Gestión Documental ORFEO, de acuerdo a las alertas de vencimiento generadas por parte del Proceso Gestión de Atención al Usuario.</t>
  </si>
  <si>
    <t>El manual de funciones, la Resolución de nombramiento y la resolución de coordinación del grupo de trabajo FANO establece las funciones y la autoridad para el desempeño de la labor.</t>
  </si>
  <si>
    <t>Se realiza la verificación por parte del Coordinador, lo que permite verificar la oportunidad en la respuesta de PQRDS y de la Proyeciión de Actos Administrativos.</t>
  </si>
  <si>
    <t>La verificación y validación de la oportunidad en la proyección de los actos administrativos  y  respuestas a PQRSD por parte del Coordinador del grupo detectan  las causas que dan origen al riesgo.</t>
  </si>
  <si>
    <t>El Coordinador del Proceso revisa y  verifica mediante la  la trazabilidad en el sistema de Gestión Documental ORFEO, de acuerdo a las alertas de vencimiento generadas por parte del Proceso Gestión de Atención al Usuario, con el fin de identificar cualquier retardo, reuso, omisión o denegación  de respuestas.</t>
  </si>
  <si>
    <t>Se verifica la  trazabilidad de la oportunidad y se requiere de manera verbal al responsable de la respectiva proyección a fin de dar continuidad a los procedimientos.</t>
  </si>
  <si>
    <t xml:space="preserve">Se deja evidencia del Reporte de la oportunidad del sistema de Gestión Documental  ORFEO que permita dar continuidad al proceso </t>
  </si>
  <si>
    <t>Actos administrativos, Respuestas a requerimientos</t>
  </si>
  <si>
    <t># de Actos Administrativos Proyectados / # de Actos Administrativos asignados al Proceso FANO</t>
  </si>
  <si>
    <t xml:space="preserve">Coordinador Proceso FANO </t>
  </si>
  <si>
    <t>(Total  PQRSD respondidas  oportunamente / Total de PQRDS asignadas al Proceso FANO)*100</t>
  </si>
  <si>
    <t>Generar las acciones tendientes para fortalecer a los cuerpos de bomberos del País, en la preparación para la prestación del servicio público esencial de la gestión integral del riesgo contra incendios, los preparativos y atención de rescates en todas sus modalidades y la atención de incidentes con materiales peligrosos, con el fin de implementar las acciones que realiza el Gobierno Nacional a través de la DNBC, asesorando a las Instituciones Bomberiles en la presentación de proyectos de inversión, registro de capacitación bomberil, aval y reconocimiento de instructores y el apoyo técnico al Comité de evaluación para aval de ascensos de oficiales bomberos.</t>
  </si>
  <si>
    <t>1-Interese de funcionarios para favorecer a un tercero</t>
  </si>
  <si>
    <t>Presentar  hojas de vida para ascensos  o ficha de  proyectos, a la Junta Nacional de Bomberos sin el lleno de los requisitos o con información alterada con el fin de favorecer  o perjudicar intereses personales o de un tercero.</t>
  </si>
  <si>
    <t>Presentar proyectos y hojas de vida para Ascensos  a la Junta Nacional de  Bomberos sin el lleno de los requisitos o con información alterada, por parte de funcionarios y/o contratistas responsables del proceso de fortalecimiento Bomberil,</t>
  </si>
  <si>
    <t>1-Demandas y acciones legales en contra de la entidad                                                
2-Errónea toma de decisiones y asignacion inadecuada de recursos.</t>
  </si>
  <si>
    <t>Realización del Comité de Evaluación de Ascensos para la revisión del cumplimiento de requisitos, el cual se realiza previamente a la presentación ante la Junta Nacional de Bomberos.</t>
  </si>
  <si>
    <t>Servidor público asignado Proceso de Fortalecimiento Bomeril para la Respuesta</t>
  </si>
  <si>
    <t>La Resolución 0661 de 2014 establece la reglamentación correspondiente al Cómité de Evaluación para Ascensos</t>
  </si>
  <si>
    <t>Cada vez que se presentan convocatorias de ascensos. 
El control establecido  permite prevenir la materializacion del Riesgo de manera oportuna detectando los documentos faltantes para cumplir con los requisitos requeridos establecidos.</t>
  </si>
  <si>
    <t>El servidor público asignado al Proceso de Fortalecimiento Bomberil para la Respuesta, el Subdirector Estratégico y de Coordinación Bomberil  y demás servidores públicos correspondientes, aplican las disposiciones establecidas, acciones críticas de control y pasos de verificación y aprobación señaladas en los Procedimientos, lo cual permite trazabilidad en la ejecución del mismo.</t>
  </si>
  <si>
    <t>El servidor público asignado al Proceso de Fortalecimiento Bomberil para la Respuesta y demás servidores públicos correspondientes, registran las ACC y demás controles en los soportes establecidos. Adicionalmente, cursan filtros de revisión y aprobación de las hojas de vida con anterioridad a la presentación ante la Junta Nacional de Bomberos.  De igual forma, la informacion se coteja con documentos de forma tal que se evidencie la confiabilidad y veracidad de los datos suministrados</t>
  </si>
  <si>
    <t xml:space="preserve">Si se observa que se presentan inconsistencias o desviaciones irregulares,  el Subdirector Estratégico y de Coordinación Bomberil, solicita de forma verbal o por correo electrónico,  mesa de trabajo en la que se analiza junto con el servidor público del Proceso de Gestión de Análisis y Mejora Continua, las causas y las medidas correctivas a seguir de manera inmediata. </t>
  </si>
  <si>
    <t>Los soportes de la implementación del procedimiento se encuentran en los archivos digitales y/o físicos del Proceso Fortalecimiento Bomberil para la respuesta.
Se deja evidencia de correos, solicitudes escritas referentes a el suministro de informacion  fiable que permita dar continuidad al proceso. 
Actas del Comité de Evaluación de Ascensos.</t>
  </si>
  <si>
    <t>Servidores Públicos asignados en el proceso de Fortalecimiento Bomberil para la Respuesta</t>
  </si>
  <si>
    <t>Acta del Comité de Evaluación de Ascensos.
Procedimientos Vigentes</t>
  </si>
  <si>
    <t>Cada vez que se presentan convocatorias de ascensos.</t>
  </si>
  <si>
    <t>N° de Comités de Evaluación de Ascensos realizados previamente a la presentación ante Junta Nacional de Bomberos.</t>
  </si>
  <si>
    <t>Denuciar e informar al Subdirector de Fortalecimiento y coordinación bomberi para que se tomen las medidas pertinentes e impugnar el ascenso para nueva revision</t>
  </si>
  <si>
    <t>Sudirector de Fortalecimiento y Coordinación Bomberil</t>
  </si>
  <si>
    <t>Comunicado, e Impucnacion del Ascenso</t>
  </si>
  <si>
    <t>48 horas</t>
  </si>
  <si>
    <t>2- Presiones y uso de autoridad</t>
  </si>
  <si>
    <t>1- Intereses de terceros</t>
  </si>
  <si>
    <t xml:space="preserve">2- Presiones políticas      </t>
  </si>
  <si>
    <t xml:space="preserve">
Realización del Comité Técnico de Evaluación de Proyectos previo a la presentación ante Junta Nacional de Bomberos.</t>
  </si>
  <si>
    <t>Servidor público área de Proyectos</t>
  </si>
  <si>
    <t>Los procedimientos correspondientes al Proceso de Fortalecimiento Bomberil para la Respuesta establecen responsables de cada una de las actividades asignadas.</t>
  </si>
  <si>
    <t xml:space="preserve">
Previamente a la realización de la Junta Nacional de Bomberos. El control establecido  permite prevenir la materializacion del Riesgo de manera oportuna detectando los documentos faltantes para cumplir con los requisitos requeridos establecidos.</t>
  </si>
  <si>
    <t>El servidor público asignado al Proceso de Fortalecimiento Bomberil para la Respuesta y demás servidores públicos correspondientes, registran las ACC y demás controles en los soportes establecidos. Adicionalmente, cursan filtros de revisión y aprobación de los proyectos con anterioridad a la presentación ante la Junta Nacional de Bomberos.  De igual forma, la informacion se coteja con documentos de forma tal que se evidencie la confiabilidad y veracidad de los datos suministrados</t>
  </si>
  <si>
    <t xml:space="preserve">Si se observa que se presentan inconsistencias o desviaciones irregulares,  el Subdirector Estratégico y de Coordinación Bomberil solicita de forma verbal o por correo electrónico,  mesa de trabajo en la que se analiza junto con el servidor público del Proceso de Gestión de Análisis y Mejora Continua, las causas y las medidas correctivas a seguir de manera inmediata. </t>
  </si>
  <si>
    <t>Los soportes de la implementación del procedimiento se encuentran en los archivos digitales y/o físicos del Proceso Fortalecimiento Bomberil para la respuesta.
Se deja evidencia de correos, solicitudes escritas referentes a el suministro de informacion  fiable que permita dar continuidad al proceso. 
Actas Comité Técnico de Evaluación de Proyectos previo a la presentación ante Junta Nacional de Bomberos.</t>
  </si>
  <si>
    <t>Realización del Comité Técnico de Evaluación de Proyectos previo a la presentación ante Junta Nacional de Bomberos.</t>
  </si>
  <si>
    <t>Acta Comité Técnico de Evaluación de Proyectos previo a la presentación ante Junta Nacional de Bomberos.
Procedimientos Vigentes</t>
  </si>
  <si>
    <t xml:space="preserve">Previamente a la realización de la Junta Nacional de Bomberos. </t>
  </si>
  <si>
    <t>N° de Comités Técnico de Evaluación de Proyectos realizados previamente a la presentación ante Junta Nacional de Bomberos.</t>
  </si>
  <si>
    <t>Diligenciar formato de verificacion de requisistos para ascensos de las unidades bomberiles en los grados de Subteniente, teniente y capitan</t>
  </si>
  <si>
    <t>Formato de verificacion de requisistos para ascensos de las unidades bomberiles en los grados de Subteniente, teniente y capitan elaborados y revisados y publicados</t>
  </si>
  <si>
    <t>Según requerimiento</t>
  </si>
  <si>
    <t>Desarrollar los mecanismos de control en la ficha proyecto para revision del correcto diligenciamiento de la ficha.</t>
  </si>
  <si>
    <t>Mecanismos de control en la ficha proyecto para revision del correcto diligenciamiento de la ficha, elaborado y actualizado</t>
  </si>
  <si>
    <t>Monitorear, registrar, consolidar, coordinar y apoyar técnica y operativamente a los cuerpos de bomberos del país en la atención de emergencias relacionadas con la gestión integral del riesgo contra incendio, los preparativos y atención de rescate en todas sus modalidades y la atención de incidentes con materiales peligrosos.</t>
  </si>
  <si>
    <t>Falta de recursos económicos y Tecnológicos</t>
  </si>
  <si>
    <t>Modificar, alterar y direccionar  la veracidad del  reporte de información de Emergencias  con el fin de favorecer  o perjudicar intereses personales o de un tercero.</t>
  </si>
  <si>
    <t>Recibir o aceptar Dadivas con la finalidad de  alterar la información de los reportes de emergencia, para lograr  un beneficio o un favorecimiento propio o de un tercero.</t>
  </si>
  <si>
    <t>1. Sanciones penales.
2. Sanciones fiscales.
3. Sanciones disciplinarias.
4.Mala imagen institucional.
5. Incumplimiento de los objetivos
sectoriales e institucionales. 
6. Información no Confiable</t>
  </si>
  <si>
    <t xml:space="preserve">Revisión semanal de la matriz general de emergencias </t>
  </si>
  <si>
    <t>Servidor público asignado al Proceso Coordinación Operativa.</t>
  </si>
  <si>
    <t>El procedimiento establece responsables de cada una de las actividades específicas, así como en las obligaciones contractuales del funcionario responsable. De igual forma se encuentra asignada la responsabilidad en el plan de acción anual vigente.</t>
  </si>
  <si>
    <t>Se realiza la verificación por parte del Coordinador de la CITEL 3 veces al mes , lo que permite verificar las modificaciones, alteraciones y direccionamiento de  la veracidad del  reporte de información de Emergencias.</t>
  </si>
  <si>
    <t>La verificación y validación de los reportes de emergencias en la Matriz General, por parte del Coordinador de la CITEL detectan  las causas que dan origen al riesgo.</t>
  </si>
  <si>
    <t>La información es verificada contra los reportes diarios de consolidación de emergencias reportados por los cuerpos de bomberos a la Central de Información y telecomunicaciones, lo que permite mitigar el Riesgo</t>
  </si>
  <si>
    <t>Se realiza verificación de la Matriz General de Emergencias y se remite nuevamente al Radioperador para su correción y nueva remisión a la Coordinadora de CITEL  lo que permite la trazabilidad y seguimiento por parte de un tercero.</t>
  </si>
  <si>
    <t>Formato Corrección de Matriz General
Correo Electrónico
Matriz General corregida</t>
  </si>
  <si>
    <t>Servidor público asignado del proceso de Coordinación Operativa</t>
  </si>
  <si>
    <t>Corrección de Matriz de Emergencias</t>
  </si>
  <si>
    <t>Semanal</t>
  </si>
  <si>
    <t># de revisiones semanales</t>
  </si>
  <si>
    <t>Coordinador Proceso Coordinación Operativo</t>
  </si>
  <si>
    <t>12 Horas</t>
  </si>
  <si>
    <t>Inadecuada estructura orgánica</t>
  </si>
  <si>
    <t>Inadecuados espacios de trabajo del Proceso Coordinación Operativa.</t>
  </si>
  <si>
    <t>Vacíos en la regulación normativa para el reporte de emergencias.</t>
  </si>
  <si>
    <t xml:space="preserve">Velar por que los Cuerpos de Bomberos del País cuenten con la capacidad legal, operativa, técnica, financiera y administrativa para la prestación del servicio público esencial de gestión integral de riesgo contra incendio, los preparativos y atención de rescates en todas sus modalidades y la atención de incidentes con materiales peligrosos y demás normatividad bomberil concordante.  </t>
  </si>
  <si>
    <t>1. insuficiencia de Personal para el control de las actividades del proceso de Inspección Vigilancia y Control..</t>
  </si>
  <si>
    <t>Expedición de los Certificados de Cumplimiento sin el lleno de requisitos, con el fin de favorecer  o perjudicar intereses personales o de un tercero.</t>
  </si>
  <si>
    <t>Expedición y/o renovación de Certificados de Cumplimiento a los Cuerpos de Bomberos por parte de un funcionario del proceso sin cumplir con los requisitos establecidos en la normatividad vigente para el beneficio propio o de un tercero.</t>
  </si>
  <si>
    <t>Estratégico</t>
  </si>
  <si>
    <t>1. Sanciones penales.
2. Sanciones fiscales 
3. Sanciones Disciplinarias.
4.Pérdida de imagen institucional.
5. Incumplimiento de los objetivos sectoriales e institucionales.</t>
  </si>
  <si>
    <t>Asesorar a los Coordinadores Ejecutivos y/o Delegados Departamentales respecto a los requisitos establecidos para la solicitud y expedición de los Certificados de Cumplimimiento de acuerdo a lo establecido en las Resoluciones 384 y 429 de 2017.</t>
  </si>
  <si>
    <t>Servidor público asignado al Proceso de Inspeción, Vigilancia y Control.</t>
  </si>
  <si>
    <t xml:space="preserve">El procedimiento establece responsables de cada una de las actividades específicas, así como en las obligaciones contractuales del funcionario responsable. De igual forma se encuentra asignada la responsabilidad en el plan de acción anual vigente.  </t>
  </si>
  <si>
    <t>La asesoría a los Coordinadores Ejecutivos y/o Delegados Departamentales respecto a los requisitos establecidos para la solicitud y expedición de los Certificados de Cumplimimiento de acuerdo a lo establecido en las Resoluciones 384 y 429 de 2017, previene la materialización del Riesgo de manera oportuna ya que permite evidenciar cualquier evento adverso que afecte el cumplimiento de requisitos.</t>
  </si>
  <si>
    <t>La asesoría a los Coordinadores Ejecutivos y/o Delegados Departamentalesa para la correcta verificación de los requisitos establecidos en el trámite de la solicitud y expedición de los Certificados de Cumplimimiento de acuerdo a lo estipulado en las Resoluciones 384 y 429 de 2017  permiten detectar las causas que dan origen al riesgo.</t>
  </si>
  <si>
    <t xml:space="preserve">La asesoría los Coordinadores Ejecutivos y/o Delegados Departamentales se realiza de forma virtual de acuerdo a la planeación realizada por le proceso y a las solicitudes realizadas por los Coordinadores Ejecutivos y/o Delegados Departamentales </t>
  </si>
  <si>
    <t>Se verifica el cronograma de asesoría a fin de reprogramar  dar continuidad al proceso.</t>
  </si>
  <si>
    <t>Correos Electrónicos
Actas de Capacitación
Listados de Asistencia</t>
  </si>
  <si>
    <t>Servidor público asignado del proceso de Inspección, Vigilancia y Control</t>
  </si>
  <si>
    <t>De acuerdo a cronorama de IVC</t>
  </si>
  <si>
    <t># de asesorías realizadas/ # de asesorías programadas</t>
  </si>
  <si>
    <t>Informar al Subdirector Estratégico y de coordinación Bomberil para realizar las acciones a las que haya lugar</t>
  </si>
  <si>
    <t>Coordinador Proceso Inspección, Vigilancia y Control</t>
  </si>
  <si>
    <t>48 Horas</t>
  </si>
  <si>
    <t>2. Prioridades para establecer la formalización de resoluciones internas que regulen el procedimiento final de Certificados de cumplimiento</t>
  </si>
  <si>
    <t>3. Conflictos de intereres.</t>
  </si>
  <si>
    <t>1. Cambios en la legislación y políticas pública</t>
  </si>
  <si>
    <t># de certificados expedidos con verificación de requisitos/ Total de certificados solicitados</t>
  </si>
  <si>
    <t>2. Falta de ética y formación académica  de los Coordinadores ejecutivos y/o Delegados Departamentales.</t>
  </si>
  <si>
    <t xml:space="preserve">Realizar seguimiento a los Cuerpos de Bomberos de Colombia frente a los requisitos establecidos para la solicitud y expedición de los Certificados de Cumplimimiento de acuerdo a lo establecido en las Resoluciones 384 y 429 de 2017. </t>
  </si>
  <si>
    <t>El seguimiento a los Cuerpos de Bomberos respecto a los requisitos establecidos para la solicitud y expedición de los Certificados de Cumplimimiento de acuerdo a lo establecido en las Resoluciones 384 y 429 de 2017, previene la materialización del Riesgo de manera oportuna ya que permite evidenciar cualquier evento adverso que afecte el cumplimiento de requisitos.</t>
  </si>
  <si>
    <t>El seguimiento a los Cuerpos de Bomberos  para la correcta solicitud y expedición de los Certificados de Cumplimimiento de acuerdo a lo estipulado en las Resoluciones 384 y 429 de 2017  permiten detectar las causas que dan origen al riesgo.</t>
  </si>
  <si>
    <t xml:space="preserve">El seguimiento a los Cuerpos de Bomberos  se realiza períodocamente de forma virtual o presencial de acuerdo a la planeación realizada por le proceso y a las solicitudes realizadas por los cuerpos de Bomberos y/o Coordinadores Ejecutivos y/o Delegados Departamentales </t>
  </si>
  <si>
    <t>Se verifica el cronograma de eguimiento a los Cuerpos de Bomberos y se realizan las respectivas reprogramaciones en el caso que se requiera a fin de dar continuidad al proceso.</t>
  </si>
  <si>
    <t>Formato de seguimiento a cuerpos de bomberos
Correos Electrónicos
Actas de Visita
Listados de Asistencia</t>
  </si>
  <si>
    <t xml:space="preserve">Formato de seguimiento a cuerpos de bomberos
</t>
  </si>
  <si>
    <t># de Cuerpos de Bomberos con seguimiento</t>
  </si>
  <si>
    <t>3. Antecedentes de comportamientos informales por parte de las inspecciones realizadas por los Cuerpos de Bomberos, con irregularidades en la contrataciones públicas y manejos inadecuados por los Comandantes de cada Estación de Bomberos.</t>
  </si>
  <si>
    <t>Elaborar formato de verificacion de requisistos para la expedición de Certificados de Cumplimiento</t>
  </si>
  <si>
    <t>Formato de verificacion de requisistos para la expedición de Certificados de Cumplimiento Elaborado y publicado</t>
  </si>
  <si>
    <t xml:space="preserve">1 Formato de verificacion de requisistos para la expedición de Certificados de Cumplimiento </t>
  </si>
  <si>
    <t>4. Demoras en la implementación del plan de mejoramiento establecido para el respectivo xuerpo de Bomberos</t>
  </si>
  <si>
    <t>Gestionar el Recurso Humano a través de estrategias que permitan desarrollar personal idóneo y competente en la DNBC, velar por el bienestar y la seguridad, con la finalidad de dar cumplimiento a las funciones establecidas, logrando de tal manera la mejora continua.</t>
  </si>
  <si>
    <t>1-Uso de poder e  intereses de funcionarios o contratistas</t>
  </si>
  <si>
    <t>Alteración intencional del  Software de Nómina o plantilla de nómina en Excel,  con el fin de favorecer o perjudicar intereses personales o de un tercero.</t>
  </si>
  <si>
    <t>Acceso al software de nómina por parte de algún funcionario o a la plantilla de nómina en Excel, con el fin de  modificar o borrar  información intencionalmente a favor propio o de un tercero.</t>
  </si>
  <si>
    <t>1-Desviacion de recursos económicos a favor de un tercero
2-Alteracion de registros de nomina</t>
  </si>
  <si>
    <t>1-Realizar mensualmente, cambio de contraseña en el software de nómina. (1,2)</t>
  </si>
  <si>
    <t>El profesional especializado, asignado al proceso de Gestión del Talento Humano o el servidor público que se designe para el manejo del software de nómina.</t>
  </si>
  <si>
    <t>El profesional especializado, tiene dentro del Manual de Funciones, la autoridad y responsabilidad de "2. Efectuar la liquidación de nómina, contribuciones, prestaciones sociales y demás reconocimientos al personal activo, retirado y pensionado de la entidad, conforme con las disposiciones vigentes y de acuerdo con las situaciones administrativas a que haya lugar", lo cual le permite ejecutar el control. Para el caso del servidor público que se designe para el manejo del software de nómina, mediante las obligaciones contractuales.</t>
  </si>
  <si>
    <r>
      <t xml:space="preserve">El profesional especializado o el servidor público que se designe para el manejo del software de nómina, asignado al proceso de Gestión del Talento Humano o el servidor público que se designe para el manejo del software de nómina, realiza </t>
    </r>
    <r>
      <rPr>
        <b/>
        <sz val="11"/>
        <color theme="1"/>
        <rFont val="Calibri"/>
        <family val="2"/>
        <scheme val="minor"/>
      </rPr>
      <t xml:space="preserve">mensualmente </t>
    </r>
    <r>
      <rPr>
        <sz val="11"/>
        <color theme="1"/>
        <rFont val="Calibri"/>
        <family val="2"/>
        <scheme val="minor"/>
      </rPr>
      <t>el cambio de contraseña, permitiendo prevenir el ingreso al software de nómina de personal no autorizado.</t>
    </r>
  </si>
  <si>
    <r>
      <t>El profesional Especializado de Talento Humano o el servidor público que se designe para el manejo del software de nómina, valida que el cambio de claves, se realice bajo los parámetros requeridos por el Sistema HASSQL, permitiendo prevenir el ingreso al software de nómina de personal no autorizado</t>
    </r>
    <r>
      <rPr>
        <sz val="11"/>
        <color theme="1"/>
        <rFont val="Calibri"/>
        <family val="2"/>
        <scheme val="minor"/>
      </rPr>
      <t>, así mismo, permite identificar la trazabilidad de los cambios de contraseña.</t>
    </r>
  </si>
  <si>
    <t>El profesional Especializado de Talento Humano o el servidor público que se designe para el manejo del software de nómina, realiza el cambio de contraseña, bajo los parámetros requeridos por el Sistema HASSQL y posterior a esto, efectuando reporte de Informe de auditoria de cambio de contraseñas, lo cual permite verificar la trazabilidad de los cambios.</t>
  </si>
  <si>
    <t>El Profesional Especializado de Talento Humano o el servidor público que se designe para el manejo del software de nómina, verifica en el mismo instante del cambio de claves, si la misma cumple con los parámetros de seguridad, validando su funcionamiento aprobando o solicitando el cambio nuevamente.</t>
  </si>
  <si>
    <t>Se deja evidencia o rastro de la ejecución del control, mediante el reporte de Informe de auditoria de cambio de contraseñas, el cual incluye fecha de consulta, usuario, fecha de cambio, caducidad, vencimiento y observaciones, lo cual permite verificar la trazabilidad de los cambios y a cualquier tercero llegar a la misma conclusión.</t>
  </si>
  <si>
    <t xml:space="preserve">1-Realizar cambio de contraseña en el software de nómina  para Realizar backup de la base de datos </t>
  </si>
  <si>
    <t>Profesional Especializado encargado del área de Talento Humano</t>
  </si>
  <si>
    <t>Reporte Informe de auditoria de cambio de contraseñas realizado</t>
  </si>
  <si>
    <t># de contraseñas cambiadas/12</t>
  </si>
  <si>
    <t xml:space="preserve">Si se detecta mayor valor, se solicita el reintegro de dicho valor al funcionario. En caso que no se logre el reintegro inmediato, se descuenta en el mes siguiente, el mayor valor pagado. Si se detecta menor valor, se solicita al área financiera el reajuste a pagar. </t>
  </si>
  <si>
    <t>Profesional Especializado encargado del área de Talento Humano/ Subdirector Administrativo y Financiero/ Coordinador Gestiòn Financiera</t>
  </si>
  <si>
    <t>Correo electrónico
Soportes contables del SIIF</t>
  </si>
  <si>
    <t>30 días</t>
  </si>
  <si>
    <t>2-Realizar semanalmente, copia de respaldo (backup)  de la base de datos (1,2)</t>
  </si>
  <si>
    <t>Planilla Respaldo de sistemas de informaciòn diligenciada</t>
  </si>
  <si>
    <t># de backup realizados/52</t>
  </si>
  <si>
    <t>El profesional Especializado o servidor público, asignado al Proceso de Gestión de Tecnología Informatica, que se designe para efetuar las copias de respaldo.</t>
  </si>
  <si>
    <t>El responsable tiene dentro del Manual de Funciones, la autoridad y responsabilidad de "Diseñar e implementar los mecanismos de respaldo y recuperación de datos que garanticen la continuidad operativa de los sistemas y servicios de TI.", lo cual le permite ejecutar el control.</t>
  </si>
  <si>
    <r>
      <t xml:space="preserve">El profesional Especializado o servidor público, asignado al Proceso de Gestión de Tecnología Informatica, realiza </t>
    </r>
    <r>
      <rPr>
        <b/>
        <sz val="11"/>
        <color theme="1"/>
        <rFont val="Calibri"/>
        <family val="2"/>
        <scheme val="minor"/>
      </rPr>
      <t>semanalmente</t>
    </r>
    <r>
      <rPr>
        <sz val="11"/>
        <color theme="1"/>
        <rFont val="Calibri"/>
        <family val="2"/>
        <scheme val="minor"/>
      </rPr>
      <t xml:space="preserve"> copias de respaldo (backup), </t>
    </r>
  </si>
  <si>
    <t>El profesional Especializado o servidor público, asignado al Proceso de Gestión de Tecnología Informatica, efecúa la copia de respaldo semanalmente, y posterior a ello, muestra la carpeta donde se realizó el backup, permitiendo con esto, efectuar trazabilidad de las operaciones realizadas en el período y recuperar la información en caso de pérdida o daño en el servidor.</t>
  </si>
  <si>
    <r>
      <t>E</t>
    </r>
    <r>
      <rPr>
        <sz val="11"/>
        <color theme="1"/>
        <rFont val="Calibri"/>
        <family val="2"/>
        <scheme val="minor"/>
      </rPr>
      <t>l profesional especializado de Gestión de TI, realiza el respaldo de la base de datos del sistema de información de nómina, semanalmente, ingresando a la consola de SQL Server con el rol de administrador y se ejecuta la tarea de realizar copia de seguridad para luego, almacenarla en un dispositivo de almacenamiento del Proceso de TI. Se deja registro en la planilla de Respaldo de Sistemas de Información.</t>
    </r>
  </si>
  <si>
    <t xml:space="preserve">El profesional Especializado de Talento Humano, validará que la realización de los BackUp se hagan cumpliendo con los  parámetros requeridos por el Sistema HASSQL, conservando la misma estructura de los archivos, sin alteraciones o cambios. En caso de identificar inconsistencias, se solicita inmediatamente al Profesional del Proceso TI, efectuar nuevamente la tarea. </t>
  </si>
  <si>
    <t>Se deja evidencia o rastro de la ejecución del control, mediante la Planilla Respaldo de Sistemas de Informaciòn, el cual contine el nombre del sistema de informaciòn, descripción de información, tamaño de archivo o carpeta, fecha y hora de respaldo, firma administrador, firma responsable TI, lo cual permie verificar trazabilidad de las tareas realizadas y a cualquier tercero con la evidencia, llegar a la misma conclusión.</t>
  </si>
  <si>
    <t>3-Aprobaciòn sàbana de liquidación de nòmina</t>
  </si>
  <si>
    <t>Impresión mensual de la plantilla de la liquidación de nómina</t>
  </si>
  <si>
    <t># de planillas de nómina firmadas/ 12</t>
  </si>
  <si>
    <t>Contratar los bienes y servicios que requiera la Dirección Nacional de Bomberos, para su normal funcionamiento, dando estricto cumplimiento a la normatividad vigente, así como adelantar los procesos de contratación que correspondan a los proyectos aprobados por la Junta Nacional de Bomberos, con recursos del Fondo Nacional de Bomberos a fin de lograr el equipamiento y fortalecimiento de los Cuerpos de Bomberos del País.</t>
  </si>
  <si>
    <t>1-Intereses de funcionarios</t>
  </si>
  <si>
    <t>Variaciones significativas en los valores de los contrato para favorecer intereses propios o de terceros</t>
  </si>
  <si>
    <t>Incumplimiento de las normas contractuales vigentes para favorecer intereses propios o de terceros mediante estimaciones subjetivas del mercado</t>
  </si>
  <si>
    <t>1. Responsabilidad penal
2. Responsabilidad disciplinaria
3.Mala imagen institucional.
4. Utilización indebida de recursos.
5. Detrimento patrimonial que de lugar a responsabilidad fiscal
6. No aplicación del principio de transparencia y economía.</t>
  </si>
  <si>
    <t>Elaboración de estudios de mercado y análisis del sector debidamente justificados y sustentados en eventos reales, antes de  la estructuración del estudio previo</t>
  </si>
  <si>
    <t>El responsable del proceso contractual tiene asignadas las funciones  para solicitar dar claridad y sustento con evidencia de los documentos aportados o requeridos de tal manera que sean consistentes con los estudios de mercado</t>
  </si>
  <si>
    <t>Tiene asignadas las obligaciones contractuales para ejecutar el control, comparando los datos de los diferentes procesos contra los valores de los estudios de mercado a fin de evitar la presentación de precios artificiales.</t>
  </si>
  <si>
    <t>El control se ejecuta en el desarrollo del proceso contractual y permite prevenir la materialización del Riesgo de manera oportuna por cuanto se realizan cruces de información de los datos con los precios del mercado</t>
  </si>
  <si>
    <t>La verificación de datos, documentos, cifras etc. permiten detectar las causas que dan origen al riesgo.</t>
  </si>
  <si>
    <t>La información se coteja con documentos de forma tal que se evidencie la confiabilidad y veracidad de los datos suministrados</t>
  </si>
  <si>
    <t>Se verifica la información a fin de dar continuidad al proceso solicitando ajustes en las diferencias encontradas o en su defecto a no dar viabilidad jurídica para continuidad del mismo</t>
  </si>
  <si>
    <t xml:space="preserve">Se deja evidencia de correos, solicitudes escritas referentes a el suministro de información  fiable que permita contar con trazabilidad  de los requerimientos  con la finalidad que un tercero pueda llegar a la misma conclusión </t>
  </si>
  <si>
    <t>Servidora Pública encargada del área de Contratación</t>
  </si>
  <si>
    <t>Procesos contractuales</t>
  </si>
  <si>
    <t>No de Procesos contractuales aprobados con información verificada / Total de procesos contractuales solicitados o radicados</t>
  </si>
  <si>
    <t>Comunicar al Subdirector Administrativo  y Financiero, para que notifique a los entres de control</t>
  </si>
  <si>
    <t>Memorando de Reporte de la accion de corrupcion</t>
  </si>
  <si>
    <t>2-Favorecimiento de terceros</t>
  </si>
  <si>
    <t>Intereses de terceros y presiones políticas, uso del poder</t>
  </si>
  <si>
    <t>No de procesos contractuales con requerimientos (Demandas, Quejas, etc.) / Total de procesos contractuales de la entidad</t>
  </si>
  <si>
    <t>Adelantar las investigaciones en materia disciplinaria en contra de los funcionarios y exfuncionarios de la Dirección Nacional de Bomberos, mediante la aplicación de la normatividad vigente; para la imposición de sanciones, absolución o auto de archivo definitivo, de acuerdo con los resultados de dichas investigaciones.</t>
  </si>
  <si>
    <t>1. Uso del poder</t>
  </si>
  <si>
    <t>Dilación intencional de los procesos para favorecer o perjudicar a terceros</t>
  </si>
  <si>
    <t>Vencimiento de los términos que prescriben debido a que los funcionarios no toman acción oportunamente por negligencia intencional con el fin de afectar la entidad o beneficiar a un funcionario en particular</t>
  </si>
  <si>
    <t>1. Responsabilidad disciplinaria
2.Mala imagen institucional.</t>
  </si>
  <si>
    <t>Cuadro de registro de los procesos disciplinarios (1,2,3,4,5,6)</t>
  </si>
  <si>
    <t>Se asignó al Profesional Especializado del área de Asuntos Disciplinarios</t>
  </si>
  <si>
    <t>Si, de acuerdo al manual una de sus funcioes es: Sustanciar los procesos disciplinarios iniciados a los servidores y ex servidores públicos de la Dirección Nacional de Bomberos, de acuerdo con las normas y procedimientos vigentes en materia disciplinaria.</t>
  </si>
  <si>
    <t>Si, ya que el consolidado cuenta con el ingreso y movimiento de cada proceso. Se diligencia de acuerdo a las solicitudes realizadas por el quejoso.</t>
  </si>
  <si>
    <t xml:space="preserve">Si, con el consolidado se busca identificar y verificar constantemente los tiempos en los procesos, el cual permite identificar mediante las fechas registradas, si se presentó o no dilación en los procesos. </t>
  </si>
  <si>
    <t>Si, ademas se esta informacion se puede corroborar con los documentos fisicos que reposan el area. Recibe la solicitud, se inicia el trámite, se registra la fecha de la versión libre, la fecha del inicio del proceso disciplinario o de finalización de la investigación. Lo físico se corrobora con lo digital. No se puede iniciar ninguna acción sin la solicitud expresa del Subdirector Adminiostrativo y Financiero.</t>
  </si>
  <si>
    <t>Si se presentan demoras o irregularidades, se revisa el cuadro de registro de los procesos y se corrobora con el expediente físico, el cual está firmado por el Subdirector Administrativo y Financiero, el Profesional Especializado y la persona investigada. Luego se adelantan las correcciones pertinentes.</t>
  </si>
  <si>
    <t>Se evidencia en el cuadro consolidado de registro de los procesos en Excel y en el expediente físico. El cuadro contiene la fecha de inicio, nombre del investigado, actuaciones, fecha de finalización.</t>
  </si>
  <si>
    <t>Cuadro de registro de los procesos disciplinarios</t>
  </si>
  <si>
    <t>Profesional asignado al proceso de Gestión de Asuntos Disciplinarios</t>
  </si>
  <si>
    <t>De acuerdo a las solicitudes</t>
  </si>
  <si>
    <t># de indagaciones Preliminares abiertas/ Total de Quejas recibidas en contra de los funcionarios</t>
  </si>
  <si>
    <t xml:space="preserve">Se revisa el cuadro de registro de los procesos y se corrobora con el expediente físico, el cual está firmado por el Subdirector Administrativo y Financiero, el Profesional Especializado y la persona investigada. Luego se adelantan las correcciones pertinentes y se eleva a segunda instancia según corresponda. </t>
  </si>
  <si>
    <t>Subdirector Administrativo y Financiero/ Profesional asignado al proceso de Gestión de Asuntos Disciplinarios</t>
  </si>
  <si>
    <t>Expediente a la persona investigada</t>
  </si>
  <si>
    <t>No mayor a seis meses</t>
  </si>
  <si>
    <t>2. Complicidad con terceros</t>
  </si>
  <si>
    <t>3. Presión, amenaza por parte de los interesados a un funcionario o servidor público</t>
  </si>
  <si>
    <t>4. Uso del poder</t>
  </si>
  <si>
    <t>Crear alertas que avisen sobre la proximidad de los términos procesales  (1,2,3,4,5,6)</t>
  </si>
  <si>
    <t xml:space="preserve">Si, Profesional Especializado </t>
  </si>
  <si>
    <t>Las alertas se generan de manera oportuna ya que el consolidado cuenta con  las fechas del ingreso y movimiento de cada proceso, el cual no debe superar los seis meses.</t>
  </si>
  <si>
    <t xml:space="preserve">Si, con el consolidado se busca identificar y verificar constantemente la procimidad de los términos procesales, lo cual permite identificar mediante las fechas registradas, si se presentó o no dilación en los procesos. </t>
  </si>
  <si>
    <t>Se consulta el cuadro de registro de los procesos, en los campos donde están registradas las fechas y se identifica aquellas que se encuentran próximas a vencerse. Ademas esta informacion se puede corroborar con los documentos fisicos que reposan el area.</t>
  </si>
  <si>
    <t xml:space="preserve">Si se presentan demoras, la segunda instancia, inicia una investigación a fin que se adelanten las medidas correspondientes. </t>
  </si>
  <si>
    <t>Se evidencia en el cuadro consolidado de registro de los procesos en Excel.</t>
  </si>
  <si>
    <t xml:space="preserve">Crear alertas que avisen sobre la proximidad de los términos procesales </t>
  </si>
  <si>
    <t># procesos tramitados oportunamente/# procesos solicitados</t>
  </si>
  <si>
    <t>5. Intereses Políticos</t>
  </si>
  <si>
    <t xml:space="preserve">6. Falsas denuncias </t>
  </si>
  <si>
    <t xml:space="preserve">Falsas denuncias </t>
  </si>
  <si>
    <t>Uso del poder</t>
  </si>
  <si>
    <t>Trámites inadecuados de los procesos Disciplinarios para favorecer o perjudicar a terceros</t>
  </si>
  <si>
    <t>Adelantar un proceso disciplinario interno por parte de un funcionario del área disciplinaria contraviniendo las dispocisiones vigentes, buscando favorecer o perjudicar a un tercero.</t>
  </si>
  <si>
    <t>1. Responsabilidad disciplinaria
2.Mala imagen institucional.
3. Demandas y acciones legales en contra de la entidad</t>
  </si>
  <si>
    <t xml:space="preserve">Aplicar filtros para la revisión de procesos disciplinarios </t>
  </si>
  <si>
    <t>Los filtros para la revisión de los procesos disciplinarios, se efectúan cada vez que se diligencian, los cuales no deben ser superiores a los seis meses.</t>
  </si>
  <si>
    <t xml:space="preserve">El filtro de revisión de los procesos disciplinarios por parte del Subdirector Administrativo y Financiero, permite identificar si se están presentando trámits inadecuados o irregularidades en los procesos disciplinarios. </t>
  </si>
  <si>
    <t>Se elaboran los documentos por parte del servidor público asignado que deberán ser revisados y firmados por el Subdirector Administrativo y Financiero. Al contar con un filtro adicional, hace que la fuente sea confiable.</t>
  </si>
  <si>
    <t>Si se presentan desviaciones o irregularidades, el Subdirector Administrativo y Financiero, iniciará las investigaciones pertinentes y eleva dicha investigación a segunda instancia según corresponda.</t>
  </si>
  <si>
    <t>Dentro de cada proceso,  debe haber una orden expresa del subdirector administrativo y financiero sin ella no se podra iniciar ningun proceso. Adicionalmente, las actuaciones se evidencian en los expedientes y en el cuadro de registro de los procesos disciplinarios.</t>
  </si>
  <si>
    <t>Cuadro de registro de los procesos disciplinarios
Documentos firmados por el  Subdirector Administrativo y Financiero</t>
  </si>
  <si>
    <t># de procesos revisados/# documentos elaborados</t>
  </si>
  <si>
    <t>Falta de ética del funcionario asignado al proceso</t>
  </si>
  <si>
    <t>Presión, amenaza por parte de los interesados a un funcionario o servidor público</t>
  </si>
  <si>
    <t>Intereses Políticos</t>
  </si>
  <si>
    <t xml:space="preserve">Fallas en la custodia de los documentos </t>
  </si>
  <si>
    <t>Manipulación o pérdida intencional de la información de los expedientes disciplinarios para favorecer o perjudicar a terceros</t>
  </si>
  <si>
    <t>Acceso no autorizado a los expedientes del área por parte de personal no autorizado de tal manera que pueda perder intencionalmente la documentación o utilizarla de manera indebida para obtener beneficio particular</t>
  </si>
  <si>
    <r>
      <t xml:space="preserve">Guardar periódicamente en una USB y en la carpeta alojada en la </t>
    </r>
    <r>
      <rPr>
        <sz val="11"/>
        <color theme="1"/>
        <rFont val="Calibri"/>
        <family val="2"/>
        <scheme val="minor"/>
      </rPr>
      <t>nube establecida por la Entiudad, los expedientes de los procesos disciplinarios, con el fin que no se pierda la información guardada en los equipos</t>
    </r>
  </si>
  <si>
    <t>Si, de acuerdo al manual una de sus funcioes es: Llevar los registros y controles de todos los documentos relacionados con las investigaciones y procesos disciplinarios adelantados en la Dirección, suministrando la información a la Procuraduría General de la Nación u otra autoridad competente, cuando lo soliciten.</t>
  </si>
  <si>
    <t xml:space="preserve">Los expedientes de los procesos disciplinarios, con el fin que no se pierda la información guardada en los equipos, se guardan una vez por semana en dispositivo USB y/o n la carpeta alojada en la nube establecida por la Entiudad. </t>
  </si>
  <si>
    <t>En la carpeta de los expedientes, en el cuadro de seguimiento y en los documentos del proceso, se cuenta con un consecutivo que permite verificar si se ha extraviado un documento. Adicionalmente,  las copias de respaldo, permiten recuperar la información que se pudiera extraviar.</t>
  </si>
  <si>
    <t>La copia de seguridad se raliza una vez por semana donde deberá estar reposar archivo digital. Adicionalmente, se cuenta con el archivo físico para corroborar la información, lo cual brinda confiabilidad en las fuentes de información.</t>
  </si>
  <si>
    <t>En caso de pérdida o manipulación no autorizada de la información de los expedientes, se corrobora el archivo físico con el digital para recuperar la integridad de la información. Según el caso, el Subdirector Administrativo y Financiero, iniciará las investigaciones pertinentes y eleva dicha investigación a segunda instancia según corresponda.</t>
  </si>
  <si>
    <t>Si, consolidado con consecutivo y carpetas donde deben reposar todos los procesos con sus respectivos consecutivos, en caso de prestamo de algun proceso debera registrarse en los prestamos del area.</t>
  </si>
  <si>
    <t>MODERADO</t>
  </si>
  <si>
    <t>Guardar periódicamente en una USB y en la carpeta alojada en la nube establecida por la Entiudad, los expedientes de los procesos disciplinarios, con el fin que no se pierda la información guardada en los equipos</t>
  </si>
  <si>
    <t>Aqrchivos guardados en USB y/o en la Carpeta en la nube</t>
  </si>
  <si>
    <t># de procesos con copia de seguridad/# documentos elaborados</t>
  </si>
  <si>
    <t>Se corrobora el archivo físico con el digital para recuperar la integridad de la información. Según el caso, el Subdirector Administrativo y Financiero, iniciará las investigaciones pertinentes y eleva dicha investigación a segunda instancia según corresponda.</t>
  </si>
  <si>
    <t>Complicidad con terceros</t>
  </si>
  <si>
    <t>Propender por que las actuaciones jurídicas y de representación judicial de la DNBC se ajusten al cumplimiento de las normas constitucionales y legales vigentes, acompañando y asesorando a los procesos de la entidad en procura de sus intereses y los de sus partes interesadas.</t>
  </si>
  <si>
    <t>Inoportuna gestión jurídica en las diferentes etapas procesales</t>
  </si>
  <si>
    <t>Indebida defensa de los procesos judiciales para favorecer a terceros</t>
  </si>
  <si>
    <t>No desarrollar  una adecuada defensa jurídica de la entidad con el animo de favorecer a terceros</t>
  </si>
  <si>
    <t>1. Demandas y acciones legales en contra de la entidad
2. Mala imagen institucional.</t>
  </si>
  <si>
    <t>Bitácora de seguimiento de los procesos judiciales</t>
  </si>
  <si>
    <t>Se asignó a un Servidor Público para aplicar el control.</t>
  </si>
  <si>
    <t>El servidor público asignado, de acuerdo al manual de funciones, tiene la autoridad para hacer la revisión del estado jurídico de los procesos Judiciales.</t>
  </si>
  <si>
    <t>La bitácora de seguimiento de los procesos judiciales, se revisa dos veces al mes en Comité de Conciliación, lo cual permite prevenir la materialización del Riesgo de manera oportuna por cuanto se revisa permanentemente el estado de avance de los procesos Judiciales.</t>
  </si>
  <si>
    <t>La bitácora de seguimiento de los procesos judiciales, se revisa dos veces al mes en Comité de Conciliación, en el que asisten todos los miembros del Comité Directivo de la DNBC, se puede identificar inoportunidad en la gestión jurídica, deficiencia en la argumentación jurídica,  inadecuada asiganción de procesos judiciales o alguna irregularidad.</t>
  </si>
  <si>
    <t>La bitácora de seguimiento de los procesos judiciales, se revisa dos veces al mes en Comité de Conciliación, en el que asisten todos los miembros del Comité Directivo de la DNBC, lo cual permite que la fuente de información sea confiable.</t>
  </si>
  <si>
    <t xml:space="preserve">En caso de desviaciones o irregularidad en la defensa de los procesos judiciales, el Comité de Conciliación detrmina las acciones a seguir para que se efectúen las correcciones e investigaciones que haya lugar. </t>
  </si>
  <si>
    <t xml:space="preserve">La Bitácora de seguimiento de los procesos judiciales, se encuentra en archivo en Excel, en físico y en el sistema de información E-Kogui. Adicionalmente, se encuentra en las actas de comité de conciliación. </t>
  </si>
  <si>
    <t>Servidor público asignado al proceso de Gestión Jurídica</t>
  </si>
  <si>
    <t>Bitácora de seguimiento de los procesos judiciales
E-Kogui</t>
  </si>
  <si>
    <t>Bimensual</t>
  </si>
  <si>
    <t># de procesos revisados/# procesos allegados</t>
  </si>
  <si>
    <t xml:space="preserve">El Comité de Conciliación detrmina las acciones a seguir para que se efectúen las correcciones e investigaciones que haya lugar. </t>
  </si>
  <si>
    <t>Comité de Conciliación</t>
  </si>
  <si>
    <t>Deficiente argumentación jurídica</t>
  </si>
  <si>
    <t>Inadecuada asignación de los procesos judiciales</t>
  </si>
  <si>
    <t>Clientelismo - Intereses particulares</t>
  </si>
  <si>
    <t>Planificar, manejar y organizar los diferentes documentos recibidos y producidos por la DNBC, con el fin de dar tratamiento, conservación y disposición final, conforme a las disposiciones legales vigentes.</t>
  </si>
  <si>
    <t>1. No aplicación sistemática de los protocolos, la normatividad vigente y mejores prácticas para la gestión documental, Técnicas de archivo y de conservación documental.</t>
  </si>
  <si>
    <t>Deterioro y pérdida intencional de la información de la Entidad contenida en documentos físicos y digitales, con el fin de favorecer o perjudicar a intereses particulares o de terceros</t>
  </si>
  <si>
    <t>Perdida deliberada de información con el animo de favorecer a un tercero (Clientelismo, presiones indebidas y chantaje)</t>
  </si>
  <si>
    <t xml:space="preserve">
Actualizar las TRD aplicando los procedimientos y lineamientos del Proceso de Gestión Documental. (1,2,3,4)</t>
  </si>
  <si>
    <t>Existe un responsable asignado al proceso con el conocimiento y experiencia para ejecutar el control (Secretario ejecutivo)</t>
  </si>
  <si>
    <t>El servidor público asignado al proceso  tiene dentro del Manual de Funciones, la autoridad y responsabilidad para ejecutar el control de acuerdo a los lineamientos impartidos por el Archivo General de la Nación</t>
  </si>
  <si>
    <t>El control se aplica de acuerdo a necesidad y permite prevenir la materialización del Riesgo de manera oportuna al implementar las TRD y salvaguardar la información con los lineamientos establecidos por el AGN</t>
  </si>
  <si>
    <t>La verificación de datos al organizar los documentos con las series documentales, etc. permiten detectar las causas que dan origen al riesgo y el Deterioro y pérdida intencional de la información de la Entidad contenida en documentos físicos y digitales, con el fin de favorecer o perjudicar a intereses particulares o de terceros.</t>
  </si>
  <si>
    <t>La información se coteja con los documentos archivados y con los lineamientos de las TRD, de forma tal, que se evidencie la confiabilidad y veracidad de los datos archivados.</t>
  </si>
  <si>
    <t xml:space="preserve">Se verifica la información  y se hacen las respectivas correcciones a fin de dar continuidad al proceso </t>
  </si>
  <si>
    <t>Cronograma de entrevistas, Lista de asistencia de la entrevista, correos electrónicos, la TRD la cual se encuentra en formato Excel, la cual contiene Serie documental, tiempo de retención AG y AC, disposición final y procedimiento a seguir, lo cual permite a un tercero llegar a la misma conclusión, al revisar la evidencia.</t>
  </si>
  <si>
    <t>Actualizar las TRD aplicando los procedimientos y lineamientos del Proceso de Gestión Documental.</t>
  </si>
  <si>
    <t>Servidor Público asignado al proceso de Gestión Documental</t>
  </si>
  <si>
    <t>Archivos organizados</t>
  </si>
  <si>
    <t># de áreas con TRD implementadas/Total de áreas de la entidad</t>
  </si>
  <si>
    <t>Reporte de la  materializacion del Riesgo al Subdirector Administrativo y Finanaciero con el fin de que el reporte a los entes Competentes .</t>
  </si>
  <si>
    <t>Sub Director Administrativo y financiero</t>
  </si>
  <si>
    <t>2. Inadecuado soporte tecnológico para la gestión documental.</t>
  </si>
  <si>
    <t>Actualizar el sistema de gestión documental ORFEO</t>
  </si>
  <si>
    <t>Estudios previos
Recibido a satisfacción</t>
  </si>
  <si>
    <t xml:space="preserve"> Sistema de gestión documental ORFEO actualizado</t>
  </si>
  <si>
    <t>3. Inadecuado almacenamiento y control de los documentos que conforman los archivos de la Entidad</t>
  </si>
  <si>
    <t>Implementar el Plan de Conservación Documental</t>
  </si>
  <si>
    <t>Registros de acuerdo a actividad del Plan de Conservación Documental</t>
  </si>
  <si>
    <t>De acuerdo al cronograma del Plan</t>
  </si>
  <si>
    <t># actividades ejecutadas/ actividades programadas</t>
  </si>
  <si>
    <t>4. Intereses de terceros</t>
  </si>
  <si>
    <t>Cumplimiento y seguimiento de las actividades del Plan de Acción Anual del Proceso de Gestión Documental</t>
  </si>
  <si>
    <t>Plan de Accion Institucional</t>
  </si>
  <si>
    <t>Trimestral</t>
  </si>
  <si>
    <t>(No de Actividades Desarrolladas/ No de actividades programadas)*100</t>
  </si>
  <si>
    <t>Socializacion a las diferentes areas del proceso y procedimientos de gestión documental para conservacion, cuidado y custodia de los diferentes documentos</t>
  </si>
  <si>
    <t>Listas de Asistencia a Socializaciones del procedimiento</t>
  </si>
  <si>
    <t>Programacion</t>
  </si>
  <si>
    <t>(No de capacitaciones realizadas de CC D / Total de capacitaciones programadas)100</t>
  </si>
  <si>
    <t>Administrar y suministrar bienes y servicios generales y de mantenimiento a los procesos de la Entidad, así como, planificar y gestionar las estrategias en materia ambiental en cumplimiento de la misión institucional y de la normatividad vigente.</t>
  </si>
  <si>
    <t>1. Carencia de un  sistema de información interna   para el manejo del inventario (software).</t>
  </si>
  <si>
    <t>Apropiación y uso indebido de bienes del estado(Peculado por apropiación / por uso / culposo)</t>
  </si>
  <si>
    <t>Apropiarse, usar o autorizar el uso indebido de bienes del Estado por parte de un colaborador, atentando contra la administración pública en  beneficio de un particular o de un tercero.</t>
  </si>
  <si>
    <t>1.Sanciones Penales
2.Procesos disciplinarios.
3.Mala imagen institucional.
4. Utilización indebida de recursos.</t>
  </si>
  <si>
    <t>Diligenciamiento y seguimiento del inventario de la Entidad a través de un kárdex (1,2,3,4,5,6)</t>
  </si>
  <si>
    <t>Se contrató a una persona para el manejo y control de inventarios de la Entidad</t>
  </si>
  <si>
    <t>El servidor público desinado, tiene la  responsabilidad y autoridad, asignada en el plan de acción anual vigente, así como en las obligaciones contractuales, lo cual le permiten implementar este control</t>
  </si>
  <si>
    <r>
      <rPr>
        <b/>
        <sz val="11"/>
        <color theme="1"/>
        <rFont val="Calibri"/>
        <family val="2"/>
        <scheme val="minor"/>
      </rPr>
      <t xml:space="preserve">Cuando ingresa o sale </t>
    </r>
    <r>
      <rPr>
        <sz val="11"/>
        <color theme="1"/>
        <rFont val="Calibri"/>
        <family val="2"/>
        <scheme val="minor"/>
      </rPr>
      <t xml:space="preserve">algún bien del almacén de la Entidad, se realiza el respectivo seguimiento y control, diligenciando el Kárdex que contiene el inventario. Adicionalmente, </t>
    </r>
    <r>
      <rPr>
        <b/>
        <sz val="11"/>
        <color theme="1"/>
        <rFont val="Calibri"/>
        <family val="2"/>
        <scheme val="minor"/>
      </rPr>
      <t>cada mes</t>
    </r>
    <r>
      <rPr>
        <sz val="11"/>
        <color theme="1"/>
        <rFont val="Calibri"/>
        <family val="2"/>
        <scheme val="minor"/>
      </rPr>
      <t xml:space="preserve"> se lleva un control de movimientos de inventarios, lo cual permite identificar errores o irregularidades de manera oportuna, por cuanto estarían actualizados y controlados los inventarios.</t>
    </r>
  </si>
  <si>
    <t>Cuando ingresa o sale algún bien del almacén d ela Entidad, se realiza el respectivo seguimiento y control, diligenciando el Kárdex que contiene el inventario. Adicionalmente, cada mes se lleva un control de movimientos de inventario y posteriormente, se realizan las respectivas conciliaciones con el proceso de Gestión Financiera, con el fin de identificar diferencias y posibles irregularidades.</t>
  </si>
  <si>
    <t xml:space="preserve">Cuando ingresa o sale algún bien del almacén d ela Entidad, se realiza el respectivo seguimiento y control, diligenciando el Kárdex en Excel, el cual contiene el inventario. Adicionalmente, cada mes se lleva un control de movimientos de inventario. La fuente de información es confiuable, puesto que se verifica a través de las conciliaciones con el Proceso de Gestión Financiera y con el inventario físico, que se realiza cada dos meses. </t>
  </si>
  <si>
    <t>Cuando se identifican errores, diferencias o irregularidades en el controlo de inventarios, se corrige inmediatamente el Kárdex y se vuelve a verificar con el Proceso de Gestión Financiera.</t>
  </si>
  <si>
    <t xml:space="preserve">El soporte del seguimiento y control de inventarios, es el Kárdex en Excel, el cual contiene información relacionada con el bien, el tipo, valor, fecha de ingreso. Así mismo, las conciliaciones con el Grupo Financiero quedan evidenciadas en archivo en Excel administrado por dicho proceso. </t>
  </si>
  <si>
    <t>Diligenciamiento y seguimiento del inventario de la Entidad a través de un kárdex</t>
  </si>
  <si>
    <t>Contratistas y funcionarios encargados de adminsitrar almacén</t>
  </si>
  <si>
    <t>Kárdex</t>
  </si>
  <si>
    <t>Por demanda</t>
  </si>
  <si>
    <t>Contrato de prestación de servicios</t>
  </si>
  <si>
    <t xml:space="preserve">Informar al Subdirector Administrativo para que tome las acciones pertinentes para apertura de los procesos disciplinarios . </t>
  </si>
  <si>
    <t>Memorando o correo electronico</t>
  </si>
  <si>
    <t xml:space="preserve">2. Falta de capacitación del personal que maneja el inventario. </t>
  </si>
  <si>
    <t xml:space="preserve"> 1- Compra e implementación de Software para el manejo y control de Inventarios</t>
  </si>
  <si>
    <t>Estudios previos y contratos
Software instalado</t>
  </si>
  <si>
    <t>31-12-2018
Por demanda</t>
  </si>
  <si>
    <t>Software Implementado</t>
  </si>
  <si>
    <t xml:space="preserve">3. No cumplimiento de los procedimientos internos establecidos.    </t>
  </si>
  <si>
    <t>2- Implementación del procedimiento para el manejo de inventarios</t>
  </si>
  <si>
    <t>Procedimiento Implementado y socializado</t>
  </si>
  <si>
    <t>(No de socializaciones Realizadas/ Socializaciones programadas)*100</t>
  </si>
  <si>
    <t>4. Mayores restricciones por parte del Ministerio de Hacienda para cumplir con las exigencias de la regla fiscal</t>
  </si>
  <si>
    <t>3-Mejoramiento físico del almacén</t>
  </si>
  <si>
    <t>Almacen Organizado</t>
  </si>
  <si>
    <t>Bienes debidamente almacenados de acuerdo a los instructivos ambientales</t>
  </si>
  <si>
    <t>5. Presiones e intervenciones políticas en las decisiones técnico administrativas</t>
  </si>
  <si>
    <t>6. Robo, alteración o pérdida de información generada por ataques cibernéticos</t>
  </si>
  <si>
    <t>Gestionar, controlar y hacer seguimiento a la ejecución de los recursos apropiados a la Dirección Nacional de Bomberos de Colombia, que permita conocer en forma oportuna y veraz el nivel de ejecución, mediante el registro de las operaciones y su presentación a través de informes intermedios y emisión de los Estados de actividad Financiera, Social y Ambiental.</t>
  </si>
  <si>
    <t xml:space="preserve">Que se identifique y clasifique, registre y revele información  contable deliberadamente en un rubro que no corresponda. </t>
  </si>
  <si>
    <t>Desviar los recursos financieros para otro proposito distinto al que fueron programados y beneficiar a un tercero</t>
  </si>
  <si>
    <t xml:space="preserve">Que se afecte la realidad financiera y económica  de la entidad de forma deliberada para obtener un beneficio particular </t>
  </si>
  <si>
    <t>Generación de Hallazgos  con incidencia  de carácter administrativo fiscal , disciplinario  y / o penal 
Procesos Disciplinarios, fiscales y penales
Que toda la cadena presupuestal, se vea afectada hasta el momento del pago.</t>
  </si>
  <si>
    <t>Revisar el formato de solicitud de certificado de disponibilidad presupuestal CDP de acuerdo con los criterios establecidos en el procedimiento (1,2,3,4,5,6)</t>
  </si>
  <si>
    <r>
      <t xml:space="preserve">Se tiene designado </t>
    </r>
    <r>
      <rPr>
        <sz val="11"/>
        <color theme="1"/>
        <rFont val="Calibri"/>
        <family val="2"/>
        <scheme val="minor"/>
      </rPr>
      <t>a un profesional especializado del área Financiera, con el Perfil presupuesto,  para ejecutar el control y realizar la revision previa del rubro presupuestal frente al objeto contractual.</t>
    </r>
  </si>
  <si>
    <r>
      <rPr>
        <sz val="11"/>
        <color theme="1"/>
        <rFont val="Calibri"/>
        <family val="2"/>
        <scheme val="minor"/>
      </rPr>
      <t>El profesional especializado del área financira, asignado, con Perfil presupuesto, el cual tiene la autoridad para solicitar dar claridad y sustento con evidencia de los documentos aportados o requeridos, en el marco del cumplimiento de sus responsabilidades establefcidas en el Manual de Funciones</t>
    </r>
  </si>
  <si>
    <r>
      <t xml:space="preserve">El control se realiza en el momento en que sea solicitada la expedición del Certificado de disponibilidad presupuestal. Por tanto, </t>
    </r>
    <r>
      <rPr>
        <sz val="11"/>
        <color theme="1"/>
        <rFont val="Calibri"/>
        <family val="2"/>
        <scheme val="minor"/>
      </rPr>
      <t>permite prevenir la materialización del Riesgo de manera oportuna por cuanto, al realizar el cotejo de la información financiera contra los documentos soportes se hacen los ajustes respectivos.</t>
    </r>
  </si>
  <si>
    <r>
      <t xml:space="preserve">Se verifica la solicitud de expedición del CDP, con el fin que se </t>
    </r>
    <r>
      <rPr>
        <sz val="11"/>
        <color theme="1"/>
        <rFont val="Calibri"/>
        <family val="2"/>
        <scheme val="minor"/>
      </rPr>
      <t xml:space="preserve"> identifique y clasifique, registre información presupuestal, en los rubros que corresponda y se detecten inconsistencias o irregularidades. </t>
    </r>
  </si>
  <si>
    <t>Se revisa el formato de solicitud de certificado de disponibilidad presupuestal CDP, de acuerdo con los criterios establecidos en el procedimiento, y se corrobora la coherencia del rubro presupuestal  frente al objeto contractual, de forma tal que se evidencie la confiabilidad y veracidad de los datos suministrados, lo que la hace confiable.</t>
  </si>
  <si>
    <t>Se verifica la información a fin de dar continuidad al proceso y si hay  diferencias en la afectación de los rubros presupuestales con los soportes, se solicitan los ajustes respectivos. 
En caso de pérdida de documentos soporte, se pedirá al área soliciante copia del formato de solicitud del CDP mediante correo electrónico, para su nueva expedición.</t>
  </si>
  <si>
    <t>Se deja evidencia de la operación en el SIIF y en los correos electrónicos y/o solicitudes escritas referentes a el suministro de información  fiable que permita dar continuidad al proceso.</t>
  </si>
  <si>
    <t>Revisar el formato de solicitud de certificado de disponibilidad presupuestal CDP de acuerdo con los criterios establecidos en el procedimiento</t>
  </si>
  <si>
    <t>Perfil presupuesto del area financiera</t>
  </si>
  <si>
    <t>Certificado de Disponibilidad presupuestal</t>
  </si>
  <si>
    <t># de CDP expedidos/ # CDP solicitados</t>
  </si>
  <si>
    <t>Informar la alteracion del CDP al Subdirector Administrativo para:
1. Autorice la Anulacion del documento errado
2. Autorice la Generacion del nuevo documento.
3. Iniciar los procesos Disciplinariois pertinentes</t>
  </si>
  <si>
    <t>Informe</t>
  </si>
  <si>
    <t>Perdida deliberada  parcial  o total de los documentos soporte</t>
  </si>
  <si>
    <t>Demoras deliberadas en la entrega de los documentos soporte</t>
  </si>
  <si>
    <t>Interese de terceros o uso del poder</t>
  </si>
  <si>
    <t>No de desviaciones de los recursos finacieros para otro proposito distinto al que fueron programados</t>
  </si>
  <si>
    <t>Administrar, mantener y propender por la sostenibilidad de la infraestructura tecnológica y de los sistemas de información, con el fin de contribuir al normal desarrollo de las actividades de los procesos estratégicos, misionales y de apoyo de la Entidad.</t>
  </si>
  <si>
    <t>Condiciones inadecuadas de seguridad del área física del almacenamiento y custodia de la información.</t>
  </si>
  <si>
    <t>Pérdida o alteración deliberada de la información con el animo de favorecer a un tercero</t>
  </si>
  <si>
    <t>Alterar, modificar o hacer perdedera la información con el animo de favorecer a un tercero</t>
  </si>
  <si>
    <t>Afectación en la prestación de los servicios ofrecidos por la Entidad.
Perdida de la  memoria institucional.
Afectación al cumplimiento de los objetivos, estrategias y metas institucionales.
Deterioro de la imagen y perdida de confianza ciudadana.</t>
  </si>
  <si>
    <t>Realización de copias de seguridad (bases de datos de los sistemas de información de la DNBC) semanales</t>
  </si>
  <si>
    <t>Se designó al Profesional Especializado asignado al Proceso de Gestión TI, para  realizar las copias de seguridad (1,2,3)</t>
  </si>
  <si>
    <t>El responsable del proceso  tiene la autoridad para realizar las copias de seguridad de la información a fin de controlar el proceso, de acuerdo al manual de funciones.</t>
  </si>
  <si>
    <r>
      <t xml:space="preserve">Se realizan copias de seguridad a las bases de datos, semanales en </t>
    </r>
    <r>
      <rPr>
        <sz val="11"/>
        <rFont val="Calibri"/>
        <family val="2"/>
        <scheme val="minor"/>
      </rPr>
      <t xml:space="preserve">servidores, lo cual permite prevenir la materialización del riesgo, de manera oportuna. </t>
    </r>
  </si>
  <si>
    <t>La realización de copias de seguridad  están diseñadas para prevenir la pérdida  de información y su recuperación.</t>
  </si>
  <si>
    <r>
      <t xml:space="preserve">Las copias de seguridad, se realiza ingresando al servidor y al Microsoft SQL Server Management Studio, para ejecutar la tarea de realizar la copia de seguridad de la base de datos del sistema de información, que luego de ser generada, se guarda en un medio de almacenamiento externo y por último se registra en el formato de respaldo de sistemas de información, los datos de la realización de la actividad, </t>
    </r>
    <r>
      <rPr>
        <sz val="11"/>
        <color theme="1"/>
        <rFont val="Calibri"/>
        <family val="2"/>
        <scheme val="minor"/>
      </rPr>
      <t>el cual es avalado por el administrador del sistema de información, mediante el diligenciamiento del Formato de Respaldo de Sistemas de Información.</t>
    </r>
  </si>
  <si>
    <t xml:space="preserve">Se verifica la información guardada contra la información entregada, generando copias de respaldo de la información inicial a fin de dar continuidad al proceso. </t>
  </si>
  <si>
    <t>Se deja evidencia en correos y formato de respaldo de sistemas de información, lo cual permite su trazabilidad, de tal forma, que cualquier tercero con la evidenciade las copias de respaldo elaboradas de bases de datos e información, pueda llegar a la misma conclusión.</t>
  </si>
  <si>
    <t>Profesional Especializado asignado al Proceso Gestión TI</t>
  </si>
  <si>
    <t>Copias de Seguridad</t>
  </si>
  <si>
    <t>(No copias de respaldo realizadas por mes/No copias de respaldo programadas por mes)%</t>
  </si>
  <si>
    <t>Restablecimiento de las bases de datos de los sistemas de información mediante el uso de las copia de seguridad</t>
  </si>
  <si>
    <t>Profesional especializado/ Subdirector Administrativo y Financiero</t>
  </si>
  <si>
    <t>Repositorio de copias de seguridad de sistemas de información, Correos electrónicos</t>
  </si>
  <si>
    <t>12 horas</t>
  </si>
  <si>
    <t xml:space="preserve">Daños de infraestructura tecnologica </t>
  </si>
  <si>
    <t xml:space="preserve">Ciberataque </t>
  </si>
  <si>
    <t>Determinar el grado de cumplimiento y efectividad del Sistema Integrado de Gestión y Control, para apoyar a la Alta Dirección en la toma de decisiones y generación de acciones, orientadas al cumplimiento de objetivos y metas institucionales de acuerdo con la  normatividad vigente.</t>
  </si>
  <si>
    <t xml:space="preserve">1-Intereses personales                          </t>
  </si>
  <si>
    <t>Presentación o transmisión de informes de ley o Auditorias inconsistentes o no veraces</t>
  </si>
  <si>
    <t>Falta de objetividad  y/o imparcialidad y/o veracidad en los informes de auditorias y/o seguimientos en favor propio o de un tercero</t>
  </si>
  <si>
    <t>Investigaciones y Sanciones Legales y Disciplinarias</t>
  </si>
  <si>
    <t>1. Comprobación de evidencia de auditoria frente las auditorias realizadas.</t>
  </si>
  <si>
    <t>Se tiene designado el Asesor de Control Interno</t>
  </si>
  <si>
    <t>El Asesor de Control Interno tiene la autoridad para solicitar aclaraciòn y soporte con evidencia. Así mismo, la ejecución del control, se encuentra en el marco del Manual de Funciones para este cargo.</t>
  </si>
  <si>
    <r>
      <t xml:space="preserve">La comprobación de evidencia de auditoria, frente las auditorias realizadas, se realiza de manera </t>
    </r>
    <r>
      <rPr>
        <sz val="11"/>
        <color rgb="FFFF0000"/>
        <rFont val="Calibri"/>
        <family val="2"/>
        <scheme val="minor"/>
      </rPr>
      <t>mensual</t>
    </r>
    <r>
      <rPr>
        <sz val="11"/>
        <color theme="1"/>
        <rFont val="Calibri"/>
        <family val="2"/>
        <scheme val="minor"/>
      </rPr>
      <t>, lo cual permite prevenir la materialización del Riesgo de manera oportuna.</t>
    </r>
  </si>
  <si>
    <t>La verificación de datos, documentos, cifras etc. permiten detectar las causas que dan origen al riesgo</t>
  </si>
  <si>
    <t>Se verifica la información a fin de dar continuidad al proceso y las desviaciones que se puedan presentar, son resueltas en la verificación del Asesor de control Interno de los informes desarrollados por los Auditores.</t>
  </si>
  <si>
    <t xml:space="preserve">Se deja evidencia de correos, solicitudes escritas referentes a el suministro de información  fiable que permita dar continuidad al proceso </t>
  </si>
  <si>
    <t>Asesor con funciones de Control Interno</t>
  </si>
  <si>
    <t>Informes de auditoría. Seguimiento a planes de auditoría.</t>
  </si>
  <si>
    <t>(# de informes de auditoría revisados / # de informes de auditoría emitidos)*100</t>
  </si>
  <si>
    <t>Ajustar informe de auditoria con base en observaciones de mesa de trabajo con el auditado.</t>
  </si>
  <si>
    <t>Asesor de Control Interno y Auditor Lider.</t>
  </si>
  <si>
    <t>Acta de Reuniòn</t>
  </si>
  <si>
    <t>3 dias</t>
  </si>
  <si>
    <t xml:space="preserve">2. Designación del Asesor de Control Interno por la Presidencia de la República </t>
  </si>
  <si>
    <t>La designación  del Asesor de Control Interno es efectuada por parte del Presidente de la Republica</t>
  </si>
  <si>
    <t>La designación  del Asesor de Control Interno, por parte del Decreto firmado por el señor Presidente de la República, le brinda al funcionario la autonomía e independencia requerida para el ejercicio del Control Interno.</t>
  </si>
  <si>
    <t>La designación  del Asesor de Control Interno por parte del Presidente de la Republica se realiza al inicio de la relación laboral y cuando se realiza traslado del Funcionario a  otra Entidad.</t>
  </si>
  <si>
    <t>La designación  del Asesor de Control Interno por parte del Presidente de la Republica le brinda al funcionario la autonomía e independencia requerida para el ejercicio del Control Interno.</t>
  </si>
  <si>
    <t>La designación  del Asesor de Control Interno se realiza a través de Decreto del señor Presidente de la República.</t>
  </si>
  <si>
    <t>No se presentan desviaciones debido a que la selección del Asesor de Control Interno, se realiza por concurso de méritos en un proceso liderado por el  DAFP.</t>
  </si>
  <si>
    <t>Resolución de nombramiento del Asesor de Control Interno.</t>
  </si>
  <si>
    <t xml:space="preserve">2. Designación del Asesor de Control Interno por la Presidencia de la República. </t>
  </si>
  <si>
    <t>Presidente de la Republica</t>
  </si>
  <si>
    <t xml:space="preserve">Decreto de nombramiento </t>
  </si>
  <si>
    <t>Indefinido</t>
  </si>
  <si>
    <t>3. Aplicación  del Código de Ética, de la oficina de Control Interno.</t>
  </si>
  <si>
    <t>El Comité Institucional de Control Interno aprobó el Estatuto de Auditoria y Código de Ética del auditor y  el Asesor de Control Interno tiene la autoridad su aplicación.</t>
  </si>
  <si>
    <t>El  Asesor de Control Interno tienen la autoridad para aplicar el código de ética.</t>
  </si>
  <si>
    <t>La firma del  código de ética por parte de los Auditores Internos se realiza al inicio de la relación laboral  y su cumplimiento se aplica durante todo el vinculo laboral</t>
  </si>
  <si>
    <t>La aplicación del código de ética de Control Interno, permite asegurar la independencia y objetividad en el desarrollo del Control Interno en la DNBC.</t>
  </si>
  <si>
    <t>Socialización, firma y ejecución del código de ética del Auditor.</t>
  </si>
  <si>
    <t>Las desviaciones que se puedan presentar, son resueltas en la verificación del Asesor de control Interno de los informes desarrollados por los Auditores.</t>
  </si>
  <si>
    <t>Código de ética del Auditor firmado por los Auditores.</t>
  </si>
  <si>
    <t>3. Aplicación  del Código de Ética de los Auditores Internos.</t>
  </si>
  <si>
    <t>Auditor
Asesor con funciones de Control Interno</t>
  </si>
  <si>
    <t>Formato de socialización del Código de ética.</t>
  </si>
  <si>
    <t>(# de auditores sensibilizados con el código de ètica /# de Auditores de Control interno)*100</t>
  </si>
  <si>
    <t>2- Falta de Ética profesional y personal</t>
  </si>
  <si>
    <t>Trafico de Influencias</t>
  </si>
  <si>
    <r>
      <t xml:space="preserve">Implementar los espacios de diálogo </t>
    </r>
    <r>
      <rPr>
        <i/>
        <sz val="11"/>
        <rFont val="Calibri"/>
        <family val="2"/>
        <scheme val="minor"/>
      </rPr>
      <t xml:space="preserve">(etapa de ejecución)
</t>
    </r>
    <r>
      <rPr>
        <sz val="11"/>
        <rFont val="Calibri"/>
        <family val="2"/>
        <scheme val="minor"/>
      </rPr>
      <t>Audiencia pública de Rendición de cuentas.</t>
    </r>
  </si>
  <si>
    <r>
      <t xml:space="preserve">Realizar capacitaciones para el desarrollo de los ejercicios de rendición de cuentas de la entidad </t>
    </r>
    <r>
      <rPr>
        <i/>
        <sz val="11"/>
        <rFont val="Calibri"/>
        <family val="2"/>
        <scheme val="minor"/>
      </rPr>
      <t>(etapa de aprestamiento)</t>
    </r>
  </si>
  <si>
    <t xml:space="preserve">Acciones de capacitación para la generación y producción de información </t>
  </si>
  <si>
    <t>Identificar los temas de interés que los grupos de valor tienen sobre la gestión de las metas del plan institucional, para priorizar la información que se producirá de manera permanente.  (etapa de diseño)</t>
  </si>
  <si>
    <r>
      <t xml:space="preserve">Implementar formato  interno de reporte de  las actividades de rendición de cuentas que se realizarán en toda la entidad. </t>
    </r>
    <r>
      <rPr>
        <i/>
        <sz val="11"/>
        <rFont val="Calibri"/>
        <family val="2"/>
        <scheme val="minor"/>
      </rPr>
      <t>(etapa de diseño)</t>
    </r>
    <r>
      <rPr>
        <sz val="11"/>
        <rFont val="Calibri"/>
        <family val="2"/>
        <scheme val="minor"/>
      </rPr>
      <t xml:space="preserve">
- Resultado de la participación 
- Compromisos adquiridos de cara a la ciudadanía. 
</t>
    </r>
  </si>
  <si>
    <r>
      <t xml:space="preserve">Elaborar informe de análisis de la estrategia de rendición de cuentas, y el resultado de los espacios de diálogo desarrollados. </t>
    </r>
    <r>
      <rPr>
        <i/>
        <sz val="11"/>
        <rFont val="Calibri"/>
        <family val="2"/>
        <scheme val="minor"/>
      </rPr>
      <t>(etapa de seguimiento y evaluación)</t>
    </r>
    <r>
      <rPr>
        <sz val="11"/>
        <rFont val="Calibri"/>
        <family val="2"/>
        <scheme val="minor"/>
      </rPr>
      <t xml:space="preserve">
</t>
    </r>
  </si>
  <si>
    <t xml:space="preserve">Documento de  caracterización 
</t>
  </si>
  <si>
    <t xml:space="preserve">Realizar capacitaciones a los servidores públicos de la entidad sobre el proceso de planeación  e implementación de los ejercicios de participación ciudadana </t>
  </si>
  <si>
    <t xml:space="preserve">ESTRATEGIA DE RACIONALIZACION DE TRAMITES 2019
</t>
  </si>
  <si>
    <t xml:space="preserve">PLAN DE PARTICIPACION DE CIUDADANA 2019
</t>
  </si>
  <si>
    <t>DIRECCION NACIONAL DE BOMBEROS DE COLOMBIA</t>
  </si>
  <si>
    <r>
      <t xml:space="preserve">cronograma de actividades de participación ciudadana y rendición de cuentas
</t>
    </r>
    <r>
      <rPr>
        <sz val="26"/>
        <color theme="0"/>
        <rFont val="Calibri"/>
        <family val="2"/>
        <scheme val="minor"/>
      </rPr>
      <t xml:space="preserve">
</t>
    </r>
  </si>
  <si>
    <t>Nombre del espacio de participación</t>
  </si>
  <si>
    <t>Estrategia a la que pertenece la actividad</t>
  </si>
  <si>
    <t xml:space="preserve">Grupo de ciudadanos a los que va principalmente dirigida la invitación </t>
  </si>
  <si>
    <t>Modalidad del espacio</t>
  </si>
  <si>
    <t>Fecha programada</t>
  </si>
  <si>
    <t>Dependencia (s) responsable (s)</t>
  </si>
  <si>
    <t>Correo de contacto para recibir más información</t>
  </si>
  <si>
    <t>Participación ciudadana en la gestión</t>
  </si>
  <si>
    <t>Rendición de cuentas</t>
  </si>
  <si>
    <t>Instancia de participación legalmente constituida</t>
  </si>
  <si>
    <t>Otro espacio de participación</t>
  </si>
  <si>
    <t>Presencial</t>
  </si>
  <si>
    <t xml:space="preserve">Virtual </t>
  </si>
  <si>
    <t>Comité Educativo Nacional</t>
  </si>
  <si>
    <t>Mejorar la capacidad estratégica, técnica, tecnológica, operativa y administrativa de la DNBC para liderar de manera eficiente a los Bomberos de Colombia.</t>
  </si>
  <si>
    <t>Socializar los avances en materia de educación para la profesionalización de los Bomberos de Colombia y Construir contenidos curriculares de instrumentos de capacitación y entrenamiento de las unidades bomberiles del país.</t>
  </si>
  <si>
    <t>Reunión</t>
  </si>
  <si>
    <t>Junio y Octubre de 2019</t>
  </si>
  <si>
    <t>Subdirección estratégica y de Coordinación Bomberil</t>
  </si>
  <si>
    <t>atencionciudadano@dnbc.gov.co</t>
  </si>
  <si>
    <t>Encuentro de comadantes de los cuerpos de bomberos de Colombia.</t>
  </si>
  <si>
    <t>Socializar la gestión de la DNBC frente al fortalecimiento de los Cuerpos de Bomberos del País y generar espacios de retroalimentación de la actividad bomberil a fin de generar acciones de implementación de reglamentos de orden técnico, administrativo y operativo.</t>
  </si>
  <si>
    <t>Septiembre de 2019</t>
  </si>
  <si>
    <t>Audiencia de rendición de cuentas</t>
  </si>
  <si>
    <t>Informar a la ciudadanía en general y a nuestra partes interesadas acerca de la gestión institucional desarrollada enla vigencia.</t>
  </si>
  <si>
    <t>Audicencia pública</t>
  </si>
  <si>
    <t>Noviembre de 2019</t>
  </si>
  <si>
    <r>
      <t>Metas y actividades de la gestión institucional en la cual se involucrará el espacio de participación.
(</t>
    </r>
    <r>
      <rPr>
        <sz val="9"/>
        <color theme="0"/>
        <rFont val="Calibri"/>
        <family val="2"/>
        <scheme val="minor"/>
      </rPr>
      <t>Aplica para espacios de participación diferentes a Rendición de Cuentas)</t>
    </r>
  </si>
  <si>
    <r>
      <t xml:space="preserve">Objetivo del espacio de participación
</t>
    </r>
    <r>
      <rPr>
        <sz val="9"/>
        <color theme="0"/>
        <rFont val="Calibri"/>
        <family val="2"/>
        <scheme val="minor"/>
      </rPr>
      <t>(Aplica para espacios de participación diferentes a Rendición de Cuentas)</t>
    </r>
  </si>
  <si>
    <r>
      <t>Tipo de espacio de diálogo que se desarrollará (foro, mesa de trabajo, reunión zonal, feria de la gestión, audiencia pública participativa, etc.)
(</t>
    </r>
    <r>
      <rPr>
        <sz val="9"/>
        <color theme="0"/>
        <rFont val="Calibri"/>
        <family val="2"/>
        <scheme val="minor"/>
      </rPr>
      <t>Aplica para Rendición de Cuentas)</t>
    </r>
  </si>
  <si>
    <t xml:space="preserve">PLAN ANTICORRUPCION Y DE ATENCION AL CIUDADANO 2019
</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</si>
</sst>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b/>
      <sz val="12"/>
      <color indexed="81"/>
      <name val="Tahoma"/>
      <family val="2"/>
    </font>
    <font>
      <sz val="12"/>
      <color indexed="81"/>
      <name val="Tahoma"/>
      <family val="2"/>
    </font>
    <font>
      <b/>
      <sz val="14"/>
      <color indexed="81"/>
      <name val="Tahoma"/>
      <family val="2"/>
    </font>
    <font>
      <sz val="14"/>
      <color indexed="81"/>
      <name val="Tahoma"/>
      <family val="2"/>
    </font>
    <font>
      <b/>
      <sz val="9"/>
      <color indexed="81"/>
      <name val="Tahoma"/>
      <family val="2"/>
    </font>
    <font>
      <sz val="9"/>
      <color indexed="81"/>
      <name val="Tahoma"/>
      <family val="2"/>
    </font>
    <font>
      <b/>
      <sz val="11"/>
      <color theme="0"/>
      <name val="Calibri"/>
      <family val="2"/>
      <scheme val="minor"/>
    </font>
    <font>
      <i/>
      <sz val="11"/>
      <name val="Calibri"/>
      <family val="2"/>
      <scheme val="minor"/>
    </font>
    <font>
      <b/>
      <sz val="16"/>
      <color theme="1"/>
      <name val="Calibri"/>
      <family val="2"/>
      <scheme val="minor"/>
    </font>
    <font>
      <b/>
      <sz val="14"/>
      <color theme="0"/>
      <name val="Calibri"/>
      <family val="2"/>
      <scheme val="minor"/>
    </font>
    <font>
      <sz val="11"/>
      <color rgb="FF000000"/>
      <name val="Calibri"/>
      <family val="2"/>
      <scheme val="minor"/>
    </font>
    <font>
      <b/>
      <sz val="9"/>
      <color theme="0"/>
      <name val="Calibri"/>
      <family val="2"/>
      <scheme val="minor"/>
    </font>
    <font>
      <sz val="10"/>
      <color theme="1"/>
      <name val="Gill Sans MT"/>
      <family val="2"/>
    </font>
    <font>
      <b/>
      <sz val="16"/>
      <name val="Gill Sans MT"/>
      <family val="2"/>
    </font>
    <font>
      <b/>
      <sz val="11"/>
      <color theme="8" tint="-0.249977111117893"/>
      <name val="Calibri"/>
      <family val="2"/>
      <scheme val="minor"/>
    </font>
    <font>
      <sz val="11"/>
      <color theme="7" tint="-0.249977111117893"/>
      <name val="Calibri"/>
      <family val="2"/>
      <scheme val="minor"/>
    </font>
    <font>
      <b/>
      <sz val="22"/>
      <color theme="4" tint="-0.499984740745262"/>
      <name val="Calibri"/>
      <family val="2"/>
      <scheme val="minor"/>
    </font>
    <font>
      <sz val="18"/>
      <color theme="0"/>
      <name val="Calibri"/>
      <family val="2"/>
      <scheme val="minor"/>
    </font>
    <font>
      <sz val="26"/>
      <color theme="0"/>
      <name val="Calibri"/>
      <family val="2"/>
      <scheme val="minor"/>
    </font>
    <font>
      <sz val="13"/>
      <color theme="1"/>
      <name val="Calibri"/>
      <family val="2"/>
      <scheme val="minor"/>
    </font>
    <font>
      <u/>
      <sz val="11"/>
      <color theme="10"/>
      <name val="Calibri"/>
      <family val="2"/>
      <scheme val="minor"/>
    </font>
    <font>
      <b/>
      <sz val="11"/>
      <color indexed="81"/>
      <name val="Tahoma"/>
      <family val="2"/>
    </font>
    <font>
      <sz val="13"/>
      <color theme="0"/>
      <name val="Calibri"/>
      <family val="2"/>
      <scheme val="minor"/>
    </font>
    <font>
      <sz val="9"/>
      <color theme="0"/>
      <name val="Calibri"/>
      <family val="2"/>
      <scheme val="minor"/>
    </font>
  </fonts>
  <fills count="3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rgb="FF009E9A"/>
        <bgColor indexed="64"/>
      </patternFill>
    </fill>
    <fill>
      <patternFill patternType="solid">
        <fgColor theme="5"/>
        <bgColor indexed="64"/>
      </patternFill>
    </fill>
    <fill>
      <patternFill patternType="solid">
        <fgColor rgb="FF0070C0"/>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rgb="FFFF9900"/>
        <bgColor indexed="64"/>
      </patternFill>
    </fill>
    <fill>
      <patternFill patternType="solid">
        <fgColor rgb="FFC00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style="thin">
        <color auto="1"/>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
    <xf numFmtId="0" fontId="0" fillId="0" borderId="0"/>
    <xf numFmtId="0" fontId="25" fillId="0" borderId="0" applyNumberFormat="0" applyFill="0" applyBorder="0" applyAlignment="0" applyProtection="0"/>
  </cellStyleXfs>
  <cellXfs count="304">
    <xf numFmtId="0" fontId="0" fillId="0" borderId="0" xfId="0"/>
    <xf numFmtId="0" fontId="3"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2" fillId="7" borderId="0" xfId="0" applyFont="1" applyFill="1" applyAlignment="1">
      <alignment horizontal="center"/>
    </xf>
    <xf numFmtId="0" fontId="0" fillId="8" borderId="0" xfId="0" applyFill="1"/>
    <xf numFmtId="0" fontId="0" fillId="0" borderId="0" xfId="0" applyAlignment="1">
      <alignment horizontal="left"/>
    </xf>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4"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left" vertical="center" wrapText="1"/>
    </xf>
    <xf numFmtId="0" fontId="0" fillId="0" borderId="0" xfId="0" applyFill="1"/>
    <xf numFmtId="0" fontId="0" fillId="2" borderId="0" xfId="0" applyFill="1" applyBorder="1" applyAlignment="1">
      <alignment vertical="top" wrapText="1"/>
    </xf>
    <xf numFmtId="0" fontId="0" fillId="2" borderId="1" xfId="0" applyFill="1" applyBorder="1" applyAlignment="1">
      <alignment vertical="top" wrapText="1"/>
    </xf>
    <xf numFmtId="0" fontId="0" fillId="0" borderId="1" xfId="0" applyBorder="1" applyAlignment="1">
      <alignment horizontal="center" vertical="center"/>
    </xf>
    <xf numFmtId="0" fontId="0" fillId="0" borderId="1" xfId="0" applyBorder="1" applyAlignment="1">
      <alignment vertical="top"/>
    </xf>
    <xf numFmtId="0" fontId="0" fillId="0" borderId="1" xfId="0" applyBorder="1" applyAlignment="1">
      <alignment vertical="top" wrapText="1"/>
    </xf>
    <xf numFmtId="0" fontId="0" fillId="0" borderId="1" xfId="0" applyBorder="1"/>
    <xf numFmtId="0" fontId="0" fillId="0" borderId="1" xfId="0" applyBorder="1" applyAlignment="1">
      <alignment horizontal="left" vertical="top"/>
    </xf>
    <xf numFmtId="0" fontId="0" fillId="2" borderId="1" xfId="0" applyFill="1" applyBorder="1" applyAlignment="1">
      <alignment wrapText="1"/>
    </xf>
    <xf numFmtId="0" fontId="3" fillId="2" borderId="1" xfId="0" applyFont="1" applyFill="1" applyBorder="1" applyAlignment="1">
      <alignment horizontal="left" wrapText="1"/>
    </xf>
    <xf numFmtId="0" fontId="3" fillId="2" borderId="1" xfId="0" applyFont="1" applyFill="1" applyBorder="1" applyAlignment="1">
      <alignment vertical="top"/>
    </xf>
    <xf numFmtId="0" fontId="3" fillId="2" borderId="1" xfId="0" applyFont="1" applyFill="1" applyBorder="1" applyAlignment="1">
      <alignment horizontal="left" vertical="top"/>
    </xf>
    <xf numFmtId="0" fontId="3" fillId="2" borderId="1" xfId="0" applyFont="1" applyFill="1" applyBorder="1" applyAlignment="1">
      <alignment horizontal="center" vertical="center"/>
    </xf>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9" fontId="3" fillId="2" borderId="1" xfId="0" applyNumberFormat="1" applyFont="1" applyFill="1" applyBorder="1" applyAlignment="1">
      <alignment horizontal="center" vertical="center"/>
    </xf>
    <xf numFmtId="1" fontId="3" fillId="2"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left" vertical="top"/>
    </xf>
    <xf numFmtId="0" fontId="3" fillId="2" borderId="10" xfId="0" applyFont="1" applyFill="1" applyBorder="1" applyAlignment="1">
      <alignment horizontal="left" vertical="top" wrapText="1"/>
    </xf>
    <xf numFmtId="0" fontId="0" fillId="0" borderId="10" xfId="0" applyBorder="1" applyAlignment="1">
      <alignment vertical="top" wrapText="1"/>
    </xf>
    <xf numFmtId="0" fontId="0" fillId="0" borderId="10" xfId="0" applyBorder="1" applyAlignment="1">
      <alignment horizontal="left" wrapText="1"/>
    </xf>
    <xf numFmtId="1" fontId="0" fillId="0" borderId="10" xfId="0" applyNumberFormat="1" applyBorder="1" applyAlignment="1">
      <alignment horizontal="center" vertical="center"/>
    </xf>
    <xf numFmtId="0" fontId="0" fillId="0" borderId="10" xfId="0" applyBorder="1" applyAlignment="1">
      <alignment horizontal="left" vertical="top" wrapText="1"/>
    </xf>
    <xf numFmtId="0" fontId="0" fillId="0" borderId="10" xfId="0" applyBorder="1" applyAlignment="1">
      <alignment vertical="top"/>
    </xf>
    <xf numFmtId="0" fontId="0" fillId="0" borderId="10" xfId="0" applyBorder="1" applyAlignment="1">
      <alignment horizontal="center" vertical="center"/>
    </xf>
    <xf numFmtId="0" fontId="3" fillId="2" borderId="10" xfId="0" applyFont="1" applyFill="1" applyBorder="1" applyAlignment="1">
      <alignment vertical="top" wrapText="1"/>
    </xf>
    <xf numFmtId="0" fontId="3" fillId="2" borderId="10" xfId="0" applyFont="1" applyFill="1" applyBorder="1" applyAlignment="1">
      <alignment horizontal="left" wrapText="1"/>
    </xf>
    <xf numFmtId="0" fontId="3" fillId="2" borderId="10" xfId="0" applyFont="1" applyFill="1" applyBorder="1" applyAlignment="1">
      <alignment vertical="top"/>
    </xf>
    <xf numFmtId="0" fontId="3" fillId="2" borderId="10" xfId="0" applyFont="1" applyFill="1" applyBorder="1" applyAlignment="1">
      <alignment horizontal="center" vertical="center"/>
    </xf>
    <xf numFmtId="0" fontId="3" fillId="2" borderId="6" xfId="0" applyFont="1" applyFill="1" applyBorder="1" applyAlignment="1">
      <alignment horizontal="left" vertical="top" wrapText="1"/>
    </xf>
    <xf numFmtId="0" fontId="3" fillId="2" borderId="6" xfId="0" applyFont="1" applyFill="1" applyBorder="1" applyAlignment="1">
      <alignment vertical="top" wrapText="1"/>
    </xf>
    <xf numFmtId="0" fontId="3" fillId="2" borderId="6" xfId="0" applyFont="1" applyFill="1" applyBorder="1" applyAlignment="1">
      <alignment horizontal="left" wrapText="1"/>
    </xf>
    <xf numFmtId="0" fontId="3" fillId="2" borderId="6" xfId="0" applyFont="1" applyFill="1" applyBorder="1" applyAlignment="1">
      <alignment vertical="top"/>
    </xf>
    <xf numFmtId="9" fontId="3" fillId="2" borderId="6"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left" vertical="top"/>
    </xf>
    <xf numFmtId="9" fontId="3" fillId="2" borderId="10" xfId="0" applyNumberFormat="1" applyFont="1" applyFill="1" applyBorder="1" applyAlignment="1">
      <alignment horizontal="center" vertical="center"/>
    </xf>
    <xf numFmtId="1" fontId="3" fillId="2" borderId="6" xfId="0" applyNumberFormat="1" applyFont="1" applyFill="1" applyBorder="1" applyAlignment="1">
      <alignment horizontal="center" vertical="center"/>
    </xf>
    <xf numFmtId="0" fontId="14" fillId="10" borderId="1" xfId="0" applyFont="1" applyFill="1" applyBorder="1" applyAlignment="1">
      <alignment horizontal="center" vertical="center"/>
    </xf>
    <xf numFmtId="0" fontId="14" fillId="10" borderId="1" xfId="0" applyFont="1" applyFill="1" applyBorder="1" applyAlignment="1">
      <alignment horizontal="center" vertical="center" wrapText="1"/>
    </xf>
    <xf numFmtId="0" fontId="15" fillId="0" borderId="1" xfId="0" applyFont="1" applyBorder="1" applyAlignment="1" applyProtection="1">
      <alignment horizontal="center" vertical="center" wrapText="1"/>
      <protection locked="0"/>
    </xf>
    <xf numFmtId="15" fontId="3"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1" xfId="0" applyBorder="1" applyAlignment="1" applyProtection="1">
      <alignment vertical="center" wrapText="1"/>
      <protection locked="0"/>
    </xf>
    <xf numFmtId="0" fontId="0" fillId="0" borderId="5" xfId="0" applyBorder="1" applyAlignment="1" applyProtection="1">
      <alignment horizontal="center" vertical="center" wrapText="1"/>
      <protection locked="0"/>
    </xf>
    <xf numFmtId="0" fontId="17" fillId="0" borderId="0" xfId="0" applyFont="1"/>
    <xf numFmtId="0" fontId="17" fillId="0" borderId="0" xfId="0" applyFont="1" applyAlignment="1">
      <alignment vertical="center" wrapText="1"/>
    </xf>
    <xf numFmtId="0" fontId="11" fillId="19" borderId="1" xfId="0" applyFont="1" applyFill="1" applyBorder="1" applyAlignment="1" applyProtection="1">
      <alignment horizontal="center" vertical="center" wrapText="1"/>
    </xf>
    <xf numFmtId="0" fontId="11" fillId="19" borderId="1" xfId="0" applyFont="1" applyFill="1" applyBorder="1" applyAlignment="1" applyProtection="1">
      <alignment horizontal="center" wrapText="1"/>
    </xf>
    <xf numFmtId="0" fontId="2" fillId="0" borderId="0" xfId="0" applyFont="1"/>
    <xf numFmtId="0" fontId="4" fillId="7" borderId="1" xfId="0" applyFont="1" applyFill="1" applyBorder="1" applyAlignment="1" applyProtection="1">
      <alignment horizontal="center" vertical="center" wrapText="1"/>
    </xf>
    <xf numFmtId="0" fontId="2" fillId="23"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0" fillId="0" borderId="0" xfId="0" applyFont="1"/>
    <xf numFmtId="0" fontId="3" fillId="13" borderId="1" xfId="0" applyFont="1" applyFill="1" applyBorder="1" applyAlignment="1" applyProtection="1">
      <alignment horizontal="center" vertical="center" wrapText="1"/>
    </xf>
    <xf numFmtId="0" fontId="3" fillId="13" borderId="1" xfId="0" applyFont="1" applyFill="1" applyBorder="1" applyAlignment="1" applyProtection="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26"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wrapText="1"/>
    </xf>
    <xf numFmtId="0" fontId="3" fillId="0" borderId="0" xfId="0" applyFont="1"/>
    <xf numFmtId="0" fontId="3" fillId="0" borderId="1" xfId="0" applyFont="1" applyBorder="1" applyAlignment="1" applyProtection="1">
      <alignment wrapText="1"/>
    </xf>
    <xf numFmtId="0" fontId="0" fillId="0" borderId="1" xfId="0" applyFont="1" applyFill="1" applyBorder="1" applyAlignment="1">
      <alignment horizontal="left" vertical="center" wrapText="1"/>
    </xf>
    <xf numFmtId="0" fontId="0" fillId="0" borderId="1" xfId="0" applyFont="1" applyBorder="1" applyAlignment="1" applyProtection="1">
      <alignment horizontal="center" vertical="center" wrapText="1"/>
    </xf>
    <xf numFmtId="0" fontId="0"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0" fillId="0" borderId="1" xfId="0" applyFont="1" applyBorder="1" applyAlignment="1" applyProtection="1">
      <alignment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0" fillId="0" borderId="1" xfId="0" applyFont="1" applyBorder="1"/>
    <xf numFmtId="0" fontId="0" fillId="0"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26"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wrapText="1"/>
    </xf>
    <xf numFmtId="0" fontId="0" fillId="0" borderId="1" xfId="0" applyFont="1" applyBorder="1" applyAlignment="1">
      <alignment wrapText="1"/>
    </xf>
    <xf numFmtId="0" fontId="0" fillId="0" borderId="1" xfId="0" applyFont="1" applyFill="1" applyBorder="1" applyAlignment="1" applyProtection="1">
      <alignment vertical="center" wrapText="1"/>
    </xf>
    <xf numFmtId="0" fontId="3" fillId="2" borderId="1" xfId="0" applyFont="1" applyFill="1" applyBorder="1" applyAlignment="1">
      <alignment horizontal="center" vertical="center" wrapText="1"/>
    </xf>
    <xf numFmtId="0" fontId="4" fillId="0" borderId="1" xfId="0" applyFont="1" applyFill="1" applyBorder="1" applyAlignment="1" applyProtection="1">
      <alignment vertical="center" wrapText="1"/>
    </xf>
    <xf numFmtId="0" fontId="0" fillId="0" borderId="1" xfId="0" applyFont="1" applyBorder="1" applyAlignment="1">
      <alignment horizontal="left" wrapText="1"/>
    </xf>
    <xf numFmtId="0" fontId="0" fillId="0" borderId="1" xfId="0" applyFont="1" applyBorder="1" applyAlignment="1">
      <alignment horizontal="center" wrapText="1"/>
    </xf>
    <xf numFmtId="0" fontId="1" fillId="0" borderId="1" xfId="0" applyFont="1" applyFill="1" applyBorder="1" applyAlignment="1">
      <alignment horizontal="left" vertical="center" wrapText="1"/>
    </xf>
    <xf numFmtId="0" fontId="0" fillId="0" borderId="1" xfId="0" applyFont="1" applyBorder="1" applyAlignment="1">
      <alignment horizontal="center"/>
    </xf>
    <xf numFmtId="0" fontId="0"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readingOrder="1"/>
    </xf>
    <xf numFmtId="0" fontId="4" fillId="0" borderId="1" xfId="0" applyFont="1" applyFill="1" applyBorder="1" applyAlignment="1" applyProtection="1">
      <alignment horizontal="center" vertical="center" wrapText="1" readingOrder="1"/>
      <protection locked="0"/>
    </xf>
    <xf numFmtId="0" fontId="0" fillId="0" borderId="1" xfId="0" applyFont="1" applyBorder="1" applyAlignment="1" applyProtection="1">
      <alignment horizontal="left" vertical="center" wrapText="1"/>
    </xf>
    <xf numFmtId="0" fontId="0"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wrapText="1"/>
    </xf>
    <xf numFmtId="0" fontId="1" fillId="0" borderId="1" xfId="0" applyFont="1" applyFill="1" applyBorder="1" applyAlignment="1">
      <alignment vertical="center" wrapText="1"/>
    </xf>
    <xf numFmtId="0" fontId="4" fillId="16" borderId="1" xfId="0" applyFont="1" applyFill="1" applyBorder="1" applyAlignment="1">
      <alignment horizontal="center" vertical="center" wrapText="1" readingOrder="1"/>
    </xf>
    <xf numFmtId="0" fontId="4" fillId="16" borderId="1" xfId="0" applyFont="1" applyFill="1" applyBorder="1" applyAlignment="1">
      <alignment horizontal="center" vertical="center" readingOrder="1"/>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1" fillId="0" borderId="1" xfId="0" applyFont="1" applyFill="1" applyBorder="1" applyAlignment="1">
      <alignment vertical="center"/>
    </xf>
    <xf numFmtId="0" fontId="0" fillId="0" borderId="1" xfId="0" applyFont="1" applyFill="1" applyBorder="1"/>
    <xf numFmtId="0" fontId="0" fillId="0" borderId="0" xfId="0" applyFont="1" applyAlignment="1">
      <alignment vertical="center"/>
    </xf>
    <xf numFmtId="0" fontId="2"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center"/>
    </xf>
    <xf numFmtId="0" fontId="0" fillId="0" borderId="0" xfId="0" applyFont="1" applyAlignment="1">
      <alignment horizontal="left" vertical="center"/>
    </xf>
    <xf numFmtId="0" fontId="0" fillId="0" borderId="0" xfId="0" applyFont="1" applyAlignment="1">
      <alignment vertical="center" wrapText="1"/>
    </xf>
    <xf numFmtId="0" fontId="0" fillId="0" borderId="0" xfId="0" applyFont="1" applyAlignment="1">
      <alignment horizontal="left"/>
    </xf>
    <xf numFmtId="0" fontId="0" fillId="0" borderId="0" xfId="0" applyFont="1" applyAlignment="1">
      <alignment horizontal="center" vertical="center"/>
    </xf>
    <xf numFmtId="0" fontId="0" fillId="0" borderId="0" xfId="0" applyFont="1" applyAlignment="1">
      <alignment horizontal="center" vertical="center" wrapText="1"/>
    </xf>
    <xf numFmtId="0" fontId="2" fillId="0" borderId="0" xfId="0" applyFont="1" applyAlignment="1">
      <alignment vertical="center"/>
    </xf>
    <xf numFmtId="0" fontId="0" fillId="9" borderId="1" xfId="0" applyFont="1" applyFill="1" applyBorder="1" applyAlignment="1" applyProtection="1">
      <alignment horizontal="center" vertical="center"/>
      <protection locked="0"/>
    </xf>
    <xf numFmtId="0" fontId="2" fillId="9" borderId="1" xfId="0" applyFont="1" applyFill="1" applyBorder="1" applyAlignment="1" applyProtection="1">
      <alignment horizontal="center" vertical="center"/>
      <protection locked="0"/>
    </xf>
    <xf numFmtId="0" fontId="2" fillId="9" borderId="1" xfId="0" applyFont="1" applyFill="1" applyBorder="1" applyAlignment="1" applyProtection="1">
      <alignment horizontal="center" vertical="center" wrapText="1"/>
      <protection locked="0"/>
    </xf>
    <xf numFmtId="0" fontId="2" fillId="19"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28" borderId="1" xfId="0" applyFont="1" applyFill="1" applyBorder="1" applyAlignment="1" applyProtection="1">
      <alignment horizontal="center" vertical="center"/>
      <protection locked="0"/>
    </xf>
    <xf numFmtId="0" fontId="2" fillId="28" borderId="1" xfId="0" applyFont="1" applyFill="1" applyBorder="1" applyAlignment="1" applyProtection="1">
      <alignment horizontal="center" vertical="center" wrapText="1"/>
      <protection locked="0"/>
    </xf>
    <xf numFmtId="0" fontId="11" fillId="29" borderId="1" xfId="0" applyFont="1" applyFill="1" applyBorder="1" applyAlignment="1" applyProtection="1">
      <alignment horizontal="center" vertical="center" wrapText="1"/>
      <protection locked="0"/>
    </xf>
    <xf numFmtId="0" fontId="11" fillId="29" borderId="1" xfId="0" applyFont="1" applyFill="1" applyBorder="1" applyAlignment="1" applyProtection="1">
      <alignment horizontal="center" vertical="center"/>
      <protection locked="0"/>
    </xf>
    <xf numFmtId="0" fontId="0" fillId="0" borderId="0" xfId="0" applyFont="1" applyAlignment="1">
      <alignment wrapText="1"/>
    </xf>
    <xf numFmtId="0" fontId="0" fillId="2" borderId="0" xfId="0" applyFill="1"/>
    <xf numFmtId="0" fontId="0" fillId="2" borderId="0" xfId="0" applyFill="1" applyBorder="1" applyAlignment="1">
      <alignment horizontal="center" vertical="center"/>
    </xf>
    <xf numFmtId="0" fontId="0" fillId="2" borderId="0" xfId="0" applyFill="1" applyBorder="1" applyAlignment="1">
      <alignment horizontal="center" wrapText="1"/>
    </xf>
    <xf numFmtId="0" fontId="0" fillId="2" borderId="0" xfId="0" applyFill="1" applyAlignment="1"/>
    <xf numFmtId="0" fontId="24" fillId="2" borderId="0" xfId="0" applyFont="1" applyFill="1"/>
    <xf numFmtId="0" fontId="0" fillId="2" borderId="30" xfId="0" applyFill="1" applyBorder="1" applyAlignment="1">
      <alignment vertical="top"/>
    </xf>
    <xf numFmtId="0" fontId="0" fillId="2" borderId="6" xfId="0" applyFill="1" applyBorder="1" applyAlignment="1">
      <alignment horizontal="center" vertical="center"/>
    </xf>
    <xf numFmtId="0" fontId="0" fillId="2" borderId="6" xfId="0" applyFill="1" applyBorder="1" applyAlignment="1">
      <alignment vertical="top" wrapText="1"/>
    </xf>
    <xf numFmtId="0" fontId="0" fillId="2" borderId="6" xfId="0" applyFill="1" applyBorder="1" applyAlignment="1">
      <alignment vertical="top"/>
    </xf>
    <xf numFmtId="0" fontId="25" fillId="2" borderId="31" xfId="1" applyFill="1" applyBorder="1" applyAlignment="1">
      <alignment vertical="top" wrapText="1"/>
    </xf>
    <xf numFmtId="0" fontId="0" fillId="2" borderId="32" xfId="0" applyFill="1" applyBorder="1" applyAlignment="1">
      <alignment vertical="top" wrapText="1"/>
    </xf>
    <xf numFmtId="0" fontId="0" fillId="2" borderId="1" xfId="0" applyFill="1" applyBorder="1" applyAlignment="1">
      <alignment vertical="top"/>
    </xf>
    <xf numFmtId="0" fontId="0" fillId="2" borderId="1" xfId="0" applyFill="1" applyBorder="1" applyAlignment="1">
      <alignment horizontal="center" vertical="center"/>
    </xf>
    <xf numFmtId="0" fontId="0" fillId="2" borderId="1" xfId="0" applyFill="1" applyBorder="1"/>
    <xf numFmtId="0" fontId="0" fillId="2" borderId="32" xfId="0" applyFill="1" applyBorder="1"/>
    <xf numFmtId="0" fontId="0" fillId="2" borderId="33" xfId="0" applyFill="1" applyBorder="1"/>
    <xf numFmtId="0" fontId="0" fillId="2" borderId="28" xfId="0" applyFill="1" applyBorder="1"/>
    <xf numFmtId="0" fontId="0" fillId="2" borderId="27" xfId="0" applyFill="1" applyBorder="1"/>
    <xf numFmtId="0" fontId="0" fillId="2" borderId="29" xfId="0" applyFill="1" applyBorder="1"/>
    <xf numFmtId="0" fontId="0" fillId="2" borderId="32" xfId="0" applyFill="1" applyBorder="1" applyAlignment="1">
      <alignment wrapText="1"/>
    </xf>
    <xf numFmtId="0" fontId="27" fillId="10" borderId="26"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27" fillId="10" borderId="28" xfId="0" applyFont="1" applyFill="1" applyBorder="1" applyAlignment="1">
      <alignment horizontal="center" vertical="center"/>
    </xf>
    <xf numFmtId="0" fontId="27" fillId="10" borderId="29" xfId="0" applyFont="1" applyFill="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27" fillId="10" borderId="22" xfId="0" applyFont="1" applyFill="1" applyBorder="1" applyAlignment="1">
      <alignment horizontal="center" vertical="center" wrapText="1"/>
    </xf>
    <xf numFmtId="0" fontId="27" fillId="10" borderId="27"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1" fillId="2" borderId="0" xfId="0" applyFont="1" applyFill="1" applyAlignment="1">
      <alignment horizontal="center"/>
    </xf>
    <xf numFmtId="0" fontId="0" fillId="2" borderId="0" xfId="0" applyFill="1" applyAlignment="1">
      <alignment horizontal="left" wrapText="1"/>
    </xf>
    <xf numFmtId="0" fontId="22" fillId="10" borderId="15" xfId="0" applyFont="1" applyFill="1" applyBorder="1" applyAlignment="1">
      <alignment horizontal="center" vertical="top" wrapText="1"/>
    </xf>
    <xf numFmtId="0" fontId="22" fillId="10" borderId="16" xfId="0" applyFont="1" applyFill="1" applyBorder="1" applyAlignment="1">
      <alignment horizontal="center" vertical="top" wrapText="1"/>
    </xf>
    <xf numFmtId="0" fontId="22" fillId="10" borderId="17" xfId="0" applyFont="1" applyFill="1" applyBorder="1" applyAlignment="1">
      <alignment horizontal="center" vertical="top" wrapText="1"/>
    </xf>
    <xf numFmtId="0" fontId="27" fillId="10" borderId="18" xfId="0" applyFont="1" applyFill="1" applyBorder="1" applyAlignment="1">
      <alignment horizontal="center" vertical="center" wrapText="1"/>
    </xf>
    <xf numFmtId="0" fontId="27" fillId="10" borderId="25" xfId="0" applyFont="1" applyFill="1" applyBorder="1" applyAlignment="1">
      <alignment horizontal="center" vertical="center" wrapText="1"/>
    </xf>
    <xf numFmtId="0" fontId="27" fillId="10" borderId="19"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27" fillId="10" borderId="23" xfId="0" applyFont="1" applyFill="1" applyBorder="1" applyAlignment="1">
      <alignment horizontal="center" wrapText="1"/>
    </xf>
    <xf numFmtId="0" fontId="27" fillId="10" borderId="24" xfId="0" applyFont="1" applyFill="1" applyBorder="1" applyAlignment="1">
      <alignment horizontal="center" wrapText="1"/>
    </xf>
    <xf numFmtId="0" fontId="0" fillId="0" borderId="0" xfId="0" applyAlignment="1">
      <alignment vertical="center" wrapText="1"/>
    </xf>
    <xf numFmtId="0" fontId="16" fillId="10" borderId="1" xfId="0" applyFont="1" applyFill="1" applyBorder="1" applyAlignment="1" applyProtection="1">
      <alignment horizontal="center" vertical="center"/>
    </xf>
    <xf numFmtId="0" fontId="16" fillId="10" borderId="5" xfId="0" applyFont="1" applyFill="1" applyBorder="1" applyAlignment="1" applyProtection="1">
      <alignment horizontal="center" vertical="center"/>
    </xf>
    <xf numFmtId="0" fontId="16" fillId="10" borderId="9" xfId="0" applyFont="1" applyFill="1" applyBorder="1" applyAlignment="1" applyProtection="1">
      <alignment horizontal="center" vertical="center"/>
    </xf>
    <xf numFmtId="0" fontId="16" fillId="10" borderId="6" xfId="0" applyFont="1" applyFill="1" applyBorder="1" applyAlignment="1" applyProtection="1">
      <alignment horizontal="center" vertical="center"/>
    </xf>
    <xf numFmtId="0" fontId="16" fillId="10" borderId="1" xfId="0" applyFont="1" applyFill="1" applyBorder="1" applyAlignment="1" applyProtection="1">
      <alignment horizontal="center" vertical="center" wrapText="1"/>
    </xf>
    <xf numFmtId="0" fontId="2" fillId="13" borderId="5" xfId="0" applyFont="1" applyFill="1" applyBorder="1" applyAlignment="1" applyProtection="1">
      <alignment horizontal="center" vertical="center" wrapText="1"/>
    </xf>
    <xf numFmtId="0" fontId="2" fillId="13" borderId="9" xfId="0" applyFont="1" applyFill="1" applyBorder="1" applyAlignment="1" applyProtection="1">
      <alignment horizontal="center" vertical="center" wrapText="1"/>
    </xf>
    <xf numFmtId="0" fontId="2" fillId="13" borderId="6" xfId="0" applyFont="1" applyFill="1" applyBorder="1" applyAlignment="1" applyProtection="1">
      <alignment horizontal="center" vertical="center" wrapText="1"/>
    </xf>
    <xf numFmtId="0" fontId="4" fillId="14" borderId="1" xfId="0" applyFont="1" applyFill="1" applyBorder="1" applyAlignment="1" applyProtection="1">
      <alignment horizontal="center" vertical="center" wrapText="1"/>
    </xf>
    <xf numFmtId="0" fontId="2" fillId="12" borderId="1" xfId="0" applyFont="1" applyFill="1" applyBorder="1" applyAlignment="1" applyProtection="1">
      <alignment horizontal="center" vertical="center" wrapText="1"/>
      <protection locked="0"/>
    </xf>
    <xf numFmtId="0" fontId="2" fillId="14" borderId="1" xfId="0" applyFont="1" applyFill="1" applyBorder="1" applyAlignment="1" applyProtection="1">
      <alignment horizontal="center" vertical="center" wrapText="1"/>
    </xf>
    <xf numFmtId="0" fontId="2" fillId="12" borderId="1" xfId="0" applyFont="1" applyFill="1" applyBorder="1" applyAlignment="1" applyProtection="1">
      <alignment horizontal="center" vertical="center"/>
      <protection locked="0"/>
    </xf>
    <xf numFmtId="0" fontId="2" fillId="15" borderId="1" xfId="0" applyFont="1" applyFill="1" applyBorder="1" applyAlignment="1" applyProtection="1">
      <alignment horizontal="center" vertical="center"/>
      <protection locked="0"/>
    </xf>
    <xf numFmtId="0" fontId="4" fillId="16" borderId="1" xfId="0" applyFont="1" applyFill="1" applyBorder="1" applyAlignment="1" applyProtection="1">
      <alignment horizontal="center" vertical="center"/>
      <protection locked="0"/>
    </xf>
    <xf numFmtId="0" fontId="4" fillId="11" borderId="1" xfId="0" applyFont="1" applyFill="1" applyBorder="1" applyAlignment="1" applyProtection="1">
      <alignment horizontal="center" vertical="center" wrapText="1"/>
      <protection locked="0"/>
    </xf>
    <xf numFmtId="0" fontId="2" fillId="15" borderId="1" xfId="0" applyFont="1"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4" fillId="16" borderId="1" xfId="0" applyFont="1" applyFill="1" applyBorder="1" applyAlignment="1" applyProtection="1">
      <alignment horizontal="center" vertical="center" wrapText="1"/>
      <protection locked="0"/>
    </xf>
    <xf numFmtId="0" fontId="11" fillId="10" borderId="5"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1" fillId="10" borderId="6" xfId="0" applyFont="1" applyFill="1" applyBorder="1" applyAlignment="1" applyProtection="1">
      <alignment horizontal="center" vertical="center" wrapText="1"/>
    </xf>
    <xf numFmtId="0" fontId="11" fillId="10" borderId="1" xfId="0" applyFont="1" applyFill="1" applyBorder="1" applyAlignment="1" applyProtection="1">
      <alignment horizontal="center"/>
    </xf>
    <xf numFmtId="0" fontId="4" fillId="27" borderId="1" xfId="0" applyFont="1" applyFill="1" applyBorder="1" applyAlignment="1" applyProtection="1">
      <alignment horizontal="center" vertical="center" wrapText="1"/>
    </xf>
    <xf numFmtId="0" fontId="17" fillId="0" borderId="1" xfId="0" applyFont="1" applyBorder="1" applyAlignment="1">
      <alignment horizontal="center" vertical="top" wrapText="1"/>
    </xf>
    <xf numFmtId="0" fontId="18" fillId="2" borderId="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7" fillId="0" borderId="1" xfId="0" applyFont="1" applyBorder="1" applyAlignment="1">
      <alignment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2" fillId="22" borderId="1" xfId="0" applyFont="1" applyFill="1" applyBorder="1" applyAlignment="1" applyProtection="1">
      <alignment horizontal="center" vertical="center" wrapText="1"/>
    </xf>
    <xf numFmtId="0" fontId="2" fillId="23" borderId="1" xfId="0" applyFont="1" applyFill="1" applyBorder="1" applyAlignment="1" applyProtection="1">
      <alignment horizontal="center" vertical="center" textRotation="90" wrapText="1"/>
    </xf>
    <xf numFmtId="0" fontId="2" fillId="23" borderId="1" xfId="0" applyFont="1" applyFill="1" applyBorder="1" applyAlignment="1" applyProtection="1">
      <alignment horizontal="center" vertical="center" wrapText="1"/>
    </xf>
    <xf numFmtId="0" fontId="11" fillId="21" borderId="1"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wrapText="1"/>
    </xf>
    <xf numFmtId="0" fontId="4" fillId="16"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2" fillId="17" borderId="1" xfId="0" applyFont="1" applyFill="1" applyBorder="1" applyAlignment="1" applyProtection="1">
      <alignment horizontal="center" vertical="center" wrapText="1"/>
    </xf>
    <xf numFmtId="0" fontId="2" fillId="18" borderId="1" xfId="0" applyFont="1" applyFill="1" applyBorder="1" applyAlignment="1" applyProtection="1">
      <alignment horizontal="center" vertical="center" wrapText="1"/>
    </xf>
    <xf numFmtId="0" fontId="11" fillId="19" borderId="1" xfId="0" applyFont="1" applyFill="1" applyBorder="1" applyAlignment="1" applyProtection="1">
      <alignment horizontal="center" wrapText="1"/>
    </xf>
    <xf numFmtId="0" fontId="2" fillId="20" borderId="1" xfId="0" applyFont="1" applyFill="1" applyBorder="1" applyAlignment="1" applyProtection="1">
      <alignment horizontal="center" vertical="center" wrapText="1"/>
    </xf>
    <xf numFmtId="0" fontId="4" fillId="26" borderId="1" xfId="0" applyFont="1" applyFill="1" applyBorder="1" applyAlignment="1" applyProtection="1">
      <alignment horizontal="center" vertical="center" wrapText="1"/>
    </xf>
    <xf numFmtId="0" fontId="4" fillId="13" borderId="1" xfId="0" applyFont="1" applyFill="1" applyBorder="1" applyAlignment="1" applyProtection="1">
      <alignment horizontal="center" vertical="center" wrapText="1"/>
    </xf>
    <xf numFmtId="0" fontId="4" fillId="25" borderId="1" xfId="0" applyFont="1" applyFill="1" applyBorder="1" applyAlignment="1" applyProtection="1">
      <alignment horizontal="center" vertical="center" wrapText="1"/>
    </xf>
    <xf numFmtId="0" fontId="4" fillId="4" borderId="1" xfId="0" applyFont="1" applyFill="1" applyBorder="1" applyAlignment="1">
      <alignment horizontal="center" vertical="center" wrapText="1"/>
    </xf>
    <xf numFmtId="0" fontId="11" fillId="24" borderId="1" xfId="0" applyFont="1" applyFill="1" applyBorder="1" applyAlignment="1" applyProtection="1">
      <alignment horizontal="center" vertical="center" wrapText="1"/>
    </xf>
    <xf numFmtId="0" fontId="4" fillId="23"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textRotation="90" wrapText="1"/>
    </xf>
    <xf numFmtId="0" fontId="2" fillId="0" borderId="1" xfId="0" applyFont="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2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pplyProtection="1">
      <alignment horizontal="center" vertical="center" wrapText="1"/>
    </xf>
    <xf numFmtId="0" fontId="3" fillId="1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26"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6"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Fill="1" applyBorder="1" applyAlignment="1" applyProtection="1">
      <alignment horizontal="center" vertical="center" wrapText="1"/>
    </xf>
    <xf numFmtId="0" fontId="4" fillId="1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26"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wrapText="1"/>
    </xf>
    <xf numFmtId="0" fontId="2" fillId="1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12" borderId="1" xfId="0" applyFont="1" applyFill="1" applyBorder="1" applyAlignment="1">
      <alignment horizontal="center" vertical="center" wrapText="1"/>
    </xf>
    <xf numFmtId="0" fontId="0" fillId="0" borderId="1"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ont="1" applyBorder="1" applyAlignment="1">
      <alignment vertical="center" wrapText="1"/>
    </xf>
    <xf numFmtId="0" fontId="3" fillId="0" borderId="1" xfId="0" applyFont="1" applyBorder="1" applyAlignment="1">
      <alignment horizontal="left" vertical="center" wrapText="1"/>
    </xf>
    <xf numFmtId="0" fontId="0" fillId="0" borderId="1" xfId="0" applyFont="1" applyFill="1" applyBorder="1" applyAlignment="1" applyProtection="1">
      <alignment horizontal="left" vertical="center" wrapText="1"/>
    </xf>
    <xf numFmtId="0" fontId="0"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vertical="center" wrapText="1"/>
    </xf>
    <xf numFmtId="0" fontId="0" fillId="4"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4" fillId="16" borderId="5" xfId="0" applyFont="1" applyFill="1" applyBorder="1" applyAlignment="1">
      <alignment horizontal="center" vertical="center" wrapText="1"/>
    </xf>
    <xf numFmtId="0" fontId="4" fillId="16" borderId="9" xfId="0" applyFont="1" applyFill="1" applyBorder="1" applyAlignment="1">
      <alignment horizontal="center" vertical="center" wrapText="1"/>
    </xf>
    <xf numFmtId="0" fontId="4" fillId="16" borderId="6" xfId="0" applyFont="1" applyFill="1" applyBorder="1" applyAlignment="1">
      <alignment horizontal="center" vertical="center" wrapText="1"/>
    </xf>
    <xf numFmtId="0" fontId="4" fillId="16" borderId="1" xfId="0" applyFont="1" applyFill="1" applyBorder="1" applyAlignment="1">
      <alignment horizontal="center" vertical="center" wrapText="1" readingOrder="1"/>
    </xf>
    <xf numFmtId="0" fontId="0" fillId="26"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xf>
    <xf numFmtId="0" fontId="2" fillId="3" borderId="1" xfId="0" applyFont="1" applyFill="1" applyBorder="1" applyAlignment="1">
      <alignment horizontal="center" vertical="center" wrapText="1"/>
    </xf>
    <xf numFmtId="0" fontId="0" fillId="1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pplyProtection="1">
      <alignment horizontal="left" vertical="center" wrapText="1"/>
    </xf>
    <xf numFmtId="0" fontId="0" fillId="26" borderId="1" xfId="0" applyFont="1" applyFill="1" applyBorder="1" applyAlignment="1">
      <alignment horizontal="left" vertical="center" wrapText="1"/>
    </xf>
    <xf numFmtId="0" fontId="2" fillId="26"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4" fillId="16"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12" borderId="1" xfId="0" applyFont="1" applyFill="1" applyBorder="1" applyAlignment="1">
      <alignment horizontal="left" vertical="center" wrapText="1"/>
    </xf>
    <xf numFmtId="0" fontId="0" fillId="12" borderId="1" xfId="0" applyFont="1" applyFill="1" applyBorder="1" applyAlignment="1">
      <alignment horizontal="left" vertical="center" wrapText="1"/>
    </xf>
    <xf numFmtId="0" fontId="0" fillId="5"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3" fillId="0" borderId="1" xfId="0" applyFont="1" applyBorder="1" applyAlignment="1">
      <alignment vertical="center" wrapText="1"/>
    </xf>
    <xf numFmtId="0" fontId="1" fillId="0" borderId="1" xfId="0" applyFont="1" applyFill="1" applyBorder="1" applyAlignment="1">
      <alignment horizontal="center" vertical="center" wrapText="1"/>
    </xf>
    <xf numFmtId="0" fontId="0" fillId="4" borderId="1" xfId="0" applyFont="1" applyFill="1" applyBorder="1" applyAlignment="1">
      <alignment horizontal="center" vertical="center"/>
    </xf>
    <xf numFmtId="0" fontId="0" fillId="0" borderId="1" xfId="0" applyFont="1" applyFill="1" applyBorder="1" applyAlignment="1">
      <alignment horizontal="center"/>
    </xf>
    <xf numFmtId="0" fontId="2" fillId="9" borderId="1" xfId="0" applyFont="1" applyFill="1" applyBorder="1" applyAlignment="1" applyProtection="1">
      <alignment horizontal="center" vertical="center"/>
      <protection locked="0"/>
    </xf>
    <xf numFmtId="0" fontId="4" fillId="16" borderId="1" xfId="0" applyFont="1" applyFill="1" applyBorder="1" applyAlignment="1">
      <alignment horizontal="center" vertical="center"/>
    </xf>
  </cellXfs>
  <cellStyles count="2">
    <cellStyle name="Hipervínculo" xfId="1" builtinId="8"/>
    <cellStyle name="Normal" xfId="0" builtinId="0"/>
  </cellStyles>
  <dxfs count="266">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rgb="FF0070C0"/>
        </patternFill>
      </fill>
    </dxf>
    <dxf>
      <fill>
        <patternFill>
          <bgColor rgb="FFFFFF00"/>
        </patternFill>
      </fill>
    </dxf>
    <dxf>
      <fill>
        <patternFill>
          <bgColor rgb="FFFFC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ill>
        <patternFill>
          <bgColor rgb="FF0070C0"/>
        </patternFill>
      </fill>
    </dxf>
    <dxf>
      <fill>
        <patternFill>
          <bgColor rgb="FFFFFF00"/>
        </patternFill>
      </fill>
    </dxf>
    <dxf>
      <fill>
        <patternFill>
          <bgColor rgb="FFFFC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952500</xdr:colOff>
      <xdr:row>1</xdr:row>
      <xdr:rowOff>63500</xdr:rowOff>
    </xdr:from>
    <xdr:to>
      <xdr:col>1</xdr:col>
      <xdr:colOff>1118658</xdr:colOff>
      <xdr:row>5</xdr:row>
      <xdr:rowOff>82550</xdr:rowOff>
    </xdr:to>
    <xdr:pic>
      <xdr:nvPicPr>
        <xdr:cNvPr id="2" name="Imagen 1">
          <a:extLst>
            <a:ext uri="{FF2B5EF4-FFF2-40B4-BE49-F238E27FC236}">
              <a16:creationId xmlns="" xmlns:a16="http://schemas.microsoft.com/office/drawing/2014/main" id="{8CC01514-9B68-4463-A975-7002708B25C7}"/>
            </a:ext>
          </a:extLst>
        </xdr:cNvPr>
        <xdr:cNvPicPr>
          <a:picLocks noChangeAspect="1"/>
        </xdr:cNvPicPr>
      </xdr:nvPicPr>
      <xdr:blipFill>
        <a:blip xmlns:r="http://schemas.openxmlformats.org/officeDocument/2006/relationships" r:embed="rId1"/>
        <a:stretch>
          <a:fillRect/>
        </a:stretch>
      </xdr:blipFill>
      <xdr:spPr>
        <a:xfrm>
          <a:off x="952500" y="254000"/>
          <a:ext cx="2409825" cy="781050"/>
        </a:xfrm>
        <a:prstGeom prst="rect">
          <a:avLst/>
        </a:prstGeom>
      </xdr:spPr>
    </xdr:pic>
    <xdr:clientData/>
  </xdr:twoCellAnchor>
  <xdr:twoCellAnchor editAs="oneCell">
    <xdr:from>
      <xdr:col>7</xdr:col>
      <xdr:colOff>1428751</xdr:colOff>
      <xdr:row>1</xdr:row>
      <xdr:rowOff>10583</xdr:rowOff>
    </xdr:from>
    <xdr:to>
      <xdr:col>11</xdr:col>
      <xdr:colOff>1502833</xdr:colOff>
      <xdr:row>6</xdr:row>
      <xdr:rowOff>148166</xdr:rowOff>
    </xdr:to>
    <xdr:pic>
      <xdr:nvPicPr>
        <xdr:cNvPr id="3" name="Imagen 2">
          <a:extLst>
            <a:ext uri="{FF2B5EF4-FFF2-40B4-BE49-F238E27FC236}">
              <a16:creationId xmlns="" xmlns:a16="http://schemas.microsoft.com/office/drawing/2014/main" id="{AE0A64FE-626B-4167-BD8C-9594B5050043}"/>
            </a:ext>
          </a:extLst>
        </xdr:cNvPr>
        <xdr:cNvPicPr>
          <a:picLocks noChangeAspect="1"/>
        </xdr:cNvPicPr>
      </xdr:nvPicPr>
      <xdr:blipFill>
        <a:blip xmlns:r="http://schemas.openxmlformats.org/officeDocument/2006/relationships" r:embed="rId2"/>
        <a:stretch>
          <a:fillRect/>
        </a:stretch>
      </xdr:blipFill>
      <xdr:spPr>
        <a:xfrm>
          <a:off x="18605501" y="201083"/>
          <a:ext cx="2497666" cy="1090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592931</xdr:colOff>
      <xdr:row>1</xdr:row>
      <xdr:rowOff>4762</xdr:rowOff>
    </xdr:from>
    <xdr:to>
      <xdr:col>1</xdr:col>
      <xdr:colOff>1109662</xdr:colOff>
      <xdr:row>3</xdr:row>
      <xdr:rowOff>161925</xdr:rowOff>
    </xdr:to>
    <xdr:pic>
      <xdr:nvPicPr>
        <xdr:cNvPr id="4" name="Imagen 3">
          <a:extLst>
            <a:ext uri="{FF2B5EF4-FFF2-40B4-BE49-F238E27FC236}">
              <a16:creationId xmlns="" xmlns:a16="http://schemas.microsoft.com/office/drawing/2014/main" id="{33B2F213-CD00-4E23-8F97-7A165D9451A0}"/>
            </a:ext>
          </a:extLst>
        </xdr:cNvPr>
        <xdr:cNvPicPr>
          <a:picLocks noChangeAspect="1"/>
        </xdr:cNvPicPr>
      </xdr:nvPicPr>
      <xdr:blipFill>
        <a:blip xmlns:r="http://schemas.openxmlformats.org/officeDocument/2006/relationships" r:embed="rId1"/>
        <a:stretch>
          <a:fillRect/>
        </a:stretch>
      </xdr:blipFill>
      <xdr:spPr>
        <a:xfrm>
          <a:off x="592931" y="195262"/>
          <a:ext cx="2421731" cy="938213"/>
        </a:xfrm>
        <a:prstGeom prst="rect">
          <a:avLst/>
        </a:prstGeom>
      </xdr:spPr>
    </xdr:pic>
    <xdr:clientData/>
  </xdr:twoCellAnchor>
  <xdr:twoCellAnchor editAs="oneCell">
    <xdr:from>
      <xdr:col>7</xdr:col>
      <xdr:colOff>452437</xdr:colOff>
      <xdr:row>0</xdr:row>
      <xdr:rowOff>154781</xdr:rowOff>
    </xdr:from>
    <xdr:to>
      <xdr:col>10</xdr:col>
      <xdr:colOff>425978</xdr:colOff>
      <xdr:row>4</xdr:row>
      <xdr:rowOff>92339</xdr:rowOff>
    </xdr:to>
    <xdr:pic>
      <xdr:nvPicPr>
        <xdr:cNvPr id="5" name="Imagen 4">
          <a:extLst>
            <a:ext uri="{FF2B5EF4-FFF2-40B4-BE49-F238E27FC236}">
              <a16:creationId xmlns="" xmlns:a16="http://schemas.microsoft.com/office/drawing/2014/main" id="{5E8C27CC-2086-49F7-8D0E-D2906F2A6974}"/>
            </a:ext>
          </a:extLst>
        </xdr:cNvPr>
        <xdr:cNvPicPr>
          <a:picLocks noChangeAspect="1"/>
        </xdr:cNvPicPr>
      </xdr:nvPicPr>
      <xdr:blipFill>
        <a:blip xmlns:r="http://schemas.openxmlformats.org/officeDocument/2006/relationships" r:embed="rId2"/>
        <a:stretch>
          <a:fillRect/>
        </a:stretch>
      </xdr:blipFill>
      <xdr:spPr>
        <a:xfrm>
          <a:off x="14454187" y="154781"/>
          <a:ext cx="2497666" cy="10900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870858</xdr:colOff>
      <xdr:row>1</xdr:row>
      <xdr:rowOff>68037</xdr:rowOff>
    </xdr:from>
    <xdr:to>
      <xdr:col>2</xdr:col>
      <xdr:colOff>1023863</xdr:colOff>
      <xdr:row>6</xdr:row>
      <xdr:rowOff>190500</xdr:rowOff>
    </xdr:to>
    <xdr:pic>
      <xdr:nvPicPr>
        <xdr:cNvPr id="2" name="Imagen 5">
          <a:extLst>
            <a:ext uri="{FF2B5EF4-FFF2-40B4-BE49-F238E27FC236}">
              <a16:creationId xmlns="" xmlns:a16="http://schemas.microsoft.com/office/drawing/2014/main" id="{4499A072-A307-43A1-AF0F-AF4982303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58" y="258537"/>
          <a:ext cx="3315305" cy="1246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40822</xdr:rowOff>
    </xdr:from>
    <xdr:to>
      <xdr:col>13</xdr:col>
      <xdr:colOff>122464</xdr:colOff>
      <xdr:row>32</xdr:row>
      <xdr:rowOff>149680</xdr:rowOff>
    </xdr:to>
    <xdr:pic>
      <xdr:nvPicPr>
        <xdr:cNvPr id="3" name="Imagen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1642272"/>
          <a:ext cx="19210564" cy="16328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357187</xdr:colOff>
      <xdr:row>1</xdr:row>
      <xdr:rowOff>4762</xdr:rowOff>
    </xdr:from>
    <xdr:to>
      <xdr:col>3</xdr:col>
      <xdr:colOff>719137</xdr:colOff>
      <xdr:row>5</xdr:row>
      <xdr:rowOff>180975</xdr:rowOff>
    </xdr:to>
    <xdr:pic>
      <xdr:nvPicPr>
        <xdr:cNvPr id="2" name="Imagen 1">
          <a:extLst>
            <a:ext uri="{FF2B5EF4-FFF2-40B4-BE49-F238E27FC236}">
              <a16:creationId xmlns="" xmlns:a16="http://schemas.microsoft.com/office/drawing/2014/main" id="{47D85BC7-A4E3-4BC4-85DF-A28F21628953}"/>
            </a:ext>
          </a:extLst>
        </xdr:cNvPr>
        <xdr:cNvPicPr>
          <a:picLocks noChangeAspect="1"/>
        </xdr:cNvPicPr>
      </xdr:nvPicPr>
      <xdr:blipFill>
        <a:blip xmlns:r="http://schemas.openxmlformats.org/officeDocument/2006/relationships" r:embed="rId1"/>
        <a:stretch>
          <a:fillRect/>
        </a:stretch>
      </xdr:blipFill>
      <xdr:spPr>
        <a:xfrm>
          <a:off x="357187" y="195262"/>
          <a:ext cx="2647950" cy="1343026"/>
        </a:xfrm>
        <a:prstGeom prst="rect">
          <a:avLst/>
        </a:prstGeom>
      </xdr:spPr>
    </xdr:pic>
    <xdr:clientData/>
  </xdr:twoCellAnchor>
  <xdr:twoCellAnchor editAs="oneCell">
    <xdr:from>
      <xdr:col>11</xdr:col>
      <xdr:colOff>642937</xdr:colOff>
      <xdr:row>0</xdr:row>
      <xdr:rowOff>130968</xdr:rowOff>
    </xdr:from>
    <xdr:to>
      <xdr:col>13</xdr:col>
      <xdr:colOff>846666</xdr:colOff>
      <xdr:row>6</xdr:row>
      <xdr:rowOff>87576</xdr:rowOff>
    </xdr:to>
    <xdr:pic>
      <xdr:nvPicPr>
        <xdr:cNvPr id="3" name="Imagen 2">
          <a:extLst>
            <a:ext uri="{FF2B5EF4-FFF2-40B4-BE49-F238E27FC236}">
              <a16:creationId xmlns="" xmlns:a16="http://schemas.microsoft.com/office/drawing/2014/main" id="{1F26F0CF-966A-4D0B-BE5D-705761710EB5}"/>
            </a:ext>
          </a:extLst>
        </xdr:cNvPr>
        <xdr:cNvPicPr>
          <a:picLocks noChangeAspect="1"/>
        </xdr:cNvPicPr>
      </xdr:nvPicPr>
      <xdr:blipFill>
        <a:blip xmlns:r="http://schemas.openxmlformats.org/officeDocument/2006/relationships" r:embed="rId2"/>
        <a:stretch>
          <a:fillRect/>
        </a:stretch>
      </xdr:blipFill>
      <xdr:spPr>
        <a:xfrm>
          <a:off x="9024937" y="130968"/>
          <a:ext cx="2497666" cy="15044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211666</xdr:colOff>
      <xdr:row>0</xdr:row>
      <xdr:rowOff>134471</xdr:rowOff>
    </xdr:from>
    <xdr:to>
      <xdr:col>3</xdr:col>
      <xdr:colOff>800100</xdr:colOff>
      <xdr:row>2</xdr:row>
      <xdr:rowOff>414618</xdr:rowOff>
    </xdr:to>
    <xdr:pic>
      <xdr:nvPicPr>
        <xdr:cNvPr id="2" name="Imagen 5">
          <a:extLst>
            <a:ext uri="{FF2B5EF4-FFF2-40B4-BE49-F238E27FC236}">
              <a16:creationId xmlns="" xmlns:a16="http://schemas.microsoft.com/office/drawing/2014/main" id="{4499A072-A307-43A1-AF0F-AF4982303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8566" y="134471"/>
          <a:ext cx="3322109" cy="13659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ria\Downloads\ESTRATEGIA%20DE%20RACIONALIZACION%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pa%20de%20Riesgos%20de%20Corrupci&#243;n%20DNB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OMBEROS/Plan%20Anticorrupcion%20DNBC/2018/Seguimiento%20II%20Cuatrimestre%202018/Seguimiento%20Mapa%20Riesgos%20Corrupci&#243;n/MRC%20TH%20Seguimiento%20II%20Cuatrimestre%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min\Downloads\Mapa%20de%20Riesgos%20de%20Corrupci&#243;n%20DNBC%20Seguimiento%20II%20Cuatrimestre%202018%20Dis_Jur%20(1)%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OMBEROS/Plan%20Anticorrupcion%20DNBC/2018/Seguimiento%20II%20Cuatrimestre%202018/Seguimiento%20Mapa%20Riesgos%20Corrupci&#243;n/Mapa%20de%20Riesgos%20de%20Corrupci&#243;n%20DNBC%20Seguimiento%20II%20Cuatrimestre%202018%20COM_.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OMBEROS/Plan%20Anticorrupcion%20DNBC/2018/Seguimiento%20II%20Cuatrimestre%202018/Seguimiento%20Mapa%20Riesgos%20Corrupci&#243;n/Mapa%20de%20Riesgos%20de%20Corrupci&#243;n%20DNBC%20Seguimiento%20I%20Cuatrimestre%202018%20GAU%2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OMBEROS/Plan%20Anticorrupcion%20DNBC/2018/Seguimiento%20II%20Cuatrimestre%202018/Seguimiento%20Mapa%20Riesgos%20Corrupci&#243;n/Mapa%20de%20Riesgos%20de%20Corrupci&#243;n%20DNBC%20Seguimiento%20II%20Cuatrimestre%202018%20T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batis\Downloads\R%20Corrupci&#243;n%20Evaluacion%20y%20contro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batis\Downloads\Mapa%20de%20Riesgos%20Corrupci&#243;n%20Tecnologi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batis\Downloads\Mapa%20de%20Riesgos%20Corrupci&#243;n%20%20Financier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batis\Downloads\Mapa%20de%20Riesgos%20Corrupci&#243;n%20%20ADMINISTRATIV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batis\Downloads\Mapa%20de%20Riesgos%20Corrupci&#243;n%20Gestion%20Documental(1)%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batis\Downloads\Riesgos%20de%20Corrupcion%20Juridic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admin\Downloads\Mapa%20de%20Riesgos%20Corrupci&#243;n%20Gestion%20Contratacion%20nueva%20guia%20(1)%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admin\Downloads\Mapa%20de%20Corrupcion%20TH.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admin\Downloads\Mapa%20de%20Riesgos%20Corrupci&#243;n%20Inspeccion%20Vigilancia%20yContro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admin\Downloads\Mapa%20de%20Riesgos%20Corrupci&#243;n%20coordinacion%20operativa%20(1)%20(1)%20(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admin\Downloads\Mapa%20de%20Riesgos%20Corrupci&#243;n%20Fortalecimiento%20Bomberil%2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admin\Downloads\Mapa%20de%20Corrupcion%20FANO.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admin\Downloads\Mapa%20de%20Riesgos%20Atencion%20al%20Usuario%20Corrupci&#243;n%20nueva%20guia.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admin\Downloads\Corrpcion%20Gestion%20Internacional.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admin\Downloads\Riesgos%20de%20Corrupcion%20Comunic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ESTRATEGIA DE RACIONALIZACION"/>
      <sheetName val="SOLICITUD DE MODIFICACIONES"/>
      <sheetName val="MAPA SEGUIMIENTO"/>
      <sheetName val="Hoja1"/>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Corrupción"/>
      <sheetName val="Probabilidad Corrupción"/>
      <sheetName val="Impacto Corrupción"/>
      <sheetName val="BASE"/>
    </sheetNames>
    <sheetDataSet>
      <sheetData sheetId="0"/>
      <sheetData sheetId="1"/>
      <sheetData sheetId="2"/>
      <sheetData sheetId="3">
        <row r="57">
          <cell r="A57">
            <v>1</v>
          </cell>
          <cell r="B57" t="str">
            <v>Raro</v>
          </cell>
          <cell r="D57">
            <v>3</v>
          </cell>
          <cell r="E57" t="str">
            <v>Moderado</v>
          </cell>
          <cell r="G57">
            <v>1</v>
          </cell>
          <cell r="H57" t="str">
            <v>Insignificante</v>
          </cell>
        </row>
        <row r="58">
          <cell r="A58">
            <v>2</v>
          </cell>
          <cell r="B58" t="str">
            <v>Improbable</v>
          </cell>
          <cell r="D58">
            <v>4</v>
          </cell>
          <cell r="E58" t="str">
            <v>Mayor</v>
          </cell>
          <cell r="G58">
            <v>2</v>
          </cell>
          <cell r="H58" t="str">
            <v>Menor</v>
          </cell>
        </row>
        <row r="59">
          <cell r="A59">
            <v>3</v>
          </cell>
          <cell r="B59" t="str">
            <v>Moderado</v>
          </cell>
          <cell r="D59">
            <v>5</v>
          </cell>
          <cell r="E59" t="str">
            <v xml:space="preserve"> Catastrófico</v>
          </cell>
          <cell r="G59">
            <v>3</v>
          </cell>
          <cell r="H59" t="str">
            <v>Moderado</v>
          </cell>
        </row>
        <row r="60">
          <cell r="A60">
            <v>4</v>
          </cell>
          <cell r="B60" t="str">
            <v>Posible</v>
          </cell>
          <cell r="G60">
            <v>4</v>
          </cell>
          <cell r="H60" t="str">
            <v>Mayor</v>
          </cell>
        </row>
        <row r="61">
          <cell r="A61">
            <v>5</v>
          </cell>
          <cell r="B61" t="str">
            <v>Casi Seguro</v>
          </cell>
          <cell r="G61">
            <v>5</v>
          </cell>
          <cell r="H61" t="str">
            <v xml:space="preserve"> Catastrófico</v>
          </cell>
        </row>
        <row r="70">
          <cell r="A70" t="str">
            <v>11</v>
          </cell>
          <cell r="B70" t="str">
            <v>BAJA</v>
          </cell>
        </row>
        <row r="71">
          <cell r="A71" t="str">
            <v>12</v>
          </cell>
          <cell r="B71" t="str">
            <v>BAJA</v>
          </cell>
        </row>
        <row r="72">
          <cell r="A72" t="str">
            <v>13</v>
          </cell>
          <cell r="B72" t="str">
            <v>MODERADA</v>
          </cell>
        </row>
        <row r="73">
          <cell r="A73" t="str">
            <v>14</v>
          </cell>
          <cell r="B73" t="str">
            <v>ALTA</v>
          </cell>
        </row>
        <row r="74">
          <cell r="A74" t="str">
            <v>15</v>
          </cell>
          <cell r="B74" t="str">
            <v>ALTA</v>
          </cell>
        </row>
        <row r="75">
          <cell r="A75" t="str">
            <v>21</v>
          </cell>
          <cell r="B75" t="str">
            <v>BAJA</v>
          </cell>
        </row>
        <row r="76">
          <cell r="A76" t="str">
            <v>22</v>
          </cell>
          <cell r="B76" t="str">
            <v>BAJA</v>
          </cell>
        </row>
        <row r="77">
          <cell r="A77" t="str">
            <v>23</v>
          </cell>
          <cell r="B77" t="str">
            <v>MODERADA</v>
          </cell>
        </row>
        <row r="78">
          <cell r="A78" t="str">
            <v>24</v>
          </cell>
          <cell r="B78" t="str">
            <v>ALTA</v>
          </cell>
        </row>
        <row r="79">
          <cell r="A79" t="str">
            <v>25</v>
          </cell>
          <cell r="B79" t="str">
            <v>EXTREMA</v>
          </cell>
        </row>
        <row r="80">
          <cell r="A80" t="str">
            <v>31</v>
          </cell>
          <cell r="B80" t="str">
            <v>BAJA</v>
          </cell>
        </row>
        <row r="81">
          <cell r="A81" t="str">
            <v>32</v>
          </cell>
          <cell r="B81" t="str">
            <v>MODERADA</v>
          </cell>
        </row>
        <row r="82">
          <cell r="A82" t="str">
            <v>33</v>
          </cell>
          <cell r="B82" t="str">
            <v>ALTA</v>
          </cell>
        </row>
        <row r="83">
          <cell r="A83" t="str">
            <v>34</v>
          </cell>
          <cell r="B83" t="str">
            <v>EXTREMA</v>
          </cell>
        </row>
        <row r="84">
          <cell r="A84" t="str">
            <v>35</v>
          </cell>
          <cell r="B84" t="str">
            <v>EXTREMA</v>
          </cell>
        </row>
        <row r="85">
          <cell r="A85" t="str">
            <v>41</v>
          </cell>
          <cell r="B85" t="str">
            <v>MODERADA</v>
          </cell>
        </row>
        <row r="86">
          <cell r="A86" t="str">
            <v>42</v>
          </cell>
          <cell r="B86" t="str">
            <v>ALTA</v>
          </cell>
        </row>
        <row r="87">
          <cell r="A87" t="str">
            <v>43</v>
          </cell>
          <cell r="B87" t="str">
            <v>ALTA</v>
          </cell>
        </row>
        <row r="88">
          <cell r="A88" t="str">
            <v>44</v>
          </cell>
          <cell r="B88" t="str">
            <v>EXTREMA</v>
          </cell>
        </row>
        <row r="89">
          <cell r="A89" t="str">
            <v>45</v>
          </cell>
          <cell r="B89" t="str">
            <v>EXTREMA</v>
          </cell>
        </row>
        <row r="90">
          <cell r="A90" t="str">
            <v>51</v>
          </cell>
          <cell r="B90" t="str">
            <v>ALTA</v>
          </cell>
        </row>
        <row r="91">
          <cell r="A91" t="str">
            <v>52</v>
          </cell>
          <cell r="B91" t="str">
            <v>ALTA</v>
          </cell>
        </row>
        <row r="92">
          <cell r="A92" t="str">
            <v>53</v>
          </cell>
          <cell r="B92" t="str">
            <v>EXTREMA</v>
          </cell>
        </row>
        <row r="93">
          <cell r="A93" t="str">
            <v>54</v>
          </cell>
          <cell r="B93" t="str">
            <v>EXTREMA</v>
          </cell>
        </row>
        <row r="94">
          <cell r="A94" t="str">
            <v>55</v>
          </cell>
          <cell r="B94" t="str">
            <v>EXTREMA</v>
          </cell>
        </row>
        <row r="122">
          <cell r="D122"/>
          <cell r="E122"/>
        </row>
        <row r="123">
          <cell r="D123" t="str">
            <v>El control se ejecuta de manera consistente por parte del responsable</v>
          </cell>
          <cell r="E123" t="str">
            <v>FUERTE</v>
          </cell>
        </row>
        <row r="124">
          <cell r="D124" t="str">
            <v>El control se ejecuta algunas veces por parte del responsable</v>
          </cell>
          <cell r="E124" t="str">
            <v>MODERADO</v>
          </cell>
        </row>
        <row r="125">
          <cell r="D125" t="str">
            <v>El control no se ejecuta por parte del responsable</v>
          </cell>
          <cell r="E125" t="str">
            <v>DÉBIL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Corrupción"/>
      <sheetName val="BASE"/>
      <sheetName val="Probabilidad Corrupción"/>
      <sheetName val="Impacto Corrupción"/>
    </sheetNames>
    <sheetDataSet>
      <sheetData sheetId="0" refreshError="1"/>
      <sheetData sheetId="1" refreshError="1">
        <row r="57">
          <cell r="A57">
            <v>1</v>
          </cell>
        </row>
        <row r="70">
          <cell r="A70" t="str">
            <v>11</v>
          </cell>
          <cell r="B70" t="str">
            <v>BAJA</v>
          </cell>
        </row>
        <row r="71">
          <cell r="A71" t="str">
            <v>12</v>
          </cell>
          <cell r="B71" t="str">
            <v>BAJA</v>
          </cell>
        </row>
        <row r="72">
          <cell r="A72" t="str">
            <v>13</v>
          </cell>
          <cell r="B72" t="str">
            <v>MODERADA</v>
          </cell>
        </row>
        <row r="73">
          <cell r="A73" t="str">
            <v>14</v>
          </cell>
          <cell r="B73" t="str">
            <v>ALTA</v>
          </cell>
        </row>
        <row r="74">
          <cell r="A74" t="str">
            <v>15</v>
          </cell>
          <cell r="B74" t="str">
            <v>ALTA</v>
          </cell>
        </row>
        <row r="75">
          <cell r="A75" t="str">
            <v>21</v>
          </cell>
          <cell r="B75" t="str">
            <v>BAJA</v>
          </cell>
        </row>
        <row r="76">
          <cell r="A76" t="str">
            <v>22</v>
          </cell>
          <cell r="B76" t="str">
            <v>BAJA</v>
          </cell>
        </row>
        <row r="77">
          <cell r="A77" t="str">
            <v>23</v>
          </cell>
          <cell r="B77" t="str">
            <v>MODERADA</v>
          </cell>
        </row>
        <row r="78">
          <cell r="A78" t="str">
            <v>24</v>
          </cell>
          <cell r="B78" t="str">
            <v>ALTA</v>
          </cell>
        </row>
        <row r="79">
          <cell r="A79" t="str">
            <v>25</v>
          </cell>
          <cell r="B79" t="str">
            <v>EXTREMA</v>
          </cell>
        </row>
        <row r="80">
          <cell r="A80" t="str">
            <v>31</v>
          </cell>
          <cell r="B80" t="str">
            <v>BAJA</v>
          </cell>
        </row>
        <row r="81">
          <cell r="A81" t="str">
            <v>32</v>
          </cell>
          <cell r="B81" t="str">
            <v>MODERADA</v>
          </cell>
        </row>
        <row r="82">
          <cell r="A82" t="str">
            <v>33</v>
          </cell>
          <cell r="B82" t="str">
            <v>ALTA</v>
          </cell>
        </row>
        <row r="83">
          <cell r="A83" t="str">
            <v>34</v>
          </cell>
          <cell r="B83" t="str">
            <v>EXTREMA</v>
          </cell>
        </row>
        <row r="84">
          <cell r="A84" t="str">
            <v>35</v>
          </cell>
          <cell r="B84" t="str">
            <v>EXTREMA</v>
          </cell>
        </row>
        <row r="85">
          <cell r="A85" t="str">
            <v>41</v>
          </cell>
          <cell r="B85" t="str">
            <v>MODERADA</v>
          </cell>
        </row>
        <row r="86">
          <cell r="A86" t="str">
            <v>42</v>
          </cell>
          <cell r="B86" t="str">
            <v>ALTA</v>
          </cell>
        </row>
        <row r="87">
          <cell r="A87" t="str">
            <v>43</v>
          </cell>
          <cell r="B87" t="str">
            <v>ALTA</v>
          </cell>
        </row>
        <row r="88">
          <cell r="A88" t="str">
            <v>44</v>
          </cell>
          <cell r="B88" t="str">
            <v>EXTREMA</v>
          </cell>
        </row>
        <row r="89">
          <cell r="A89" t="str">
            <v>45</v>
          </cell>
          <cell r="B89" t="str">
            <v>EXTREMA</v>
          </cell>
        </row>
        <row r="90">
          <cell r="A90" t="str">
            <v>51</v>
          </cell>
          <cell r="B90" t="str">
            <v>ALTA</v>
          </cell>
        </row>
        <row r="91">
          <cell r="A91" t="str">
            <v>52</v>
          </cell>
          <cell r="B91" t="str">
            <v>ALTA</v>
          </cell>
        </row>
        <row r="92">
          <cell r="A92" t="str">
            <v>53</v>
          </cell>
          <cell r="B92" t="str">
            <v>EXTREMA</v>
          </cell>
        </row>
        <row r="93">
          <cell r="A93" t="str">
            <v>54</v>
          </cell>
          <cell r="B93" t="str">
            <v>EXTREMA</v>
          </cell>
        </row>
        <row r="94">
          <cell r="A94" t="str">
            <v>55</v>
          </cell>
          <cell r="B94" t="str">
            <v>EXTREMA</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Corrupción"/>
      <sheetName val="Probabilidad Corrupción"/>
      <sheetName val="Impacto Corrupción"/>
      <sheetName val="BASE"/>
    </sheetNames>
    <sheetDataSet>
      <sheetData sheetId="0" refreshError="1"/>
      <sheetData sheetId="1" refreshError="1"/>
      <sheetData sheetId="2" refreshError="1"/>
      <sheetData sheetId="3" refreshError="1">
        <row r="57">
          <cell r="A57">
            <v>1</v>
          </cell>
          <cell r="B57" t="str">
            <v>Raro</v>
          </cell>
          <cell r="D57">
            <v>3</v>
          </cell>
          <cell r="E57" t="str">
            <v>Moderado</v>
          </cell>
          <cell r="G57">
            <v>1</v>
          </cell>
          <cell r="H57" t="str">
            <v>Insignificante</v>
          </cell>
        </row>
        <row r="58">
          <cell r="A58">
            <v>2</v>
          </cell>
          <cell r="B58" t="str">
            <v>Improbable</v>
          </cell>
          <cell r="D58">
            <v>4</v>
          </cell>
          <cell r="E58" t="str">
            <v>Mayor</v>
          </cell>
          <cell r="G58">
            <v>2</v>
          </cell>
          <cell r="H58" t="str">
            <v>Menor</v>
          </cell>
        </row>
        <row r="59">
          <cell r="A59">
            <v>3</v>
          </cell>
          <cell r="B59" t="str">
            <v>Moderado</v>
          </cell>
          <cell r="D59">
            <v>5</v>
          </cell>
          <cell r="E59" t="str">
            <v xml:space="preserve"> Catastrófico</v>
          </cell>
          <cell r="G59">
            <v>3</v>
          </cell>
          <cell r="H59" t="str">
            <v>Moderado</v>
          </cell>
        </row>
        <row r="60">
          <cell r="A60">
            <v>4</v>
          </cell>
          <cell r="B60" t="str">
            <v>Posible</v>
          </cell>
          <cell r="G60">
            <v>4</v>
          </cell>
          <cell r="H60" t="str">
            <v>Mayor</v>
          </cell>
        </row>
        <row r="61">
          <cell r="A61">
            <v>5</v>
          </cell>
          <cell r="B61" t="str">
            <v>Casi Seguro</v>
          </cell>
          <cell r="G61">
            <v>5</v>
          </cell>
          <cell r="H61" t="str">
            <v xml:space="preserve"> Catastrófico</v>
          </cell>
        </row>
        <row r="70">
          <cell r="A70" t="str">
            <v>11</v>
          </cell>
          <cell r="B70" t="str">
            <v>BAJA</v>
          </cell>
        </row>
        <row r="71">
          <cell r="A71" t="str">
            <v>12</v>
          </cell>
          <cell r="B71" t="str">
            <v>BAJA</v>
          </cell>
        </row>
        <row r="72">
          <cell r="A72" t="str">
            <v>13</v>
          </cell>
          <cell r="B72" t="str">
            <v>MODERADA</v>
          </cell>
        </row>
        <row r="73">
          <cell r="A73" t="str">
            <v>14</v>
          </cell>
          <cell r="B73" t="str">
            <v>ALTA</v>
          </cell>
        </row>
        <row r="74">
          <cell r="A74" t="str">
            <v>15</v>
          </cell>
          <cell r="B74" t="str">
            <v>ALTA</v>
          </cell>
        </row>
        <row r="75">
          <cell r="A75" t="str">
            <v>21</v>
          </cell>
          <cell r="B75" t="str">
            <v>BAJA</v>
          </cell>
        </row>
        <row r="76">
          <cell r="A76" t="str">
            <v>22</v>
          </cell>
          <cell r="B76" t="str">
            <v>BAJA</v>
          </cell>
        </row>
        <row r="77">
          <cell r="A77" t="str">
            <v>23</v>
          </cell>
          <cell r="B77" t="str">
            <v>MODERADA</v>
          </cell>
        </row>
        <row r="78">
          <cell r="A78" t="str">
            <v>24</v>
          </cell>
          <cell r="B78" t="str">
            <v>ALTA</v>
          </cell>
        </row>
        <row r="79">
          <cell r="A79" t="str">
            <v>25</v>
          </cell>
          <cell r="B79" t="str">
            <v>EXTREMA</v>
          </cell>
        </row>
        <row r="80">
          <cell r="A80" t="str">
            <v>31</v>
          </cell>
          <cell r="B80" t="str">
            <v>BAJA</v>
          </cell>
        </row>
        <row r="81">
          <cell r="A81" t="str">
            <v>32</v>
          </cell>
          <cell r="B81" t="str">
            <v>MODERADA</v>
          </cell>
        </row>
        <row r="82">
          <cell r="A82" t="str">
            <v>33</v>
          </cell>
          <cell r="B82" t="str">
            <v>ALTA</v>
          </cell>
        </row>
        <row r="83">
          <cell r="A83" t="str">
            <v>34</v>
          </cell>
          <cell r="B83" t="str">
            <v>EXTREMA</v>
          </cell>
        </row>
        <row r="84">
          <cell r="A84" t="str">
            <v>35</v>
          </cell>
          <cell r="B84" t="str">
            <v>EXTREMA</v>
          </cell>
        </row>
        <row r="85">
          <cell r="A85" t="str">
            <v>41</v>
          </cell>
          <cell r="B85" t="str">
            <v>MODERADA</v>
          </cell>
        </row>
        <row r="86">
          <cell r="A86" t="str">
            <v>42</v>
          </cell>
          <cell r="B86" t="str">
            <v>ALTA</v>
          </cell>
        </row>
        <row r="87">
          <cell r="A87" t="str">
            <v>43</v>
          </cell>
          <cell r="B87" t="str">
            <v>ALTA</v>
          </cell>
        </row>
        <row r="88">
          <cell r="A88" t="str">
            <v>44</v>
          </cell>
          <cell r="B88" t="str">
            <v>EXTREMA</v>
          </cell>
        </row>
        <row r="89">
          <cell r="A89" t="str">
            <v>45</v>
          </cell>
          <cell r="B89" t="str">
            <v>EXTREMA</v>
          </cell>
        </row>
        <row r="90">
          <cell r="A90" t="str">
            <v>51</v>
          </cell>
          <cell r="B90" t="str">
            <v>ALTA</v>
          </cell>
        </row>
        <row r="91">
          <cell r="A91" t="str">
            <v>52</v>
          </cell>
          <cell r="B91" t="str">
            <v>ALTA</v>
          </cell>
        </row>
        <row r="92">
          <cell r="A92" t="str">
            <v>53</v>
          </cell>
          <cell r="B92" t="str">
            <v>EXTREMA</v>
          </cell>
        </row>
        <row r="93">
          <cell r="A93" t="str">
            <v>54</v>
          </cell>
          <cell r="B93" t="str">
            <v>EXTREMA</v>
          </cell>
        </row>
        <row r="94">
          <cell r="A94" t="str">
            <v>55</v>
          </cell>
          <cell r="B94" t="str">
            <v>EXTREMA</v>
          </cell>
        </row>
        <row r="123">
          <cell r="D123" t="str">
            <v>El control se ejecuta de manera consistente por parte del responsable</v>
          </cell>
          <cell r="E123" t="str">
            <v>FUERTE</v>
          </cell>
        </row>
        <row r="124">
          <cell r="D124" t="str">
            <v>El control se ejecuta algunas veces por parte del responsable</v>
          </cell>
          <cell r="E124" t="str">
            <v>MODERADO</v>
          </cell>
        </row>
        <row r="125">
          <cell r="D125" t="str">
            <v>El control no se ejecuta por parte del responsable</v>
          </cell>
          <cell r="E125" t="str">
            <v>DÉBIL</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Corrupción"/>
      <sheetName val="Probabilidad Corrupción"/>
      <sheetName val="Impacto Corrupción"/>
      <sheetName val="BASE"/>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Corrupción"/>
      <sheetName val="BASE"/>
      <sheetName val="Probabilidad Corrupción"/>
      <sheetName val="Impacto Corrupción"/>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Corrupción"/>
      <sheetName val="BASE"/>
      <sheetName val="Probabilidad Corrupción"/>
      <sheetName val="Impacto Corrupción"/>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resumido"/>
      <sheetName val="DOFA_PESTAL_FACTORES"/>
      <sheetName val="Mapa de Riesgos"/>
      <sheetName val="Probabilidad Corrupción"/>
      <sheetName val="Impacto Corrupción"/>
      <sheetName val="BASE"/>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resumido"/>
      <sheetName val="DOFA_PESTAL_FACTORES"/>
      <sheetName val="Mapa de Riesgos"/>
      <sheetName val="Probabilidad Corrupción"/>
      <sheetName val="Impacto Corrupción"/>
      <sheetName val="BASE"/>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resumido"/>
      <sheetName val="DOFA_PESTAL_FACTORES"/>
      <sheetName val="Mapa de Riesgos"/>
      <sheetName val="Probabilidad Corrupción"/>
      <sheetName val="Impacto Corrupción"/>
      <sheetName val="BASE"/>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resumido"/>
      <sheetName val="DOFA_PESTAL_FACTORES"/>
      <sheetName val="Mapa de Riesgos"/>
      <sheetName val="Probabilidad Corrupción"/>
      <sheetName val="Impacto Corrupción"/>
      <sheetName val="BASE"/>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resumido"/>
      <sheetName val="DOFA_PESTAL_FACTORES"/>
      <sheetName val="Mapa de Riesgos"/>
      <sheetName val="Probabilidad Corrupción"/>
      <sheetName val="Impacto Corrupción"/>
      <sheetName val="BASE"/>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resumido"/>
      <sheetName val="DOFA_PESTAL_FACTORES"/>
      <sheetName val="Mapa de Riesgos"/>
      <sheetName val="Probabilidad Corrupción"/>
      <sheetName val="Impacto Corrupción"/>
      <sheetName val="BASE"/>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resumido"/>
      <sheetName val="DOFA_PESTAL_FACTORES"/>
      <sheetName val="Mapa de Riesgos"/>
      <sheetName val="Probabilidad Corrupción"/>
      <sheetName val="Impacto Corrupción"/>
      <sheetName val="BASE"/>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resumido"/>
      <sheetName val="DOFA_PESTAL_FACTORES"/>
      <sheetName val="Mapa de Riesgos"/>
      <sheetName val="Probabilidad Corrupción"/>
      <sheetName val="Impacto Corrupción"/>
      <sheetName val="BASE"/>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resumido"/>
      <sheetName val="DOFA_PESTAL_FACTORES"/>
      <sheetName val="Mapa de Riesgos"/>
      <sheetName val="Probabilidad Corrupción"/>
      <sheetName val="Impacto Corrupción"/>
      <sheetName val="BASE"/>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resumido"/>
      <sheetName val="DOFA_PESTAL_FACTORES"/>
      <sheetName val="Mapa de Riesgos"/>
      <sheetName val="Probabilidad Corrupción"/>
      <sheetName val="Impacto Corrupción"/>
      <sheetName val="BASE"/>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resumido"/>
      <sheetName val="DOFA_PESTAL_FACTORES"/>
      <sheetName val="Mapa de Riesgos"/>
      <sheetName val="Probabilidad Corrupción"/>
      <sheetName val="Impacto Corrupción"/>
      <sheetName val="BASE"/>
    </sheetNames>
    <sheetDataSet>
      <sheetData sheetId="0"/>
      <sheetData sheetId="1"/>
      <sheetData sheetId="2"/>
      <sheetData sheetId="3"/>
      <sheetData sheetId="4"/>
      <sheetData sheetId="5">
        <row r="126">
          <cell r="B126">
            <v>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resumido"/>
      <sheetName val="DOFA_PESTAL_FACTORES"/>
      <sheetName val="Mapa de Riesgos"/>
      <sheetName val="Probabilidad Corrupción"/>
      <sheetName val="Impacto Corrupción"/>
      <sheetName val="BASE"/>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resumido"/>
      <sheetName val="DOFA_PESTAL_FACTORES"/>
      <sheetName val="Probabilidad Corrupción"/>
      <sheetName val="Mapa de Riesgos"/>
      <sheetName val="Impacto Corrupción"/>
      <sheetName val="BASE"/>
    </sheetNames>
    <sheetDataSet>
      <sheetData sheetId="0"/>
      <sheetData sheetId="1"/>
      <sheetData sheetId="2"/>
      <sheetData sheetId="3"/>
      <sheetData sheetId="4"/>
      <sheetData sheetId="5">
        <row r="86">
          <cell r="A86" t="str">
            <v>42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resumido"/>
      <sheetName val="DOFA_PESTAL_FACTORES"/>
      <sheetName val="Mapa de Riesgos"/>
      <sheetName val="Probabilidad Corrupción"/>
      <sheetName val="Impacto Corrupción"/>
      <sheetName val="BASE"/>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resumido"/>
      <sheetName val="DOFA_PESTAL_FACTORES"/>
      <sheetName val="Mapa de Riesgos"/>
      <sheetName val="Probabilidad Corrupción"/>
      <sheetName val="Impacto Corrupción"/>
      <sheetName val="BASE"/>
    </sheetNames>
    <sheetDataSet>
      <sheetData sheetId="0"/>
      <sheetData sheetId="1"/>
      <sheetData sheetId="2"/>
      <sheetData sheetId="3"/>
      <sheetData sheetId="4"/>
      <sheetData sheetId="5">
        <row r="78">
          <cell r="A78" t="str">
            <v>24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atencionciudadano@dnbc.gov.co" TargetMode="External"/><Relationship Id="rId2" Type="http://schemas.openxmlformats.org/officeDocument/2006/relationships/hyperlink" Target="mailto:atencionciudadano@dnbc.gov.co" TargetMode="External"/><Relationship Id="rId1" Type="http://schemas.openxmlformats.org/officeDocument/2006/relationships/hyperlink" Target="mailto:atencionciudadano@dnbc.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6"/>
  <sheetViews>
    <sheetView zoomScale="80" zoomScaleNormal="80" workbookViewId="0">
      <selection activeCell="B13" sqref="B13"/>
    </sheetView>
  </sheetViews>
  <sheetFormatPr baseColWidth="10" defaultRowHeight="15" x14ac:dyDescent="0.25"/>
  <cols>
    <col min="1" max="1" width="33.5703125" customWidth="1"/>
    <col min="2" max="2" width="34" customWidth="1"/>
    <col min="3" max="3" width="57.85546875" customWidth="1"/>
    <col min="4" max="4" width="45.42578125" customWidth="1"/>
    <col min="5" max="5" width="24.42578125" hidden="1" customWidth="1"/>
    <col min="6" max="6" width="32.28515625" hidden="1" customWidth="1"/>
    <col min="7" max="7" width="30" customWidth="1"/>
    <col min="8" max="8" width="36.28515625" customWidth="1"/>
    <col min="9" max="9" width="12.85546875" hidden="1" customWidth="1"/>
    <col min="10" max="10" width="12.5703125" hidden="1" customWidth="1"/>
    <col min="11" max="11" width="13.140625" hidden="1" customWidth="1"/>
    <col min="12" max="12" width="31.7109375" customWidth="1"/>
  </cols>
  <sheetData>
    <row r="2" spans="1:12" ht="15" customHeight="1" x14ac:dyDescent="0.25">
      <c r="C2" s="164" t="s">
        <v>1158</v>
      </c>
      <c r="D2" s="165"/>
      <c r="E2" s="165"/>
      <c r="F2" s="165"/>
      <c r="G2" s="165"/>
      <c r="H2" s="165"/>
      <c r="I2" s="165"/>
    </row>
    <row r="3" spans="1:12" x14ac:dyDescent="0.25">
      <c r="C3" s="165"/>
      <c r="D3" s="165"/>
      <c r="E3" s="165"/>
      <c r="F3" s="165"/>
      <c r="G3" s="165"/>
      <c r="H3" s="165"/>
      <c r="I3" s="165"/>
    </row>
    <row r="4" spans="1:12" x14ac:dyDescent="0.25">
      <c r="C4" s="165"/>
      <c r="D4" s="165"/>
      <c r="E4" s="165"/>
      <c r="F4" s="165"/>
      <c r="G4" s="165"/>
      <c r="H4" s="165"/>
      <c r="I4" s="165"/>
    </row>
    <row r="5" spans="1:12" x14ac:dyDescent="0.25">
      <c r="C5" s="165"/>
      <c r="D5" s="165"/>
      <c r="E5" s="165"/>
      <c r="F5" s="165"/>
      <c r="G5" s="165"/>
      <c r="H5" s="165"/>
      <c r="I5" s="165"/>
    </row>
    <row r="8" spans="1:12" ht="37.5" x14ac:dyDescent="0.25">
      <c r="A8" s="51" t="s">
        <v>0</v>
      </c>
      <c r="B8" s="51" t="s">
        <v>1</v>
      </c>
      <c r="C8" s="51" t="s">
        <v>59</v>
      </c>
      <c r="D8" s="51" t="s">
        <v>146</v>
      </c>
      <c r="E8" s="51" t="s">
        <v>2</v>
      </c>
      <c r="F8" s="51" t="s">
        <v>60</v>
      </c>
      <c r="G8" s="51" t="s">
        <v>61</v>
      </c>
      <c r="H8" s="51" t="s">
        <v>62</v>
      </c>
      <c r="I8" s="52" t="s">
        <v>196</v>
      </c>
      <c r="J8" s="52" t="s">
        <v>197</v>
      </c>
      <c r="K8" s="52" t="s">
        <v>198</v>
      </c>
      <c r="L8" s="51" t="s">
        <v>63</v>
      </c>
    </row>
    <row r="9" spans="1:12" ht="30" x14ac:dyDescent="0.25">
      <c r="A9" s="23" t="s">
        <v>34</v>
      </c>
      <c r="B9" s="21" t="s">
        <v>40</v>
      </c>
      <c r="C9" s="21" t="s">
        <v>78</v>
      </c>
      <c r="D9" s="22" t="s">
        <v>201</v>
      </c>
      <c r="E9" s="24">
        <v>1</v>
      </c>
      <c r="F9" s="25" t="s">
        <v>79</v>
      </c>
      <c r="G9" s="22" t="s">
        <v>11</v>
      </c>
      <c r="H9" s="23" t="s">
        <v>80</v>
      </c>
      <c r="I9" s="24" t="s">
        <v>199</v>
      </c>
      <c r="J9" s="24"/>
      <c r="K9" s="24"/>
      <c r="L9" s="25" t="s">
        <v>81</v>
      </c>
    </row>
    <row r="10" spans="1:12" s="8" customFormat="1" ht="35.25" customHeight="1" x14ac:dyDescent="0.25">
      <c r="A10" s="23" t="s">
        <v>34</v>
      </c>
      <c r="B10" s="26" t="s">
        <v>41</v>
      </c>
      <c r="C10" s="25" t="s">
        <v>84</v>
      </c>
      <c r="D10" s="22" t="s">
        <v>202</v>
      </c>
      <c r="E10" s="27">
        <v>1</v>
      </c>
      <c r="F10" s="25" t="s">
        <v>83</v>
      </c>
      <c r="G10" s="22" t="s">
        <v>65</v>
      </c>
      <c r="H10" s="25" t="s">
        <v>82</v>
      </c>
      <c r="I10" s="24" t="s">
        <v>199</v>
      </c>
      <c r="J10" s="24"/>
      <c r="K10" s="24"/>
      <c r="L10" s="25" t="s">
        <v>81</v>
      </c>
    </row>
    <row r="11" spans="1:12" ht="28.5" customHeight="1" x14ac:dyDescent="0.25">
      <c r="A11" s="23" t="s">
        <v>34</v>
      </c>
      <c r="B11" s="26" t="s">
        <v>42</v>
      </c>
      <c r="C11" s="21" t="s">
        <v>203</v>
      </c>
      <c r="D11" s="22" t="s">
        <v>205</v>
      </c>
      <c r="E11" s="24">
        <v>1</v>
      </c>
      <c r="F11" s="25" t="s">
        <v>85</v>
      </c>
      <c r="G11" s="22" t="s">
        <v>11</v>
      </c>
      <c r="H11" s="25" t="s">
        <v>80</v>
      </c>
      <c r="I11" s="24" t="s">
        <v>199</v>
      </c>
      <c r="J11" s="24"/>
      <c r="K11" s="24"/>
      <c r="L11" s="25" t="s">
        <v>204</v>
      </c>
    </row>
    <row r="12" spans="1:12" ht="30" x14ac:dyDescent="0.25">
      <c r="A12" s="23" t="s">
        <v>34</v>
      </c>
      <c r="B12" s="26" t="s">
        <v>42</v>
      </c>
      <c r="C12" s="21" t="s">
        <v>88</v>
      </c>
      <c r="D12" s="22" t="s">
        <v>87</v>
      </c>
      <c r="E12" s="24">
        <v>1</v>
      </c>
      <c r="F12" s="25" t="s">
        <v>87</v>
      </c>
      <c r="G12" s="22" t="s">
        <v>11</v>
      </c>
      <c r="H12" s="25" t="s">
        <v>80</v>
      </c>
      <c r="I12" s="24" t="s">
        <v>199</v>
      </c>
      <c r="J12" s="24"/>
      <c r="K12" s="24"/>
      <c r="L12" s="25" t="s">
        <v>86</v>
      </c>
    </row>
    <row r="13" spans="1:12" ht="75.75" thickBot="1" x14ac:dyDescent="0.3">
      <c r="A13" s="48" t="s">
        <v>34</v>
      </c>
      <c r="B13" s="38" t="s">
        <v>44</v>
      </c>
      <c r="C13" s="31" t="s">
        <v>89</v>
      </c>
      <c r="D13" s="40" t="s">
        <v>206</v>
      </c>
      <c r="E13" s="41">
        <v>3</v>
      </c>
      <c r="F13" s="31" t="s">
        <v>92</v>
      </c>
      <c r="G13" s="40" t="s">
        <v>65</v>
      </c>
      <c r="H13" s="31" t="s">
        <v>90</v>
      </c>
      <c r="I13" s="41"/>
      <c r="J13" s="41" t="s">
        <v>199</v>
      </c>
      <c r="K13" s="41"/>
      <c r="L13" s="31" t="s">
        <v>91</v>
      </c>
    </row>
    <row r="14" spans="1:12" ht="45.75" thickTop="1" x14ac:dyDescent="0.25">
      <c r="A14" s="42" t="s">
        <v>35</v>
      </c>
      <c r="B14" s="43" t="s">
        <v>45</v>
      </c>
      <c r="C14" s="44" t="s">
        <v>96</v>
      </c>
      <c r="D14" s="45" t="s">
        <v>30</v>
      </c>
      <c r="E14" s="46">
        <v>1</v>
      </c>
      <c r="F14" s="42" t="s">
        <v>95</v>
      </c>
      <c r="G14" s="45" t="s">
        <v>73</v>
      </c>
      <c r="H14" s="42" t="s">
        <v>93</v>
      </c>
      <c r="I14" s="47" t="s">
        <v>199</v>
      </c>
      <c r="J14" s="47" t="s">
        <v>199</v>
      </c>
      <c r="K14" s="47" t="s">
        <v>199</v>
      </c>
      <c r="L14" s="42" t="s">
        <v>94</v>
      </c>
    </row>
    <row r="15" spans="1:12" ht="45" x14ac:dyDescent="0.25">
      <c r="A15" s="25" t="s">
        <v>35</v>
      </c>
      <c r="B15" s="26" t="s">
        <v>45</v>
      </c>
      <c r="C15" s="21" t="s">
        <v>98</v>
      </c>
      <c r="D15" s="22" t="s">
        <v>30</v>
      </c>
      <c r="E15" s="27">
        <v>1</v>
      </c>
      <c r="F15" s="25" t="s">
        <v>95</v>
      </c>
      <c r="G15" s="22" t="s">
        <v>75</v>
      </c>
      <c r="H15" s="25" t="s">
        <v>97</v>
      </c>
      <c r="I15" s="24" t="s">
        <v>199</v>
      </c>
      <c r="J15" s="24" t="s">
        <v>199</v>
      </c>
      <c r="K15" s="24" t="s">
        <v>199</v>
      </c>
      <c r="L15" s="25" t="s">
        <v>94</v>
      </c>
    </row>
    <row r="16" spans="1:12" ht="45" x14ac:dyDescent="0.25">
      <c r="A16" s="25" t="s">
        <v>35</v>
      </c>
      <c r="B16" s="26" t="s">
        <v>45</v>
      </c>
      <c r="C16" s="21" t="s">
        <v>99</v>
      </c>
      <c r="D16" s="22" t="s">
        <v>30</v>
      </c>
      <c r="E16" s="27">
        <v>1</v>
      </c>
      <c r="F16" s="25" t="s">
        <v>95</v>
      </c>
      <c r="G16" s="22" t="s">
        <v>32</v>
      </c>
      <c r="H16" s="25" t="s">
        <v>80</v>
      </c>
      <c r="I16" s="24" t="s">
        <v>199</v>
      </c>
      <c r="J16" s="24" t="s">
        <v>199</v>
      </c>
      <c r="K16" s="24" t="s">
        <v>199</v>
      </c>
      <c r="L16" s="25" t="s">
        <v>94</v>
      </c>
    </row>
    <row r="17" spans="1:12" ht="45" x14ac:dyDescent="0.25">
      <c r="A17" s="25" t="s">
        <v>35</v>
      </c>
      <c r="B17" s="26" t="s">
        <v>45</v>
      </c>
      <c r="C17" s="25" t="s">
        <v>100</v>
      </c>
      <c r="D17" s="22" t="s">
        <v>30</v>
      </c>
      <c r="E17" s="27">
        <v>1</v>
      </c>
      <c r="F17" s="25" t="s">
        <v>95</v>
      </c>
      <c r="G17" s="22" t="s">
        <v>71</v>
      </c>
      <c r="H17" s="25" t="s">
        <v>101</v>
      </c>
      <c r="I17" s="24" t="s">
        <v>199</v>
      </c>
      <c r="J17" s="24" t="s">
        <v>199</v>
      </c>
      <c r="K17" s="24" t="s">
        <v>199</v>
      </c>
      <c r="L17" s="25" t="s">
        <v>94</v>
      </c>
    </row>
    <row r="18" spans="1:12" ht="45" x14ac:dyDescent="0.25">
      <c r="A18" s="25" t="s">
        <v>35</v>
      </c>
      <c r="B18" s="26" t="s">
        <v>45</v>
      </c>
      <c r="C18" s="21" t="s">
        <v>102</v>
      </c>
      <c r="D18" s="22" t="s">
        <v>30</v>
      </c>
      <c r="E18" s="27">
        <v>1</v>
      </c>
      <c r="F18" s="25" t="s">
        <v>95</v>
      </c>
      <c r="G18" s="22" t="s">
        <v>65</v>
      </c>
      <c r="H18" s="25" t="s">
        <v>90</v>
      </c>
      <c r="I18" s="24" t="s">
        <v>199</v>
      </c>
      <c r="J18" s="24" t="s">
        <v>199</v>
      </c>
      <c r="K18" s="24" t="s">
        <v>199</v>
      </c>
      <c r="L18" s="25" t="s">
        <v>94</v>
      </c>
    </row>
    <row r="19" spans="1:12" ht="45" x14ac:dyDescent="0.25">
      <c r="A19" s="25" t="s">
        <v>35</v>
      </c>
      <c r="B19" s="26" t="s">
        <v>45</v>
      </c>
      <c r="C19" s="21" t="s">
        <v>103</v>
      </c>
      <c r="D19" s="22" t="s">
        <v>30</v>
      </c>
      <c r="E19" s="27">
        <v>1</v>
      </c>
      <c r="F19" s="25" t="s">
        <v>95</v>
      </c>
      <c r="G19" s="22" t="s">
        <v>20</v>
      </c>
      <c r="H19" s="25" t="s">
        <v>104</v>
      </c>
      <c r="I19" s="24" t="s">
        <v>199</v>
      </c>
      <c r="J19" s="24" t="s">
        <v>199</v>
      </c>
      <c r="K19" s="24" t="s">
        <v>199</v>
      </c>
      <c r="L19" s="25" t="s">
        <v>94</v>
      </c>
    </row>
    <row r="20" spans="1:12" ht="60" x14ac:dyDescent="0.25">
      <c r="A20" s="25" t="s">
        <v>35</v>
      </c>
      <c r="B20" s="26" t="s">
        <v>45</v>
      </c>
      <c r="C20" s="25" t="s">
        <v>109</v>
      </c>
      <c r="D20" s="22" t="s">
        <v>30</v>
      </c>
      <c r="E20" s="27">
        <v>1</v>
      </c>
      <c r="F20" s="25" t="s">
        <v>110</v>
      </c>
      <c r="G20" s="22" t="s">
        <v>74</v>
      </c>
      <c r="H20" s="25" t="s">
        <v>111</v>
      </c>
      <c r="I20" s="24" t="s">
        <v>199</v>
      </c>
      <c r="J20" s="24" t="s">
        <v>199</v>
      </c>
      <c r="K20" s="24" t="s">
        <v>199</v>
      </c>
      <c r="L20" s="25" t="s">
        <v>94</v>
      </c>
    </row>
    <row r="21" spans="1:12" s="12" customFormat="1" ht="60" x14ac:dyDescent="0.25">
      <c r="A21" s="25" t="s">
        <v>35</v>
      </c>
      <c r="B21" s="26" t="s">
        <v>45</v>
      </c>
      <c r="C21" s="25" t="s">
        <v>284</v>
      </c>
      <c r="D21" s="22" t="s">
        <v>30</v>
      </c>
      <c r="E21" s="27">
        <v>1</v>
      </c>
      <c r="F21" s="25" t="s">
        <v>285</v>
      </c>
      <c r="G21" s="22" t="s">
        <v>70</v>
      </c>
      <c r="H21" s="25" t="s">
        <v>286</v>
      </c>
      <c r="I21" s="24" t="s">
        <v>199</v>
      </c>
      <c r="J21" s="24" t="s">
        <v>199</v>
      </c>
      <c r="K21" s="24" t="s">
        <v>199</v>
      </c>
      <c r="L21" s="25" t="s">
        <v>94</v>
      </c>
    </row>
    <row r="22" spans="1:12" s="12" customFormat="1" ht="75" x14ac:dyDescent="0.25">
      <c r="A22" s="25" t="s">
        <v>35</v>
      </c>
      <c r="B22" s="26" t="s">
        <v>45</v>
      </c>
      <c r="C22" s="25" t="s">
        <v>281</v>
      </c>
      <c r="D22" s="22" t="s">
        <v>282</v>
      </c>
      <c r="E22" s="24">
        <v>1</v>
      </c>
      <c r="F22" s="25" t="s">
        <v>283</v>
      </c>
      <c r="G22" s="22" t="s">
        <v>70</v>
      </c>
      <c r="H22" s="25" t="s">
        <v>244</v>
      </c>
      <c r="I22" s="24"/>
      <c r="J22" s="24" t="s">
        <v>199</v>
      </c>
      <c r="K22" s="24"/>
      <c r="L22" s="25" t="s">
        <v>120</v>
      </c>
    </row>
    <row r="23" spans="1:12" ht="60" x14ac:dyDescent="0.25">
      <c r="A23" s="25" t="s">
        <v>35</v>
      </c>
      <c r="B23" s="26" t="s">
        <v>45</v>
      </c>
      <c r="C23" s="25" t="s">
        <v>207</v>
      </c>
      <c r="D23" s="22" t="s">
        <v>208</v>
      </c>
      <c r="E23" s="27">
        <v>1</v>
      </c>
      <c r="F23" s="25" t="s">
        <v>105</v>
      </c>
      <c r="G23" s="22" t="s">
        <v>32</v>
      </c>
      <c r="H23" s="25" t="s">
        <v>80</v>
      </c>
      <c r="I23" s="24" t="s">
        <v>199</v>
      </c>
      <c r="J23" s="24" t="s">
        <v>199</v>
      </c>
      <c r="K23" s="24" t="s">
        <v>199</v>
      </c>
      <c r="L23" s="25" t="s">
        <v>94</v>
      </c>
    </row>
    <row r="24" spans="1:12" ht="60" x14ac:dyDescent="0.25">
      <c r="A24" s="25" t="s">
        <v>35</v>
      </c>
      <c r="B24" s="26" t="s">
        <v>46</v>
      </c>
      <c r="C24" s="25" t="s">
        <v>106</v>
      </c>
      <c r="D24" s="22" t="s">
        <v>209</v>
      </c>
      <c r="E24" s="27">
        <v>1</v>
      </c>
      <c r="F24" s="25" t="s">
        <v>29</v>
      </c>
      <c r="G24" s="22" t="s">
        <v>69</v>
      </c>
      <c r="H24" s="25" t="s">
        <v>107</v>
      </c>
      <c r="I24" s="24" t="s">
        <v>199</v>
      </c>
      <c r="J24" s="24" t="s">
        <v>199</v>
      </c>
      <c r="K24" s="24" t="s">
        <v>199</v>
      </c>
      <c r="L24" s="25" t="s">
        <v>94</v>
      </c>
    </row>
    <row r="25" spans="1:12" s="12" customFormat="1" ht="30" x14ac:dyDescent="0.25">
      <c r="A25" s="25" t="s">
        <v>35</v>
      </c>
      <c r="B25" s="26" t="s">
        <v>47</v>
      </c>
      <c r="C25" s="25" t="s">
        <v>108</v>
      </c>
      <c r="D25" s="22" t="s">
        <v>210</v>
      </c>
      <c r="E25" s="24">
        <v>1</v>
      </c>
      <c r="F25" s="25" t="s">
        <v>210</v>
      </c>
      <c r="G25" s="22" t="s">
        <v>31</v>
      </c>
      <c r="H25" s="25" t="s">
        <v>243</v>
      </c>
      <c r="I25" s="24" t="s">
        <v>199</v>
      </c>
      <c r="J25" s="24" t="s">
        <v>199</v>
      </c>
      <c r="K25" s="24" t="s">
        <v>199</v>
      </c>
      <c r="L25" s="25" t="s">
        <v>94</v>
      </c>
    </row>
    <row r="26" spans="1:12" s="12" customFormat="1" ht="30" x14ac:dyDescent="0.25">
      <c r="A26" s="25" t="s">
        <v>35</v>
      </c>
      <c r="B26" s="26" t="s">
        <v>47</v>
      </c>
      <c r="C26" s="25" t="s">
        <v>113</v>
      </c>
      <c r="D26" s="22" t="s">
        <v>211</v>
      </c>
      <c r="E26" s="24">
        <v>1</v>
      </c>
      <c r="F26" s="25" t="s">
        <v>246</v>
      </c>
      <c r="G26" s="22" t="s">
        <v>11</v>
      </c>
      <c r="H26" s="25" t="s">
        <v>242</v>
      </c>
      <c r="I26" s="24" t="s">
        <v>199</v>
      </c>
      <c r="J26" s="24" t="s">
        <v>199</v>
      </c>
      <c r="K26" s="24" t="s">
        <v>199</v>
      </c>
      <c r="L26" s="25" t="s">
        <v>94</v>
      </c>
    </row>
    <row r="27" spans="1:12" s="12" customFormat="1" ht="30" x14ac:dyDescent="0.25">
      <c r="A27" s="25" t="s">
        <v>35</v>
      </c>
      <c r="B27" s="26" t="s">
        <v>47</v>
      </c>
      <c r="C27" s="25" t="s">
        <v>112</v>
      </c>
      <c r="D27" s="22" t="s">
        <v>212</v>
      </c>
      <c r="E27" s="24">
        <v>1</v>
      </c>
      <c r="F27" s="25" t="s">
        <v>247</v>
      </c>
      <c r="G27" s="22" t="s">
        <v>70</v>
      </c>
      <c r="H27" s="25" t="s">
        <v>244</v>
      </c>
      <c r="I27" s="24" t="s">
        <v>199</v>
      </c>
      <c r="J27" s="24" t="s">
        <v>199</v>
      </c>
      <c r="K27" s="24" t="s">
        <v>199</v>
      </c>
      <c r="L27" s="25" t="s">
        <v>94</v>
      </c>
    </row>
    <row r="28" spans="1:12" s="12" customFormat="1" ht="30" x14ac:dyDescent="0.25">
      <c r="A28" s="25" t="s">
        <v>35</v>
      </c>
      <c r="B28" s="26" t="s">
        <v>47</v>
      </c>
      <c r="C28" s="21" t="s">
        <v>114</v>
      </c>
      <c r="D28" s="22" t="s">
        <v>213</v>
      </c>
      <c r="E28" s="24">
        <v>1</v>
      </c>
      <c r="F28" s="25" t="s">
        <v>248</v>
      </c>
      <c r="G28" s="22" t="s">
        <v>31</v>
      </c>
      <c r="H28" s="25" t="s">
        <v>245</v>
      </c>
      <c r="I28" s="24" t="s">
        <v>199</v>
      </c>
      <c r="J28" s="24" t="s">
        <v>199</v>
      </c>
      <c r="K28" s="24" t="s">
        <v>199</v>
      </c>
      <c r="L28" s="25" t="s">
        <v>94</v>
      </c>
    </row>
    <row r="29" spans="1:12" s="12" customFormat="1" ht="60.75" thickBot="1" x14ac:dyDescent="0.3">
      <c r="A29" s="31" t="s">
        <v>35</v>
      </c>
      <c r="B29" s="38" t="s">
        <v>49</v>
      </c>
      <c r="C29" s="39" t="s">
        <v>115</v>
      </c>
      <c r="D29" s="40" t="s">
        <v>214</v>
      </c>
      <c r="E29" s="49">
        <v>1</v>
      </c>
      <c r="F29" s="31" t="s">
        <v>116</v>
      </c>
      <c r="G29" s="40" t="s">
        <v>70</v>
      </c>
      <c r="H29" s="31" t="s">
        <v>117</v>
      </c>
      <c r="I29" s="41" t="s">
        <v>199</v>
      </c>
      <c r="J29" s="41" t="s">
        <v>199</v>
      </c>
      <c r="K29" s="41" t="s">
        <v>199</v>
      </c>
      <c r="L29" s="31" t="s">
        <v>94</v>
      </c>
    </row>
    <row r="30" spans="1:12" s="12" customFormat="1" ht="45.75" thickTop="1" x14ac:dyDescent="0.25">
      <c r="A30" s="42" t="s">
        <v>36</v>
      </c>
      <c r="B30" s="43" t="s">
        <v>50</v>
      </c>
      <c r="C30" s="42" t="s">
        <v>22</v>
      </c>
      <c r="D30" s="45" t="s">
        <v>23</v>
      </c>
      <c r="E30" s="47">
        <v>1</v>
      </c>
      <c r="F30" s="42" t="s">
        <v>118</v>
      </c>
      <c r="G30" s="45" t="s">
        <v>69</v>
      </c>
      <c r="H30" s="42" t="s">
        <v>119</v>
      </c>
      <c r="I30" s="47"/>
      <c r="J30" s="47" t="s">
        <v>199</v>
      </c>
      <c r="K30" s="47"/>
      <c r="L30" s="42" t="s">
        <v>120</v>
      </c>
    </row>
    <row r="31" spans="1:12" s="12" customFormat="1" ht="60" x14ac:dyDescent="0.25">
      <c r="A31" s="25" t="s">
        <v>36</v>
      </c>
      <c r="B31" s="26" t="s">
        <v>50</v>
      </c>
      <c r="C31" s="21" t="s">
        <v>24</v>
      </c>
      <c r="D31" s="22" t="s">
        <v>215</v>
      </c>
      <c r="E31" s="27">
        <v>1</v>
      </c>
      <c r="F31" s="25" t="s">
        <v>25</v>
      </c>
      <c r="G31" s="22" t="s">
        <v>69</v>
      </c>
      <c r="H31" s="25" t="s">
        <v>119</v>
      </c>
      <c r="I31" s="24"/>
      <c r="J31" s="24" t="s">
        <v>199</v>
      </c>
      <c r="K31" s="24"/>
      <c r="L31" s="25" t="s">
        <v>120</v>
      </c>
    </row>
    <row r="32" spans="1:12" s="12" customFormat="1" ht="75" x14ac:dyDescent="0.25">
      <c r="A32" s="25" t="s">
        <v>36</v>
      </c>
      <c r="B32" s="26" t="s">
        <v>50</v>
      </c>
      <c r="C32" s="21" t="s">
        <v>121</v>
      </c>
      <c r="D32" s="22" t="s">
        <v>216</v>
      </c>
      <c r="E32" s="24">
        <v>1</v>
      </c>
      <c r="F32" s="25" t="s">
        <v>26</v>
      </c>
      <c r="G32" s="22" t="s">
        <v>74</v>
      </c>
      <c r="H32" s="25" t="s">
        <v>119</v>
      </c>
      <c r="I32" s="24"/>
      <c r="J32" s="24" t="s">
        <v>199</v>
      </c>
      <c r="K32" s="24"/>
      <c r="L32" s="25" t="s">
        <v>120</v>
      </c>
    </row>
    <row r="33" spans="1:12" s="12" customFormat="1" ht="75" x14ac:dyDescent="0.25">
      <c r="A33" s="25" t="s">
        <v>36</v>
      </c>
      <c r="B33" s="26" t="s">
        <v>50</v>
      </c>
      <c r="C33" s="21" t="s">
        <v>27</v>
      </c>
      <c r="D33" s="25" t="s">
        <v>217</v>
      </c>
      <c r="E33" s="27">
        <v>1</v>
      </c>
      <c r="F33" s="25" t="s">
        <v>122</v>
      </c>
      <c r="G33" s="22" t="s">
        <v>70</v>
      </c>
      <c r="H33" s="25" t="s">
        <v>125</v>
      </c>
      <c r="I33" s="24" t="s">
        <v>199</v>
      </c>
      <c r="J33" s="24" t="s">
        <v>199</v>
      </c>
      <c r="K33" s="24"/>
      <c r="L33" s="25" t="s">
        <v>123</v>
      </c>
    </row>
    <row r="34" spans="1:12" ht="60" x14ac:dyDescent="0.25">
      <c r="A34" s="25" t="s">
        <v>36</v>
      </c>
      <c r="B34" s="26" t="s">
        <v>50</v>
      </c>
      <c r="C34" s="21" t="s">
        <v>28</v>
      </c>
      <c r="D34" s="22" t="s">
        <v>218</v>
      </c>
      <c r="E34" s="28">
        <v>8</v>
      </c>
      <c r="F34" s="25" t="s">
        <v>124</v>
      </c>
      <c r="G34" s="22" t="s">
        <v>69</v>
      </c>
      <c r="H34" s="25" t="s">
        <v>119</v>
      </c>
      <c r="I34" s="24" t="s">
        <v>199</v>
      </c>
      <c r="J34" s="24" t="s">
        <v>199</v>
      </c>
      <c r="K34" s="24" t="s">
        <v>199</v>
      </c>
      <c r="L34" s="25" t="s">
        <v>126</v>
      </c>
    </row>
    <row r="35" spans="1:12" ht="90" x14ac:dyDescent="0.25">
      <c r="A35" s="25" t="s">
        <v>36</v>
      </c>
      <c r="B35" s="26" t="s">
        <v>51</v>
      </c>
      <c r="C35" s="21" t="s">
        <v>127</v>
      </c>
      <c r="D35" s="22" t="s">
        <v>219</v>
      </c>
      <c r="E35" s="27">
        <v>1</v>
      </c>
      <c r="F35" s="25" t="s">
        <v>128</v>
      </c>
      <c r="G35" s="22" t="s">
        <v>69</v>
      </c>
      <c r="H35" s="25" t="s">
        <v>119</v>
      </c>
      <c r="I35" s="24" t="s">
        <v>199</v>
      </c>
      <c r="J35" s="24" t="s">
        <v>199</v>
      </c>
      <c r="K35" s="24" t="s">
        <v>199</v>
      </c>
      <c r="L35" s="25" t="s">
        <v>126</v>
      </c>
    </row>
    <row r="36" spans="1:12" ht="30" x14ac:dyDescent="0.25">
      <c r="A36" s="25" t="s">
        <v>36</v>
      </c>
      <c r="B36" s="26" t="s">
        <v>52</v>
      </c>
      <c r="C36" s="21" t="s">
        <v>129</v>
      </c>
      <c r="D36" s="22" t="s">
        <v>220</v>
      </c>
      <c r="E36" s="28">
        <v>8</v>
      </c>
      <c r="F36" s="25" t="s">
        <v>130</v>
      </c>
      <c r="G36" s="22" t="s">
        <v>69</v>
      </c>
      <c r="H36" s="25" t="s">
        <v>119</v>
      </c>
      <c r="I36" s="24" t="s">
        <v>199</v>
      </c>
      <c r="J36" s="24" t="s">
        <v>199</v>
      </c>
      <c r="K36" s="24" t="s">
        <v>199</v>
      </c>
      <c r="L36" s="25" t="s">
        <v>126</v>
      </c>
    </row>
    <row r="37" spans="1:12" ht="45" x14ac:dyDescent="0.25">
      <c r="A37" s="25" t="s">
        <v>36</v>
      </c>
      <c r="B37" s="26" t="s">
        <v>52</v>
      </c>
      <c r="C37" s="21" t="s">
        <v>221</v>
      </c>
      <c r="D37" s="22" t="s">
        <v>222</v>
      </c>
      <c r="E37" s="24">
        <v>1</v>
      </c>
      <c r="F37" s="25" t="s">
        <v>131</v>
      </c>
      <c r="G37" s="22" t="s">
        <v>69</v>
      </c>
      <c r="H37" s="25" t="s">
        <v>119</v>
      </c>
      <c r="I37" s="24"/>
      <c r="J37" s="24" t="s">
        <v>199</v>
      </c>
      <c r="K37" s="24" t="s">
        <v>199</v>
      </c>
      <c r="L37" s="25" t="s">
        <v>132</v>
      </c>
    </row>
    <row r="38" spans="1:12" ht="75.75" thickBot="1" x14ac:dyDescent="0.3">
      <c r="A38" s="31" t="s">
        <v>36</v>
      </c>
      <c r="B38" s="38" t="s">
        <v>53</v>
      </c>
      <c r="C38" s="39" t="s">
        <v>133</v>
      </c>
      <c r="D38" s="40" t="s">
        <v>223</v>
      </c>
      <c r="E38" s="41">
        <v>2</v>
      </c>
      <c r="F38" s="31" t="s">
        <v>134</v>
      </c>
      <c r="G38" s="40" t="s">
        <v>69</v>
      </c>
      <c r="H38" s="31" t="s">
        <v>119</v>
      </c>
      <c r="I38" s="41" t="s">
        <v>199</v>
      </c>
      <c r="J38" s="41" t="s">
        <v>199</v>
      </c>
      <c r="K38" s="41" t="s">
        <v>199</v>
      </c>
      <c r="L38" s="31" t="s">
        <v>126</v>
      </c>
    </row>
    <row r="39" spans="1:12" ht="60.75" thickTop="1" x14ac:dyDescent="0.25">
      <c r="A39" s="42" t="s">
        <v>38</v>
      </c>
      <c r="B39" s="43" t="s">
        <v>137</v>
      </c>
      <c r="C39" s="44" t="s">
        <v>14</v>
      </c>
      <c r="D39" s="45" t="s">
        <v>224</v>
      </c>
      <c r="E39" s="47">
        <v>2</v>
      </c>
      <c r="F39" s="42" t="s">
        <v>136</v>
      </c>
      <c r="G39" s="45" t="s">
        <v>20</v>
      </c>
      <c r="H39" s="42" t="s">
        <v>104</v>
      </c>
      <c r="I39" s="47" t="s">
        <v>199</v>
      </c>
      <c r="J39" s="47" t="s">
        <v>199</v>
      </c>
      <c r="K39" s="47" t="s">
        <v>199</v>
      </c>
      <c r="L39" s="42" t="s">
        <v>135</v>
      </c>
    </row>
    <row r="40" spans="1:12" ht="45" x14ac:dyDescent="0.25">
      <c r="A40" s="25" t="s">
        <v>38</v>
      </c>
      <c r="B40" s="26" t="s">
        <v>137</v>
      </c>
      <c r="C40" s="21" t="s">
        <v>15</v>
      </c>
      <c r="D40" s="22" t="s">
        <v>225</v>
      </c>
      <c r="E40" s="27">
        <v>1</v>
      </c>
      <c r="F40" s="25" t="s">
        <v>16</v>
      </c>
      <c r="G40" s="22" t="s">
        <v>20</v>
      </c>
      <c r="H40" s="25" t="s">
        <v>104</v>
      </c>
      <c r="I40" s="24" t="s">
        <v>199</v>
      </c>
      <c r="J40" s="24" t="s">
        <v>199</v>
      </c>
      <c r="K40" s="24" t="s">
        <v>199</v>
      </c>
      <c r="L40" s="25" t="s">
        <v>135</v>
      </c>
    </row>
    <row r="41" spans="1:12" ht="45" x14ac:dyDescent="0.25">
      <c r="A41" s="25" t="s">
        <v>38</v>
      </c>
      <c r="B41" s="26" t="s">
        <v>138</v>
      </c>
      <c r="C41" s="21" t="s">
        <v>140</v>
      </c>
      <c r="D41" s="22" t="s">
        <v>226</v>
      </c>
      <c r="E41" s="27">
        <v>1</v>
      </c>
      <c r="F41" s="25" t="s">
        <v>17</v>
      </c>
      <c r="G41" s="22" t="s">
        <v>20</v>
      </c>
      <c r="H41" s="25" t="s">
        <v>104</v>
      </c>
      <c r="I41" s="24" t="s">
        <v>199</v>
      </c>
      <c r="J41" s="24" t="s">
        <v>199</v>
      </c>
      <c r="K41" s="24" t="s">
        <v>199</v>
      </c>
      <c r="L41" s="25" t="s">
        <v>135</v>
      </c>
    </row>
    <row r="42" spans="1:12" ht="30" x14ac:dyDescent="0.25">
      <c r="A42" s="25" t="s">
        <v>38</v>
      </c>
      <c r="B42" s="26" t="s">
        <v>139</v>
      </c>
      <c r="C42" s="21" t="s">
        <v>18</v>
      </c>
      <c r="D42" s="22" t="s">
        <v>227</v>
      </c>
      <c r="E42" s="27">
        <v>1</v>
      </c>
      <c r="F42" s="25" t="s">
        <v>141</v>
      </c>
      <c r="G42" s="22" t="s">
        <v>20</v>
      </c>
      <c r="H42" s="25" t="s">
        <v>104</v>
      </c>
      <c r="I42" s="24" t="s">
        <v>199</v>
      </c>
      <c r="J42" s="24" t="s">
        <v>199</v>
      </c>
      <c r="K42" s="24" t="s">
        <v>199</v>
      </c>
      <c r="L42" s="25" t="s">
        <v>142</v>
      </c>
    </row>
    <row r="43" spans="1:12" ht="45.75" thickBot="1" x14ac:dyDescent="0.3">
      <c r="A43" s="31" t="s">
        <v>38</v>
      </c>
      <c r="B43" s="38" t="s">
        <v>139</v>
      </c>
      <c r="C43" s="39" t="s">
        <v>19</v>
      </c>
      <c r="D43" s="40" t="s">
        <v>228</v>
      </c>
      <c r="E43" s="49">
        <v>1</v>
      </c>
      <c r="F43" s="31" t="s">
        <v>143</v>
      </c>
      <c r="G43" s="40" t="s">
        <v>20</v>
      </c>
      <c r="H43" s="31" t="s">
        <v>104</v>
      </c>
      <c r="I43" s="41" t="s">
        <v>199</v>
      </c>
      <c r="J43" s="41" t="s">
        <v>199</v>
      </c>
      <c r="K43" s="41" t="s">
        <v>199</v>
      </c>
      <c r="L43" s="31" t="s">
        <v>142</v>
      </c>
    </row>
    <row r="44" spans="1:12" ht="78.75" customHeight="1" thickTop="1" x14ac:dyDescent="0.25">
      <c r="A44" s="42" t="s">
        <v>37</v>
      </c>
      <c r="B44" s="43" t="s">
        <v>54</v>
      </c>
      <c r="C44" s="42" t="s">
        <v>229</v>
      </c>
      <c r="D44" s="43" t="s">
        <v>145</v>
      </c>
      <c r="E44" s="50">
        <v>1</v>
      </c>
      <c r="F44" s="42" t="s">
        <v>147</v>
      </c>
      <c r="G44" s="45" t="s">
        <v>11</v>
      </c>
      <c r="H44" s="42" t="s">
        <v>80</v>
      </c>
      <c r="I44" s="47"/>
      <c r="J44" s="47" t="s">
        <v>199</v>
      </c>
      <c r="K44" s="47"/>
      <c r="L44" s="42" t="s">
        <v>120</v>
      </c>
    </row>
    <row r="45" spans="1:12" ht="45" x14ac:dyDescent="0.25">
      <c r="A45" s="25" t="s">
        <v>37</v>
      </c>
      <c r="B45" s="26" t="s">
        <v>54</v>
      </c>
      <c r="C45" s="25" t="s">
        <v>1117</v>
      </c>
      <c r="D45" s="26" t="s">
        <v>1118</v>
      </c>
      <c r="E45" s="27">
        <v>1</v>
      </c>
      <c r="F45" s="25" t="s">
        <v>148</v>
      </c>
      <c r="G45" s="22" t="s">
        <v>11</v>
      </c>
      <c r="H45" s="25" t="s">
        <v>149</v>
      </c>
      <c r="I45" s="24"/>
      <c r="J45" s="24" t="s">
        <v>199</v>
      </c>
      <c r="K45" s="24"/>
      <c r="L45" s="25" t="s">
        <v>120</v>
      </c>
    </row>
    <row r="46" spans="1:12" ht="60" x14ac:dyDescent="0.25">
      <c r="A46" s="25" t="s">
        <v>37</v>
      </c>
      <c r="B46" s="26" t="s">
        <v>54</v>
      </c>
      <c r="C46" s="21" t="s">
        <v>230</v>
      </c>
      <c r="D46" s="26" t="s">
        <v>150</v>
      </c>
      <c r="E46" s="28">
        <v>1</v>
      </c>
      <c r="F46" s="25" t="s">
        <v>151</v>
      </c>
      <c r="G46" s="22" t="s">
        <v>32</v>
      </c>
      <c r="H46" s="25" t="s">
        <v>80</v>
      </c>
      <c r="I46" s="24" t="s">
        <v>199</v>
      </c>
      <c r="J46" s="24"/>
      <c r="K46" s="24"/>
      <c r="L46" s="25" t="s">
        <v>152</v>
      </c>
    </row>
    <row r="47" spans="1:12" ht="105.75" customHeight="1" x14ac:dyDescent="0.25">
      <c r="A47" s="25" t="s">
        <v>37</v>
      </c>
      <c r="B47" s="26" t="s">
        <v>54</v>
      </c>
      <c r="C47" s="25" t="s">
        <v>1119</v>
      </c>
      <c r="D47" s="26" t="s">
        <v>153</v>
      </c>
      <c r="E47" s="28">
        <v>1</v>
      </c>
      <c r="F47" s="25" t="s">
        <v>154</v>
      </c>
      <c r="G47" s="22" t="s">
        <v>11</v>
      </c>
      <c r="H47" s="25" t="s">
        <v>80</v>
      </c>
      <c r="I47" s="24" t="s">
        <v>199</v>
      </c>
      <c r="J47" s="24"/>
      <c r="K47" s="24"/>
      <c r="L47" s="25" t="s">
        <v>152</v>
      </c>
    </row>
    <row r="48" spans="1:12" ht="75" customHeight="1" x14ac:dyDescent="0.25">
      <c r="A48" s="25" t="s">
        <v>37</v>
      </c>
      <c r="B48" s="26" t="s">
        <v>54</v>
      </c>
      <c r="C48" s="21" t="s">
        <v>160</v>
      </c>
      <c r="D48" s="26" t="s">
        <v>155</v>
      </c>
      <c r="E48" s="28">
        <v>1</v>
      </c>
      <c r="F48" s="25" t="s">
        <v>147</v>
      </c>
      <c r="G48" s="22" t="s">
        <v>11</v>
      </c>
      <c r="H48" s="25" t="s">
        <v>80</v>
      </c>
      <c r="I48" s="24" t="s">
        <v>199</v>
      </c>
      <c r="J48" s="24"/>
      <c r="K48" s="24"/>
      <c r="L48" s="25" t="s">
        <v>152</v>
      </c>
    </row>
    <row r="49" spans="1:12" ht="75" x14ac:dyDescent="0.25">
      <c r="A49" s="25" t="s">
        <v>37</v>
      </c>
      <c r="B49" s="26" t="s">
        <v>54</v>
      </c>
      <c r="C49" s="21" t="s">
        <v>231</v>
      </c>
      <c r="D49" s="26" t="s">
        <v>156</v>
      </c>
      <c r="E49" s="27">
        <v>1</v>
      </c>
      <c r="F49" s="25" t="s">
        <v>157</v>
      </c>
      <c r="G49" s="22" t="s">
        <v>20</v>
      </c>
      <c r="H49" s="25" t="s">
        <v>104</v>
      </c>
      <c r="I49" s="24"/>
      <c r="J49" s="24" t="s">
        <v>199</v>
      </c>
      <c r="K49" s="24" t="s">
        <v>199</v>
      </c>
      <c r="L49" s="25" t="s">
        <v>158</v>
      </c>
    </row>
    <row r="50" spans="1:12" ht="75" x14ac:dyDescent="0.25">
      <c r="A50" s="25" t="s">
        <v>37</v>
      </c>
      <c r="B50" s="26" t="s">
        <v>54</v>
      </c>
      <c r="C50" s="21" t="s">
        <v>232</v>
      </c>
      <c r="D50" s="26" t="s">
        <v>159</v>
      </c>
      <c r="E50" s="27">
        <v>1</v>
      </c>
      <c r="F50" s="25" t="s">
        <v>157</v>
      </c>
      <c r="G50" s="22" t="s">
        <v>13</v>
      </c>
      <c r="H50" s="25" t="s">
        <v>80</v>
      </c>
      <c r="I50" s="24"/>
      <c r="J50" s="24" t="s">
        <v>199</v>
      </c>
      <c r="K50" s="24" t="s">
        <v>199</v>
      </c>
      <c r="L50" s="25" t="s">
        <v>158</v>
      </c>
    </row>
    <row r="51" spans="1:12" ht="78" customHeight="1" x14ac:dyDescent="0.25">
      <c r="A51" s="25" t="s">
        <v>37</v>
      </c>
      <c r="B51" s="26" t="s">
        <v>55</v>
      </c>
      <c r="C51" s="21" t="s">
        <v>233</v>
      </c>
      <c r="D51" s="26" t="s">
        <v>161</v>
      </c>
      <c r="E51" s="28">
        <v>1</v>
      </c>
      <c r="F51" s="25" t="s">
        <v>147</v>
      </c>
      <c r="G51" s="22" t="s">
        <v>11</v>
      </c>
      <c r="H51" s="25" t="s">
        <v>80</v>
      </c>
      <c r="I51" s="24"/>
      <c r="J51" s="24" t="s">
        <v>199</v>
      </c>
      <c r="K51" s="24"/>
      <c r="L51" s="25" t="s">
        <v>120</v>
      </c>
    </row>
    <row r="52" spans="1:12" ht="82.5" customHeight="1" x14ac:dyDescent="0.25">
      <c r="A52" s="25" t="s">
        <v>37</v>
      </c>
      <c r="B52" s="26" t="s">
        <v>55</v>
      </c>
      <c r="C52" s="21" t="s">
        <v>234</v>
      </c>
      <c r="D52" s="26" t="s">
        <v>162</v>
      </c>
      <c r="E52" s="27">
        <v>1</v>
      </c>
      <c r="F52" s="25" t="s">
        <v>148</v>
      </c>
      <c r="G52" s="22" t="s">
        <v>11</v>
      </c>
      <c r="H52" s="25" t="s">
        <v>149</v>
      </c>
      <c r="I52" s="24"/>
      <c r="J52" s="24" t="s">
        <v>199</v>
      </c>
      <c r="K52" s="24"/>
      <c r="L52" s="25" t="s">
        <v>120</v>
      </c>
    </row>
    <row r="53" spans="1:12" ht="123.75" customHeight="1" x14ac:dyDescent="0.25">
      <c r="A53" s="25" t="s">
        <v>37</v>
      </c>
      <c r="B53" s="26" t="s">
        <v>55</v>
      </c>
      <c r="C53" s="21" t="s">
        <v>235</v>
      </c>
      <c r="D53" s="26" t="s">
        <v>163</v>
      </c>
      <c r="E53" s="28">
        <v>1</v>
      </c>
      <c r="F53" s="25" t="s">
        <v>165</v>
      </c>
      <c r="G53" s="22" t="s">
        <v>11</v>
      </c>
      <c r="H53" s="25" t="s">
        <v>80</v>
      </c>
      <c r="I53" s="24" t="s">
        <v>199</v>
      </c>
      <c r="J53" s="24"/>
      <c r="K53" s="24"/>
      <c r="L53" s="25" t="s">
        <v>166</v>
      </c>
    </row>
    <row r="54" spans="1:12" ht="90.75" customHeight="1" x14ac:dyDescent="0.25">
      <c r="A54" s="25" t="s">
        <v>37</v>
      </c>
      <c r="B54" s="26" t="s">
        <v>55</v>
      </c>
      <c r="C54" s="25" t="s">
        <v>236</v>
      </c>
      <c r="D54" s="26" t="s">
        <v>167</v>
      </c>
      <c r="E54" s="28">
        <v>1</v>
      </c>
      <c r="F54" s="25" t="s">
        <v>147</v>
      </c>
      <c r="G54" s="22" t="s">
        <v>13</v>
      </c>
      <c r="H54" s="25" t="s">
        <v>169</v>
      </c>
      <c r="I54" s="24"/>
      <c r="J54" s="24" t="s">
        <v>199</v>
      </c>
      <c r="K54" s="24" t="s">
        <v>199</v>
      </c>
      <c r="L54" s="25" t="s">
        <v>158</v>
      </c>
    </row>
    <row r="55" spans="1:12" ht="81.75" customHeight="1" x14ac:dyDescent="0.25">
      <c r="A55" s="25" t="s">
        <v>37</v>
      </c>
      <c r="B55" s="26" t="s">
        <v>55</v>
      </c>
      <c r="C55" s="25" t="s">
        <v>237</v>
      </c>
      <c r="D55" s="26" t="s">
        <v>164</v>
      </c>
      <c r="E55" s="28">
        <v>1</v>
      </c>
      <c r="F55" s="25" t="s">
        <v>147</v>
      </c>
      <c r="G55" s="22" t="s">
        <v>13</v>
      </c>
      <c r="H55" s="25" t="s">
        <v>169</v>
      </c>
      <c r="I55" s="24"/>
      <c r="J55" s="24" t="s">
        <v>199</v>
      </c>
      <c r="K55" s="24" t="s">
        <v>199</v>
      </c>
      <c r="L55" s="25" t="s">
        <v>158</v>
      </c>
    </row>
    <row r="56" spans="1:12" ht="90.75" customHeight="1" x14ac:dyDescent="0.25">
      <c r="A56" s="25" t="s">
        <v>37</v>
      </c>
      <c r="B56" s="26" t="s">
        <v>55</v>
      </c>
      <c r="C56" s="25" t="s">
        <v>1116</v>
      </c>
      <c r="D56" s="26" t="s">
        <v>168</v>
      </c>
      <c r="E56" s="27">
        <v>1</v>
      </c>
      <c r="F56" s="25" t="s">
        <v>170</v>
      </c>
      <c r="G56" s="22" t="s">
        <v>13</v>
      </c>
      <c r="H56" s="25" t="s">
        <v>169</v>
      </c>
      <c r="I56" s="24"/>
      <c r="J56" s="24" t="s">
        <v>199</v>
      </c>
      <c r="K56" s="24" t="s">
        <v>199</v>
      </c>
      <c r="L56" s="25" t="s">
        <v>158</v>
      </c>
    </row>
    <row r="57" spans="1:12" ht="100.5" customHeight="1" x14ac:dyDescent="0.25">
      <c r="A57" s="25" t="s">
        <v>37</v>
      </c>
      <c r="B57" s="26" t="s">
        <v>56</v>
      </c>
      <c r="C57" s="21" t="s">
        <v>238</v>
      </c>
      <c r="D57" s="26" t="s">
        <v>171</v>
      </c>
      <c r="E57" s="27">
        <v>1</v>
      </c>
      <c r="F57" s="25" t="s">
        <v>177</v>
      </c>
      <c r="G57" s="22" t="s">
        <v>13</v>
      </c>
      <c r="H57" s="25" t="s">
        <v>178</v>
      </c>
      <c r="I57" s="24"/>
      <c r="J57" s="24" t="s">
        <v>199</v>
      </c>
      <c r="K57" s="24" t="s">
        <v>199</v>
      </c>
      <c r="L57" s="25" t="s">
        <v>158</v>
      </c>
    </row>
    <row r="58" spans="1:12" ht="81.75" customHeight="1" x14ac:dyDescent="0.25">
      <c r="A58" s="25" t="s">
        <v>37</v>
      </c>
      <c r="B58" s="26" t="s">
        <v>56</v>
      </c>
      <c r="C58" s="21" t="s">
        <v>239</v>
      </c>
      <c r="D58" s="26" t="s">
        <v>179</v>
      </c>
      <c r="E58" s="28">
        <v>1</v>
      </c>
      <c r="F58" s="25" t="s">
        <v>180</v>
      </c>
      <c r="G58" s="22" t="s">
        <v>69</v>
      </c>
      <c r="H58" s="25" t="s">
        <v>119</v>
      </c>
      <c r="I58" s="24" t="s">
        <v>199</v>
      </c>
      <c r="J58" s="24"/>
      <c r="K58" s="24"/>
      <c r="L58" s="25" t="s">
        <v>166</v>
      </c>
    </row>
    <row r="59" spans="1:12" ht="100.5" customHeight="1" x14ac:dyDescent="0.25">
      <c r="A59" s="25" t="s">
        <v>37</v>
      </c>
      <c r="B59" s="26" t="s">
        <v>56</v>
      </c>
      <c r="C59" s="21" t="s">
        <v>240</v>
      </c>
      <c r="D59" s="26" t="s">
        <v>172</v>
      </c>
      <c r="E59" s="28">
        <v>1</v>
      </c>
      <c r="F59" s="25" t="s">
        <v>181</v>
      </c>
      <c r="G59" s="22" t="s">
        <v>11</v>
      </c>
      <c r="H59" s="25" t="s">
        <v>182</v>
      </c>
      <c r="I59" s="24" t="s">
        <v>199</v>
      </c>
      <c r="J59" s="24" t="s">
        <v>199</v>
      </c>
      <c r="K59" s="24" t="s">
        <v>199</v>
      </c>
      <c r="L59" s="25" t="s">
        <v>183</v>
      </c>
    </row>
    <row r="60" spans="1:12" ht="99.75" customHeight="1" x14ac:dyDescent="0.25">
      <c r="A60" s="25" t="s">
        <v>37</v>
      </c>
      <c r="B60" s="26" t="s">
        <v>56</v>
      </c>
      <c r="C60" s="25" t="s">
        <v>1120</v>
      </c>
      <c r="D60" s="26" t="s">
        <v>173</v>
      </c>
      <c r="E60" s="28">
        <v>1</v>
      </c>
      <c r="F60" s="25" t="s">
        <v>184</v>
      </c>
      <c r="G60" s="22" t="s">
        <v>11</v>
      </c>
      <c r="H60" s="25" t="s">
        <v>182</v>
      </c>
      <c r="I60" s="24" t="s">
        <v>199</v>
      </c>
      <c r="J60" s="24" t="s">
        <v>199</v>
      </c>
      <c r="K60" s="24" t="s">
        <v>199</v>
      </c>
      <c r="L60" s="25" t="s">
        <v>183</v>
      </c>
    </row>
    <row r="61" spans="1:12" ht="63.75" customHeight="1" x14ac:dyDescent="0.25">
      <c r="A61" s="25" t="s">
        <v>37</v>
      </c>
      <c r="B61" s="26" t="s">
        <v>56</v>
      </c>
      <c r="C61" s="21" t="s">
        <v>241</v>
      </c>
      <c r="D61" s="26" t="s">
        <v>185</v>
      </c>
      <c r="E61" s="27">
        <v>1</v>
      </c>
      <c r="F61" s="25" t="s">
        <v>186</v>
      </c>
      <c r="G61" s="22" t="s">
        <v>13</v>
      </c>
      <c r="H61" s="25" t="s">
        <v>187</v>
      </c>
      <c r="I61" s="24"/>
      <c r="J61" s="24" t="s">
        <v>199</v>
      </c>
      <c r="K61" s="24" t="s">
        <v>199</v>
      </c>
      <c r="L61" s="25" t="s">
        <v>188</v>
      </c>
    </row>
    <row r="62" spans="1:12" ht="61.5" customHeight="1" x14ac:dyDescent="0.25">
      <c r="A62" s="25" t="s">
        <v>37</v>
      </c>
      <c r="B62" s="26" t="s">
        <v>56</v>
      </c>
      <c r="C62" s="25" t="s">
        <v>1121</v>
      </c>
      <c r="D62" s="26" t="s">
        <v>174</v>
      </c>
      <c r="E62" s="28">
        <v>1</v>
      </c>
      <c r="F62" s="25" t="s">
        <v>147</v>
      </c>
      <c r="G62" s="22" t="s">
        <v>11</v>
      </c>
      <c r="H62" s="25" t="s">
        <v>242</v>
      </c>
      <c r="I62" s="24"/>
      <c r="J62" s="24"/>
      <c r="K62" s="24" t="s">
        <v>199</v>
      </c>
      <c r="L62" s="25" t="s">
        <v>200</v>
      </c>
    </row>
    <row r="63" spans="1:12" ht="75" x14ac:dyDescent="0.25">
      <c r="A63" s="25" t="s">
        <v>37</v>
      </c>
      <c r="B63" s="26" t="s">
        <v>56</v>
      </c>
      <c r="C63" s="21" t="s">
        <v>189</v>
      </c>
      <c r="D63" s="26" t="s">
        <v>175</v>
      </c>
      <c r="E63" s="28">
        <v>1</v>
      </c>
      <c r="F63" s="25" t="s">
        <v>190</v>
      </c>
      <c r="G63" s="22" t="s">
        <v>11</v>
      </c>
      <c r="H63" s="25" t="s">
        <v>191</v>
      </c>
      <c r="I63" s="24"/>
      <c r="J63" s="24" t="s">
        <v>199</v>
      </c>
      <c r="K63" s="24" t="s">
        <v>199</v>
      </c>
      <c r="L63" s="25" t="s">
        <v>192</v>
      </c>
    </row>
    <row r="64" spans="1:12" ht="73.5" customHeight="1" thickBot="1" x14ac:dyDescent="0.3">
      <c r="A64" s="31" t="s">
        <v>37</v>
      </c>
      <c r="B64" s="32" t="s">
        <v>56</v>
      </c>
      <c r="C64" s="33" t="s">
        <v>193</v>
      </c>
      <c r="D64" s="32" t="s">
        <v>176</v>
      </c>
      <c r="E64" s="34">
        <v>3</v>
      </c>
      <c r="F64" s="35" t="s">
        <v>194</v>
      </c>
      <c r="G64" s="36" t="s">
        <v>65</v>
      </c>
      <c r="H64" s="35" t="s">
        <v>90</v>
      </c>
      <c r="I64" s="37" t="s">
        <v>199</v>
      </c>
      <c r="J64" s="37" t="s">
        <v>199</v>
      </c>
      <c r="K64" s="37" t="s">
        <v>199</v>
      </c>
      <c r="L64" s="35" t="s">
        <v>195</v>
      </c>
    </row>
    <row r="65" spans="6:6" ht="15.75" thickTop="1" x14ac:dyDescent="0.25">
      <c r="F65" s="30"/>
    </row>
    <row r="66" spans="6:6" x14ac:dyDescent="0.25">
      <c r="F66" s="19"/>
    </row>
  </sheetData>
  <mergeCells count="1">
    <mergeCell ref="C2:I5"/>
  </mergeCells>
  <pageMargins left="0.7" right="0.7" top="0.75" bottom="0.75" header="0.3" footer="0.3"/>
  <pageSetup paperSize="9" orientation="portrait" horizontalDpi="4294967293" verticalDpi="4294967293"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TABLAS!$B$3:$B$7</xm:f>
          </x14:formula1>
          <xm:sqref>A9:A682</xm:sqref>
        </x14:dataValidation>
        <x14:dataValidation type="list" allowBlank="1" showInputMessage="1" showErrorMessage="1">
          <x14:formula1>
            <xm:f>TABLAS!$C$3:$C$24</xm:f>
          </x14:formula1>
          <xm:sqref>B9:B659</xm:sqref>
        </x14:dataValidation>
        <x14:dataValidation type="list" allowBlank="1" showInputMessage="1" showErrorMessage="1">
          <x14:formula1>
            <xm:f>TABLAS!$D$3:$D$20</xm:f>
          </x14:formula1>
          <xm:sqref>G9:G49 G74:G644</xm:sqref>
        </x14:dataValidation>
        <x14:dataValidation type="list" showInputMessage="1" showErrorMessage="1">
          <x14:formula1>
            <xm:f>TABLAS!$D$3:$D$21</xm:f>
          </x14:formula1>
          <xm:sqref>G50:G73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36"/>
  <sheetViews>
    <sheetView zoomScale="80" zoomScaleNormal="80" workbookViewId="0">
      <selection activeCell="P10" sqref="P10"/>
    </sheetView>
  </sheetViews>
  <sheetFormatPr baseColWidth="10" defaultRowHeight="15" x14ac:dyDescent="0.25"/>
  <cols>
    <col min="1" max="1" width="28.42578125" customWidth="1"/>
    <col min="2" max="2" width="42.140625" customWidth="1"/>
    <col min="3" max="3" width="42.85546875" customWidth="1"/>
    <col min="4" max="4" width="14.42578125" hidden="1" customWidth="1"/>
    <col min="5" max="5" width="15.42578125" hidden="1" customWidth="1"/>
    <col min="6" max="6" width="18.28515625" hidden="1" customWidth="1"/>
    <col min="7" max="7" width="25" customWidth="1"/>
    <col min="8" max="8" width="12.85546875" customWidth="1"/>
    <col min="9" max="9" width="12.28515625" customWidth="1"/>
    <col min="10" max="10" width="12.7109375" customWidth="1"/>
    <col min="11" max="11" width="22.7109375" customWidth="1"/>
  </cols>
  <sheetData>
    <row r="3" spans="1:11" ht="46.5" customHeight="1" x14ac:dyDescent="0.25">
      <c r="C3" s="164" t="s">
        <v>1125</v>
      </c>
      <c r="D3" s="165"/>
      <c r="E3" s="165"/>
      <c r="F3" s="165"/>
      <c r="G3" s="165"/>
    </row>
    <row r="4" spans="1:11" x14ac:dyDescent="0.25">
      <c r="C4" s="165"/>
      <c r="D4" s="165"/>
      <c r="E4" s="165"/>
      <c r="F4" s="165"/>
      <c r="G4" s="165"/>
    </row>
    <row r="5" spans="1:11" x14ac:dyDescent="0.25">
      <c r="C5" s="165"/>
      <c r="D5" s="165"/>
      <c r="E5" s="165"/>
      <c r="F5" s="165"/>
      <c r="G5" s="165"/>
    </row>
    <row r="8" spans="1:11" ht="37.5" x14ac:dyDescent="0.25">
      <c r="A8" s="51" t="s">
        <v>0</v>
      </c>
      <c r="B8" s="51" t="s">
        <v>59</v>
      </c>
      <c r="C8" s="51" t="s">
        <v>146</v>
      </c>
      <c r="D8" s="51" t="s">
        <v>2</v>
      </c>
      <c r="E8" s="51" t="s">
        <v>60</v>
      </c>
      <c r="F8" s="51" t="s">
        <v>61</v>
      </c>
      <c r="G8" s="52" t="s">
        <v>62</v>
      </c>
      <c r="H8" s="52" t="s">
        <v>196</v>
      </c>
      <c r="I8" s="52" t="s">
        <v>197</v>
      </c>
      <c r="J8" s="52" t="s">
        <v>198</v>
      </c>
      <c r="K8" s="52" t="s">
        <v>63</v>
      </c>
    </row>
    <row r="9" spans="1:11" ht="45" x14ac:dyDescent="0.25">
      <c r="A9" s="17" t="s">
        <v>250</v>
      </c>
      <c r="B9" s="14" t="s">
        <v>144</v>
      </c>
      <c r="C9" s="14" t="s">
        <v>1122</v>
      </c>
      <c r="D9" s="18"/>
      <c r="E9" s="18"/>
      <c r="F9" s="18"/>
      <c r="G9" s="17" t="s">
        <v>267</v>
      </c>
      <c r="H9" s="15" t="s">
        <v>199</v>
      </c>
      <c r="I9" s="18"/>
      <c r="J9" s="18"/>
      <c r="K9" s="18"/>
    </row>
    <row r="10" spans="1:11" ht="135" x14ac:dyDescent="0.25">
      <c r="A10" s="17" t="s">
        <v>250</v>
      </c>
      <c r="B10" s="14" t="s">
        <v>1123</v>
      </c>
      <c r="C10" s="14" t="s">
        <v>254</v>
      </c>
      <c r="D10" s="18"/>
      <c r="E10" s="18"/>
      <c r="F10" s="18"/>
      <c r="G10" s="17" t="s">
        <v>267</v>
      </c>
      <c r="H10" s="15" t="s">
        <v>199</v>
      </c>
      <c r="I10" s="15"/>
      <c r="J10" s="15"/>
      <c r="K10" s="18"/>
    </row>
    <row r="11" spans="1:11" ht="93" customHeight="1" x14ac:dyDescent="0.25">
      <c r="A11" s="17" t="s">
        <v>250</v>
      </c>
      <c r="B11" s="14" t="s">
        <v>251</v>
      </c>
      <c r="C11" s="14" t="s">
        <v>255</v>
      </c>
      <c r="D11" s="18"/>
      <c r="E11" s="18"/>
      <c r="F11" s="18"/>
      <c r="G11" s="17" t="s">
        <v>267</v>
      </c>
      <c r="H11" s="15" t="s">
        <v>199</v>
      </c>
      <c r="I11" s="15"/>
      <c r="J11" s="15"/>
      <c r="K11" s="18"/>
    </row>
    <row r="12" spans="1:11" ht="225" x14ac:dyDescent="0.25">
      <c r="A12" s="17" t="s">
        <v>250</v>
      </c>
      <c r="B12" s="14" t="s">
        <v>252</v>
      </c>
      <c r="C12" s="14" t="s">
        <v>256</v>
      </c>
      <c r="D12" s="18"/>
      <c r="E12" s="18"/>
      <c r="F12" s="18"/>
      <c r="G12" s="17" t="s">
        <v>267</v>
      </c>
      <c r="H12" s="15" t="s">
        <v>199</v>
      </c>
      <c r="I12" s="15"/>
      <c r="J12" s="15"/>
      <c r="K12" s="18"/>
    </row>
    <row r="13" spans="1:11" ht="150" x14ac:dyDescent="0.25">
      <c r="A13" s="17" t="s">
        <v>250</v>
      </c>
      <c r="B13" s="14" t="s">
        <v>253</v>
      </c>
      <c r="C13" s="14" t="s">
        <v>260</v>
      </c>
      <c r="D13" s="18"/>
      <c r="E13" s="18"/>
      <c r="F13" s="18"/>
      <c r="G13" s="17" t="s">
        <v>267</v>
      </c>
      <c r="H13" s="15" t="s">
        <v>199</v>
      </c>
      <c r="I13" s="15"/>
      <c r="J13" s="15"/>
      <c r="K13" s="18"/>
    </row>
    <row r="14" spans="1:11" ht="111" customHeight="1" x14ac:dyDescent="0.25">
      <c r="A14" s="14" t="s">
        <v>249</v>
      </c>
      <c r="B14" s="14" t="s">
        <v>268</v>
      </c>
      <c r="C14" s="14" t="s">
        <v>261</v>
      </c>
      <c r="D14" s="15">
        <v>1</v>
      </c>
      <c r="E14" s="14" t="s">
        <v>266</v>
      </c>
      <c r="F14" s="16" t="s">
        <v>11</v>
      </c>
      <c r="G14" s="17" t="s">
        <v>267</v>
      </c>
      <c r="H14" s="15" t="s">
        <v>199</v>
      </c>
      <c r="I14" s="15"/>
      <c r="J14" s="15"/>
      <c r="K14" s="29" t="s">
        <v>272</v>
      </c>
    </row>
    <row r="15" spans="1:11" ht="90" customHeight="1" x14ac:dyDescent="0.25">
      <c r="A15" s="14" t="s">
        <v>249</v>
      </c>
      <c r="B15" s="14" t="s">
        <v>257</v>
      </c>
      <c r="C15" s="14" t="s">
        <v>262</v>
      </c>
      <c r="D15" s="15">
        <v>1</v>
      </c>
      <c r="E15" s="14" t="s">
        <v>269</v>
      </c>
      <c r="F15" s="16" t="s">
        <v>11</v>
      </c>
      <c r="G15" s="17" t="s">
        <v>267</v>
      </c>
      <c r="H15" s="15" t="s">
        <v>199</v>
      </c>
      <c r="I15" s="18"/>
      <c r="J15" s="18"/>
      <c r="K15" s="29" t="s">
        <v>81</v>
      </c>
    </row>
    <row r="16" spans="1:11" ht="60" x14ac:dyDescent="0.25">
      <c r="A16" s="14" t="s">
        <v>249</v>
      </c>
      <c r="B16" s="14" t="s">
        <v>270</v>
      </c>
      <c r="C16" s="14" t="s">
        <v>263</v>
      </c>
      <c r="D16" s="15">
        <v>1</v>
      </c>
      <c r="E16" s="14" t="s">
        <v>271</v>
      </c>
      <c r="F16" s="16" t="s">
        <v>13</v>
      </c>
      <c r="G16" s="14" t="s">
        <v>273</v>
      </c>
      <c r="H16" s="15" t="s">
        <v>199</v>
      </c>
      <c r="I16" s="15" t="s">
        <v>199</v>
      </c>
      <c r="J16" s="15" t="s">
        <v>199</v>
      </c>
      <c r="K16" s="29" t="s">
        <v>274</v>
      </c>
    </row>
    <row r="17" spans="1:11" ht="150" x14ac:dyDescent="0.25">
      <c r="A17" s="14" t="s">
        <v>249</v>
      </c>
      <c r="B17" s="14" t="s">
        <v>275</v>
      </c>
      <c r="C17" s="14" t="s">
        <v>264</v>
      </c>
      <c r="D17" s="15">
        <v>1</v>
      </c>
      <c r="E17" s="14" t="s">
        <v>276</v>
      </c>
      <c r="F17" s="16" t="s">
        <v>11</v>
      </c>
      <c r="G17" s="17" t="s">
        <v>267</v>
      </c>
      <c r="H17" s="15" t="s">
        <v>199</v>
      </c>
      <c r="I17" s="15"/>
      <c r="J17" s="15"/>
      <c r="K17" s="29" t="s">
        <v>81</v>
      </c>
    </row>
    <row r="18" spans="1:11" ht="300" x14ac:dyDescent="0.25">
      <c r="A18" s="14" t="s">
        <v>249</v>
      </c>
      <c r="B18" s="14" t="s">
        <v>258</v>
      </c>
      <c r="C18" s="14" t="s">
        <v>265</v>
      </c>
      <c r="D18" s="15">
        <v>2</v>
      </c>
      <c r="E18" s="14" t="s">
        <v>277</v>
      </c>
      <c r="F18" s="16" t="s">
        <v>11</v>
      </c>
      <c r="G18" s="14" t="s">
        <v>267</v>
      </c>
      <c r="H18" s="15" t="s">
        <v>199</v>
      </c>
      <c r="I18" s="15" t="s">
        <v>199</v>
      </c>
      <c r="J18" s="15" t="s">
        <v>199</v>
      </c>
      <c r="K18" s="29" t="s">
        <v>278</v>
      </c>
    </row>
    <row r="19" spans="1:11" ht="120" x14ac:dyDescent="0.25">
      <c r="A19" s="14" t="s">
        <v>249</v>
      </c>
      <c r="B19" s="14" t="s">
        <v>259</v>
      </c>
      <c r="C19" s="14"/>
      <c r="D19" s="15">
        <v>3</v>
      </c>
      <c r="E19" s="14" t="s">
        <v>279</v>
      </c>
      <c r="F19" s="16" t="s">
        <v>65</v>
      </c>
      <c r="G19" s="14" t="s">
        <v>90</v>
      </c>
      <c r="H19" s="15" t="s">
        <v>199</v>
      </c>
      <c r="I19" s="15" t="s">
        <v>199</v>
      </c>
      <c r="J19" s="15" t="s">
        <v>199</v>
      </c>
      <c r="K19" s="29" t="s">
        <v>280</v>
      </c>
    </row>
    <row r="20" spans="1:11" x14ac:dyDescent="0.25">
      <c r="A20" s="9"/>
      <c r="C20" s="13"/>
    </row>
    <row r="21" spans="1:11" x14ac:dyDescent="0.25">
      <c r="A21" s="9"/>
      <c r="C21" s="13"/>
    </row>
    <row r="22" spans="1:11" x14ac:dyDescent="0.25">
      <c r="A22" s="7"/>
      <c r="C22" s="13"/>
    </row>
    <row r="23" spans="1:11" x14ac:dyDescent="0.25">
      <c r="A23" s="7"/>
      <c r="C23" s="13"/>
    </row>
    <row r="24" spans="1:11" x14ac:dyDescent="0.25">
      <c r="A24" s="7"/>
      <c r="C24" s="13"/>
    </row>
    <row r="25" spans="1:11" x14ac:dyDescent="0.25">
      <c r="A25" s="7"/>
    </row>
    <row r="26" spans="1:11" x14ac:dyDescent="0.25">
      <c r="A26" s="7"/>
    </row>
    <row r="27" spans="1:11" x14ac:dyDescent="0.25">
      <c r="A27" s="7"/>
    </row>
    <row r="28" spans="1:11" x14ac:dyDescent="0.25">
      <c r="A28" s="7"/>
    </row>
    <row r="29" spans="1:11" x14ac:dyDescent="0.25">
      <c r="A29" s="7"/>
    </row>
    <row r="30" spans="1:11" x14ac:dyDescent="0.25">
      <c r="A30" s="7"/>
    </row>
    <row r="31" spans="1:11" x14ac:dyDescent="0.25">
      <c r="A31" s="7"/>
    </row>
    <row r="32" spans="1:11" x14ac:dyDescent="0.25">
      <c r="A32" s="7"/>
    </row>
    <row r="33" spans="1:1" x14ac:dyDescent="0.25">
      <c r="A33" s="7"/>
    </row>
    <row r="34" spans="1:1" x14ac:dyDescent="0.25">
      <c r="A34" s="7"/>
    </row>
    <row r="35" spans="1:1" x14ac:dyDescent="0.25">
      <c r="A35" s="7"/>
    </row>
    <row r="36" spans="1:1" x14ac:dyDescent="0.25">
      <c r="A36" s="7"/>
    </row>
  </sheetData>
  <mergeCells count="1">
    <mergeCell ref="C3:G5"/>
  </mergeCells>
  <printOptions horizontalCentered="1" verticalCentered="1"/>
  <pageMargins left="0" right="0" top="0" bottom="0" header="0.31496062992125984" footer="0.31496062992125984"/>
  <pageSetup scale="75" orientation="landscape" horizontalDpi="4294967294" verticalDpi="4294967294"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TABLAS!$E$3:$E$4</xm:f>
          </x14:formula1>
          <xm:sqref>A9:A80</xm:sqref>
        </x14:dataValidation>
        <x14:dataValidation type="list" allowBlank="1" showInputMessage="1" showErrorMessage="1">
          <x14:formula1>
            <xm:f>TABLAS!$D$3:$D$21</xm:f>
          </x14:formula1>
          <xm:sqref>F9:F78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M24"/>
  <sheetViews>
    <sheetView topLeftCell="A10" zoomScale="80" zoomScaleNormal="80" workbookViewId="0">
      <selection activeCell="F24" sqref="F24"/>
    </sheetView>
  </sheetViews>
  <sheetFormatPr baseColWidth="10" defaultRowHeight="15" x14ac:dyDescent="0.25"/>
  <cols>
    <col min="1" max="1" width="31.140625" style="140" customWidth="1"/>
    <col min="2" max="2" width="16.28515625" style="140" customWidth="1"/>
    <col min="3" max="3" width="16.7109375" style="140" customWidth="1"/>
    <col min="4" max="4" width="18.5703125" style="140" customWidth="1"/>
    <col min="5" max="5" width="16.7109375" style="140" customWidth="1"/>
    <col min="6" max="7" width="30.140625" style="140" customWidth="1"/>
    <col min="8" max="8" width="34.42578125" style="140" customWidth="1"/>
    <col min="9" max="10" width="13.42578125" style="140" customWidth="1"/>
    <col min="11" max="11" width="18.28515625" style="140" customWidth="1"/>
    <col min="12" max="12" width="25.140625" style="140" customWidth="1"/>
    <col min="13" max="13" width="21.85546875" style="140" customWidth="1"/>
    <col min="14" max="16384" width="11.42578125" style="140"/>
  </cols>
  <sheetData>
    <row r="5" spans="1:13" ht="28.5" x14ac:dyDescent="0.45">
      <c r="E5" s="170" t="s">
        <v>1126</v>
      </c>
      <c r="F5" s="170"/>
      <c r="G5" s="170"/>
      <c r="H5" s="170"/>
      <c r="I5" s="170"/>
      <c r="J5" s="170"/>
    </row>
    <row r="7" spans="1:13" x14ac:dyDescent="0.25">
      <c r="A7" s="141"/>
      <c r="C7" s="171"/>
      <c r="D7" s="171"/>
      <c r="E7" s="171"/>
    </row>
    <row r="8" spans="1:13" x14ac:dyDescent="0.25">
      <c r="A8" s="142"/>
      <c r="C8" s="171"/>
      <c r="D8" s="171"/>
      <c r="E8" s="171"/>
    </row>
    <row r="9" spans="1:13" ht="15.75" thickBot="1" x14ac:dyDescent="0.3">
      <c r="A9" s="143"/>
    </row>
    <row r="10" spans="1:13" ht="24" thickBot="1" x14ac:dyDescent="0.3">
      <c r="A10" s="172" t="s">
        <v>1127</v>
      </c>
      <c r="B10" s="173"/>
      <c r="C10" s="173"/>
      <c r="D10" s="173"/>
      <c r="E10" s="173"/>
      <c r="F10" s="173"/>
      <c r="G10" s="173"/>
      <c r="H10" s="173"/>
      <c r="I10" s="173"/>
      <c r="J10" s="173"/>
      <c r="K10" s="173"/>
      <c r="L10" s="173"/>
      <c r="M10" s="174"/>
    </row>
    <row r="11" spans="1:13" s="144" customFormat="1" ht="18" thickBot="1" x14ac:dyDescent="0.35">
      <c r="A11" s="175" t="s">
        <v>1128</v>
      </c>
      <c r="B11" s="177" t="s">
        <v>1129</v>
      </c>
      <c r="C11" s="178"/>
      <c r="D11" s="178" t="s">
        <v>1130</v>
      </c>
      <c r="E11" s="179"/>
      <c r="F11" s="175" t="s">
        <v>1155</v>
      </c>
      <c r="G11" s="166" t="s">
        <v>1156</v>
      </c>
      <c r="H11" s="175" t="s">
        <v>1157</v>
      </c>
      <c r="I11" s="180" t="s">
        <v>1131</v>
      </c>
      <c r="J11" s="181"/>
      <c r="K11" s="166" t="s">
        <v>1132</v>
      </c>
      <c r="L11" s="166" t="s">
        <v>1133</v>
      </c>
      <c r="M11" s="168" t="s">
        <v>1134</v>
      </c>
    </row>
    <row r="12" spans="1:13" s="144" customFormat="1" ht="93" customHeight="1" thickBot="1" x14ac:dyDescent="0.35">
      <c r="A12" s="176"/>
      <c r="B12" s="160" t="s">
        <v>1135</v>
      </c>
      <c r="C12" s="161" t="s">
        <v>1136</v>
      </c>
      <c r="D12" s="160" t="s">
        <v>1137</v>
      </c>
      <c r="E12" s="161" t="s">
        <v>1138</v>
      </c>
      <c r="F12" s="176"/>
      <c r="G12" s="167"/>
      <c r="H12" s="176"/>
      <c r="I12" s="162" t="s">
        <v>1139</v>
      </c>
      <c r="J12" s="163" t="s">
        <v>1140</v>
      </c>
      <c r="K12" s="167"/>
      <c r="L12" s="167"/>
      <c r="M12" s="169"/>
    </row>
    <row r="13" spans="1:13" ht="135" x14ac:dyDescent="0.25">
      <c r="A13" s="145" t="s">
        <v>1141</v>
      </c>
      <c r="B13" s="146" t="s">
        <v>199</v>
      </c>
      <c r="C13" s="146" t="s">
        <v>199</v>
      </c>
      <c r="D13" s="146" t="s">
        <v>199</v>
      </c>
      <c r="E13" s="146"/>
      <c r="F13" s="147" t="s">
        <v>1142</v>
      </c>
      <c r="G13" s="147" t="s">
        <v>1143</v>
      </c>
      <c r="H13" s="148" t="s">
        <v>1144</v>
      </c>
      <c r="I13" s="146" t="s">
        <v>199</v>
      </c>
      <c r="J13" s="148"/>
      <c r="K13" s="147" t="s">
        <v>1145</v>
      </c>
      <c r="L13" s="147" t="s">
        <v>1146</v>
      </c>
      <c r="M13" s="149" t="s">
        <v>1147</v>
      </c>
    </row>
    <row r="14" spans="1:13" ht="150" x14ac:dyDescent="0.25">
      <c r="A14" s="150" t="s">
        <v>1148</v>
      </c>
      <c r="B14" s="146" t="s">
        <v>199</v>
      </c>
      <c r="C14" s="146" t="s">
        <v>199</v>
      </c>
      <c r="D14" s="146"/>
      <c r="E14" s="146" t="s">
        <v>199</v>
      </c>
      <c r="F14" s="147" t="s">
        <v>1142</v>
      </c>
      <c r="G14" s="14" t="s">
        <v>1149</v>
      </c>
      <c r="H14" s="151" t="s">
        <v>1144</v>
      </c>
      <c r="I14" s="152" t="s">
        <v>199</v>
      </c>
      <c r="J14" s="153"/>
      <c r="K14" s="14" t="s">
        <v>1150</v>
      </c>
      <c r="L14" s="147" t="s">
        <v>1146</v>
      </c>
      <c r="M14" s="149" t="s">
        <v>1147</v>
      </c>
    </row>
    <row r="15" spans="1:13" ht="90" x14ac:dyDescent="0.25">
      <c r="A15" s="159" t="s">
        <v>1151</v>
      </c>
      <c r="B15" s="153"/>
      <c r="C15" s="146" t="s">
        <v>199</v>
      </c>
      <c r="D15" s="146" t="s">
        <v>199</v>
      </c>
      <c r="E15" s="153"/>
      <c r="F15" s="147" t="s">
        <v>1142</v>
      </c>
      <c r="G15" s="20" t="s">
        <v>1152</v>
      </c>
      <c r="H15" s="153" t="s">
        <v>1153</v>
      </c>
      <c r="I15" s="152" t="s">
        <v>199</v>
      </c>
      <c r="J15" s="153"/>
      <c r="K15" s="20" t="s">
        <v>1154</v>
      </c>
      <c r="L15" s="147" t="s">
        <v>1146</v>
      </c>
      <c r="M15" s="149" t="s">
        <v>1147</v>
      </c>
    </row>
    <row r="16" spans="1:13" x14ac:dyDescent="0.25">
      <c r="A16" s="154"/>
      <c r="B16" s="153"/>
      <c r="C16" s="153"/>
      <c r="D16" s="153"/>
      <c r="E16" s="153"/>
      <c r="F16" s="153"/>
      <c r="G16" s="153"/>
      <c r="H16" s="153"/>
      <c r="I16" s="153"/>
      <c r="J16" s="153"/>
      <c r="K16" s="153"/>
      <c r="L16" s="153"/>
      <c r="M16" s="155"/>
    </row>
    <row r="17" spans="1:13" ht="15" customHeight="1" x14ac:dyDescent="0.25">
      <c r="A17" s="154"/>
      <c r="B17" s="153"/>
      <c r="C17" s="153"/>
      <c r="D17" s="153"/>
      <c r="E17" s="153"/>
      <c r="F17" s="153"/>
      <c r="G17" s="153"/>
      <c r="H17" s="153"/>
      <c r="I17" s="153"/>
      <c r="J17" s="153"/>
      <c r="K17" s="153"/>
      <c r="L17" s="153"/>
      <c r="M17" s="155"/>
    </row>
    <row r="18" spans="1:13" x14ac:dyDescent="0.25">
      <c r="A18" s="154"/>
      <c r="B18" s="153"/>
      <c r="C18" s="153"/>
      <c r="D18" s="153"/>
      <c r="E18" s="153"/>
      <c r="F18" s="153"/>
      <c r="G18" s="153"/>
      <c r="H18" s="153"/>
      <c r="I18" s="153"/>
      <c r="J18" s="153"/>
      <c r="K18" s="153"/>
      <c r="L18" s="153"/>
      <c r="M18" s="155"/>
    </row>
    <row r="19" spans="1:13" ht="15" customHeight="1" x14ac:dyDescent="0.25">
      <c r="A19" s="154"/>
      <c r="B19" s="153"/>
      <c r="C19" s="153"/>
      <c r="D19" s="153"/>
      <c r="E19" s="153"/>
      <c r="F19" s="153"/>
      <c r="G19" s="153"/>
      <c r="H19" s="153"/>
      <c r="I19" s="153"/>
      <c r="J19" s="153"/>
      <c r="K19" s="153"/>
      <c r="L19" s="153"/>
      <c r="M19" s="155"/>
    </row>
    <row r="20" spans="1:13" x14ac:dyDescent="0.25">
      <c r="A20" s="154"/>
      <c r="B20" s="153"/>
      <c r="C20" s="153"/>
      <c r="D20" s="153"/>
      <c r="E20" s="153"/>
      <c r="F20" s="153"/>
      <c r="G20" s="153"/>
      <c r="H20" s="153"/>
      <c r="I20" s="153"/>
      <c r="J20" s="153"/>
      <c r="K20" s="153"/>
      <c r="L20" s="153"/>
      <c r="M20" s="155"/>
    </row>
    <row r="21" spans="1:13" ht="15" customHeight="1" x14ac:dyDescent="0.25">
      <c r="A21" s="154"/>
      <c r="B21" s="153"/>
      <c r="C21" s="153"/>
      <c r="D21" s="153"/>
      <c r="E21" s="153"/>
      <c r="F21" s="153"/>
      <c r="G21" s="153"/>
      <c r="H21" s="153"/>
      <c r="I21" s="153"/>
      <c r="J21" s="153"/>
      <c r="K21" s="153"/>
      <c r="L21" s="153"/>
      <c r="M21" s="155"/>
    </row>
    <row r="22" spans="1:13" x14ac:dyDescent="0.25">
      <c r="A22" s="154"/>
      <c r="B22" s="153"/>
      <c r="C22" s="153"/>
      <c r="D22" s="153"/>
      <c r="E22" s="153"/>
      <c r="F22" s="153"/>
      <c r="G22" s="153"/>
      <c r="H22" s="153"/>
      <c r="I22" s="153"/>
      <c r="J22" s="153"/>
      <c r="K22" s="153"/>
      <c r="L22" s="153"/>
      <c r="M22" s="155"/>
    </row>
    <row r="23" spans="1:13" ht="15" customHeight="1" x14ac:dyDescent="0.25">
      <c r="A23" s="154"/>
      <c r="B23" s="153"/>
      <c r="C23" s="153"/>
      <c r="D23" s="153"/>
      <c r="E23" s="153"/>
      <c r="F23" s="153"/>
      <c r="G23" s="153"/>
      <c r="H23" s="153"/>
      <c r="I23" s="153"/>
      <c r="J23" s="153"/>
      <c r="K23" s="153"/>
      <c r="L23" s="153"/>
      <c r="M23" s="155"/>
    </row>
    <row r="24" spans="1:13" ht="15.75" thickBot="1" x14ac:dyDescent="0.3">
      <c r="A24" s="156"/>
      <c r="B24" s="157"/>
      <c r="C24" s="157"/>
      <c r="D24" s="157"/>
      <c r="E24" s="157"/>
      <c r="F24" s="157"/>
      <c r="G24" s="157"/>
      <c r="H24" s="157"/>
      <c r="I24" s="157"/>
      <c r="J24" s="157"/>
      <c r="K24" s="157"/>
      <c r="L24" s="157"/>
      <c r="M24" s="158"/>
    </row>
  </sheetData>
  <mergeCells count="13">
    <mergeCell ref="K11:K12"/>
    <mergeCell ref="L11:L12"/>
    <mergeCell ref="M11:M12"/>
    <mergeCell ref="E5:J5"/>
    <mergeCell ref="C7:E8"/>
    <mergeCell ref="A10:M10"/>
    <mergeCell ref="A11:A12"/>
    <mergeCell ref="B11:C11"/>
    <mergeCell ref="D11:E11"/>
    <mergeCell ref="F11:F12"/>
    <mergeCell ref="G11:G12"/>
    <mergeCell ref="H11:H12"/>
    <mergeCell ref="I11:J11"/>
  </mergeCells>
  <hyperlinks>
    <hyperlink ref="M13" r:id="rId1"/>
    <hyperlink ref="M14" r:id="rId2"/>
    <hyperlink ref="M15" r:id="rId3"/>
  </hyperlinks>
  <pageMargins left="0.7" right="0.7" top="0.75" bottom="0.75" header="0.3" footer="0.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E19"/>
  <sheetViews>
    <sheetView topLeftCell="E1" zoomScale="80" zoomScaleNormal="80" workbookViewId="0">
      <selection activeCell="AK15" sqref="AK15"/>
    </sheetView>
  </sheetViews>
  <sheetFormatPr baseColWidth="10" defaultRowHeight="15" x14ac:dyDescent="0.25"/>
  <cols>
    <col min="4" max="4" width="39.140625" customWidth="1"/>
    <col min="5" max="5" width="26.85546875" customWidth="1"/>
    <col min="6" max="6" width="21.42578125" customWidth="1"/>
    <col min="7" max="7" width="39.85546875" customWidth="1"/>
    <col min="8" max="8" width="39.7109375" customWidth="1"/>
    <col min="9" max="9" width="21.42578125" customWidth="1"/>
    <col min="10" max="10" width="30.85546875" customWidth="1"/>
    <col min="11" max="11" width="21.42578125" customWidth="1"/>
    <col min="12" max="12" width="18.28515625" customWidth="1"/>
    <col min="13" max="13" width="16.140625" customWidth="1"/>
    <col min="14" max="14" width="17.5703125" customWidth="1"/>
    <col min="15" max="16" width="0" hidden="1" customWidth="1"/>
    <col min="17" max="17" width="18.28515625" hidden="1" customWidth="1"/>
    <col min="18" max="19" width="0" hidden="1" customWidth="1"/>
    <col min="20" max="20" width="19.140625" hidden="1" customWidth="1"/>
    <col min="21" max="22" width="0" hidden="1" customWidth="1"/>
    <col min="23" max="23" width="20.5703125" hidden="1" customWidth="1"/>
    <col min="24" max="31" width="0" hidden="1" customWidth="1"/>
  </cols>
  <sheetData>
    <row r="3" spans="1:31" ht="46.5" customHeight="1" x14ac:dyDescent="0.25">
      <c r="C3" s="164" t="s">
        <v>1124</v>
      </c>
      <c r="D3" s="164"/>
      <c r="E3" s="164"/>
      <c r="F3" s="164"/>
      <c r="G3" s="164"/>
      <c r="H3" s="164"/>
      <c r="I3" s="164"/>
      <c r="J3" s="164"/>
      <c r="K3" s="164"/>
      <c r="L3" s="164"/>
      <c r="M3" s="164"/>
    </row>
    <row r="4" spans="1:31" ht="15" customHeight="1" x14ac:dyDescent="0.25">
      <c r="C4" s="164"/>
      <c r="D4" s="164"/>
      <c r="E4" s="164"/>
      <c r="F4" s="164"/>
      <c r="G4" s="164"/>
      <c r="H4" s="164"/>
      <c r="I4" s="164"/>
      <c r="J4" s="164"/>
      <c r="K4" s="164"/>
      <c r="L4" s="164"/>
      <c r="M4" s="164"/>
    </row>
    <row r="5" spans="1:31" ht="15" customHeight="1" x14ac:dyDescent="0.25">
      <c r="C5" s="164"/>
      <c r="D5" s="164"/>
      <c r="E5" s="164"/>
      <c r="F5" s="164"/>
      <c r="G5" s="164"/>
      <c r="H5" s="164"/>
      <c r="I5" s="164"/>
      <c r="J5" s="164"/>
      <c r="K5" s="164"/>
      <c r="L5" s="164"/>
      <c r="M5" s="164"/>
    </row>
    <row r="9" spans="1:31" ht="69.75" customHeight="1" x14ac:dyDescent="0.25">
      <c r="A9" s="182" t="s">
        <v>287</v>
      </c>
      <c r="B9" s="182"/>
      <c r="C9" s="182"/>
      <c r="D9" s="182"/>
      <c r="E9" s="182"/>
      <c r="F9" s="182"/>
      <c r="G9" s="182"/>
      <c r="H9" s="182"/>
      <c r="I9" s="182"/>
      <c r="J9" s="182"/>
      <c r="K9" s="182"/>
      <c r="L9" s="182"/>
      <c r="M9" s="182"/>
      <c r="N9" s="182"/>
      <c r="O9" s="182"/>
      <c r="P9" s="182"/>
    </row>
    <row r="11" spans="1:31" x14ac:dyDescent="0.25">
      <c r="A11" s="183" t="s">
        <v>288</v>
      </c>
      <c r="B11" s="184" t="s">
        <v>289</v>
      </c>
      <c r="C11" s="184" t="s">
        <v>290</v>
      </c>
      <c r="D11" s="187" t="s">
        <v>291</v>
      </c>
      <c r="E11" s="187" t="s">
        <v>292</v>
      </c>
      <c r="F11" s="187" t="s">
        <v>293</v>
      </c>
      <c r="G11" s="187" t="s">
        <v>294</v>
      </c>
      <c r="H11" s="187" t="s">
        <v>295</v>
      </c>
      <c r="I11" s="187" t="s">
        <v>296</v>
      </c>
      <c r="J11" s="187" t="s">
        <v>297</v>
      </c>
      <c r="K11" s="187" t="s">
        <v>298</v>
      </c>
      <c r="L11" s="202" t="s">
        <v>3</v>
      </c>
      <c r="M11" s="205" t="s">
        <v>299</v>
      </c>
      <c r="N11" s="205"/>
      <c r="O11" s="193" t="s">
        <v>300</v>
      </c>
      <c r="P11" s="193"/>
      <c r="Q11" s="193"/>
      <c r="R11" s="194" t="s">
        <v>301</v>
      </c>
      <c r="S11" s="194"/>
      <c r="T11" s="194"/>
      <c r="U11" s="195" t="s">
        <v>302</v>
      </c>
      <c r="V11" s="195"/>
      <c r="W11" s="195"/>
      <c r="X11" s="196" t="s">
        <v>301</v>
      </c>
      <c r="Y11" s="196"/>
      <c r="Z11" s="196"/>
      <c r="AA11" s="196"/>
      <c r="AB11" s="197" t="s">
        <v>302</v>
      </c>
      <c r="AC11" s="197"/>
      <c r="AD11" s="197"/>
      <c r="AE11" s="188" t="s">
        <v>289</v>
      </c>
    </row>
    <row r="12" spans="1:31" x14ac:dyDescent="0.25">
      <c r="A12" s="183"/>
      <c r="B12" s="185"/>
      <c r="C12" s="185"/>
      <c r="D12" s="187"/>
      <c r="E12" s="187"/>
      <c r="F12" s="187"/>
      <c r="G12" s="187"/>
      <c r="H12" s="187"/>
      <c r="I12" s="187"/>
      <c r="J12" s="187"/>
      <c r="K12" s="187"/>
      <c r="L12" s="203"/>
      <c r="M12" s="187" t="s">
        <v>303</v>
      </c>
      <c r="N12" s="187" t="s">
        <v>304</v>
      </c>
      <c r="O12" s="191" t="s">
        <v>4</v>
      </c>
      <c r="P12" s="191" t="s">
        <v>5</v>
      </c>
      <c r="Q12" s="191" t="s">
        <v>6</v>
      </c>
      <c r="R12" s="192" t="s">
        <v>305</v>
      </c>
      <c r="S12" s="192" t="s">
        <v>306</v>
      </c>
      <c r="T12" s="192" t="s">
        <v>307</v>
      </c>
      <c r="U12" s="198" t="s">
        <v>305</v>
      </c>
      <c r="V12" s="198" t="s">
        <v>306</v>
      </c>
      <c r="W12" s="198" t="s">
        <v>307</v>
      </c>
      <c r="X12" s="201" t="s">
        <v>7</v>
      </c>
      <c r="Y12" s="201" t="s">
        <v>8</v>
      </c>
      <c r="Z12" s="201" t="s">
        <v>9</v>
      </c>
      <c r="AA12" s="201" t="s">
        <v>10</v>
      </c>
      <c r="AB12" s="197" t="s">
        <v>7</v>
      </c>
      <c r="AC12" s="197" t="s">
        <v>8</v>
      </c>
      <c r="AD12" s="197" t="s">
        <v>9</v>
      </c>
      <c r="AE12" s="189"/>
    </row>
    <row r="13" spans="1:31" x14ac:dyDescent="0.25">
      <c r="A13" s="183"/>
      <c r="B13" s="186"/>
      <c r="C13" s="186"/>
      <c r="D13" s="187"/>
      <c r="E13" s="187"/>
      <c r="F13" s="187"/>
      <c r="G13" s="187"/>
      <c r="H13" s="187"/>
      <c r="I13" s="187"/>
      <c r="J13" s="187"/>
      <c r="K13" s="187"/>
      <c r="L13" s="204"/>
      <c r="M13" s="187"/>
      <c r="N13" s="187"/>
      <c r="O13" s="191"/>
      <c r="P13" s="191"/>
      <c r="Q13" s="191"/>
      <c r="R13" s="192"/>
      <c r="S13" s="192"/>
      <c r="T13" s="192"/>
      <c r="U13" s="198"/>
      <c r="V13" s="198"/>
      <c r="W13" s="198"/>
      <c r="X13" s="201"/>
      <c r="Y13" s="201"/>
      <c r="Z13" s="201"/>
      <c r="AA13" s="201"/>
      <c r="AB13" s="197"/>
      <c r="AC13" s="197"/>
      <c r="AD13" s="197"/>
      <c r="AE13" s="190"/>
    </row>
    <row r="14" spans="1:31" ht="205.5" customHeight="1" x14ac:dyDescent="0.25">
      <c r="A14" s="55">
        <v>2</v>
      </c>
      <c r="B14" s="55" t="s">
        <v>308</v>
      </c>
      <c r="C14" s="55" t="s">
        <v>309</v>
      </c>
      <c r="D14" s="55" t="s">
        <v>313</v>
      </c>
      <c r="E14" s="55" t="s">
        <v>21</v>
      </c>
      <c r="F14" s="55" t="s">
        <v>314</v>
      </c>
      <c r="G14" s="55" t="s">
        <v>315</v>
      </c>
      <c r="H14" s="55" t="s">
        <v>316</v>
      </c>
      <c r="I14" s="55" t="s">
        <v>317</v>
      </c>
      <c r="J14" s="55" t="s">
        <v>341</v>
      </c>
      <c r="K14" s="53" t="s">
        <v>311</v>
      </c>
      <c r="L14" s="2" t="s">
        <v>12</v>
      </c>
      <c r="M14" s="54">
        <v>43467</v>
      </c>
      <c r="N14" s="54">
        <v>43646</v>
      </c>
      <c r="O14" s="56"/>
      <c r="P14" s="56"/>
      <c r="Q14" s="56"/>
      <c r="R14" s="56"/>
      <c r="S14" s="56"/>
      <c r="T14" s="56"/>
      <c r="U14" s="56"/>
      <c r="V14" s="56"/>
      <c r="W14" s="56"/>
      <c r="X14" s="56"/>
      <c r="Y14" s="56"/>
      <c r="Z14" s="56"/>
      <c r="AA14" s="56"/>
      <c r="AB14" s="56"/>
      <c r="AC14" s="56"/>
      <c r="AD14" s="56"/>
      <c r="AE14" s="57"/>
    </row>
    <row r="15" spans="1:31" ht="212.25" customHeight="1" x14ac:dyDescent="0.25">
      <c r="A15" s="199">
        <v>3</v>
      </c>
      <c r="B15" s="199" t="s">
        <v>308</v>
      </c>
      <c r="C15" s="199" t="s">
        <v>309</v>
      </c>
      <c r="D15" s="199" t="s">
        <v>318</v>
      </c>
      <c r="E15" s="199" t="s">
        <v>319</v>
      </c>
      <c r="F15" s="58" t="s">
        <v>314</v>
      </c>
      <c r="G15" s="55" t="s">
        <v>320</v>
      </c>
      <c r="H15" s="55" t="s">
        <v>321</v>
      </c>
      <c r="I15" s="55" t="s">
        <v>322</v>
      </c>
      <c r="J15" s="55" t="s">
        <v>323</v>
      </c>
      <c r="K15" s="53" t="s">
        <v>311</v>
      </c>
      <c r="L15" s="2" t="s">
        <v>12</v>
      </c>
      <c r="M15" s="54">
        <v>43467</v>
      </c>
      <c r="N15" s="54">
        <v>43646</v>
      </c>
      <c r="O15" s="56"/>
      <c r="P15" s="56"/>
      <c r="Q15" s="56"/>
      <c r="R15" s="56"/>
      <c r="S15" s="56"/>
      <c r="T15" s="56"/>
      <c r="U15" s="56"/>
      <c r="V15" s="56"/>
      <c r="W15" s="56"/>
      <c r="X15" s="56"/>
      <c r="Y15" s="56"/>
      <c r="Z15" s="56"/>
      <c r="AA15" s="56"/>
      <c r="AB15" s="56"/>
      <c r="AC15" s="56"/>
      <c r="AD15" s="56"/>
      <c r="AE15" s="57"/>
    </row>
    <row r="16" spans="1:31" ht="120" x14ac:dyDescent="0.25">
      <c r="A16" s="200"/>
      <c r="B16" s="200"/>
      <c r="C16" s="200"/>
      <c r="D16" s="200"/>
      <c r="E16" s="200"/>
      <c r="F16" s="55" t="s">
        <v>310</v>
      </c>
      <c r="G16" s="55" t="s">
        <v>324</v>
      </c>
      <c r="H16" s="55" t="s">
        <v>325</v>
      </c>
      <c r="I16" s="55" t="s">
        <v>326</v>
      </c>
      <c r="J16" s="53" t="s">
        <v>327</v>
      </c>
      <c r="K16" s="53" t="s">
        <v>311</v>
      </c>
      <c r="L16" s="2" t="s">
        <v>12</v>
      </c>
      <c r="M16" s="54">
        <v>43467</v>
      </c>
      <c r="N16" s="54">
        <v>43646</v>
      </c>
      <c r="O16" s="56"/>
      <c r="P16" s="56"/>
      <c r="Q16" s="56"/>
      <c r="R16" s="56"/>
      <c r="S16" s="56"/>
      <c r="T16" s="56"/>
      <c r="U16" s="56"/>
      <c r="V16" s="56"/>
      <c r="W16" s="56"/>
      <c r="X16" s="56"/>
      <c r="Y16" s="56"/>
      <c r="Z16" s="56"/>
      <c r="AA16" s="56"/>
      <c r="AB16" s="56"/>
      <c r="AC16" s="56"/>
      <c r="AD16" s="56"/>
      <c r="AE16" s="57"/>
    </row>
    <row r="17" spans="1:31" ht="150" x14ac:dyDescent="0.25">
      <c r="A17" s="200"/>
      <c r="B17" s="200"/>
      <c r="C17" s="200"/>
      <c r="D17" s="200"/>
      <c r="E17" s="200"/>
      <c r="F17" s="55" t="s">
        <v>328</v>
      </c>
      <c r="G17" s="55" t="s">
        <v>329</v>
      </c>
      <c r="H17" s="55" t="s">
        <v>312</v>
      </c>
      <c r="I17" s="55" t="s">
        <v>330</v>
      </c>
      <c r="J17" s="53" t="s">
        <v>331</v>
      </c>
      <c r="K17" s="53" t="s">
        <v>311</v>
      </c>
      <c r="L17" s="2" t="s">
        <v>12</v>
      </c>
      <c r="M17" s="54">
        <v>43467</v>
      </c>
      <c r="N17" s="54">
        <v>43646</v>
      </c>
      <c r="O17" s="56"/>
      <c r="P17" s="56"/>
      <c r="Q17" s="56"/>
      <c r="R17" s="56"/>
      <c r="S17" s="56"/>
      <c r="T17" s="56"/>
      <c r="U17" s="56"/>
      <c r="V17" s="56"/>
      <c r="W17" s="56"/>
      <c r="X17" s="56"/>
      <c r="Y17" s="56"/>
      <c r="Z17" s="56"/>
      <c r="AA17" s="56"/>
      <c r="AB17" s="56"/>
      <c r="AC17" s="56"/>
      <c r="AD17" s="56"/>
      <c r="AE17" s="57"/>
    </row>
    <row r="18" spans="1:31" ht="135" x14ac:dyDescent="0.25">
      <c r="A18" s="200"/>
      <c r="B18" s="200"/>
      <c r="C18" s="200"/>
      <c r="D18" s="200"/>
      <c r="E18" s="200"/>
      <c r="F18" s="55" t="s">
        <v>328</v>
      </c>
      <c r="G18" s="55" t="s">
        <v>332</v>
      </c>
      <c r="H18" s="55" t="s">
        <v>333</v>
      </c>
      <c r="I18" s="55" t="s">
        <v>334</v>
      </c>
      <c r="J18" s="53" t="s">
        <v>335</v>
      </c>
      <c r="K18" s="53" t="s">
        <v>311</v>
      </c>
      <c r="L18" s="2" t="s">
        <v>12</v>
      </c>
      <c r="M18" s="54">
        <v>43467</v>
      </c>
      <c r="N18" s="54">
        <v>43646</v>
      </c>
      <c r="O18" s="56"/>
      <c r="P18" s="56"/>
      <c r="Q18" s="56"/>
      <c r="R18" s="56"/>
      <c r="S18" s="56"/>
      <c r="T18" s="56"/>
      <c r="U18" s="56"/>
      <c r="V18" s="56"/>
      <c r="W18" s="56"/>
      <c r="X18" s="56"/>
      <c r="Y18" s="56"/>
      <c r="Z18" s="56"/>
      <c r="AA18" s="56"/>
      <c r="AB18" s="56"/>
      <c r="AC18" s="56"/>
      <c r="AD18" s="56"/>
      <c r="AE18" s="57"/>
    </row>
    <row r="19" spans="1:31" ht="183.75" customHeight="1" x14ac:dyDescent="0.25">
      <c r="A19" s="55">
        <v>4</v>
      </c>
      <c r="B19" s="55" t="s">
        <v>308</v>
      </c>
      <c r="C19" s="55" t="s">
        <v>309</v>
      </c>
      <c r="D19" s="55" t="s">
        <v>336</v>
      </c>
      <c r="E19" s="55" t="s">
        <v>337</v>
      </c>
      <c r="F19" s="55" t="s">
        <v>328</v>
      </c>
      <c r="G19" s="55" t="s">
        <v>338</v>
      </c>
      <c r="H19" s="55" t="s">
        <v>339</v>
      </c>
      <c r="I19" s="55" t="s">
        <v>340</v>
      </c>
      <c r="J19" s="53" t="s">
        <v>331</v>
      </c>
      <c r="K19" s="53" t="s">
        <v>311</v>
      </c>
      <c r="L19" s="2" t="s">
        <v>12</v>
      </c>
      <c r="M19" s="54">
        <v>43467</v>
      </c>
      <c r="N19" s="54">
        <v>43646</v>
      </c>
      <c r="O19" s="56"/>
      <c r="P19" s="56"/>
      <c r="Q19" s="56"/>
      <c r="R19" s="56"/>
      <c r="S19" s="56"/>
      <c r="T19" s="56"/>
      <c r="U19" s="56"/>
      <c r="V19" s="56"/>
      <c r="W19" s="56"/>
      <c r="X19" s="56"/>
      <c r="Y19" s="56"/>
      <c r="Z19" s="56"/>
      <c r="AA19" s="56"/>
      <c r="AB19" s="56"/>
      <c r="AC19" s="56"/>
      <c r="AD19" s="56"/>
      <c r="AE19" s="57"/>
    </row>
  </sheetData>
  <mergeCells count="44">
    <mergeCell ref="AC12:AC13"/>
    <mergeCell ref="A15:A18"/>
    <mergeCell ref="B15:B18"/>
    <mergeCell ref="C15:C18"/>
    <mergeCell ref="D15:D18"/>
    <mergeCell ref="E15:E18"/>
    <mergeCell ref="W12:W13"/>
    <mergeCell ref="X12:X13"/>
    <mergeCell ref="Y12:Y13"/>
    <mergeCell ref="Z12:Z13"/>
    <mergeCell ref="AA12:AA13"/>
    <mergeCell ref="L11:L13"/>
    <mergeCell ref="M11:N11"/>
    <mergeCell ref="M12:M13"/>
    <mergeCell ref="N12:N13"/>
    <mergeCell ref="AE11:AE13"/>
    <mergeCell ref="O12:O13"/>
    <mergeCell ref="P12:P13"/>
    <mergeCell ref="Q12:Q13"/>
    <mergeCell ref="R12:R13"/>
    <mergeCell ref="O11:Q11"/>
    <mergeCell ref="R11:T11"/>
    <mergeCell ref="U11:W11"/>
    <mergeCell ref="X11:AA11"/>
    <mergeCell ref="AB11:AD11"/>
    <mergeCell ref="AD12:AD13"/>
    <mergeCell ref="S12:S13"/>
    <mergeCell ref="T12:T13"/>
    <mergeCell ref="U12:U13"/>
    <mergeCell ref="V12:V13"/>
    <mergeCell ref="AB12:AB13"/>
    <mergeCell ref="C3:M5"/>
    <mergeCell ref="A9:P9"/>
    <mergeCell ref="A11:A13"/>
    <mergeCell ref="B11:B13"/>
    <mergeCell ref="C11:C13"/>
    <mergeCell ref="D11:D13"/>
    <mergeCell ref="E11:E13"/>
    <mergeCell ref="F11:F13"/>
    <mergeCell ref="G11:G13"/>
    <mergeCell ref="H11:H13"/>
    <mergeCell ref="I11:I13"/>
    <mergeCell ref="J11:J13"/>
    <mergeCell ref="K11:K13"/>
  </mergeCells>
  <printOptions horizontalCentered="1"/>
  <pageMargins left="0" right="0" top="0" bottom="0" header="0.31496062992125984" footer="0.31496062992125984"/>
  <pageSetup scale="70" orientation="landscape" horizontalDpi="4294967294" verticalDpi="4294967294"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[1]DESPLEGABLE!#REF!</xm:f>
          </x14:formula1>
          <xm:sqref>L14:L19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214"/>
  <sheetViews>
    <sheetView zoomScale="70" zoomScaleNormal="70" workbookViewId="0">
      <selection activeCell="F1" sqref="F1:BR1"/>
    </sheetView>
  </sheetViews>
  <sheetFormatPr baseColWidth="10" defaultRowHeight="15" x14ac:dyDescent="0.25"/>
  <cols>
    <col min="1" max="1" width="5" style="120" customWidth="1"/>
    <col min="2" max="2" width="23" style="121" customWidth="1"/>
    <col min="3" max="3" width="41" style="122" customWidth="1"/>
    <col min="4" max="6" width="36.5703125" style="67" customWidth="1"/>
    <col min="7" max="7" width="34.5703125" style="67" customWidth="1"/>
    <col min="8" max="8" width="16.42578125" style="67" customWidth="1"/>
    <col min="9" max="9" width="41" style="67" customWidth="1"/>
    <col min="10" max="10" width="11.42578125" style="67"/>
    <col min="11" max="11" width="19.5703125" style="67" customWidth="1"/>
    <col min="12" max="12" width="11.42578125" style="67"/>
    <col min="13" max="13" width="24.42578125" style="67" customWidth="1"/>
    <col min="14" max="14" width="9.140625" style="123" hidden="1" customWidth="1"/>
    <col min="15" max="15" width="11.42578125" style="67"/>
    <col min="16" max="16" width="22" style="67" customWidth="1"/>
    <col min="17" max="17" width="19.42578125" style="67" customWidth="1"/>
    <col min="18" max="18" width="22.28515625" style="67" customWidth="1"/>
    <col min="19" max="19" width="48.42578125" style="124" customWidth="1"/>
    <col min="20" max="20" width="21.140625" style="67" customWidth="1"/>
    <col min="21" max="21" width="25.7109375" style="67" customWidth="1"/>
    <col min="22" max="22" width="13.140625" style="67" customWidth="1"/>
    <col min="23" max="23" width="5.7109375" style="67" hidden="1" customWidth="1"/>
    <col min="24" max="24" width="47.85546875" style="122" customWidth="1"/>
    <col min="25" max="25" width="19.85546875" style="67" customWidth="1"/>
    <col min="26" max="26" width="6.5703125" style="67" hidden="1" customWidth="1"/>
    <col min="27" max="27" width="52.7109375" style="122" customWidth="1"/>
    <col min="28" max="28" width="19" style="67" customWidth="1"/>
    <col min="29" max="29" width="4.85546875" style="67" hidden="1" customWidth="1"/>
    <col min="30" max="30" width="49.140625" style="125" customWidth="1"/>
    <col min="31" max="31" width="17.5703125" style="67" customWidth="1"/>
    <col min="32" max="32" width="6.85546875" style="67" hidden="1" customWidth="1"/>
    <col min="33" max="33" width="53.7109375" style="67" customWidth="1"/>
    <col min="34" max="34" width="14.7109375" style="67" customWidth="1"/>
    <col min="35" max="35" width="6.7109375" style="67" hidden="1" customWidth="1"/>
    <col min="36" max="36" width="55.85546875" style="67" customWidth="1"/>
    <col min="37" max="37" width="30.7109375" style="67" customWidth="1"/>
    <col min="38" max="38" width="7.42578125" style="67" hidden="1" customWidth="1"/>
    <col min="39" max="39" width="55.85546875" style="126" customWidth="1"/>
    <col min="40" max="40" width="16.140625" style="67" customWidth="1"/>
    <col min="41" max="41" width="8.42578125" style="67" hidden="1" customWidth="1"/>
    <col min="42" max="42" width="44" style="126" customWidth="1"/>
    <col min="43" max="43" width="26.140625" style="123" customWidth="1"/>
    <col min="44" max="44" width="26" style="127" customWidth="1"/>
    <col min="45" max="45" width="30.42578125" style="128" customWidth="1"/>
    <col min="46" max="46" width="20.28515625" style="67" customWidth="1"/>
    <col min="47" max="47" width="20.28515625" style="127" customWidth="1"/>
    <col min="48" max="48" width="19.140625" style="120" customWidth="1"/>
    <col min="49" max="49" width="28.28515625" style="120" customWidth="1"/>
    <col min="50" max="50" width="23.7109375" style="120" customWidth="1"/>
    <col min="51" max="51" width="30.28515625" style="67" customWidth="1"/>
    <col min="52" max="52" width="28.5703125" style="67" customWidth="1"/>
    <col min="53" max="53" width="5.5703125" style="129" customWidth="1"/>
    <col min="54" max="54" width="28.5703125" style="129" customWidth="1"/>
    <col min="55" max="55" width="6.85546875" style="67" customWidth="1"/>
    <col min="56" max="56" width="28.5703125" style="129" customWidth="1"/>
    <col min="57" max="57" width="8.5703125" style="67" hidden="1" customWidth="1"/>
    <col min="58" max="58" width="7.7109375" style="67" customWidth="1"/>
    <col min="59" max="59" width="27.42578125" style="67" customWidth="1"/>
    <col min="60" max="60" width="22.5703125" style="125" customWidth="1"/>
    <col min="61" max="61" width="49.85546875" style="125" customWidth="1"/>
    <col min="62" max="62" width="49.85546875" style="67" customWidth="1"/>
    <col min="63" max="63" width="21.85546875" style="139" customWidth="1"/>
    <col min="64" max="64" width="30" style="67" customWidth="1"/>
    <col min="65" max="65" width="33.7109375" style="67" customWidth="1"/>
    <col min="66" max="66" width="31" style="67" customWidth="1"/>
    <col min="67" max="67" width="35.28515625" style="67" customWidth="1"/>
    <col min="68" max="68" width="29.140625" style="67" customWidth="1"/>
    <col min="69" max="69" width="37.85546875" style="67" customWidth="1"/>
    <col min="70" max="70" width="23.5703125" style="67" customWidth="1"/>
    <col min="71" max="71" width="18.42578125" style="67" customWidth="1"/>
    <col min="72" max="73" width="32.7109375" style="67" customWidth="1"/>
    <col min="74" max="16384" width="11.42578125" style="67"/>
  </cols>
  <sheetData>
    <row r="1" spans="1:72" s="59" customFormat="1" ht="42.75" customHeight="1" x14ac:dyDescent="0.3">
      <c r="A1" s="207"/>
      <c r="B1" s="207"/>
      <c r="C1" s="207"/>
      <c r="D1" s="207"/>
      <c r="E1" s="207"/>
      <c r="F1" s="208"/>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10"/>
      <c r="BS1" s="211" t="s">
        <v>342</v>
      </c>
      <c r="BT1" s="211"/>
    </row>
    <row r="2" spans="1:72" s="59" customFormat="1" ht="42.75" customHeight="1" x14ac:dyDescent="0.3">
      <c r="A2" s="207"/>
      <c r="B2" s="207"/>
      <c r="C2" s="207"/>
      <c r="D2" s="207"/>
      <c r="E2" s="207"/>
      <c r="F2" s="212" t="s">
        <v>343</v>
      </c>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4"/>
      <c r="BS2" s="211" t="s">
        <v>344</v>
      </c>
      <c r="BT2" s="211"/>
    </row>
    <row r="3" spans="1:72" s="59" customFormat="1" ht="42.75" customHeight="1" x14ac:dyDescent="0.3">
      <c r="A3" s="207"/>
      <c r="B3" s="207"/>
      <c r="C3" s="207"/>
      <c r="D3" s="207"/>
      <c r="E3" s="207"/>
      <c r="F3" s="215"/>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7"/>
      <c r="BS3" s="211" t="s">
        <v>345</v>
      </c>
      <c r="BT3" s="211"/>
    </row>
    <row r="4" spans="1:72" s="59" customFormat="1" x14ac:dyDescent="0.3">
      <c r="AQ4" s="60"/>
    </row>
    <row r="5" spans="1:72" s="63" customFormat="1" ht="15" customHeight="1" x14ac:dyDescent="0.25">
      <c r="A5" s="225" t="s">
        <v>61</v>
      </c>
      <c r="B5" s="225"/>
      <c r="C5" s="225"/>
      <c r="D5" s="226"/>
      <c r="E5" s="226"/>
      <c r="F5" s="227" t="s">
        <v>346</v>
      </c>
      <c r="G5" s="227"/>
      <c r="H5" s="227"/>
      <c r="I5" s="227"/>
      <c r="J5" s="228" t="s">
        <v>347</v>
      </c>
      <c r="K5" s="228"/>
      <c r="L5" s="228"/>
      <c r="M5" s="228"/>
      <c r="N5" s="228"/>
      <c r="O5" s="228"/>
      <c r="P5" s="228"/>
      <c r="Q5" s="228"/>
      <c r="R5" s="228"/>
      <c r="S5" s="229" t="s">
        <v>348</v>
      </c>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61"/>
      <c r="BB5" s="61"/>
      <c r="BC5" s="62"/>
      <c r="BD5" s="61"/>
      <c r="BE5" s="62"/>
      <c r="BF5" s="62"/>
      <c r="BG5" s="230" t="s">
        <v>349</v>
      </c>
      <c r="BH5" s="230"/>
      <c r="BI5" s="230"/>
      <c r="BJ5" s="230"/>
      <c r="BK5" s="230"/>
      <c r="BL5" s="230"/>
      <c r="BM5" s="230"/>
      <c r="BN5" s="230"/>
      <c r="BO5" s="230"/>
      <c r="BP5" s="230"/>
      <c r="BQ5" s="221" t="s">
        <v>350</v>
      </c>
      <c r="BR5" s="221"/>
      <c r="BS5" s="221"/>
      <c r="BT5" s="221"/>
    </row>
    <row r="6" spans="1:72" s="63" customFormat="1" ht="33" customHeight="1" x14ac:dyDescent="0.25">
      <c r="A6" s="225"/>
      <c r="B6" s="225"/>
      <c r="C6" s="225"/>
      <c r="D6" s="226"/>
      <c r="E6" s="226"/>
      <c r="F6" s="227"/>
      <c r="G6" s="227"/>
      <c r="H6" s="227"/>
      <c r="I6" s="227"/>
      <c r="J6" s="228"/>
      <c r="K6" s="228"/>
      <c r="L6" s="228"/>
      <c r="M6" s="228"/>
      <c r="N6" s="228"/>
      <c r="O6" s="228"/>
      <c r="P6" s="228"/>
      <c r="Q6" s="228"/>
      <c r="R6" s="228"/>
      <c r="S6" s="222" t="s">
        <v>351</v>
      </c>
      <c r="T6" s="222"/>
      <c r="U6" s="222"/>
      <c r="V6" s="223" t="s">
        <v>352</v>
      </c>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4" t="s">
        <v>353</v>
      </c>
      <c r="AW6" s="224"/>
      <c r="AX6" s="224"/>
      <c r="AY6" s="224"/>
      <c r="AZ6" s="224"/>
      <c r="BA6" s="64"/>
      <c r="BB6" s="64"/>
      <c r="BC6" s="64"/>
      <c r="BD6" s="64"/>
      <c r="BE6" s="64"/>
      <c r="BF6" s="64"/>
      <c r="BG6" s="230"/>
      <c r="BH6" s="230"/>
      <c r="BI6" s="230"/>
      <c r="BJ6" s="230"/>
      <c r="BK6" s="230"/>
      <c r="BL6" s="230"/>
      <c r="BM6" s="230"/>
      <c r="BN6" s="230"/>
      <c r="BO6" s="230"/>
      <c r="BP6" s="230"/>
      <c r="BQ6" s="221"/>
      <c r="BR6" s="221"/>
      <c r="BS6" s="221"/>
      <c r="BT6" s="221"/>
    </row>
    <row r="7" spans="1:72" ht="45" customHeight="1" x14ac:dyDescent="0.25">
      <c r="A7" s="218" t="s">
        <v>288</v>
      </c>
      <c r="B7" s="218" t="s">
        <v>61</v>
      </c>
      <c r="C7" s="218" t="s">
        <v>354</v>
      </c>
      <c r="D7" s="218" t="s">
        <v>355</v>
      </c>
      <c r="E7" s="218" t="s">
        <v>356</v>
      </c>
      <c r="F7" s="218" t="s">
        <v>357</v>
      </c>
      <c r="G7" s="218" t="s">
        <v>358</v>
      </c>
      <c r="H7" s="218" t="s">
        <v>359</v>
      </c>
      <c r="I7" s="218" t="s">
        <v>360</v>
      </c>
      <c r="J7" s="219" t="s">
        <v>361</v>
      </c>
      <c r="K7" s="220" t="s">
        <v>362</v>
      </c>
      <c r="L7" s="219" t="s">
        <v>363</v>
      </c>
      <c r="M7" s="220" t="s">
        <v>362</v>
      </c>
      <c r="N7" s="65"/>
      <c r="O7" s="219" t="s">
        <v>364</v>
      </c>
      <c r="P7" s="220" t="s">
        <v>365</v>
      </c>
      <c r="Q7" s="236" t="s">
        <v>366</v>
      </c>
      <c r="R7" s="236" t="s">
        <v>367</v>
      </c>
      <c r="S7" s="235" t="s">
        <v>368</v>
      </c>
      <c r="T7" s="235" t="s">
        <v>369</v>
      </c>
      <c r="U7" s="235" t="s">
        <v>370</v>
      </c>
      <c r="V7" s="232" t="s">
        <v>371</v>
      </c>
      <c r="W7" s="232"/>
      <c r="X7" s="232"/>
      <c r="Y7" s="232"/>
      <c r="Z7" s="232"/>
      <c r="AA7" s="232"/>
      <c r="AB7" s="232" t="s">
        <v>372</v>
      </c>
      <c r="AC7" s="232"/>
      <c r="AD7" s="232"/>
      <c r="AE7" s="232" t="s">
        <v>373</v>
      </c>
      <c r="AF7" s="232"/>
      <c r="AG7" s="232"/>
      <c r="AH7" s="232" t="s">
        <v>374</v>
      </c>
      <c r="AI7" s="232"/>
      <c r="AJ7" s="232"/>
      <c r="AK7" s="232" t="s">
        <v>375</v>
      </c>
      <c r="AL7" s="232"/>
      <c r="AM7" s="232"/>
      <c r="AN7" s="232" t="s">
        <v>376</v>
      </c>
      <c r="AO7" s="232"/>
      <c r="AP7" s="232"/>
      <c r="AQ7" s="233" t="s">
        <v>377</v>
      </c>
      <c r="AR7" s="233" t="s">
        <v>378</v>
      </c>
      <c r="AS7" s="233" t="s">
        <v>379</v>
      </c>
      <c r="AT7" s="233" t="s">
        <v>380</v>
      </c>
      <c r="AU7" s="233" t="s">
        <v>381</v>
      </c>
      <c r="AV7" s="231" t="s">
        <v>382</v>
      </c>
      <c r="AW7" s="231" t="s">
        <v>383</v>
      </c>
      <c r="AX7" s="231" t="s">
        <v>384</v>
      </c>
      <c r="AY7" s="231" t="s">
        <v>385</v>
      </c>
      <c r="AZ7" s="231" t="s">
        <v>386</v>
      </c>
      <c r="BA7" s="239" t="s">
        <v>361</v>
      </c>
      <c r="BB7" s="240" t="s">
        <v>387</v>
      </c>
      <c r="BC7" s="239" t="s">
        <v>363</v>
      </c>
      <c r="BD7" s="240" t="s">
        <v>387</v>
      </c>
      <c r="BE7" s="66"/>
      <c r="BF7" s="239" t="s">
        <v>388</v>
      </c>
      <c r="BG7" s="238" t="s">
        <v>389</v>
      </c>
      <c r="BH7" s="238" t="s">
        <v>367</v>
      </c>
      <c r="BI7" s="237" t="s">
        <v>390</v>
      </c>
      <c r="BJ7" s="237" t="s">
        <v>391</v>
      </c>
      <c r="BK7" s="237" t="s">
        <v>392</v>
      </c>
      <c r="BL7" s="237" t="s">
        <v>393</v>
      </c>
      <c r="BM7" s="237" t="s">
        <v>394</v>
      </c>
      <c r="BN7" s="237" t="s">
        <v>395</v>
      </c>
      <c r="BO7" s="238" t="s">
        <v>396</v>
      </c>
      <c r="BP7" s="238" t="s">
        <v>397</v>
      </c>
      <c r="BQ7" s="206" t="s">
        <v>398</v>
      </c>
      <c r="BR7" s="206" t="s">
        <v>399</v>
      </c>
      <c r="BS7" s="206" t="s">
        <v>400</v>
      </c>
      <c r="BT7" s="206" t="s">
        <v>395</v>
      </c>
    </row>
    <row r="8" spans="1:72" ht="75" customHeight="1" x14ac:dyDescent="0.25">
      <c r="A8" s="218"/>
      <c r="B8" s="218"/>
      <c r="C8" s="218"/>
      <c r="D8" s="218"/>
      <c r="E8" s="218"/>
      <c r="F8" s="218"/>
      <c r="G8" s="218"/>
      <c r="H8" s="218"/>
      <c r="I8" s="218"/>
      <c r="J8" s="219"/>
      <c r="K8" s="220"/>
      <c r="L8" s="219"/>
      <c r="M8" s="220"/>
      <c r="N8" s="65"/>
      <c r="O8" s="219"/>
      <c r="P8" s="220"/>
      <c r="Q8" s="236"/>
      <c r="R8" s="236"/>
      <c r="S8" s="235"/>
      <c r="T8" s="235"/>
      <c r="U8" s="235"/>
      <c r="V8" s="68" t="s">
        <v>401</v>
      </c>
      <c r="W8" s="68"/>
      <c r="X8" s="68" t="s">
        <v>402</v>
      </c>
      <c r="Y8" s="68" t="s">
        <v>401</v>
      </c>
      <c r="Z8" s="68"/>
      <c r="AA8" s="68" t="s">
        <v>403</v>
      </c>
      <c r="AB8" s="68" t="s">
        <v>401</v>
      </c>
      <c r="AC8" s="68"/>
      <c r="AD8" s="68" t="s">
        <v>404</v>
      </c>
      <c r="AE8" s="68" t="s">
        <v>401</v>
      </c>
      <c r="AF8" s="68"/>
      <c r="AG8" s="68" t="s">
        <v>405</v>
      </c>
      <c r="AH8" s="68" t="s">
        <v>401</v>
      </c>
      <c r="AI8" s="68"/>
      <c r="AJ8" s="68" t="s">
        <v>406</v>
      </c>
      <c r="AK8" s="68" t="s">
        <v>401</v>
      </c>
      <c r="AL8" s="68"/>
      <c r="AM8" s="69" t="s">
        <v>407</v>
      </c>
      <c r="AN8" s="68" t="s">
        <v>401</v>
      </c>
      <c r="AO8" s="68"/>
      <c r="AP8" s="69" t="s">
        <v>408</v>
      </c>
      <c r="AQ8" s="233"/>
      <c r="AR8" s="233"/>
      <c r="AS8" s="233"/>
      <c r="AT8" s="233"/>
      <c r="AU8" s="233"/>
      <c r="AV8" s="231"/>
      <c r="AW8" s="231"/>
      <c r="AX8" s="231"/>
      <c r="AY8" s="231"/>
      <c r="AZ8" s="231"/>
      <c r="BA8" s="239"/>
      <c r="BB8" s="240"/>
      <c r="BC8" s="239"/>
      <c r="BD8" s="240"/>
      <c r="BE8" s="66"/>
      <c r="BF8" s="239"/>
      <c r="BG8" s="238"/>
      <c r="BH8" s="238"/>
      <c r="BI8" s="237"/>
      <c r="BJ8" s="237"/>
      <c r="BK8" s="237"/>
      <c r="BL8" s="237"/>
      <c r="BM8" s="237"/>
      <c r="BN8" s="237"/>
      <c r="BO8" s="238"/>
      <c r="BP8" s="238"/>
      <c r="BQ8" s="206"/>
      <c r="BR8" s="206"/>
      <c r="BS8" s="206"/>
      <c r="BT8" s="206"/>
    </row>
    <row r="9" spans="1:72" s="79" customFormat="1" ht="113.25" customHeight="1" x14ac:dyDescent="0.25">
      <c r="A9" s="234">
        <v>1</v>
      </c>
      <c r="B9" s="247" t="s">
        <v>32</v>
      </c>
      <c r="C9" s="246" t="s">
        <v>409</v>
      </c>
      <c r="D9" s="246" t="s">
        <v>410</v>
      </c>
      <c r="E9" s="70" t="s">
        <v>411</v>
      </c>
      <c r="F9" s="248" t="s">
        <v>412</v>
      </c>
      <c r="G9" s="246" t="s">
        <v>413</v>
      </c>
      <c r="H9" s="242" t="s">
        <v>414</v>
      </c>
      <c r="I9" s="246" t="s">
        <v>415</v>
      </c>
      <c r="J9" s="247">
        <v>1</v>
      </c>
      <c r="K9" s="241" t="str">
        <f>VLOOKUP(J9,[2]BASE!A57:B61,2,0)</f>
        <v>Raro</v>
      </c>
      <c r="L9" s="242">
        <v>3</v>
      </c>
      <c r="M9" s="241" t="str">
        <f>VLOOKUP(L9,[2]BASE!D57:E59,2,0)</f>
        <v>Moderado</v>
      </c>
      <c r="N9" s="3" t="str">
        <f>CONCATENATE(J9,L9)</f>
        <v>13</v>
      </c>
      <c r="O9" s="243">
        <f>+J9*L9</f>
        <v>3</v>
      </c>
      <c r="P9" s="244" t="str">
        <f>VLOOKUP(N12,[3]BASE!A70:B94,2,0)</f>
        <v>MODERADA</v>
      </c>
      <c r="Q9" s="242" t="s">
        <v>416</v>
      </c>
      <c r="R9" s="243" t="str">
        <f>IF(P9="baja","Asumir o Reducir el riesgo",IF(P9="moderada","Reducir el riesgo",IF(P9="Alta","Reducir el riesgo",IF(P9="Extrema","Evitar, reducir, compartir o transferir el riesgo",0))))</f>
        <v>Reducir el riesgo</v>
      </c>
      <c r="S9" s="71" t="s">
        <v>417</v>
      </c>
      <c r="T9" s="72" t="s">
        <v>363</v>
      </c>
      <c r="U9" s="72" t="s">
        <v>418</v>
      </c>
      <c r="V9" s="73" t="s">
        <v>419</v>
      </c>
      <c r="W9" s="1">
        <f>IF(V9="Asignado",15,IF(V9="No asignado",0,0))</f>
        <v>15</v>
      </c>
      <c r="X9" s="74" t="s">
        <v>420</v>
      </c>
      <c r="Y9" s="73" t="s">
        <v>421</v>
      </c>
      <c r="Z9" s="10">
        <f>IF(Y9="Adecuado",15,IF(Y9="Inadecuado",0,0))</f>
        <v>15</v>
      </c>
      <c r="AA9" s="74" t="s">
        <v>422</v>
      </c>
      <c r="AB9" s="73" t="s">
        <v>423</v>
      </c>
      <c r="AC9" s="10">
        <f>IF(AB9="Oportuna",15,IF(AB9="Inoportuna",0,0))</f>
        <v>15</v>
      </c>
      <c r="AD9" s="74" t="s">
        <v>424</v>
      </c>
      <c r="AE9" s="73" t="s">
        <v>425</v>
      </c>
      <c r="AF9" s="10">
        <f>IF(AE9="Prevenir",15,IF(AE9="Detectar",10,IF(AE9="No es un control",0,0)))</f>
        <v>15</v>
      </c>
      <c r="AG9" s="75" t="s">
        <v>426</v>
      </c>
      <c r="AH9" s="73" t="s">
        <v>427</v>
      </c>
      <c r="AI9" s="10">
        <f>IF(AH9="Confiable",15,IF(AH9="No confiable",0,0))</f>
        <v>15</v>
      </c>
      <c r="AJ9" s="75" t="s">
        <v>428</v>
      </c>
      <c r="AK9" s="73" t="s">
        <v>429</v>
      </c>
      <c r="AL9" s="10">
        <f>IF(AK9="Se investigan y resuelven oportunamente",15,0)</f>
        <v>15</v>
      </c>
      <c r="AM9" s="74" t="s">
        <v>430</v>
      </c>
      <c r="AN9" s="73" t="s">
        <v>431</v>
      </c>
      <c r="AO9" s="10">
        <f>IF(AN9="Completa",10,IF(AN9="Incompleta",5,IF(AN9="No existe",0,0)))</f>
        <v>10</v>
      </c>
      <c r="AP9" s="74" t="s">
        <v>432</v>
      </c>
      <c r="AQ9" s="76">
        <f>W9+Z9+AC9+AF9+AI9++AL9+AO9</f>
        <v>100</v>
      </c>
      <c r="AR9" s="77" t="str">
        <f>IF(AND(AQ9&lt;=100,AQ9&gt;=96),"FUERTE",IF(AND(AQ9&lt;=95,AQ9&gt;=86),"MODERADO",IF(AND(AQ9&lt;=85,AQ9&gt;=0),"DEBIL")))</f>
        <v>FUERTE</v>
      </c>
      <c r="AS9" s="72" t="s">
        <v>433</v>
      </c>
      <c r="AT9" s="77" t="str">
        <f>VLOOKUP(AS9,[2]BASE!D123:E125,2,0)</f>
        <v>FUERTE</v>
      </c>
      <c r="AU9" s="76" t="str">
        <f>+IF(AND(AR9="FUERTE",AT9="FUERTE"),"FUERTE",IF(AND(AR9="FUERTE",AT9="MODERADO"),"MODERADO",IF(AND(AR9="FUERTE",AT9="DEBIL"),"DEBIL",IF(AND(AR9="MODERADO",AT9="FUERTE"),"MODERADO",IF(AND(AR9="MODERADO",AT9="MODERADO"),"DÉBIL",IF(AND(AR9="MODERADO",AT9="DEBIL"),"DÉBIL",IF(AND(AR9="DEBIL",AT9="FUERTE"),"DÉBIL",IF(AND(AR9="DEBIL",AT9="MODERADO"),"MODERADO",IF(AND(AR9="DEBIL",AT9="DÉBIL"),"DÉBIL")))))))))</f>
        <v>FUERTE</v>
      </c>
      <c r="AV9" s="243" t="str">
        <f>IF(AND(AVERAGE(AQ9:AQ10)=100),"FUERTE",IF(AND((AVERAGE(AQ9:AQ10)&gt;=50),(AVERAGE(AQ9:AQ10))&lt;=99),"MODERADO", IF(AND(AVERAGE(AQ9:AQ10)&lt;50),"DÉBIL")))</f>
        <v>FUERTE</v>
      </c>
      <c r="AW9" s="245" t="s">
        <v>434</v>
      </c>
      <c r="AX9" s="245" t="s">
        <v>435</v>
      </c>
      <c r="AY9" s="257" t="str">
        <f>+IF(AND(AW9="DIRECTAMENTE"),"2", IF(AND(AW9="INDIRECTAMENTE"),"1",IF(AND(AW9="NO DISMINUYE"),"0")))</f>
        <v>1</v>
      </c>
      <c r="AZ9" s="257" t="str">
        <f>+IF(AND(AX9="DIRECTAMENTE"),"2", IF(AND(AX9="INDIRECTAMENTE"),"1",IF(AND(AX9="NO DISMINUYE"),"0")))</f>
        <v>2</v>
      </c>
      <c r="BA9" s="256">
        <v>1</v>
      </c>
      <c r="BB9" s="256" t="str">
        <f>VLOOKUP(BA9,[2]BASE!A57:B61,2,0)</f>
        <v>Raro</v>
      </c>
      <c r="BC9" s="245">
        <v>1</v>
      </c>
      <c r="BD9" s="256" t="str">
        <f>VLOOKUP(BC9,[2]BASE!G57:H61,2,0)</f>
        <v>Insignificante</v>
      </c>
      <c r="BE9" s="3" t="str">
        <f>CONCATENATE(BA9,BC9)</f>
        <v>11</v>
      </c>
      <c r="BF9" s="257">
        <f>+BA9*BC9</f>
        <v>1</v>
      </c>
      <c r="BG9" s="248" t="str">
        <f>VLOOKUP(BE9,[2]BASE!A70:B94,2,0)</f>
        <v>BAJA</v>
      </c>
      <c r="BH9" s="243" t="str">
        <f>+IF(BG9="baja","Asumir o Reducir el riesgo",IF(BG9="moderada","Reducir el riesgo",IF(BG9="Alta","Reducir el riesgo",IF(BG9="Extrema","Evitar, reducir, compartir o transferir el riesgo",0))))</f>
        <v>Asumir o Reducir el riesgo</v>
      </c>
      <c r="BI9" s="71"/>
      <c r="BJ9" s="71" t="s">
        <v>436</v>
      </c>
      <c r="BK9" s="76" t="s">
        <v>437</v>
      </c>
      <c r="BL9" s="76" t="s">
        <v>438</v>
      </c>
      <c r="BM9" s="76" t="s">
        <v>439</v>
      </c>
      <c r="BN9" s="76" t="s">
        <v>440</v>
      </c>
      <c r="BO9" s="76" t="s">
        <v>441</v>
      </c>
      <c r="BP9" s="78"/>
      <c r="BQ9" s="249" t="s">
        <v>442</v>
      </c>
      <c r="BR9" s="249" t="s">
        <v>443</v>
      </c>
      <c r="BS9" s="249" t="s">
        <v>444</v>
      </c>
      <c r="BT9" s="249" t="s">
        <v>445</v>
      </c>
    </row>
    <row r="10" spans="1:72" s="79" customFormat="1" ht="192" customHeight="1" x14ac:dyDescent="0.25">
      <c r="A10" s="234"/>
      <c r="B10" s="247"/>
      <c r="C10" s="246"/>
      <c r="D10" s="246"/>
      <c r="E10" s="70" t="s">
        <v>446</v>
      </c>
      <c r="F10" s="248"/>
      <c r="G10" s="246"/>
      <c r="H10" s="242"/>
      <c r="I10" s="246"/>
      <c r="J10" s="247"/>
      <c r="K10" s="241"/>
      <c r="L10" s="242"/>
      <c r="M10" s="241"/>
      <c r="N10" s="3"/>
      <c r="O10" s="243"/>
      <c r="P10" s="244"/>
      <c r="Q10" s="242"/>
      <c r="R10" s="243"/>
      <c r="S10" s="71" t="s">
        <v>447</v>
      </c>
      <c r="T10" s="72" t="s">
        <v>363</v>
      </c>
      <c r="U10" s="72" t="s">
        <v>418</v>
      </c>
      <c r="V10" s="73" t="s">
        <v>419</v>
      </c>
      <c r="W10" s="1">
        <f>IF(V10="Asignado",15,IF(V10="No asignado",0,0))</f>
        <v>15</v>
      </c>
      <c r="X10" s="74" t="s">
        <v>448</v>
      </c>
      <c r="Y10" s="73" t="s">
        <v>421</v>
      </c>
      <c r="Z10" s="10">
        <f>IF(Y10="Adecuado",15,IF(Y10="Inadecuado",0,0))</f>
        <v>15</v>
      </c>
      <c r="AA10" s="74" t="s">
        <v>449</v>
      </c>
      <c r="AB10" s="73" t="s">
        <v>423</v>
      </c>
      <c r="AC10" s="10">
        <f>IF(AB10="Oportuna",15,IF(AB10="Inoportuna",0,0))</f>
        <v>15</v>
      </c>
      <c r="AD10" s="74" t="s">
        <v>450</v>
      </c>
      <c r="AE10" s="73" t="s">
        <v>425</v>
      </c>
      <c r="AF10" s="10">
        <f>IF(AE10="Prevenir",15,IF(AE10="Detectar",10,IF(AE10="No es un control",0,0)))</f>
        <v>15</v>
      </c>
      <c r="AG10" s="75" t="s">
        <v>451</v>
      </c>
      <c r="AH10" s="73" t="s">
        <v>427</v>
      </c>
      <c r="AI10" s="10">
        <f>IF(AH10="Confiable",15,IF(AH10="No confiable",0,0))</f>
        <v>15</v>
      </c>
      <c r="AJ10" s="75" t="s">
        <v>452</v>
      </c>
      <c r="AK10" s="73" t="s">
        <v>429</v>
      </c>
      <c r="AL10" s="10">
        <f>IF(AK10="Se investigan y resuelven oportunamente",15,0)</f>
        <v>15</v>
      </c>
      <c r="AM10" s="74" t="s">
        <v>453</v>
      </c>
      <c r="AN10" s="73" t="s">
        <v>431</v>
      </c>
      <c r="AO10" s="10">
        <f>IF(AN10="Completa",10,IF(AN10="Incompleta",5,IF(AN10="No existe",0,0)))</f>
        <v>10</v>
      </c>
      <c r="AP10" s="74" t="s">
        <v>454</v>
      </c>
      <c r="AQ10" s="76">
        <f>W10+Z10+AC10+AF10+AI10++AL10+AO10</f>
        <v>100</v>
      </c>
      <c r="AR10" s="77" t="str">
        <f>IF(AND(AQ10&lt;=100,AQ10&gt;=96),"FUERTE",IF(AND(AQ10&lt;=95,AQ10&gt;=86),"MODERADO",IF(AND(AQ10&lt;=85,AQ10&gt;=0),"DEBIL")))</f>
        <v>FUERTE</v>
      </c>
      <c r="AS10" s="72" t="s">
        <v>433</v>
      </c>
      <c r="AT10" s="77" t="str">
        <f>VLOOKUP(AS10,[2]BASE!D123:E125,2,0)</f>
        <v>FUERTE</v>
      </c>
      <c r="AU10" s="76" t="str">
        <f>+IF(AND(AR10="FUERTE",AT10="FUERTE"),"FUERTE",IF(AND(AR10="FUERTE",AT10="MODERADO"),"MODERADO",IF(AND(AR10="FUERTE",AT10="DEBIL"),"DEBIL",IF(AND(AR10="MODERADO",AT10="FUERTE"),"MODERADO",IF(AND(AR10="MODERADO",AT10="MODERADO"),"DÉBIL",IF(AND(AR10="MODERADO",AT10="DEBIL"),"DÉBIL",IF(AND(AR10="DEBIL",AT10="FUERTE"),"DÉBIL",IF(AND(AR10="DEBIL",AT10="MODERADO"),"MODERADO",IF(AND(AR10="DEBIL",AT10="DÉBIL"),"DÉBIL")))))))))</f>
        <v>FUERTE</v>
      </c>
      <c r="AV10" s="243"/>
      <c r="AW10" s="245"/>
      <c r="AX10" s="245"/>
      <c r="AY10" s="257"/>
      <c r="AZ10" s="257"/>
      <c r="BA10" s="256"/>
      <c r="BB10" s="256"/>
      <c r="BC10" s="245"/>
      <c r="BD10" s="256"/>
      <c r="BE10" s="80"/>
      <c r="BF10" s="257"/>
      <c r="BG10" s="248"/>
      <c r="BH10" s="243"/>
      <c r="BI10" s="71"/>
      <c r="BJ10" s="71" t="s">
        <v>455</v>
      </c>
      <c r="BK10" s="76" t="s">
        <v>437</v>
      </c>
      <c r="BL10" s="76" t="s">
        <v>456</v>
      </c>
      <c r="BM10" s="76" t="s">
        <v>457</v>
      </c>
      <c r="BN10" s="76" t="s">
        <v>458</v>
      </c>
      <c r="BO10" s="76" t="s">
        <v>459</v>
      </c>
      <c r="BP10" s="78"/>
      <c r="BQ10" s="249"/>
      <c r="BR10" s="249"/>
      <c r="BS10" s="249"/>
      <c r="BT10" s="249"/>
    </row>
    <row r="11" spans="1:72" s="79" customFormat="1" ht="182.25" customHeight="1" x14ac:dyDescent="0.25">
      <c r="A11" s="234"/>
      <c r="B11" s="247"/>
      <c r="C11" s="246"/>
      <c r="D11" s="246"/>
      <c r="E11" s="70" t="s">
        <v>460</v>
      </c>
      <c r="F11" s="248"/>
      <c r="G11" s="246"/>
      <c r="H11" s="242"/>
      <c r="I11" s="246"/>
      <c r="J11" s="247"/>
      <c r="K11" s="241"/>
      <c r="L11" s="242"/>
      <c r="M11" s="241"/>
      <c r="N11" s="3"/>
      <c r="O11" s="243"/>
      <c r="P11" s="244"/>
      <c r="Q11" s="242"/>
      <c r="R11" s="243"/>
      <c r="S11" s="71" t="s">
        <v>461</v>
      </c>
      <c r="T11" s="72"/>
      <c r="U11" s="72"/>
      <c r="V11" s="73"/>
      <c r="W11" s="1"/>
      <c r="X11" s="74"/>
      <c r="Y11" s="73"/>
      <c r="Z11" s="10"/>
      <c r="AA11" s="74"/>
      <c r="AB11" s="73"/>
      <c r="AC11" s="10"/>
      <c r="AD11" s="74"/>
      <c r="AE11" s="73"/>
      <c r="AF11" s="10"/>
      <c r="AG11" s="75"/>
      <c r="AH11" s="73"/>
      <c r="AI11" s="10"/>
      <c r="AJ11" s="75"/>
      <c r="AK11" s="73"/>
      <c r="AL11" s="10" t="s">
        <v>462</v>
      </c>
      <c r="AM11" s="74"/>
      <c r="AN11" s="73"/>
      <c r="AO11" s="10"/>
      <c r="AP11" s="74"/>
      <c r="AQ11" s="76"/>
      <c r="AR11" s="77"/>
      <c r="AS11" s="72"/>
      <c r="AT11" s="77"/>
      <c r="AU11" s="76"/>
      <c r="AV11" s="243"/>
      <c r="AW11" s="245"/>
      <c r="AX11" s="245"/>
      <c r="AY11" s="257"/>
      <c r="AZ11" s="257"/>
      <c r="BA11" s="256"/>
      <c r="BB11" s="256"/>
      <c r="BC11" s="245"/>
      <c r="BD11" s="256"/>
      <c r="BE11" s="80"/>
      <c r="BF11" s="257"/>
      <c r="BG11" s="248"/>
      <c r="BH11" s="243"/>
      <c r="BI11" s="71" t="s">
        <v>463</v>
      </c>
      <c r="BJ11" s="71"/>
      <c r="BK11" s="76" t="s">
        <v>437</v>
      </c>
      <c r="BL11" s="76" t="s">
        <v>464</v>
      </c>
      <c r="BM11" s="76" t="s">
        <v>465</v>
      </c>
      <c r="BN11" s="76" t="s">
        <v>466</v>
      </c>
      <c r="BO11" s="76" t="s">
        <v>467</v>
      </c>
      <c r="BP11" s="78"/>
      <c r="BQ11" s="249"/>
      <c r="BR11" s="249"/>
      <c r="BS11" s="249"/>
      <c r="BT11" s="249"/>
    </row>
    <row r="12" spans="1:72" s="79" customFormat="1" ht="131.25" customHeight="1" x14ac:dyDescent="0.25">
      <c r="A12" s="234">
        <v>2</v>
      </c>
      <c r="B12" s="247"/>
      <c r="C12" s="246"/>
      <c r="D12" s="246" t="s">
        <v>468</v>
      </c>
      <c r="E12" s="70" t="s">
        <v>469</v>
      </c>
      <c r="F12" s="248" t="s">
        <v>470</v>
      </c>
      <c r="G12" s="246" t="s">
        <v>471</v>
      </c>
      <c r="H12" s="242" t="s">
        <v>414</v>
      </c>
      <c r="I12" s="246" t="s">
        <v>472</v>
      </c>
      <c r="J12" s="247">
        <v>1</v>
      </c>
      <c r="K12" s="241" t="str">
        <f>VLOOKUP(J12,[2]BASE!A57:B61,2,0)</f>
        <v>Raro</v>
      </c>
      <c r="L12" s="242">
        <v>3</v>
      </c>
      <c r="M12" s="241" t="str">
        <f>VLOOKUP(L12,[2]BASE!D57:E59,2,0)</f>
        <v>Moderado</v>
      </c>
      <c r="N12" s="3" t="str">
        <f>CONCATENATE(J12,L12)</f>
        <v>13</v>
      </c>
      <c r="O12" s="243">
        <f>+J12*L12</f>
        <v>3</v>
      </c>
      <c r="P12" s="244" t="str">
        <f>VLOOKUP(N12,[3]BASE!A70:B94,2,0)</f>
        <v>MODERADA</v>
      </c>
      <c r="Q12" s="242" t="s">
        <v>416</v>
      </c>
      <c r="R12" s="243" t="str">
        <f>IF(P9="baja","Asumir o Reducir el riesgo",IF(P9="moderada","Reducir el riesgo",IF(P9="Alta","Reducir el riesgo",IF(P9="Extrema","Evitar, reducir, compartir o transferir el riesgo",0))))</f>
        <v>Reducir el riesgo</v>
      </c>
      <c r="S12" s="71" t="s">
        <v>473</v>
      </c>
      <c r="T12" s="72" t="s">
        <v>363</v>
      </c>
      <c r="U12" s="72" t="s">
        <v>474</v>
      </c>
      <c r="V12" s="73" t="s">
        <v>419</v>
      </c>
      <c r="W12" s="1">
        <f t="shared" ref="W12:W75" si="0">IF(V12="Asignado",15,IF(V12="No asignado",0,0))</f>
        <v>15</v>
      </c>
      <c r="X12" s="74" t="s">
        <v>475</v>
      </c>
      <c r="Y12" s="73" t="s">
        <v>421</v>
      </c>
      <c r="Z12" s="10">
        <f t="shared" ref="Z12:Z21" si="1">IF(Y12="Adecuado",15,IF(Y12="Inadecuado",0,0))</f>
        <v>15</v>
      </c>
      <c r="AA12" s="74" t="s">
        <v>476</v>
      </c>
      <c r="AB12" s="73" t="s">
        <v>423</v>
      </c>
      <c r="AC12" s="10">
        <f t="shared" ref="AC12:AC21" si="2">IF(AB12="Oportuna",15,IF(AB12="Inoportuna",0,0))</f>
        <v>15</v>
      </c>
      <c r="AD12" s="74" t="s">
        <v>477</v>
      </c>
      <c r="AE12" s="73" t="s">
        <v>425</v>
      </c>
      <c r="AF12" s="10">
        <f t="shared" ref="AF12:AF21" si="3">IF(AE12="Prevenir",15,IF(AE12="Detectar",10,IF(AE12="No es un control",0,0)))</f>
        <v>15</v>
      </c>
      <c r="AG12" s="75" t="s">
        <v>478</v>
      </c>
      <c r="AH12" s="73" t="s">
        <v>427</v>
      </c>
      <c r="AI12" s="10">
        <f t="shared" ref="AI12:AI21" si="4">IF(AH12="Confiable",15,IF(AH12="No confiable",0,0))</f>
        <v>15</v>
      </c>
      <c r="AJ12" s="75" t="s">
        <v>479</v>
      </c>
      <c r="AK12" s="73" t="s">
        <v>429</v>
      </c>
      <c r="AL12" s="10">
        <f t="shared" ref="AL12:AL21" si="5">IF(AK12="Se investigan y resuelven oportunamente",15,0)</f>
        <v>15</v>
      </c>
      <c r="AM12" s="74" t="s">
        <v>480</v>
      </c>
      <c r="AN12" s="73" t="s">
        <v>431</v>
      </c>
      <c r="AO12" s="10">
        <f t="shared" ref="AO12:AO21" si="6">IF(AN12="Completa",10,IF(AN12="Incompleta",5,IF(AN12="No existe",0,0)))</f>
        <v>10</v>
      </c>
      <c r="AP12" s="74" t="s">
        <v>481</v>
      </c>
      <c r="AQ12" s="76">
        <f>W12+Z12+AC12+AF12+AI12++AL12+AO12</f>
        <v>100</v>
      </c>
      <c r="AR12" s="77" t="str">
        <f>IF(AND(AQ12&lt;=100,AQ12&gt;=96),"FUERTE",IF(AND(AQ12&lt;=95,AQ12&gt;=86),"MODERADO",IF(AND(AQ12&lt;=85,AQ12&gt;=0),"DEBIL")))</f>
        <v>FUERTE</v>
      </c>
      <c r="AS12" s="72" t="s">
        <v>433</v>
      </c>
      <c r="AT12" s="77" t="str">
        <f>VLOOKUP(AS12,[2]BASE!D123:E125,2,0)</f>
        <v>FUERTE</v>
      </c>
      <c r="AU12" s="76" t="str">
        <f>+IF(AND(AR12="FUERTE",AT12="FUERTE"),"FUERTE",IF(AND(AR12="FUERTE",AT12="MODERADO"),"MODERADO",IF(AND(AR12="FUERTE",AT12="DEBIL"),"DEBIL",IF(AND(AR12="MODERADO",AT12="FUERTE"),"MODERADO",IF(AND(AR12="MODERADO",AT12="MODERADO"),"DÉBIL",IF(AND(AR12="MODERADO",AT12="DEBIL"),"DÉBIL",IF(AND(AR12="DEBIL",AT12="FUERTE"),"DÉBIL",IF(AND(AR12="DEBIL",AT12="MODERADO"),"MODERADO",IF(AND(AR12="DEBIL",AT12="DÉBIL"),"DÉBIL")))))))))</f>
        <v>FUERTE</v>
      </c>
      <c r="AV12" s="243" t="str">
        <f>IF(AND(AVERAGE(AQ12:AQ13)=100),"FUERTE",IF(AND((AVERAGE(AQ12:AQ13)&gt;=50),(AVERAGE(AQ12:AQ13))&lt;=99),"MODERADO", IF(AND(AVERAGE(AQ12:AQ13)&lt;50),"DÉBIL")))</f>
        <v>FUERTE</v>
      </c>
      <c r="AW12" s="245" t="s">
        <v>434</v>
      </c>
      <c r="AX12" s="245" t="s">
        <v>435</v>
      </c>
      <c r="AY12" s="257" t="str">
        <f>+IF(AND(AW12="DIRECTAMENTE"),"2", IF(AND(AW12="INDIRECTAMENTE"),"1",IF(AND(AW12="NO DISMINUYE"),"0")))</f>
        <v>1</v>
      </c>
      <c r="AZ12" s="257" t="str">
        <f>+IF(AND(AX12="DIRECTAMENTE"),"2", IF(AND(AX12="INDIRECTAMENTE"),"1",IF(AND(AX12="NO DISMINUYE"),"0")))</f>
        <v>2</v>
      </c>
      <c r="BA12" s="256">
        <v>1</v>
      </c>
      <c r="BB12" s="256" t="str">
        <f>VLOOKUP(BA12,[2]BASE!A57:B61,2,0)</f>
        <v>Raro</v>
      </c>
      <c r="BC12" s="245">
        <v>1</v>
      </c>
      <c r="BD12" s="256" t="str">
        <f>VLOOKUP(BC12,[2]BASE!G57:H61,2,0)</f>
        <v>Insignificante</v>
      </c>
      <c r="BE12" s="3" t="str">
        <f>CONCATENATE(BA12,BC12)</f>
        <v>11</v>
      </c>
      <c r="BF12" s="257">
        <f>+BA12*BC12</f>
        <v>1</v>
      </c>
      <c r="BG12" s="248" t="str">
        <f>VLOOKUP(BE12,[2]BASE!A70:B94,2,0)</f>
        <v>BAJA</v>
      </c>
      <c r="BH12" s="243" t="str">
        <f>+IF(BG12="baja","Asumir o Reducir el riesgo",IF(BG12="moderada","Reducir el riesgo",IF(BG12="Alta","Reducir el riesgo",IF(BG12="Extrema","Evitar, reducir, compartir o transferir el riesgo",0))))</f>
        <v>Asumir o Reducir el riesgo</v>
      </c>
      <c r="BI12" s="71"/>
      <c r="BJ12" s="71" t="s">
        <v>473</v>
      </c>
      <c r="BK12" s="76" t="s">
        <v>437</v>
      </c>
      <c r="BL12" s="76" t="s">
        <v>456</v>
      </c>
      <c r="BM12" s="76" t="s">
        <v>482</v>
      </c>
      <c r="BN12" s="76" t="s">
        <v>483</v>
      </c>
      <c r="BO12" s="76" t="s">
        <v>484</v>
      </c>
      <c r="BP12" s="78"/>
      <c r="BQ12" s="249" t="s">
        <v>485</v>
      </c>
      <c r="BR12" s="249" t="s">
        <v>443</v>
      </c>
      <c r="BS12" s="249" t="s">
        <v>486</v>
      </c>
      <c r="BT12" s="249" t="s">
        <v>487</v>
      </c>
    </row>
    <row r="13" spans="1:72" s="79" customFormat="1" ht="141" customHeight="1" x14ac:dyDescent="0.25">
      <c r="A13" s="234"/>
      <c r="B13" s="247"/>
      <c r="C13" s="246"/>
      <c r="D13" s="246"/>
      <c r="E13" s="71" t="s">
        <v>488</v>
      </c>
      <c r="F13" s="248"/>
      <c r="G13" s="246"/>
      <c r="H13" s="242"/>
      <c r="I13" s="246"/>
      <c r="J13" s="247"/>
      <c r="K13" s="241"/>
      <c r="L13" s="242"/>
      <c r="M13" s="241"/>
      <c r="N13" s="3"/>
      <c r="O13" s="243"/>
      <c r="P13" s="244"/>
      <c r="Q13" s="242"/>
      <c r="R13" s="243"/>
      <c r="S13" s="71" t="s">
        <v>489</v>
      </c>
      <c r="T13" s="72" t="s">
        <v>361</v>
      </c>
      <c r="U13" s="72" t="s">
        <v>418</v>
      </c>
      <c r="V13" s="73" t="s">
        <v>419</v>
      </c>
      <c r="W13" s="1">
        <f t="shared" si="0"/>
        <v>15</v>
      </c>
      <c r="X13" s="74" t="s">
        <v>490</v>
      </c>
      <c r="Y13" s="73" t="s">
        <v>421</v>
      </c>
      <c r="Z13" s="10">
        <f t="shared" si="1"/>
        <v>15</v>
      </c>
      <c r="AA13" s="74" t="s">
        <v>491</v>
      </c>
      <c r="AB13" s="73" t="s">
        <v>423</v>
      </c>
      <c r="AC13" s="10">
        <f t="shared" si="2"/>
        <v>15</v>
      </c>
      <c r="AD13" s="74" t="s">
        <v>492</v>
      </c>
      <c r="AE13" s="73" t="s">
        <v>425</v>
      </c>
      <c r="AF13" s="10">
        <f t="shared" si="3"/>
        <v>15</v>
      </c>
      <c r="AG13" s="75" t="s">
        <v>493</v>
      </c>
      <c r="AH13" s="73" t="s">
        <v>427</v>
      </c>
      <c r="AI13" s="10">
        <f t="shared" si="4"/>
        <v>15</v>
      </c>
      <c r="AJ13" s="75" t="s">
        <v>494</v>
      </c>
      <c r="AK13" s="73" t="s">
        <v>429</v>
      </c>
      <c r="AL13" s="10">
        <f t="shared" si="5"/>
        <v>15</v>
      </c>
      <c r="AM13" s="74" t="s">
        <v>495</v>
      </c>
      <c r="AN13" s="73" t="s">
        <v>431</v>
      </c>
      <c r="AO13" s="10">
        <f t="shared" si="6"/>
        <v>10</v>
      </c>
      <c r="AP13" s="74" t="s">
        <v>496</v>
      </c>
      <c r="AQ13" s="76">
        <f>W13+Z13+AC13+AF13+AI13++AL13+AO13</f>
        <v>100</v>
      </c>
      <c r="AR13" s="77" t="str">
        <f>IF(AND(AQ13&lt;=100,AQ13&gt;=96),"FUERTE",IF(AND(AQ13&lt;=95,AQ13&gt;=86),"MODERADO",IF(AND(AQ13&lt;=85,AQ13&gt;=0),"DEBIL")))</f>
        <v>FUERTE</v>
      </c>
      <c r="AS13" s="72" t="s">
        <v>433</v>
      </c>
      <c r="AT13" s="77" t="str">
        <f>VLOOKUP(AS13,[2]BASE!D123:E125,2,0)</f>
        <v>FUERTE</v>
      </c>
      <c r="AU13" s="76" t="str">
        <f>+IF(AND(AR13="FUERTE",AT13="FUERTE"),"FUERTE",IF(AND(AR13="FUERTE",AT13="MODERADO"),"MODERADO",IF(AND(AR13="FUERTE",AT13="DEBIL"),"DEBIL",IF(AND(AR13="MODERADO",AT13="FUERTE"),"MODERADO",IF(AND(AR13="MODERADO",AT13="MODERADO"),"DÉBIL",IF(AND(AR13="MODERADO",AT13="DEBIL"),"DÉBIL",IF(AND(AR13="DEBIL",AT13="FUERTE"),"DÉBIL",IF(AND(AR13="DEBIL",AT13="MODERADO"),"MODERADO",IF(AND(AR13="DEBIL",AT13="DÉBIL"),"DÉBIL")))))))))</f>
        <v>FUERTE</v>
      </c>
      <c r="AV13" s="243"/>
      <c r="AW13" s="245"/>
      <c r="AX13" s="245"/>
      <c r="AY13" s="257"/>
      <c r="AZ13" s="257"/>
      <c r="BA13" s="256"/>
      <c r="BB13" s="256"/>
      <c r="BC13" s="245"/>
      <c r="BD13" s="256"/>
      <c r="BE13" s="80"/>
      <c r="BF13" s="257"/>
      <c r="BG13" s="248"/>
      <c r="BH13" s="243"/>
      <c r="BI13" s="71"/>
      <c r="BJ13" s="71" t="s">
        <v>497</v>
      </c>
      <c r="BK13" s="76" t="s">
        <v>437</v>
      </c>
      <c r="BL13" s="76" t="s">
        <v>438</v>
      </c>
      <c r="BM13" s="76" t="s">
        <v>498</v>
      </c>
      <c r="BN13" s="76" t="s">
        <v>499</v>
      </c>
      <c r="BO13" s="76" t="s">
        <v>500</v>
      </c>
      <c r="BP13" s="78"/>
      <c r="BQ13" s="249"/>
      <c r="BR13" s="249"/>
      <c r="BS13" s="249"/>
      <c r="BT13" s="249"/>
    </row>
    <row r="14" spans="1:72" ht="81.75" customHeight="1" x14ac:dyDescent="0.25">
      <c r="A14" s="258">
        <v>3</v>
      </c>
      <c r="B14" s="259" t="s">
        <v>70</v>
      </c>
      <c r="C14" s="260" t="s">
        <v>501</v>
      </c>
      <c r="D14" s="81" t="s">
        <v>502</v>
      </c>
      <c r="E14" s="81"/>
      <c r="F14" s="261" t="s">
        <v>503</v>
      </c>
      <c r="G14" s="253" t="s">
        <v>504</v>
      </c>
      <c r="H14" s="250" t="s">
        <v>414</v>
      </c>
      <c r="I14" s="260" t="s">
        <v>505</v>
      </c>
      <c r="J14" s="259">
        <v>3</v>
      </c>
      <c r="K14" s="253" t="str">
        <f>VLOOKUP(J14,[2]BASE!A57:B61,2,0)</f>
        <v>Moderado</v>
      </c>
      <c r="L14" s="250">
        <v>4</v>
      </c>
      <c r="M14" s="253" t="str">
        <f>VLOOKUP(L14,[2]BASE!D57:E59,2,0)</f>
        <v>Mayor</v>
      </c>
      <c r="N14" s="82" t="str">
        <f>CONCATENATE(J14,L14)</f>
        <v>34</v>
      </c>
      <c r="O14" s="254">
        <f>+J14*L14</f>
        <v>12</v>
      </c>
      <c r="P14" s="255" t="str">
        <f>VLOOKUP(N14,[2]BASE!A70:B94,2,0)</f>
        <v>EXTREMA</v>
      </c>
      <c r="Q14" s="250" t="s">
        <v>506</v>
      </c>
      <c r="R14" s="254" t="str">
        <f>IF(P14="baja","Asumir o Reducir el riesgo",IF(P14="moderada","Reducir el riesgo",IF(P14="Alta","Reducir el riesgo",IF(P14="Extrema","Evitar, reducir, compartir o transferir el riesgo",0))))</f>
        <v>Evitar, reducir, compartir o transferir el riesgo</v>
      </c>
      <c r="S14" s="260" t="s">
        <v>507</v>
      </c>
      <c r="T14" s="250" t="s">
        <v>363</v>
      </c>
      <c r="U14" s="250" t="s">
        <v>418</v>
      </c>
      <c r="V14" s="251" t="s">
        <v>419</v>
      </c>
      <c r="W14" s="83">
        <f t="shared" si="0"/>
        <v>15</v>
      </c>
      <c r="X14" s="252" t="s">
        <v>508</v>
      </c>
      <c r="Y14" s="251" t="s">
        <v>421</v>
      </c>
      <c r="Z14" s="10">
        <f t="shared" si="1"/>
        <v>15</v>
      </c>
      <c r="AA14" s="252" t="s">
        <v>509</v>
      </c>
      <c r="AB14" s="251" t="s">
        <v>423</v>
      </c>
      <c r="AC14" s="10">
        <f t="shared" si="2"/>
        <v>15</v>
      </c>
      <c r="AD14" s="252" t="s">
        <v>510</v>
      </c>
      <c r="AE14" s="251" t="s">
        <v>425</v>
      </c>
      <c r="AF14" s="10">
        <f t="shared" si="3"/>
        <v>15</v>
      </c>
      <c r="AG14" s="252" t="s">
        <v>511</v>
      </c>
      <c r="AH14" s="251" t="s">
        <v>427</v>
      </c>
      <c r="AI14" s="84">
        <f t="shared" si="4"/>
        <v>15</v>
      </c>
      <c r="AJ14" s="252" t="s">
        <v>512</v>
      </c>
      <c r="AK14" s="251" t="s">
        <v>429</v>
      </c>
      <c r="AL14" s="10">
        <f t="shared" si="5"/>
        <v>15</v>
      </c>
      <c r="AM14" s="252" t="s">
        <v>513</v>
      </c>
      <c r="AN14" s="251" t="s">
        <v>431</v>
      </c>
      <c r="AO14" s="84">
        <f t="shared" si="6"/>
        <v>10</v>
      </c>
      <c r="AP14" s="252" t="s">
        <v>514</v>
      </c>
      <c r="AQ14" s="253">
        <f>W14+Z14+AC14+AF14+AI14++AL14+AO14</f>
        <v>100</v>
      </c>
      <c r="AR14" s="254" t="str">
        <f>IF(AND(AQ14&lt;=100,AQ14&gt;=96),"FUERTE",IF(AND(AQ14&lt;=95,AQ14&gt;=86),"MODERADO",IF(AND(AQ14&lt;=85,AQ14&gt;=0),"DEBIL")))</f>
        <v>FUERTE</v>
      </c>
      <c r="AS14" s="250" t="s">
        <v>433</v>
      </c>
      <c r="AT14" s="254" t="str">
        <f>VLOOKUP(AS14,[2]BASE!D123:E125,2,0)</f>
        <v>FUERTE</v>
      </c>
      <c r="AU14" s="253" t="str">
        <f>+IF(AND(AR14="FUERTE",AT14="FUERTE"),"FUERTE",IF(AND(AR14="FUERTE",AT14="MODERADO"),"MODERADO",IF(AND(AR14="FUERTE",AT14="DEBIL"),"DEBIL",IF(AND(AR14="MODERADO",AT14="FUERTE"),"MODERADO",IF(AND(AR14="MODERADO",AT14="MODERADO"),"DÉBIL",IF(AND(AR14="MODERADO",AT14="DEBIL"),"DÉBIL",IF(AND(AR14="DEBIL",AT14="FUERTE"),"DÉBIL",IF(AND(AR14="DEBIL",AT14="MODERADO"),"MODERADO",IF(AND(AR14="DEBIL",AT14="DÉBIL"),"DÉBIL")))))))))</f>
        <v>FUERTE</v>
      </c>
      <c r="AV14" s="254" t="str">
        <f>+IF(AND(AVERAGE(AQ14:AQ19)=100),"FUERTE",IF(AND((AVERAGE(AQ14:AQ19)&gt;=50),(AVERAGE(AQ14:AQ19))&lt;=99),"MODERADO", IF(AND(AVERAGE(AQ14:AQ19)&lt;50),"DÉBIL")))</f>
        <v>FUERTE</v>
      </c>
      <c r="AW14" s="266" t="s">
        <v>435</v>
      </c>
      <c r="AX14" s="266" t="s">
        <v>434</v>
      </c>
      <c r="AY14" s="265" t="str">
        <f>+IF(AND(AW14="DIRECTAMENTE"),"2", IF(AND(AW14="INDIRECTAMENTE"),"1",IF(AND(AW14="NO DISMINUYE"),"0")))</f>
        <v>2</v>
      </c>
      <c r="AZ14" s="265" t="str">
        <f>+IF(AND(AX14="DIRECTAMENTE"),"2", IF(AND(AX14="INDIRECTAMENTE"),"1",IF(AND(AX14="NO DISMINUYE"),"0")))</f>
        <v>1</v>
      </c>
      <c r="BA14" s="264">
        <v>2</v>
      </c>
      <c r="BB14" s="264" t="str">
        <f>VLOOKUP(BA14,[2]BASE!A57:B61,2,0)</f>
        <v>Improbable</v>
      </c>
      <c r="BC14" s="266">
        <v>2</v>
      </c>
      <c r="BD14" s="264" t="str">
        <f>VLOOKUP(BC14,[2]BASE!G57:H61,2,0)</f>
        <v>Menor</v>
      </c>
      <c r="BE14" s="82" t="str">
        <f>CONCATENATE(BA14,BC14)</f>
        <v>22</v>
      </c>
      <c r="BF14" s="265">
        <f>+BA14*BC14</f>
        <v>4</v>
      </c>
      <c r="BG14" s="261" t="str">
        <f>VLOOKUP(BE14,[2]BASE!A70:B94,2,0)</f>
        <v>BAJA</v>
      </c>
      <c r="BH14" s="254" t="str">
        <f>+IF(BG14="baja","Asumir o Reducir el riesgo",IF(BG14="moderada","Reducir el riesgo",IF(BG14="Alta","Reducir el riesgo",IF(BG14="Extrema","Evitar, reducir, compartir o transferir el riesgo",0))))</f>
        <v>Asumir o Reducir el riesgo</v>
      </c>
      <c r="BI14" s="81"/>
      <c r="BJ14" s="260" t="s">
        <v>515</v>
      </c>
      <c r="BK14" s="253" t="s">
        <v>437</v>
      </c>
      <c r="BL14" s="253" t="s">
        <v>516</v>
      </c>
      <c r="BM14" s="253" t="s">
        <v>517</v>
      </c>
      <c r="BN14" s="262" t="s">
        <v>518</v>
      </c>
      <c r="BO14" s="253" t="s">
        <v>519</v>
      </c>
      <c r="BP14" s="263"/>
      <c r="BQ14" s="241" t="s">
        <v>520</v>
      </c>
      <c r="BR14" s="241" t="s">
        <v>521</v>
      </c>
      <c r="BS14" s="241" t="s">
        <v>522</v>
      </c>
      <c r="BT14" s="241" t="s">
        <v>523</v>
      </c>
    </row>
    <row r="15" spans="1:72" ht="81.75" customHeight="1" x14ac:dyDescent="0.25">
      <c r="A15" s="258"/>
      <c r="B15" s="259"/>
      <c r="C15" s="260"/>
      <c r="D15" s="81"/>
      <c r="E15" s="81"/>
      <c r="F15" s="261"/>
      <c r="G15" s="253"/>
      <c r="H15" s="250"/>
      <c r="I15" s="260"/>
      <c r="J15" s="259"/>
      <c r="K15" s="253"/>
      <c r="L15" s="250"/>
      <c r="M15" s="253"/>
      <c r="N15" s="82"/>
      <c r="O15" s="254"/>
      <c r="P15" s="255"/>
      <c r="Q15" s="250"/>
      <c r="R15" s="254"/>
      <c r="S15" s="260"/>
      <c r="T15" s="250"/>
      <c r="U15" s="250"/>
      <c r="V15" s="251"/>
      <c r="W15" s="83"/>
      <c r="X15" s="252"/>
      <c r="Y15" s="251"/>
      <c r="Z15" s="10"/>
      <c r="AA15" s="252"/>
      <c r="AB15" s="251"/>
      <c r="AC15" s="10"/>
      <c r="AD15" s="252"/>
      <c r="AE15" s="251"/>
      <c r="AF15" s="10"/>
      <c r="AG15" s="252"/>
      <c r="AH15" s="251"/>
      <c r="AI15" s="84"/>
      <c r="AJ15" s="252"/>
      <c r="AK15" s="251"/>
      <c r="AL15" s="10"/>
      <c r="AM15" s="252"/>
      <c r="AN15" s="251"/>
      <c r="AO15" s="84"/>
      <c r="AP15" s="252"/>
      <c r="AQ15" s="253"/>
      <c r="AR15" s="254"/>
      <c r="AS15" s="250"/>
      <c r="AT15" s="254"/>
      <c r="AU15" s="253"/>
      <c r="AV15" s="254"/>
      <c r="AW15" s="266"/>
      <c r="AX15" s="266"/>
      <c r="AY15" s="265"/>
      <c r="AZ15" s="265"/>
      <c r="BA15" s="264"/>
      <c r="BB15" s="264"/>
      <c r="BC15" s="266"/>
      <c r="BD15" s="264"/>
      <c r="BE15" s="82"/>
      <c r="BF15" s="265"/>
      <c r="BG15" s="261"/>
      <c r="BH15" s="254"/>
      <c r="BI15" s="81"/>
      <c r="BJ15" s="260"/>
      <c r="BK15" s="253"/>
      <c r="BL15" s="253"/>
      <c r="BM15" s="253"/>
      <c r="BN15" s="262"/>
      <c r="BO15" s="253"/>
      <c r="BP15" s="263"/>
      <c r="BQ15" s="241"/>
      <c r="BR15" s="241"/>
      <c r="BS15" s="241"/>
      <c r="BT15" s="241"/>
    </row>
    <row r="16" spans="1:72" ht="81.75" customHeight="1" x14ac:dyDescent="0.25">
      <c r="A16" s="258"/>
      <c r="B16" s="259"/>
      <c r="C16" s="260"/>
      <c r="D16" s="81"/>
      <c r="E16" s="81" t="s">
        <v>524</v>
      </c>
      <c r="F16" s="261"/>
      <c r="G16" s="253"/>
      <c r="H16" s="250"/>
      <c r="I16" s="260"/>
      <c r="J16" s="259"/>
      <c r="K16" s="253"/>
      <c r="L16" s="250"/>
      <c r="M16" s="253"/>
      <c r="N16" s="82"/>
      <c r="O16" s="254"/>
      <c r="P16" s="255"/>
      <c r="Q16" s="250"/>
      <c r="R16" s="254"/>
      <c r="S16" s="260"/>
      <c r="T16" s="250"/>
      <c r="U16" s="250"/>
      <c r="V16" s="251"/>
      <c r="W16" s="83">
        <f t="shared" si="0"/>
        <v>0</v>
      </c>
      <c r="X16" s="252"/>
      <c r="Y16" s="251"/>
      <c r="Z16" s="10">
        <f t="shared" si="1"/>
        <v>0</v>
      </c>
      <c r="AA16" s="252"/>
      <c r="AB16" s="251"/>
      <c r="AC16" s="10">
        <f t="shared" si="2"/>
        <v>0</v>
      </c>
      <c r="AD16" s="252"/>
      <c r="AE16" s="251"/>
      <c r="AF16" s="10">
        <f t="shared" si="3"/>
        <v>0</v>
      </c>
      <c r="AG16" s="252"/>
      <c r="AH16" s="251"/>
      <c r="AI16" s="84">
        <f t="shared" si="4"/>
        <v>0</v>
      </c>
      <c r="AJ16" s="252"/>
      <c r="AK16" s="251"/>
      <c r="AL16" s="10"/>
      <c r="AM16" s="252"/>
      <c r="AN16" s="251"/>
      <c r="AO16" s="84">
        <f t="shared" si="6"/>
        <v>0</v>
      </c>
      <c r="AP16" s="252"/>
      <c r="AQ16" s="253"/>
      <c r="AR16" s="254"/>
      <c r="AS16" s="250"/>
      <c r="AT16" s="254"/>
      <c r="AU16" s="253"/>
      <c r="AV16" s="254"/>
      <c r="AW16" s="266"/>
      <c r="AX16" s="266"/>
      <c r="AY16" s="265"/>
      <c r="AZ16" s="265"/>
      <c r="BA16" s="264"/>
      <c r="BB16" s="264"/>
      <c r="BC16" s="266"/>
      <c r="BD16" s="264"/>
      <c r="BE16" s="85"/>
      <c r="BF16" s="265"/>
      <c r="BG16" s="261"/>
      <c r="BH16" s="254"/>
      <c r="BI16" s="86"/>
      <c r="BJ16" s="260"/>
      <c r="BK16" s="253"/>
      <c r="BL16" s="253"/>
      <c r="BM16" s="253"/>
      <c r="BN16" s="262"/>
      <c r="BO16" s="253"/>
      <c r="BP16" s="263"/>
      <c r="BQ16" s="241"/>
      <c r="BR16" s="241"/>
      <c r="BS16" s="241"/>
      <c r="BT16" s="241"/>
    </row>
    <row r="17" spans="1:72" ht="81.75" customHeight="1" x14ac:dyDescent="0.25">
      <c r="A17" s="258"/>
      <c r="B17" s="259"/>
      <c r="C17" s="260"/>
      <c r="D17" s="81"/>
      <c r="E17" s="81"/>
      <c r="F17" s="261"/>
      <c r="G17" s="253"/>
      <c r="H17" s="250"/>
      <c r="I17" s="260"/>
      <c r="J17" s="259"/>
      <c r="K17" s="253"/>
      <c r="L17" s="250"/>
      <c r="M17" s="253"/>
      <c r="N17" s="82"/>
      <c r="O17" s="254"/>
      <c r="P17" s="255"/>
      <c r="Q17" s="250"/>
      <c r="R17" s="254"/>
      <c r="S17" s="260"/>
      <c r="T17" s="250"/>
      <c r="U17" s="250"/>
      <c r="V17" s="251"/>
      <c r="W17" s="83"/>
      <c r="X17" s="252"/>
      <c r="Y17" s="251"/>
      <c r="Z17" s="10"/>
      <c r="AA17" s="252"/>
      <c r="AB17" s="251"/>
      <c r="AC17" s="10"/>
      <c r="AD17" s="252"/>
      <c r="AE17" s="251"/>
      <c r="AF17" s="10"/>
      <c r="AG17" s="252"/>
      <c r="AH17" s="251"/>
      <c r="AI17" s="84"/>
      <c r="AJ17" s="252"/>
      <c r="AK17" s="251"/>
      <c r="AL17" s="10"/>
      <c r="AM17" s="252"/>
      <c r="AN17" s="251"/>
      <c r="AO17" s="84"/>
      <c r="AP17" s="252"/>
      <c r="AQ17" s="253"/>
      <c r="AR17" s="254"/>
      <c r="AS17" s="250"/>
      <c r="AT17" s="254"/>
      <c r="AU17" s="253"/>
      <c r="AV17" s="254"/>
      <c r="AW17" s="266"/>
      <c r="AX17" s="266"/>
      <c r="AY17" s="265"/>
      <c r="AZ17" s="265"/>
      <c r="BA17" s="264"/>
      <c r="BB17" s="264"/>
      <c r="BC17" s="266"/>
      <c r="BD17" s="264"/>
      <c r="BE17" s="85"/>
      <c r="BF17" s="265"/>
      <c r="BG17" s="261"/>
      <c r="BH17" s="254"/>
      <c r="BI17" s="81"/>
      <c r="BJ17" s="260"/>
      <c r="BK17" s="253"/>
      <c r="BL17" s="253"/>
      <c r="BM17" s="253"/>
      <c r="BN17" s="262"/>
      <c r="BO17" s="253"/>
      <c r="BP17" s="263"/>
      <c r="BQ17" s="241"/>
      <c r="BR17" s="241"/>
      <c r="BS17" s="241"/>
      <c r="BT17" s="241"/>
    </row>
    <row r="18" spans="1:72" ht="81.75" customHeight="1" x14ac:dyDescent="0.25">
      <c r="A18" s="258"/>
      <c r="B18" s="259"/>
      <c r="C18" s="260"/>
      <c r="D18" s="81"/>
      <c r="E18" s="81" t="s">
        <v>525</v>
      </c>
      <c r="F18" s="261"/>
      <c r="G18" s="253"/>
      <c r="H18" s="250"/>
      <c r="I18" s="260"/>
      <c r="J18" s="259"/>
      <c r="K18" s="253"/>
      <c r="L18" s="250"/>
      <c r="M18" s="253"/>
      <c r="N18" s="82"/>
      <c r="O18" s="254"/>
      <c r="P18" s="255"/>
      <c r="Q18" s="250"/>
      <c r="R18" s="254"/>
      <c r="S18" s="260"/>
      <c r="T18" s="250"/>
      <c r="U18" s="250"/>
      <c r="V18" s="251"/>
      <c r="W18" s="83">
        <f t="shared" si="0"/>
        <v>0</v>
      </c>
      <c r="X18" s="252"/>
      <c r="Y18" s="251"/>
      <c r="Z18" s="10">
        <f t="shared" si="1"/>
        <v>0</v>
      </c>
      <c r="AA18" s="252"/>
      <c r="AB18" s="251"/>
      <c r="AC18" s="10">
        <f t="shared" si="2"/>
        <v>0</v>
      </c>
      <c r="AD18" s="252"/>
      <c r="AE18" s="251"/>
      <c r="AF18" s="10">
        <f t="shared" si="3"/>
        <v>0</v>
      </c>
      <c r="AG18" s="252"/>
      <c r="AH18" s="251"/>
      <c r="AI18" s="84">
        <f t="shared" si="4"/>
        <v>0</v>
      </c>
      <c r="AJ18" s="252"/>
      <c r="AK18" s="251"/>
      <c r="AL18" s="10"/>
      <c r="AM18" s="252"/>
      <c r="AN18" s="251"/>
      <c r="AO18" s="84">
        <f t="shared" si="6"/>
        <v>0</v>
      </c>
      <c r="AP18" s="252"/>
      <c r="AQ18" s="253"/>
      <c r="AR18" s="254"/>
      <c r="AS18" s="250"/>
      <c r="AT18" s="254"/>
      <c r="AU18" s="253"/>
      <c r="AV18" s="254"/>
      <c r="AW18" s="266"/>
      <c r="AX18" s="266"/>
      <c r="AY18" s="265"/>
      <c r="AZ18" s="265"/>
      <c r="BA18" s="264"/>
      <c r="BB18" s="264"/>
      <c r="BC18" s="266"/>
      <c r="BD18" s="264"/>
      <c r="BE18" s="85"/>
      <c r="BF18" s="265"/>
      <c r="BG18" s="261"/>
      <c r="BH18" s="254"/>
      <c r="BI18" s="87" t="s">
        <v>526</v>
      </c>
      <c r="BJ18" s="88"/>
      <c r="BK18" s="89" t="s">
        <v>437</v>
      </c>
      <c r="BL18" s="89" t="s">
        <v>516</v>
      </c>
      <c r="BM18" s="90" t="s">
        <v>527</v>
      </c>
      <c r="BN18" s="90" t="s">
        <v>528</v>
      </c>
      <c r="BO18" s="91" t="s">
        <v>529</v>
      </c>
      <c r="BP18" s="263"/>
      <c r="BQ18" s="241"/>
      <c r="BR18" s="241"/>
      <c r="BS18" s="241"/>
      <c r="BT18" s="241"/>
    </row>
    <row r="19" spans="1:72" ht="81.75" customHeight="1" x14ac:dyDescent="0.25">
      <c r="A19" s="258"/>
      <c r="B19" s="259"/>
      <c r="C19" s="260"/>
      <c r="D19" s="81"/>
      <c r="E19" s="81"/>
      <c r="F19" s="261"/>
      <c r="G19" s="253"/>
      <c r="H19" s="250"/>
      <c r="I19" s="260"/>
      <c r="J19" s="259"/>
      <c r="K19" s="253"/>
      <c r="L19" s="250"/>
      <c r="M19" s="253"/>
      <c r="N19" s="82"/>
      <c r="O19" s="254"/>
      <c r="P19" s="255"/>
      <c r="Q19" s="250"/>
      <c r="R19" s="254"/>
      <c r="S19" s="260"/>
      <c r="T19" s="250"/>
      <c r="U19" s="250"/>
      <c r="V19" s="251"/>
      <c r="W19" s="83">
        <f t="shared" si="0"/>
        <v>0</v>
      </c>
      <c r="X19" s="252"/>
      <c r="Y19" s="251"/>
      <c r="Z19" s="10">
        <f t="shared" si="1"/>
        <v>0</v>
      </c>
      <c r="AA19" s="252"/>
      <c r="AB19" s="251"/>
      <c r="AC19" s="10">
        <f t="shared" si="2"/>
        <v>0</v>
      </c>
      <c r="AD19" s="252"/>
      <c r="AE19" s="251"/>
      <c r="AF19" s="10">
        <f t="shared" si="3"/>
        <v>0</v>
      </c>
      <c r="AG19" s="252"/>
      <c r="AH19" s="251"/>
      <c r="AI19" s="84">
        <f t="shared" si="4"/>
        <v>0</v>
      </c>
      <c r="AJ19" s="252"/>
      <c r="AK19" s="251"/>
      <c r="AL19" s="10"/>
      <c r="AM19" s="252"/>
      <c r="AN19" s="251"/>
      <c r="AO19" s="84">
        <f t="shared" si="6"/>
        <v>0</v>
      </c>
      <c r="AP19" s="252"/>
      <c r="AQ19" s="253"/>
      <c r="AR19" s="254"/>
      <c r="AS19" s="250"/>
      <c r="AT19" s="254"/>
      <c r="AU19" s="253"/>
      <c r="AV19" s="254"/>
      <c r="AW19" s="266"/>
      <c r="AX19" s="266"/>
      <c r="AY19" s="265"/>
      <c r="AZ19" s="265"/>
      <c r="BA19" s="264"/>
      <c r="BB19" s="264"/>
      <c r="BC19" s="266"/>
      <c r="BD19" s="264"/>
      <c r="BE19" s="85"/>
      <c r="BF19" s="265"/>
      <c r="BG19" s="261"/>
      <c r="BH19" s="254"/>
      <c r="BI19" s="81" t="s">
        <v>530</v>
      </c>
      <c r="BJ19" s="88"/>
      <c r="BK19" s="89" t="s">
        <v>437</v>
      </c>
      <c r="BL19" s="89" t="s">
        <v>516</v>
      </c>
      <c r="BM19" s="90" t="s">
        <v>531</v>
      </c>
      <c r="BN19" s="90" t="s">
        <v>532</v>
      </c>
      <c r="BO19" s="91" t="s">
        <v>533</v>
      </c>
      <c r="BP19" s="92"/>
      <c r="BQ19" s="241"/>
      <c r="BR19" s="241"/>
      <c r="BS19" s="241"/>
      <c r="BT19" s="241"/>
    </row>
    <row r="20" spans="1:72" ht="233.25" customHeight="1" x14ac:dyDescent="0.25">
      <c r="A20" s="258">
        <v>4</v>
      </c>
      <c r="B20" s="259" t="s">
        <v>11</v>
      </c>
      <c r="C20" s="260" t="s">
        <v>534</v>
      </c>
      <c r="D20" s="70"/>
      <c r="E20" s="70" t="s">
        <v>535</v>
      </c>
      <c r="F20" s="261" t="s">
        <v>536</v>
      </c>
      <c r="G20" s="260" t="s">
        <v>537</v>
      </c>
      <c r="H20" s="250" t="s">
        <v>538</v>
      </c>
      <c r="I20" s="260" t="s">
        <v>539</v>
      </c>
      <c r="J20" s="259">
        <v>2</v>
      </c>
      <c r="K20" s="253" t="str">
        <f>VLOOKUP(J20,[2]BASE!A57:B61,2,0)</f>
        <v>Improbable</v>
      </c>
      <c r="L20" s="259">
        <v>4</v>
      </c>
      <c r="M20" s="253" t="str">
        <f>VLOOKUP(L20,[2]BASE!D57:E59,2,0)</f>
        <v>Mayor</v>
      </c>
      <c r="N20" s="82" t="str">
        <f>CONCATENATE(J20,L20)</f>
        <v>24</v>
      </c>
      <c r="O20" s="265">
        <f>+J20*L20</f>
        <v>8</v>
      </c>
      <c r="P20" s="255" t="str">
        <f>VLOOKUP(N20,[2]BASE!A70:B94,2,0)</f>
        <v>ALTA</v>
      </c>
      <c r="Q20" s="250" t="s">
        <v>506</v>
      </c>
      <c r="R20" s="254" t="str">
        <f>IF(P20="baja","Asumir o Reducir el riesgo",IF(P20="moderada","Reducir el riesgo",IF(P20="Alta","Reducir el riesgo",IF(P20="Extrema","Evitar, reducir, compartir o transferir el riesgo",0))))</f>
        <v>Reducir el riesgo</v>
      </c>
      <c r="S20" s="81" t="s">
        <v>540</v>
      </c>
      <c r="T20" s="93" t="s">
        <v>361</v>
      </c>
      <c r="U20" s="93" t="s">
        <v>418</v>
      </c>
      <c r="V20" s="73" t="s">
        <v>419</v>
      </c>
      <c r="W20" s="2">
        <f t="shared" si="0"/>
        <v>15</v>
      </c>
      <c r="X20" s="87" t="s">
        <v>541</v>
      </c>
      <c r="Y20" s="73" t="s">
        <v>421</v>
      </c>
      <c r="Z20" s="10">
        <f t="shared" si="1"/>
        <v>15</v>
      </c>
      <c r="AA20" s="87" t="s">
        <v>542</v>
      </c>
      <c r="AB20" s="73" t="s">
        <v>423</v>
      </c>
      <c r="AC20" s="10">
        <f t="shared" si="2"/>
        <v>15</v>
      </c>
      <c r="AD20" s="87" t="s">
        <v>543</v>
      </c>
      <c r="AE20" s="73" t="s">
        <v>425</v>
      </c>
      <c r="AF20" s="10">
        <f t="shared" si="3"/>
        <v>15</v>
      </c>
      <c r="AG20" s="86" t="s">
        <v>544</v>
      </c>
      <c r="AH20" s="73" t="s">
        <v>427</v>
      </c>
      <c r="AI20" s="10">
        <f t="shared" si="4"/>
        <v>15</v>
      </c>
      <c r="AJ20" s="86" t="s">
        <v>545</v>
      </c>
      <c r="AK20" s="73" t="s">
        <v>429</v>
      </c>
      <c r="AL20" s="10">
        <f t="shared" si="5"/>
        <v>15</v>
      </c>
      <c r="AM20" s="87" t="s">
        <v>546</v>
      </c>
      <c r="AN20" s="73" t="s">
        <v>431</v>
      </c>
      <c r="AO20" s="10">
        <f t="shared" si="6"/>
        <v>10</v>
      </c>
      <c r="AP20" s="87" t="s">
        <v>547</v>
      </c>
      <c r="AQ20" s="89">
        <f>W20+Z20+AC20+AF20+AI20++AL20+AO20</f>
        <v>100</v>
      </c>
      <c r="AR20" s="94" t="str">
        <f>IF(AND(AQ20&lt;=100,AQ20&gt;=96),"FUERTE",IF(AND(AQ20&lt;=95,AQ20&gt;=86),"MODERADO",IF(AND(AQ20&lt;=85,AQ20&gt;=0),"DEBIL")))</f>
        <v>FUERTE</v>
      </c>
      <c r="AS20" s="93" t="s">
        <v>433</v>
      </c>
      <c r="AT20" s="94" t="str">
        <f>VLOOKUP(AS20,[2]BASE!D123:E125,2,0)</f>
        <v>FUERTE</v>
      </c>
      <c r="AU20" s="89" t="str">
        <f>+IF(AND(AR20="FUERTE",AT20="FUERTE"),"FUERTE",IF(AND(AR20="FUERTE",AT20="MODERADO"),"MODERADO",IF(AND(AR20="FUERTE",AT20="DEBIL"),"DEBIL",IF(AND(AR20="MODERADO",AT20="FUERTE"),"MODERADO",IF(AND(AR20="MODERADO",AT20="MODERADO"),"DÉBIL",IF(AND(AR20="MODERADO",AT20="DEBIL"),"DÉBIL",IF(AND(AR20="DEBIL",AT20="FUERTE"),"DÉBIL",IF(AND(AR20="DEBIL",AT20="MODERADO"),"MODERADO",IF(AND(AR20="DEBIL",AT20="DÉBIL"),"DÉBIL")))))))))</f>
        <v>FUERTE</v>
      </c>
      <c r="AV20" s="254" t="str">
        <f>+IF(AND(AVERAGE(AQ20:AQ21)=100),"FUERTE",IF(AND((AVERAGE(AQ20:AQ21)&gt;=50),(AVERAGE(AQ20:AQ21))&lt;=99),"MODERADO", IF(AND(AVERAGE(AQ20:AQ21)&lt;50),"DEBIL")))</f>
        <v>MODERADO</v>
      </c>
      <c r="AW20" s="266" t="s">
        <v>435</v>
      </c>
      <c r="AX20" s="266" t="s">
        <v>434</v>
      </c>
      <c r="AY20" s="265" t="str">
        <f>+IF(AND(AW20="DIRECTAMENTE"),"2", IF(AND(AW20="INDIRECTAMENTE"),"1",IF(AND(AW20="NO DISMINUYE"),"0")))</f>
        <v>2</v>
      </c>
      <c r="AZ20" s="265" t="str">
        <f>+IF(AND(AX20="DIRECTAMENTE"),"2", IF(AND(AX20="INDIRECTAMENTE"),"1",IF(AND(AX20="NO DISMINUYE"),"0")))</f>
        <v>1</v>
      </c>
      <c r="BA20" s="264">
        <v>1</v>
      </c>
      <c r="BB20" s="264" t="str">
        <f>VLOOKUP(BA20,[2]BASE!A57:B61,2,0)</f>
        <v>Raro</v>
      </c>
      <c r="BC20" s="264">
        <v>3</v>
      </c>
      <c r="BD20" s="264" t="str">
        <f>VLOOKUP(BC20,[2]BASE!G57:H61,2,0)</f>
        <v>Moderado</v>
      </c>
      <c r="BE20" s="66" t="str">
        <f>CONCATENATE(BA20,BC20)</f>
        <v>13</v>
      </c>
      <c r="BF20" s="265">
        <f>+BA20*BC20</f>
        <v>3</v>
      </c>
      <c r="BG20" s="261" t="str">
        <f>VLOOKUP(BE20,[2]BASE!A70:B94,2,0)</f>
        <v>MODERADA</v>
      </c>
      <c r="BH20" s="254" t="str">
        <f>+IF(BG20="baja","Asumir o Reducir el riesgo",IF(BG20="moderada","Reducir el riesgo",IF(BG20="Alta","Reducir el riesgo",IF(BG20="Extrema","Evitar, reducir, compartir o transferir el riesgo",0))))</f>
        <v>Reducir el riesgo</v>
      </c>
      <c r="BI20" s="81"/>
      <c r="BJ20" s="81" t="s">
        <v>540</v>
      </c>
      <c r="BK20" s="89" t="s">
        <v>437</v>
      </c>
      <c r="BL20" s="95" t="s">
        <v>548</v>
      </c>
      <c r="BM20" s="89" t="s">
        <v>549</v>
      </c>
      <c r="BN20" s="95" t="s">
        <v>550</v>
      </c>
      <c r="BO20" s="89" t="s">
        <v>551</v>
      </c>
      <c r="BP20" s="96"/>
      <c r="BQ20" s="241" t="s">
        <v>552</v>
      </c>
      <c r="BR20" s="241" t="s">
        <v>553</v>
      </c>
      <c r="BS20" s="241" t="s">
        <v>554</v>
      </c>
      <c r="BT20" s="241" t="s">
        <v>555</v>
      </c>
    </row>
    <row r="21" spans="1:72" ht="67.5" customHeight="1" x14ac:dyDescent="0.25">
      <c r="A21" s="258"/>
      <c r="B21" s="259"/>
      <c r="C21" s="260"/>
      <c r="D21" s="70"/>
      <c r="E21" s="70" t="s">
        <v>556</v>
      </c>
      <c r="F21" s="261"/>
      <c r="G21" s="260"/>
      <c r="H21" s="250"/>
      <c r="I21" s="260"/>
      <c r="J21" s="259"/>
      <c r="K21" s="253"/>
      <c r="L21" s="259"/>
      <c r="M21" s="253"/>
      <c r="N21" s="82"/>
      <c r="O21" s="265"/>
      <c r="P21" s="255"/>
      <c r="Q21" s="250"/>
      <c r="R21" s="254"/>
      <c r="S21" s="260" t="s">
        <v>557</v>
      </c>
      <c r="T21" s="250" t="s">
        <v>361</v>
      </c>
      <c r="U21" s="250" t="s">
        <v>418</v>
      </c>
      <c r="V21" s="251" t="s">
        <v>419</v>
      </c>
      <c r="W21" s="2">
        <f t="shared" si="0"/>
        <v>15</v>
      </c>
      <c r="X21" s="252" t="s">
        <v>558</v>
      </c>
      <c r="Y21" s="251" t="s">
        <v>421</v>
      </c>
      <c r="Z21" s="10">
        <f t="shared" si="1"/>
        <v>15</v>
      </c>
      <c r="AA21" s="252" t="s">
        <v>559</v>
      </c>
      <c r="AB21" s="251" t="s">
        <v>423</v>
      </c>
      <c r="AC21" s="10">
        <f t="shared" si="2"/>
        <v>15</v>
      </c>
      <c r="AD21" s="252" t="s">
        <v>560</v>
      </c>
      <c r="AE21" s="251" t="s">
        <v>561</v>
      </c>
      <c r="AF21" s="10">
        <f t="shared" si="3"/>
        <v>10</v>
      </c>
      <c r="AG21" s="252" t="s">
        <v>562</v>
      </c>
      <c r="AH21" s="251" t="s">
        <v>427</v>
      </c>
      <c r="AI21" s="10">
        <f t="shared" si="4"/>
        <v>15</v>
      </c>
      <c r="AJ21" s="252" t="s">
        <v>563</v>
      </c>
      <c r="AK21" s="251" t="s">
        <v>429</v>
      </c>
      <c r="AL21" s="10">
        <f t="shared" si="5"/>
        <v>15</v>
      </c>
      <c r="AM21" s="252" t="s">
        <v>564</v>
      </c>
      <c r="AN21" s="251" t="s">
        <v>431</v>
      </c>
      <c r="AO21" s="10">
        <f t="shared" si="6"/>
        <v>10</v>
      </c>
      <c r="AP21" s="252" t="s">
        <v>565</v>
      </c>
      <c r="AQ21" s="253">
        <f>W21+Z21+AC21+AF21+AI21++AL21+AO21</f>
        <v>95</v>
      </c>
      <c r="AR21" s="254" t="str">
        <f>IF(AND(AQ21&lt;=100,AQ21&gt;=96),"FUERTE",IF(AND(AQ21&lt;=95,AQ21&gt;=86),"MODERADO",IF(AND(AQ21&lt;=85,AQ21&gt;=0),"DEBIL")))</f>
        <v>MODERADO</v>
      </c>
      <c r="AS21" s="250" t="s">
        <v>433</v>
      </c>
      <c r="AT21" s="254" t="str">
        <f>VLOOKUP(AS21,[2]BASE!D123:E125,2,0)</f>
        <v>FUERTE</v>
      </c>
      <c r="AU21" s="253" t="str">
        <f>+IF(AND(AR21="FUERTE",AT21="FUERTE"),"FUERTE",IF(AND(AR21="FUERTE",AT21="MODERADO"),"MODERADO",IF(AND(AR21="FUERTE",AT21="DEBIL"),"DEBIL",IF(AND(AR21="MODERADO",AT21="FUERTE"),"MODERADO",IF(AND(AR21="MODERADO",AT21="MODERADO"),"DÉBIL",IF(AND(AR21="MODERADO",AT21="DEBIL"),"DÉBIL",IF(AND(AR21="DEBIL",AT21="FUERTE"),"DÉBIL",IF(AND(AR21="DEBIL",AT21="MODERADO"),"MODERADO",IF(AND(AR21="DEBIL",AT21="DÉBIL"),"DÉBIL")))))))))</f>
        <v>MODERADO</v>
      </c>
      <c r="AV21" s="254"/>
      <c r="AW21" s="266"/>
      <c r="AX21" s="266"/>
      <c r="AY21" s="265"/>
      <c r="AZ21" s="265"/>
      <c r="BA21" s="264"/>
      <c r="BB21" s="264"/>
      <c r="BC21" s="264"/>
      <c r="BD21" s="264"/>
      <c r="BE21" s="66"/>
      <c r="BF21" s="265"/>
      <c r="BG21" s="261"/>
      <c r="BH21" s="254"/>
      <c r="BI21" s="81"/>
      <c r="BJ21" s="260" t="s">
        <v>557</v>
      </c>
      <c r="BK21" s="253" t="s">
        <v>437</v>
      </c>
      <c r="BL21" s="260" t="s">
        <v>548</v>
      </c>
      <c r="BM21" s="253" t="s">
        <v>566</v>
      </c>
      <c r="BN21" s="267" t="s">
        <v>550</v>
      </c>
      <c r="BO21" s="253" t="s">
        <v>567</v>
      </c>
      <c r="BP21" s="97"/>
      <c r="BQ21" s="241"/>
      <c r="BR21" s="241"/>
      <c r="BS21" s="241"/>
      <c r="BT21" s="241"/>
    </row>
    <row r="22" spans="1:72" ht="67.5" customHeight="1" x14ac:dyDescent="0.25">
      <c r="A22" s="258"/>
      <c r="B22" s="259"/>
      <c r="C22" s="260"/>
      <c r="D22" s="70"/>
      <c r="E22" s="70" t="s">
        <v>568</v>
      </c>
      <c r="F22" s="261"/>
      <c r="G22" s="260"/>
      <c r="H22" s="250"/>
      <c r="I22" s="260"/>
      <c r="J22" s="259"/>
      <c r="K22" s="253"/>
      <c r="L22" s="259"/>
      <c r="M22" s="253"/>
      <c r="N22" s="82"/>
      <c r="O22" s="265"/>
      <c r="P22" s="255"/>
      <c r="Q22" s="250"/>
      <c r="R22" s="254"/>
      <c r="S22" s="260"/>
      <c r="T22" s="250"/>
      <c r="U22" s="250"/>
      <c r="V22" s="251"/>
      <c r="W22" s="2">
        <f t="shared" si="0"/>
        <v>0</v>
      </c>
      <c r="X22" s="252"/>
      <c r="Y22" s="251"/>
      <c r="Z22" s="10"/>
      <c r="AA22" s="252"/>
      <c r="AB22" s="251"/>
      <c r="AC22" s="10"/>
      <c r="AD22" s="252"/>
      <c r="AE22" s="251"/>
      <c r="AF22" s="10"/>
      <c r="AG22" s="252"/>
      <c r="AH22" s="251"/>
      <c r="AI22" s="10"/>
      <c r="AJ22" s="252"/>
      <c r="AK22" s="251"/>
      <c r="AL22" s="10"/>
      <c r="AM22" s="252"/>
      <c r="AN22" s="251"/>
      <c r="AO22" s="10"/>
      <c r="AP22" s="252"/>
      <c r="AQ22" s="253"/>
      <c r="AR22" s="254"/>
      <c r="AS22" s="250"/>
      <c r="AT22" s="254"/>
      <c r="AU22" s="253"/>
      <c r="AV22" s="254"/>
      <c r="AW22" s="266"/>
      <c r="AX22" s="266"/>
      <c r="AY22" s="265"/>
      <c r="AZ22" s="265"/>
      <c r="BA22" s="264"/>
      <c r="BB22" s="264"/>
      <c r="BC22" s="264"/>
      <c r="BD22" s="264"/>
      <c r="BE22" s="66"/>
      <c r="BF22" s="265"/>
      <c r="BG22" s="261"/>
      <c r="BH22" s="254"/>
      <c r="BI22" s="81"/>
      <c r="BJ22" s="260"/>
      <c r="BK22" s="253"/>
      <c r="BL22" s="260"/>
      <c r="BM22" s="253"/>
      <c r="BN22" s="267"/>
      <c r="BO22" s="253"/>
      <c r="BP22" s="97"/>
      <c r="BQ22" s="241"/>
      <c r="BR22" s="241"/>
      <c r="BS22" s="241"/>
      <c r="BT22" s="241"/>
    </row>
    <row r="23" spans="1:72" ht="67.5" customHeight="1" x14ac:dyDescent="0.25">
      <c r="A23" s="258"/>
      <c r="B23" s="259"/>
      <c r="C23" s="260"/>
      <c r="D23" s="70"/>
      <c r="E23" s="70" t="s">
        <v>569</v>
      </c>
      <c r="F23" s="261"/>
      <c r="G23" s="260"/>
      <c r="H23" s="250"/>
      <c r="I23" s="260"/>
      <c r="J23" s="259"/>
      <c r="K23" s="253"/>
      <c r="L23" s="259"/>
      <c r="M23" s="253"/>
      <c r="N23" s="82"/>
      <c r="O23" s="265"/>
      <c r="P23" s="255"/>
      <c r="Q23" s="250"/>
      <c r="R23" s="254"/>
      <c r="S23" s="260"/>
      <c r="T23" s="250"/>
      <c r="U23" s="250"/>
      <c r="V23" s="251"/>
      <c r="W23" s="2"/>
      <c r="X23" s="252"/>
      <c r="Y23" s="251"/>
      <c r="Z23" s="10"/>
      <c r="AA23" s="252"/>
      <c r="AB23" s="251"/>
      <c r="AC23" s="10"/>
      <c r="AD23" s="252"/>
      <c r="AE23" s="251"/>
      <c r="AF23" s="10"/>
      <c r="AG23" s="252"/>
      <c r="AH23" s="251"/>
      <c r="AI23" s="10"/>
      <c r="AJ23" s="252"/>
      <c r="AK23" s="251"/>
      <c r="AL23" s="10"/>
      <c r="AM23" s="252"/>
      <c r="AN23" s="251"/>
      <c r="AO23" s="10"/>
      <c r="AP23" s="252"/>
      <c r="AQ23" s="253"/>
      <c r="AR23" s="254"/>
      <c r="AS23" s="250"/>
      <c r="AT23" s="254"/>
      <c r="AU23" s="253"/>
      <c r="AV23" s="254"/>
      <c r="AW23" s="266"/>
      <c r="AX23" s="266"/>
      <c r="AY23" s="265"/>
      <c r="AZ23" s="265"/>
      <c r="BA23" s="264"/>
      <c r="BB23" s="264"/>
      <c r="BC23" s="264"/>
      <c r="BD23" s="264"/>
      <c r="BE23" s="66"/>
      <c r="BF23" s="265"/>
      <c r="BG23" s="261"/>
      <c r="BH23" s="254"/>
      <c r="BI23" s="81"/>
      <c r="BJ23" s="260"/>
      <c r="BK23" s="253"/>
      <c r="BL23" s="260"/>
      <c r="BM23" s="253"/>
      <c r="BN23" s="267"/>
      <c r="BO23" s="253"/>
      <c r="BP23" s="97"/>
      <c r="BQ23" s="241"/>
      <c r="BR23" s="241"/>
      <c r="BS23" s="241"/>
      <c r="BT23" s="241"/>
    </row>
    <row r="24" spans="1:72" ht="67.5" customHeight="1" x14ac:dyDescent="0.25">
      <c r="A24" s="258"/>
      <c r="B24" s="259"/>
      <c r="C24" s="260"/>
      <c r="D24" s="70" t="s">
        <v>570</v>
      </c>
      <c r="E24" s="70"/>
      <c r="F24" s="261"/>
      <c r="G24" s="260"/>
      <c r="H24" s="250"/>
      <c r="I24" s="260"/>
      <c r="J24" s="259"/>
      <c r="K24" s="253"/>
      <c r="L24" s="259"/>
      <c r="M24" s="253"/>
      <c r="N24" s="82"/>
      <c r="O24" s="265"/>
      <c r="P24" s="255"/>
      <c r="Q24" s="250"/>
      <c r="R24" s="254"/>
      <c r="S24" s="260"/>
      <c r="T24" s="250"/>
      <c r="U24" s="250"/>
      <c r="V24" s="251"/>
      <c r="W24" s="2">
        <f t="shared" si="0"/>
        <v>0</v>
      </c>
      <c r="X24" s="252"/>
      <c r="Y24" s="251"/>
      <c r="Z24" s="10"/>
      <c r="AA24" s="252"/>
      <c r="AB24" s="251"/>
      <c r="AC24" s="10"/>
      <c r="AD24" s="252"/>
      <c r="AE24" s="251"/>
      <c r="AF24" s="10"/>
      <c r="AG24" s="252"/>
      <c r="AH24" s="251"/>
      <c r="AI24" s="10"/>
      <c r="AJ24" s="252"/>
      <c r="AK24" s="251"/>
      <c r="AL24" s="10"/>
      <c r="AM24" s="252"/>
      <c r="AN24" s="251"/>
      <c r="AO24" s="10"/>
      <c r="AP24" s="252"/>
      <c r="AQ24" s="253"/>
      <c r="AR24" s="254"/>
      <c r="AS24" s="250"/>
      <c r="AT24" s="254"/>
      <c r="AU24" s="253"/>
      <c r="AV24" s="254"/>
      <c r="AW24" s="266"/>
      <c r="AX24" s="266"/>
      <c r="AY24" s="265"/>
      <c r="AZ24" s="265"/>
      <c r="BA24" s="264"/>
      <c r="BB24" s="264"/>
      <c r="BC24" s="264"/>
      <c r="BD24" s="264"/>
      <c r="BE24" s="66"/>
      <c r="BF24" s="265"/>
      <c r="BG24" s="261"/>
      <c r="BH24" s="254"/>
      <c r="BI24" s="81"/>
      <c r="BJ24" s="260"/>
      <c r="BK24" s="253"/>
      <c r="BL24" s="260"/>
      <c r="BM24" s="253"/>
      <c r="BN24" s="267"/>
      <c r="BO24" s="253"/>
      <c r="BP24" s="97"/>
      <c r="BQ24" s="241"/>
      <c r="BR24" s="241"/>
      <c r="BS24" s="241"/>
      <c r="BT24" s="241"/>
    </row>
    <row r="25" spans="1:72" ht="85.5" customHeight="1" x14ac:dyDescent="0.25">
      <c r="A25" s="258">
        <v>5</v>
      </c>
      <c r="B25" s="259"/>
      <c r="C25" s="260" t="s">
        <v>534</v>
      </c>
      <c r="D25" s="95"/>
      <c r="E25" s="95" t="s">
        <v>571</v>
      </c>
      <c r="F25" s="261" t="s">
        <v>572</v>
      </c>
      <c r="G25" s="260" t="s">
        <v>573</v>
      </c>
      <c r="H25" s="250" t="s">
        <v>538</v>
      </c>
      <c r="I25" s="260" t="s">
        <v>574</v>
      </c>
      <c r="J25" s="259">
        <v>2</v>
      </c>
      <c r="K25" s="253" t="str">
        <f>VLOOKUP(J25,[2]BASE!A57:B61,2,0)</f>
        <v>Improbable</v>
      </c>
      <c r="L25" s="259">
        <v>4</v>
      </c>
      <c r="M25" s="253" t="str">
        <f>VLOOKUP(L25,[2]BASE!D57:E59,2,0)</f>
        <v>Mayor</v>
      </c>
      <c r="N25" s="82" t="str">
        <f>CONCATENATE(J25,L25)</f>
        <v>24</v>
      </c>
      <c r="O25" s="265">
        <f>+J25*L25</f>
        <v>8</v>
      </c>
      <c r="P25" s="255" t="str">
        <f>VLOOKUP(N25,[2]BASE!A70:B94,2,0)</f>
        <v>ALTA</v>
      </c>
      <c r="Q25" s="250" t="s">
        <v>575</v>
      </c>
      <c r="R25" s="254" t="str">
        <f>+IF(P25="baja","Asumir o Reducir el riesgo",IF(P25="moderada","Reducir el riesgo",IF(P25="Alta","Reducir el riesgo",IF(P25="Extrema","Evitar, reducir, compartir o transferir el riesgo",0))))</f>
        <v>Reducir el riesgo</v>
      </c>
      <c r="S25" s="260" t="s">
        <v>576</v>
      </c>
      <c r="T25" s="250" t="s">
        <v>361</v>
      </c>
      <c r="U25" s="250" t="s">
        <v>418</v>
      </c>
      <c r="V25" s="251" t="s">
        <v>419</v>
      </c>
      <c r="W25" s="2">
        <f>IF(V25="Asignado",15,IF(V25="No asignado",0,0))</f>
        <v>15</v>
      </c>
      <c r="X25" s="252" t="s">
        <v>577</v>
      </c>
      <c r="Y25" s="251" t="s">
        <v>421</v>
      </c>
      <c r="Z25" s="10">
        <f>IF(Y25="Adecuado",15,IF(Y25="Inadecuado",0,0))</f>
        <v>15</v>
      </c>
      <c r="AA25" s="252" t="s">
        <v>578</v>
      </c>
      <c r="AB25" s="251" t="s">
        <v>423</v>
      </c>
      <c r="AC25" s="10">
        <f>IF(AB25="Oportuna",15,IF(AB25="Inoportuna",0,0))</f>
        <v>15</v>
      </c>
      <c r="AD25" s="252" t="s">
        <v>579</v>
      </c>
      <c r="AE25" s="251" t="s">
        <v>425</v>
      </c>
      <c r="AF25" s="10">
        <f>IF(AE25="Prevenir",15,IF(AE25="Detectar",10,IF(AE25="No es un control",0,0)))</f>
        <v>15</v>
      </c>
      <c r="AG25" s="252" t="s">
        <v>580</v>
      </c>
      <c r="AH25" s="251" t="s">
        <v>427</v>
      </c>
      <c r="AI25" s="10">
        <f>IF(AH25="Confiable",15,IF(AH25="No confiable",0,0))</f>
        <v>15</v>
      </c>
      <c r="AJ25" s="260" t="s">
        <v>581</v>
      </c>
      <c r="AK25" s="251" t="s">
        <v>429</v>
      </c>
      <c r="AL25" s="10">
        <f>IF(AK25="Se investigan y resuelven oportunamente",15,0)</f>
        <v>15</v>
      </c>
      <c r="AM25" s="260" t="s">
        <v>582</v>
      </c>
      <c r="AN25" s="251" t="s">
        <v>431</v>
      </c>
      <c r="AO25" s="10">
        <f>IF(AN25="Completa",10,IF(AN25="Incompleta",5,IF(AN25="No existe",0,0)))</f>
        <v>10</v>
      </c>
      <c r="AP25" s="260" t="s">
        <v>583</v>
      </c>
      <c r="AQ25" s="253">
        <f>W25+Z25+AC25+AF25+AI25++AL25+AO25</f>
        <v>100</v>
      </c>
      <c r="AR25" s="254" t="str">
        <f>IF(AND(AQ25&lt;=100,AQ25&gt;=96),"FUERTE",IF(AND(AQ25&lt;=95,AQ25&gt;=86),"MODERADO",IF(AND(AQ25&lt;=85,AQ25&gt;=0),"DEBIL")))</f>
        <v>FUERTE</v>
      </c>
      <c r="AS25" s="250" t="s">
        <v>433</v>
      </c>
      <c r="AT25" s="254" t="str">
        <f>VLOOKUP(AS25,[2]BASE!D122:E124,2,0)</f>
        <v>FUERTE</v>
      </c>
      <c r="AU25" s="253" t="str">
        <f>+IF(AND(AR25="FUERTE",AT25="FUERTE"),"FUERTE",IF(AND(AR25="FUERTE",AT25="MODERADO"),"MODERADO",IF(AND(AR25="FUERTE",AT25="DEBIL"),"DEBIL",IF(AND(AR25="MODERADO",AT25="FUERTE"),"MODERADO",IF(AND(AR25="MODERADO",AT25="MODERADO"),"DÉBIL",IF(AND(AR25="MODERADO",AT25="DEBIL"),"DÉBIL",IF(AND(AR25="DEBIL",AT25="FUERTE"),"DÉBIL",IF(AND(AR25="DEBIL",AT25="MODERADO"),"MODERADO",IF(AND(AR25="DEBIL",AT25="DÉBIL"),"DÉBIL")))))))))</f>
        <v>FUERTE</v>
      </c>
      <c r="AV25" s="254" t="str">
        <f>+IF(AND(AVERAGE(AQ25:AQ25)=100),"FUERTE",IF(AND((AVERAGE(AQ25:AQ25)&gt;=50),(AVERAGE(AQ25:AQ25))&lt;=99),"MODERADO", IF(AND(AVERAGE(AQ25:AQ25)&lt;50),"DEBIL")))</f>
        <v>FUERTE</v>
      </c>
      <c r="AW25" s="266" t="s">
        <v>435</v>
      </c>
      <c r="AX25" s="266" t="s">
        <v>434</v>
      </c>
      <c r="AY25" s="265" t="str">
        <f>+IF(AND(AW25="DIRECTAMENTE"),"2", IF(AND(AW25="INDIRECTAMENTE"),"1",IF(AND(AW25="NO DISMINUYE"),"0")))</f>
        <v>2</v>
      </c>
      <c r="AZ25" s="265" t="str">
        <f>+IF(AND(AX25="DIRECTAMENTE"),"2", IF(AND(AX25="INDIRECTAMENTE"),"1",IF(AND(AX25="NO DISMINUYE"),"0")))</f>
        <v>1</v>
      </c>
      <c r="BA25" s="264">
        <v>1</v>
      </c>
      <c r="BB25" s="264" t="str">
        <f>VLOOKUP(BA25,[2]BASE!A57:B61,2,0)</f>
        <v>Raro</v>
      </c>
      <c r="BC25" s="266">
        <v>3</v>
      </c>
      <c r="BD25" s="264" t="str">
        <f>VLOOKUP(BC25,[2]BASE!G57:H61,2,0)</f>
        <v>Moderado</v>
      </c>
      <c r="BE25" s="82" t="str">
        <f>CONCATENATE(BA25,BC25)</f>
        <v>13</v>
      </c>
      <c r="BF25" s="265">
        <f>+BA25*BC25</f>
        <v>3</v>
      </c>
      <c r="BG25" s="261" t="str">
        <f>VLOOKUP(BE25,[2]BASE!A70:B94,2,0)</f>
        <v>MODERADA</v>
      </c>
      <c r="BH25" s="254" t="str">
        <f>+IF(BG25="baja","Asumir o Reducir el riesgo",IF(BG25="moderada","Reducir el riesgo",IF(BG25="Alta","Reducir el riesgo",IF(BG25="Extrema","Evitar, reducir, compartir o transferir el riesgo",0))))</f>
        <v>Reducir el riesgo</v>
      </c>
      <c r="BI25" s="260"/>
      <c r="BJ25" s="260" t="s">
        <v>584</v>
      </c>
      <c r="BK25" s="253" t="s">
        <v>437</v>
      </c>
      <c r="BL25" s="253" t="s">
        <v>585</v>
      </c>
      <c r="BM25" s="253" t="s">
        <v>586</v>
      </c>
      <c r="BN25" s="267" t="s">
        <v>550</v>
      </c>
      <c r="BO25" s="253" t="s">
        <v>587</v>
      </c>
      <c r="BP25" s="95"/>
      <c r="BQ25" s="268" t="s">
        <v>588</v>
      </c>
      <c r="BR25" s="241" t="s">
        <v>553</v>
      </c>
      <c r="BS25" s="241" t="s">
        <v>554</v>
      </c>
      <c r="BT25" s="241" t="s">
        <v>589</v>
      </c>
    </row>
    <row r="26" spans="1:72" ht="85.5" customHeight="1" x14ac:dyDescent="0.25">
      <c r="A26" s="258"/>
      <c r="B26" s="259"/>
      <c r="C26" s="260"/>
      <c r="D26" s="95"/>
      <c r="E26" s="95" t="s">
        <v>590</v>
      </c>
      <c r="F26" s="261"/>
      <c r="G26" s="260"/>
      <c r="H26" s="250"/>
      <c r="I26" s="260"/>
      <c r="J26" s="259"/>
      <c r="K26" s="253"/>
      <c r="L26" s="259"/>
      <c r="M26" s="253"/>
      <c r="N26" s="82"/>
      <c r="O26" s="265"/>
      <c r="P26" s="255"/>
      <c r="Q26" s="250"/>
      <c r="R26" s="254"/>
      <c r="S26" s="260"/>
      <c r="T26" s="250"/>
      <c r="U26" s="250"/>
      <c r="V26" s="251"/>
      <c r="W26" s="2">
        <f>IF(V26="Asignado",15,IF(V26="No asignado",0,0))</f>
        <v>0</v>
      </c>
      <c r="X26" s="252"/>
      <c r="Y26" s="251"/>
      <c r="Z26" s="10">
        <f>IF(Y26="Adecuado",15,IF(Y26="Inadecuado",0,0))</f>
        <v>0</v>
      </c>
      <c r="AA26" s="252"/>
      <c r="AB26" s="251"/>
      <c r="AC26" s="10">
        <f>IF(AB26="Oportuna",15,IF(AB26="Inoportuna",0,0))</f>
        <v>0</v>
      </c>
      <c r="AD26" s="252"/>
      <c r="AE26" s="251"/>
      <c r="AF26" s="10">
        <f>IF(AE26="Prevenir",15,IF(AE26="Detectar",10,IF(AE26="No es un control",0,0)))</f>
        <v>0</v>
      </c>
      <c r="AG26" s="252"/>
      <c r="AH26" s="251"/>
      <c r="AI26" s="10">
        <f>IF(AH26="Confiable",15,IF(AH26="No confiable",0,0))</f>
        <v>0</v>
      </c>
      <c r="AJ26" s="260"/>
      <c r="AK26" s="251"/>
      <c r="AL26" s="10"/>
      <c r="AM26" s="260"/>
      <c r="AN26" s="251"/>
      <c r="AO26" s="10">
        <f>IF(AN26="Completa",10,IF(AN26="Incompleta",5,IF(AN26="No existe",0,0)))</f>
        <v>0</v>
      </c>
      <c r="AP26" s="260"/>
      <c r="AQ26" s="253"/>
      <c r="AR26" s="254"/>
      <c r="AS26" s="250"/>
      <c r="AT26" s="254"/>
      <c r="AU26" s="253"/>
      <c r="AV26" s="254"/>
      <c r="AW26" s="266"/>
      <c r="AX26" s="266"/>
      <c r="AY26" s="265"/>
      <c r="AZ26" s="265"/>
      <c r="BA26" s="264"/>
      <c r="BB26" s="264"/>
      <c r="BC26" s="266"/>
      <c r="BD26" s="264"/>
      <c r="BE26" s="85"/>
      <c r="BF26" s="265"/>
      <c r="BG26" s="261"/>
      <c r="BH26" s="254"/>
      <c r="BI26" s="260"/>
      <c r="BJ26" s="260"/>
      <c r="BK26" s="253"/>
      <c r="BL26" s="253"/>
      <c r="BM26" s="253"/>
      <c r="BN26" s="267"/>
      <c r="BO26" s="253"/>
      <c r="BP26" s="95"/>
      <c r="BQ26" s="268"/>
      <c r="BR26" s="241"/>
      <c r="BS26" s="241"/>
      <c r="BT26" s="241"/>
    </row>
    <row r="27" spans="1:72" ht="85.5" customHeight="1" x14ac:dyDescent="0.25">
      <c r="A27" s="258"/>
      <c r="B27" s="259"/>
      <c r="C27" s="260"/>
      <c r="D27" s="95"/>
      <c r="E27" s="95" t="s">
        <v>591</v>
      </c>
      <c r="F27" s="261"/>
      <c r="G27" s="260"/>
      <c r="H27" s="250"/>
      <c r="I27" s="260"/>
      <c r="J27" s="259"/>
      <c r="K27" s="253"/>
      <c r="L27" s="259"/>
      <c r="M27" s="253"/>
      <c r="N27" s="82"/>
      <c r="O27" s="265"/>
      <c r="P27" s="255"/>
      <c r="Q27" s="250"/>
      <c r="R27" s="254"/>
      <c r="S27" s="260"/>
      <c r="T27" s="250"/>
      <c r="U27" s="250"/>
      <c r="V27" s="251"/>
      <c r="W27" s="2">
        <f>IF(V27="Asignado",15,IF(V27="No asignado",0,0))</f>
        <v>0</v>
      </c>
      <c r="X27" s="252"/>
      <c r="Y27" s="251"/>
      <c r="Z27" s="10"/>
      <c r="AA27" s="252"/>
      <c r="AB27" s="251"/>
      <c r="AC27" s="10"/>
      <c r="AD27" s="252"/>
      <c r="AE27" s="251"/>
      <c r="AF27" s="10"/>
      <c r="AG27" s="252"/>
      <c r="AH27" s="251"/>
      <c r="AI27" s="10"/>
      <c r="AJ27" s="260"/>
      <c r="AK27" s="251"/>
      <c r="AL27" s="10"/>
      <c r="AM27" s="260"/>
      <c r="AN27" s="251"/>
      <c r="AO27" s="10"/>
      <c r="AP27" s="260"/>
      <c r="AQ27" s="253"/>
      <c r="AR27" s="254"/>
      <c r="AS27" s="250"/>
      <c r="AT27" s="254"/>
      <c r="AU27" s="253"/>
      <c r="AV27" s="254"/>
      <c r="AW27" s="266"/>
      <c r="AX27" s="266"/>
      <c r="AY27" s="265"/>
      <c r="AZ27" s="265"/>
      <c r="BA27" s="264"/>
      <c r="BB27" s="264"/>
      <c r="BC27" s="266"/>
      <c r="BD27" s="264"/>
      <c r="BE27" s="85"/>
      <c r="BF27" s="265"/>
      <c r="BG27" s="261"/>
      <c r="BH27" s="254"/>
      <c r="BI27" s="260"/>
      <c r="BJ27" s="260"/>
      <c r="BK27" s="253"/>
      <c r="BL27" s="253"/>
      <c r="BM27" s="253"/>
      <c r="BN27" s="267"/>
      <c r="BO27" s="253"/>
      <c r="BP27" s="95"/>
      <c r="BQ27" s="268"/>
      <c r="BR27" s="241"/>
      <c r="BS27" s="241"/>
      <c r="BT27" s="241"/>
    </row>
    <row r="28" spans="1:72" ht="85.5" customHeight="1" x14ac:dyDescent="0.25">
      <c r="A28" s="258"/>
      <c r="B28" s="259"/>
      <c r="C28" s="260"/>
      <c r="D28" s="95"/>
      <c r="E28" s="95" t="s">
        <v>592</v>
      </c>
      <c r="F28" s="261"/>
      <c r="G28" s="260"/>
      <c r="H28" s="250"/>
      <c r="I28" s="260"/>
      <c r="J28" s="259"/>
      <c r="K28" s="253"/>
      <c r="L28" s="259"/>
      <c r="M28" s="253"/>
      <c r="N28" s="82"/>
      <c r="O28" s="265"/>
      <c r="P28" s="255"/>
      <c r="Q28" s="250"/>
      <c r="R28" s="254"/>
      <c r="S28" s="260"/>
      <c r="T28" s="250"/>
      <c r="U28" s="250"/>
      <c r="V28" s="251"/>
      <c r="W28" s="2">
        <f t="shared" si="0"/>
        <v>0</v>
      </c>
      <c r="X28" s="252"/>
      <c r="Y28" s="251"/>
      <c r="Z28" s="10"/>
      <c r="AA28" s="252"/>
      <c r="AB28" s="251"/>
      <c r="AC28" s="10"/>
      <c r="AD28" s="252"/>
      <c r="AE28" s="251"/>
      <c r="AF28" s="10"/>
      <c r="AG28" s="252"/>
      <c r="AH28" s="251"/>
      <c r="AI28" s="10"/>
      <c r="AJ28" s="260"/>
      <c r="AK28" s="251"/>
      <c r="AL28" s="10"/>
      <c r="AM28" s="260"/>
      <c r="AN28" s="251"/>
      <c r="AO28" s="10"/>
      <c r="AP28" s="260"/>
      <c r="AQ28" s="253"/>
      <c r="AR28" s="254"/>
      <c r="AS28" s="250"/>
      <c r="AT28" s="254"/>
      <c r="AU28" s="253"/>
      <c r="AV28" s="254"/>
      <c r="AW28" s="266"/>
      <c r="AX28" s="266"/>
      <c r="AY28" s="265"/>
      <c r="AZ28" s="265"/>
      <c r="BA28" s="264"/>
      <c r="BB28" s="264"/>
      <c r="BC28" s="266"/>
      <c r="BD28" s="264"/>
      <c r="BE28" s="85"/>
      <c r="BF28" s="265"/>
      <c r="BG28" s="261"/>
      <c r="BH28" s="254"/>
      <c r="BI28" s="260"/>
      <c r="BJ28" s="260"/>
      <c r="BK28" s="253"/>
      <c r="BL28" s="253"/>
      <c r="BM28" s="253"/>
      <c r="BN28" s="267"/>
      <c r="BO28" s="253"/>
      <c r="BP28" s="95"/>
      <c r="BQ28" s="268"/>
      <c r="BR28" s="241"/>
      <c r="BS28" s="241"/>
      <c r="BT28" s="241"/>
    </row>
    <row r="29" spans="1:72" ht="85.5" customHeight="1" x14ac:dyDescent="0.25">
      <c r="A29" s="258"/>
      <c r="B29" s="259"/>
      <c r="C29" s="260"/>
      <c r="D29" s="95"/>
      <c r="E29" s="95" t="s">
        <v>593</v>
      </c>
      <c r="F29" s="261"/>
      <c r="G29" s="260"/>
      <c r="H29" s="250"/>
      <c r="I29" s="260"/>
      <c r="J29" s="259"/>
      <c r="K29" s="253"/>
      <c r="L29" s="259"/>
      <c r="M29" s="253"/>
      <c r="N29" s="82"/>
      <c r="O29" s="265"/>
      <c r="P29" s="255"/>
      <c r="Q29" s="250"/>
      <c r="R29" s="254"/>
      <c r="S29" s="260"/>
      <c r="T29" s="250"/>
      <c r="U29" s="250"/>
      <c r="V29" s="251"/>
      <c r="W29" s="2"/>
      <c r="X29" s="252"/>
      <c r="Y29" s="251"/>
      <c r="Z29" s="10"/>
      <c r="AA29" s="252"/>
      <c r="AB29" s="251"/>
      <c r="AC29" s="10"/>
      <c r="AD29" s="252"/>
      <c r="AE29" s="251"/>
      <c r="AF29" s="10"/>
      <c r="AG29" s="252"/>
      <c r="AH29" s="251"/>
      <c r="AI29" s="10"/>
      <c r="AJ29" s="260"/>
      <c r="AK29" s="251"/>
      <c r="AL29" s="10"/>
      <c r="AM29" s="260"/>
      <c r="AN29" s="251"/>
      <c r="AO29" s="10"/>
      <c r="AP29" s="260"/>
      <c r="AQ29" s="253"/>
      <c r="AR29" s="254"/>
      <c r="AS29" s="250"/>
      <c r="AT29" s="254"/>
      <c r="AU29" s="253"/>
      <c r="AV29" s="254"/>
      <c r="AW29" s="266"/>
      <c r="AX29" s="266"/>
      <c r="AY29" s="265"/>
      <c r="AZ29" s="265"/>
      <c r="BA29" s="264"/>
      <c r="BB29" s="264"/>
      <c r="BC29" s="266"/>
      <c r="BD29" s="264"/>
      <c r="BE29" s="85"/>
      <c r="BF29" s="265"/>
      <c r="BG29" s="261"/>
      <c r="BH29" s="254"/>
      <c r="BI29" s="260"/>
      <c r="BJ29" s="260"/>
      <c r="BK29" s="253"/>
      <c r="BL29" s="253"/>
      <c r="BM29" s="253"/>
      <c r="BN29" s="267"/>
      <c r="BO29" s="253"/>
      <c r="BP29" s="95"/>
      <c r="BQ29" s="268"/>
      <c r="BR29" s="241"/>
      <c r="BS29" s="241"/>
      <c r="BT29" s="241"/>
    </row>
    <row r="30" spans="1:72" ht="85.5" customHeight="1" x14ac:dyDescent="0.25">
      <c r="A30" s="258"/>
      <c r="B30" s="259"/>
      <c r="C30" s="260"/>
      <c r="D30" s="95" t="s">
        <v>594</v>
      </c>
      <c r="E30" s="95"/>
      <c r="F30" s="261"/>
      <c r="G30" s="260"/>
      <c r="H30" s="250"/>
      <c r="I30" s="260"/>
      <c r="J30" s="259"/>
      <c r="K30" s="253"/>
      <c r="L30" s="259"/>
      <c r="M30" s="253"/>
      <c r="N30" s="82"/>
      <c r="O30" s="265"/>
      <c r="P30" s="255"/>
      <c r="Q30" s="250"/>
      <c r="R30" s="254"/>
      <c r="S30" s="260"/>
      <c r="T30" s="250"/>
      <c r="U30" s="250"/>
      <c r="V30" s="251"/>
      <c r="W30" s="2">
        <f t="shared" si="0"/>
        <v>0</v>
      </c>
      <c r="X30" s="252"/>
      <c r="Y30" s="251"/>
      <c r="Z30" s="10"/>
      <c r="AA30" s="252"/>
      <c r="AB30" s="251"/>
      <c r="AC30" s="10"/>
      <c r="AD30" s="252"/>
      <c r="AE30" s="251"/>
      <c r="AF30" s="10"/>
      <c r="AG30" s="252"/>
      <c r="AH30" s="251"/>
      <c r="AI30" s="10"/>
      <c r="AJ30" s="260"/>
      <c r="AK30" s="251"/>
      <c r="AL30" s="10"/>
      <c r="AM30" s="260"/>
      <c r="AN30" s="251"/>
      <c r="AO30" s="10"/>
      <c r="AP30" s="260"/>
      <c r="AQ30" s="253"/>
      <c r="AR30" s="254"/>
      <c r="AS30" s="250"/>
      <c r="AT30" s="254"/>
      <c r="AU30" s="253"/>
      <c r="AV30" s="254"/>
      <c r="AW30" s="266"/>
      <c r="AX30" s="266"/>
      <c r="AY30" s="265"/>
      <c r="AZ30" s="265"/>
      <c r="BA30" s="264"/>
      <c r="BB30" s="264"/>
      <c r="BC30" s="266"/>
      <c r="BD30" s="264"/>
      <c r="BE30" s="85"/>
      <c r="BF30" s="265"/>
      <c r="BG30" s="261"/>
      <c r="BH30" s="254"/>
      <c r="BI30" s="260"/>
      <c r="BJ30" s="81"/>
      <c r="BK30" s="95"/>
      <c r="BL30" s="95"/>
      <c r="BM30" s="95"/>
      <c r="BN30" s="95"/>
      <c r="BO30" s="95"/>
      <c r="BP30" s="96"/>
      <c r="BQ30" s="268"/>
      <c r="BR30" s="241"/>
      <c r="BS30" s="241"/>
      <c r="BT30" s="241"/>
    </row>
    <row r="31" spans="1:72" ht="179.25" customHeight="1" x14ac:dyDescent="0.25">
      <c r="A31" s="258">
        <v>6</v>
      </c>
      <c r="B31" s="259" t="s">
        <v>72</v>
      </c>
      <c r="C31" s="260" t="s">
        <v>595</v>
      </c>
      <c r="D31" s="81"/>
      <c r="E31" s="70" t="s">
        <v>535</v>
      </c>
      <c r="F31" s="261" t="s">
        <v>596</v>
      </c>
      <c r="G31" s="253" t="s">
        <v>597</v>
      </c>
      <c r="H31" s="250" t="s">
        <v>414</v>
      </c>
      <c r="I31" s="260" t="s">
        <v>598</v>
      </c>
      <c r="J31" s="259">
        <v>3</v>
      </c>
      <c r="K31" s="253" t="str">
        <f>VLOOKUP(J31,[2]BASE!A57:B61,2,0)</f>
        <v>Moderado</v>
      </c>
      <c r="L31" s="250">
        <v>4</v>
      </c>
      <c r="M31" s="253" t="str">
        <f>VLOOKUP(L31,[2]BASE!D57:E59,2,0)</f>
        <v>Mayor</v>
      </c>
      <c r="N31" s="82" t="str">
        <f>CONCATENATE(J31,L31)</f>
        <v>34</v>
      </c>
      <c r="O31" s="254">
        <f>+J31*L31</f>
        <v>12</v>
      </c>
      <c r="P31" s="255" t="str">
        <f>VLOOKUP(N31,[2]BASE!A70:B94,2,0)</f>
        <v>EXTREMA</v>
      </c>
      <c r="Q31" s="250" t="s">
        <v>416</v>
      </c>
      <c r="R31" s="254" t="str">
        <f>IF(P31="baja","Asumir o Reducir el riesgo",IF(P31="moderada","Reducir el riesgo",IF(P31="Alta","Reducir el riesgo",IF(P31="Extrema","Evitar, reducir, compartir o transferir el riesgo",0))))</f>
        <v>Evitar, reducir, compartir o transferir el riesgo</v>
      </c>
      <c r="S31" s="260" t="s">
        <v>599</v>
      </c>
      <c r="T31" s="250" t="s">
        <v>361</v>
      </c>
      <c r="U31" s="250" t="s">
        <v>418</v>
      </c>
      <c r="V31" s="251" t="s">
        <v>419</v>
      </c>
      <c r="W31" s="83">
        <f t="shared" si="0"/>
        <v>15</v>
      </c>
      <c r="X31" s="252" t="s">
        <v>600</v>
      </c>
      <c r="Y31" s="251" t="s">
        <v>421</v>
      </c>
      <c r="Z31" s="10">
        <f t="shared" ref="Z31:Z94" si="7">IF(Y31="Adecuado",15,IF(Y31="Inadecuado",0,0))</f>
        <v>15</v>
      </c>
      <c r="AA31" s="252" t="s">
        <v>601</v>
      </c>
      <c r="AB31" s="251" t="s">
        <v>423</v>
      </c>
      <c r="AC31" s="10">
        <f t="shared" ref="AC31:AC36" si="8">IF(AB31="Oportuna",15,IF(AB31="Inoportuna",0,0))</f>
        <v>15</v>
      </c>
      <c r="AD31" s="252" t="s">
        <v>602</v>
      </c>
      <c r="AE31" s="251" t="s">
        <v>561</v>
      </c>
      <c r="AF31" s="10">
        <f t="shared" ref="AF31:AF94" si="9">IF(AE31="Prevenir",15,IF(AE31="Detectar",10,IF(AE31="No es un control",0,0)))</f>
        <v>10</v>
      </c>
      <c r="AG31" s="269" t="s">
        <v>603</v>
      </c>
      <c r="AH31" s="251" t="s">
        <v>427</v>
      </c>
      <c r="AI31" s="84">
        <f t="shared" ref="AI31:AI94" si="10">IF(AH31="Confiable",15,IF(AH31="No confiable",0,0))</f>
        <v>15</v>
      </c>
      <c r="AJ31" s="269" t="s">
        <v>604</v>
      </c>
      <c r="AK31" s="251" t="s">
        <v>429</v>
      </c>
      <c r="AL31" s="10">
        <f t="shared" ref="AL31:AL94" si="11">IF(AK31="Se investigan y resuelven oportunamente",15,0)</f>
        <v>15</v>
      </c>
      <c r="AM31" s="270" t="s">
        <v>605</v>
      </c>
      <c r="AN31" s="251" t="s">
        <v>431</v>
      </c>
      <c r="AO31" s="84">
        <f t="shared" ref="AO31:AO94" si="12">IF(AN31="Completa",10,IF(AN31="Incompleta",5,IF(AN31="No existe",0,0)))</f>
        <v>10</v>
      </c>
      <c r="AP31" s="252" t="s">
        <v>606</v>
      </c>
      <c r="AQ31" s="253">
        <f>W31+Z31+AC31+AF31+AI31++AL31+AO31</f>
        <v>95</v>
      </c>
      <c r="AR31" s="254" t="str">
        <f>IF(AND(AQ31&lt;=100,AQ31&gt;=96),"FUERTE",IF(AND(AQ31&lt;=95,AQ31&gt;=86),"MODERADO",IF(AND(AQ31&lt;=85,AQ31&gt;=0),"DEBIL")))</f>
        <v>MODERADO</v>
      </c>
      <c r="AS31" s="250" t="s">
        <v>433</v>
      </c>
      <c r="AT31" s="254" t="str">
        <f>VLOOKUP(AS31,[2]BASE!D123:E125,2,0)</f>
        <v>FUERTE</v>
      </c>
      <c r="AU31" s="253" t="str">
        <f>+IF(AND(AR31="FUERTE",AT31="FUERTE"),"FUERTE",IF(AND(AR31="FUERTE",AT31="MODERADO"),"MODERADO",IF(AND(AR31="FUERTE",AT31="DEBIL"),"DEBIL",IF(AND(AR31="MODERADO",AT31="FUERTE"),"MODERADO",IF(AND(AR31="MODERADO",AT31="MODERADO"),"DÉBIL",IF(AND(AR31="MODERADO",AT31="DEBIL"),"DÉBIL",IF(AND(AR31="DEBIL",AT31="FUERTE"),"DÉBIL",IF(AND(AR31="DEBIL",AT31="MODERADO"),"MODERADO",IF(AND(AR31="DEBIL",AT31="DÉBIL"),"DÉBIL")))))))))</f>
        <v>MODERADO</v>
      </c>
      <c r="AV31" s="254" t="str">
        <f>+IF(AND(AVERAGE(AQ31:AQ34)=100),"FUERTE",IF(AND((AVERAGE(AQ31:AQ34)&gt;=50),(AVERAGE(AQ31:AQ34))&lt;=99),"MODERADO", IF(AND(AVERAGE(AQ31:AQ34)&lt;50),"DEBIL")))</f>
        <v>MODERADO</v>
      </c>
      <c r="AW31" s="266" t="s">
        <v>434</v>
      </c>
      <c r="AX31" s="266" t="s">
        <v>435</v>
      </c>
      <c r="AY31" s="265" t="str">
        <f>+IF(AND(AW31="DIRECTAMENTE"),"2", IF(AND(AW31="INDIRECTAMENTE"),"1",IF(AND(AW31="NO DISMINUYE"),"0")))</f>
        <v>1</v>
      </c>
      <c r="AZ31" s="265" t="str">
        <f>+IF(AND(AX31="DIRECTAMENTE"),"2", IF(AND(AX31="INDIRECTAMENTE"),"1",IF(AND(AX31="NO DISMINUYE"),"0")))</f>
        <v>2</v>
      </c>
      <c r="BA31" s="264">
        <v>1</v>
      </c>
      <c r="BB31" s="264" t="str">
        <f>VLOOKUP(BA31,[2]BASE!A57:B61,2,0)</f>
        <v>Raro</v>
      </c>
      <c r="BC31" s="264">
        <v>2</v>
      </c>
      <c r="BD31" s="264" t="str">
        <f>VLOOKUP(BC31,[2]BASE!G57:H61,2,0)</f>
        <v>Menor</v>
      </c>
      <c r="BE31" s="82" t="str">
        <f>CONCATENATE(BA31,BC31)</f>
        <v>12</v>
      </c>
      <c r="BF31" s="265">
        <f>+BA31*BC31</f>
        <v>2</v>
      </c>
      <c r="BG31" s="261" t="str">
        <f>VLOOKUP(BE31,[2]BASE!A70:B94,2,0)</f>
        <v>BAJA</v>
      </c>
      <c r="BH31" s="254" t="str">
        <f>+IF(BG31="baja","Asumir o Reducir el riesgo",IF(BG31="moderada","Reducir el riesgo",IF(BG31="Alta","Reducir el riesgo",IF(BG31="Extrema","Evitar, reducir, compartir o transferir el riesgo",0))))</f>
        <v>Asumir o Reducir el riesgo</v>
      </c>
      <c r="BI31" s="260"/>
      <c r="BJ31" s="260" t="s">
        <v>607</v>
      </c>
      <c r="BK31" s="253" t="s">
        <v>437</v>
      </c>
      <c r="BL31" s="253" t="s">
        <v>608</v>
      </c>
      <c r="BM31" s="253" t="s">
        <v>609</v>
      </c>
      <c r="BN31" s="253" t="s">
        <v>610</v>
      </c>
      <c r="BO31" s="253" t="s">
        <v>611</v>
      </c>
      <c r="BP31" s="253"/>
      <c r="BQ31" s="241" t="s">
        <v>612</v>
      </c>
      <c r="BR31" s="241" t="s">
        <v>613</v>
      </c>
      <c r="BS31" s="241" t="s">
        <v>614</v>
      </c>
      <c r="BT31" s="241" t="s">
        <v>589</v>
      </c>
    </row>
    <row r="32" spans="1:72" ht="190.5" customHeight="1" x14ac:dyDescent="0.25">
      <c r="A32" s="258"/>
      <c r="B32" s="259"/>
      <c r="C32" s="260"/>
      <c r="D32" s="88"/>
      <c r="E32" s="70" t="s">
        <v>615</v>
      </c>
      <c r="F32" s="261"/>
      <c r="G32" s="253"/>
      <c r="H32" s="250"/>
      <c r="I32" s="260"/>
      <c r="J32" s="259"/>
      <c r="K32" s="253"/>
      <c r="L32" s="250"/>
      <c r="M32" s="253"/>
      <c r="N32" s="82"/>
      <c r="O32" s="254"/>
      <c r="P32" s="255"/>
      <c r="Q32" s="250"/>
      <c r="R32" s="254"/>
      <c r="S32" s="260"/>
      <c r="T32" s="250"/>
      <c r="U32" s="250"/>
      <c r="V32" s="251"/>
      <c r="W32" s="83">
        <f t="shared" si="0"/>
        <v>0</v>
      </c>
      <c r="X32" s="252"/>
      <c r="Y32" s="251"/>
      <c r="Z32" s="10">
        <f t="shared" si="7"/>
        <v>0</v>
      </c>
      <c r="AA32" s="252"/>
      <c r="AB32" s="251"/>
      <c r="AC32" s="10">
        <f t="shared" si="8"/>
        <v>0</v>
      </c>
      <c r="AD32" s="252"/>
      <c r="AE32" s="251"/>
      <c r="AF32" s="10">
        <f t="shared" si="9"/>
        <v>0</v>
      </c>
      <c r="AG32" s="269"/>
      <c r="AH32" s="251"/>
      <c r="AI32" s="84">
        <f t="shared" si="10"/>
        <v>0</v>
      </c>
      <c r="AJ32" s="269"/>
      <c r="AK32" s="251"/>
      <c r="AL32" s="10"/>
      <c r="AM32" s="270"/>
      <c r="AN32" s="251"/>
      <c r="AO32" s="84">
        <f t="shared" si="12"/>
        <v>0</v>
      </c>
      <c r="AP32" s="252"/>
      <c r="AQ32" s="253"/>
      <c r="AR32" s="254"/>
      <c r="AS32" s="250"/>
      <c r="AT32" s="254"/>
      <c r="AU32" s="253"/>
      <c r="AV32" s="254"/>
      <c r="AW32" s="266"/>
      <c r="AX32" s="266"/>
      <c r="AY32" s="265"/>
      <c r="AZ32" s="265"/>
      <c r="BA32" s="264"/>
      <c r="BB32" s="264"/>
      <c r="BC32" s="264"/>
      <c r="BD32" s="264"/>
      <c r="BE32" s="85"/>
      <c r="BF32" s="265"/>
      <c r="BG32" s="261"/>
      <c r="BH32" s="254"/>
      <c r="BI32" s="260"/>
      <c r="BJ32" s="260"/>
      <c r="BK32" s="253"/>
      <c r="BL32" s="253"/>
      <c r="BM32" s="253"/>
      <c r="BN32" s="253"/>
      <c r="BO32" s="253"/>
      <c r="BP32" s="253"/>
      <c r="BQ32" s="241"/>
      <c r="BR32" s="241"/>
      <c r="BS32" s="241"/>
      <c r="BT32" s="241"/>
    </row>
    <row r="33" spans="1:72" ht="90.75" customHeight="1" x14ac:dyDescent="0.25">
      <c r="A33" s="258"/>
      <c r="B33" s="259"/>
      <c r="C33" s="260"/>
      <c r="D33" s="81" t="s">
        <v>616</v>
      </c>
      <c r="E33" s="89"/>
      <c r="F33" s="261"/>
      <c r="G33" s="253"/>
      <c r="H33" s="250"/>
      <c r="I33" s="260"/>
      <c r="J33" s="259"/>
      <c r="K33" s="253"/>
      <c r="L33" s="250"/>
      <c r="M33" s="253"/>
      <c r="N33" s="82"/>
      <c r="O33" s="254"/>
      <c r="P33" s="255"/>
      <c r="Q33" s="250"/>
      <c r="R33" s="254"/>
      <c r="S33" s="260"/>
      <c r="T33" s="250"/>
      <c r="U33" s="250"/>
      <c r="V33" s="251"/>
      <c r="W33" s="83">
        <f t="shared" si="0"/>
        <v>0</v>
      </c>
      <c r="X33" s="252"/>
      <c r="Y33" s="251"/>
      <c r="Z33" s="10">
        <f t="shared" si="7"/>
        <v>0</v>
      </c>
      <c r="AA33" s="252"/>
      <c r="AB33" s="251"/>
      <c r="AC33" s="10">
        <f t="shared" si="8"/>
        <v>0</v>
      </c>
      <c r="AD33" s="252"/>
      <c r="AE33" s="251"/>
      <c r="AF33" s="10">
        <f t="shared" si="9"/>
        <v>0</v>
      </c>
      <c r="AG33" s="269"/>
      <c r="AH33" s="251"/>
      <c r="AI33" s="84">
        <f t="shared" si="10"/>
        <v>0</v>
      </c>
      <c r="AJ33" s="269"/>
      <c r="AK33" s="251"/>
      <c r="AL33" s="10"/>
      <c r="AM33" s="270"/>
      <c r="AN33" s="251"/>
      <c r="AO33" s="84">
        <f t="shared" si="12"/>
        <v>0</v>
      </c>
      <c r="AP33" s="252"/>
      <c r="AQ33" s="253"/>
      <c r="AR33" s="254"/>
      <c r="AS33" s="250"/>
      <c r="AT33" s="254"/>
      <c r="AU33" s="253"/>
      <c r="AV33" s="254"/>
      <c r="AW33" s="266"/>
      <c r="AX33" s="266"/>
      <c r="AY33" s="265"/>
      <c r="AZ33" s="265"/>
      <c r="BA33" s="264"/>
      <c r="BB33" s="264"/>
      <c r="BC33" s="264"/>
      <c r="BD33" s="264"/>
      <c r="BE33" s="85"/>
      <c r="BF33" s="265"/>
      <c r="BG33" s="261"/>
      <c r="BH33" s="254"/>
      <c r="BI33" s="260"/>
      <c r="BJ33" s="260"/>
      <c r="BK33" s="253"/>
      <c r="BL33" s="253"/>
      <c r="BM33" s="253"/>
      <c r="BN33" s="253"/>
      <c r="BO33" s="253"/>
      <c r="BP33" s="253"/>
      <c r="BQ33" s="241"/>
      <c r="BR33" s="241"/>
      <c r="BS33" s="241"/>
      <c r="BT33" s="241"/>
    </row>
    <row r="34" spans="1:72" ht="195" customHeight="1" x14ac:dyDescent="0.25">
      <c r="A34" s="258"/>
      <c r="B34" s="259"/>
      <c r="C34" s="260"/>
      <c r="D34" s="89"/>
      <c r="E34" s="89"/>
      <c r="F34" s="261"/>
      <c r="G34" s="253"/>
      <c r="H34" s="250"/>
      <c r="I34" s="260"/>
      <c r="J34" s="259"/>
      <c r="K34" s="253"/>
      <c r="L34" s="250"/>
      <c r="M34" s="253"/>
      <c r="N34" s="82"/>
      <c r="O34" s="254"/>
      <c r="P34" s="255"/>
      <c r="Q34" s="250"/>
      <c r="R34" s="254"/>
      <c r="S34" s="260"/>
      <c r="T34" s="250"/>
      <c r="U34" s="250"/>
      <c r="V34" s="251"/>
      <c r="W34" s="83">
        <f t="shared" si="0"/>
        <v>0</v>
      </c>
      <c r="X34" s="252"/>
      <c r="Y34" s="251"/>
      <c r="Z34" s="10">
        <f t="shared" si="7"/>
        <v>0</v>
      </c>
      <c r="AA34" s="252"/>
      <c r="AB34" s="251"/>
      <c r="AC34" s="10">
        <f t="shared" si="8"/>
        <v>0</v>
      </c>
      <c r="AD34" s="252"/>
      <c r="AE34" s="251"/>
      <c r="AF34" s="10">
        <f t="shared" si="9"/>
        <v>0</v>
      </c>
      <c r="AG34" s="269"/>
      <c r="AH34" s="251"/>
      <c r="AI34" s="84">
        <f t="shared" si="10"/>
        <v>0</v>
      </c>
      <c r="AJ34" s="269"/>
      <c r="AK34" s="251"/>
      <c r="AL34" s="10"/>
      <c r="AM34" s="270"/>
      <c r="AN34" s="251"/>
      <c r="AO34" s="84">
        <f t="shared" si="12"/>
        <v>0</v>
      </c>
      <c r="AP34" s="252"/>
      <c r="AQ34" s="253"/>
      <c r="AR34" s="254"/>
      <c r="AS34" s="250"/>
      <c r="AT34" s="254"/>
      <c r="AU34" s="253"/>
      <c r="AV34" s="254"/>
      <c r="AW34" s="266"/>
      <c r="AX34" s="266"/>
      <c r="AY34" s="265"/>
      <c r="AZ34" s="265"/>
      <c r="BA34" s="264"/>
      <c r="BB34" s="264"/>
      <c r="BC34" s="264"/>
      <c r="BD34" s="264"/>
      <c r="BE34" s="85"/>
      <c r="BF34" s="265"/>
      <c r="BG34" s="261"/>
      <c r="BH34" s="254"/>
      <c r="BI34" s="260"/>
      <c r="BJ34" s="81"/>
      <c r="BK34" s="95"/>
      <c r="BL34" s="95"/>
      <c r="BM34" s="95"/>
      <c r="BN34" s="95"/>
      <c r="BO34" s="95"/>
      <c r="BP34" s="95"/>
      <c r="BQ34" s="241"/>
      <c r="BR34" s="241"/>
      <c r="BS34" s="241"/>
      <c r="BT34" s="241"/>
    </row>
    <row r="35" spans="1:72" ht="129" customHeight="1" x14ac:dyDescent="0.25">
      <c r="A35" s="258">
        <v>7</v>
      </c>
      <c r="B35" s="259" t="s">
        <v>69</v>
      </c>
      <c r="C35" s="260" t="s">
        <v>617</v>
      </c>
      <c r="D35" s="95"/>
      <c r="E35" s="95" t="s">
        <v>618</v>
      </c>
      <c r="F35" s="261" t="s">
        <v>619</v>
      </c>
      <c r="G35" s="253" t="s">
        <v>620</v>
      </c>
      <c r="H35" s="250" t="s">
        <v>414</v>
      </c>
      <c r="I35" s="260" t="s">
        <v>621</v>
      </c>
      <c r="J35" s="259">
        <v>3</v>
      </c>
      <c r="K35" s="253" t="str">
        <f>VLOOKUP(J35,[2]BASE!A57:B61,2,0)</f>
        <v>Moderado</v>
      </c>
      <c r="L35" s="250">
        <v>4</v>
      </c>
      <c r="M35" s="253" t="str">
        <f>VLOOKUP(L35,[2]BASE!D57:E59,2,0)</f>
        <v>Mayor</v>
      </c>
      <c r="N35" s="82" t="str">
        <f>CONCATENATE(J35,L35)</f>
        <v>34</v>
      </c>
      <c r="O35" s="254">
        <f>+J35*L35</f>
        <v>12</v>
      </c>
      <c r="P35" s="255" t="str">
        <f>VLOOKUP(N35,[2]BASE!A70:B94,2,0)</f>
        <v>EXTREMA</v>
      </c>
      <c r="Q35" s="250" t="s">
        <v>506</v>
      </c>
      <c r="R35" s="254" t="str">
        <f>+IF(P35="baja","Asumir o Reducir el riesgo",IF(P35="moderada","Reducir el riesgo",IF(P35="Alta","Reducir el riesgo",IF(P35="Extrema","Evitar, reducir, compartir o transferir el riesgo",0))))</f>
        <v>Evitar, reducir, compartir o transferir el riesgo</v>
      </c>
      <c r="S35" s="98" t="s">
        <v>622</v>
      </c>
      <c r="T35" s="93" t="s">
        <v>361</v>
      </c>
      <c r="U35" s="93" t="s">
        <v>418</v>
      </c>
      <c r="V35" s="73" t="s">
        <v>419</v>
      </c>
      <c r="W35" s="83">
        <f t="shared" si="0"/>
        <v>15</v>
      </c>
      <c r="X35" s="86" t="s">
        <v>623</v>
      </c>
      <c r="Y35" s="73" t="s">
        <v>421</v>
      </c>
      <c r="Z35" s="10">
        <f t="shared" si="7"/>
        <v>15</v>
      </c>
      <c r="AA35" s="87" t="s">
        <v>624</v>
      </c>
      <c r="AB35" s="73" t="s">
        <v>423</v>
      </c>
      <c r="AC35" s="10">
        <f t="shared" si="8"/>
        <v>15</v>
      </c>
      <c r="AD35" s="87" t="s">
        <v>625</v>
      </c>
      <c r="AE35" s="73" t="s">
        <v>425</v>
      </c>
      <c r="AF35" s="10">
        <f t="shared" si="9"/>
        <v>15</v>
      </c>
      <c r="AG35" s="87" t="s">
        <v>626</v>
      </c>
      <c r="AH35" s="73" t="s">
        <v>427</v>
      </c>
      <c r="AI35" s="84">
        <f t="shared" si="10"/>
        <v>15</v>
      </c>
      <c r="AJ35" s="86" t="s">
        <v>627</v>
      </c>
      <c r="AK35" s="73" t="s">
        <v>429</v>
      </c>
      <c r="AL35" s="10">
        <f t="shared" si="11"/>
        <v>15</v>
      </c>
      <c r="AM35" s="87" t="s">
        <v>628</v>
      </c>
      <c r="AN35" s="73" t="s">
        <v>431</v>
      </c>
      <c r="AO35" s="84">
        <f t="shared" si="12"/>
        <v>10</v>
      </c>
      <c r="AP35" s="87" t="s">
        <v>629</v>
      </c>
      <c r="AQ35" s="89">
        <f>W35+Z35+AC35+AF35+AI35++AL35+AO35</f>
        <v>100</v>
      </c>
      <c r="AR35" s="94" t="str">
        <f>IF(AND(AQ35&lt;=100,AQ35&gt;=96),"FUERTE",IF(AND(AQ35&lt;=95,AQ35&gt;=86),"MODERADO",IF(AND(AQ35&lt;=85,AQ35&gt;=0),"DEBIL")))</f>
        <v>FUERTE</v>
      </c>
      <c r="AS35" s="93" t="s">
        <v>433</v>
      </c>
      <c r="AT35" s="94" t="str">
        <f>VLOOKUP(AS35,[2]BASE!D123:E125,2,0)</f>
        <v>FUERTE</v>
      </c>
      <c r="AU35" s="89" t="str">
        <f>+IF(AND(AR35="FUERTE",AT35="FUERTE"),"FUERTE",IF(AND(AR35="FUERTE",AT35="MODERADO"),"MODERADO",IF(AND(AR35="FUERTE",AT35="DEBIL"),"DEBIL",IF(AND(AR35="MODERADO",AT35="FUERTE"),"MODERADO",IF(AND(AR35="MODERADO",AT35="MODERADO"),"DÉBIL",IF(AND(AR35="MODERADO",AT35="DEBIL"),"DÉBIL",IF(AND(AR35="DEBIL",AT35="FUERTE"),"DÉBIL",IF(AND(AR35="DEBIL",AT35="MODERADO"),"MODERADO",IF(AND(AR35="DEBIL",AT35="DÉBIL"),"DÉBIL")))))))))</f>
        <v>FUERTE</v>
      </c>
      <c r="AV35" s="254" t="str">
        <f>+IF(AND(AVERAGE(AQ35:AQ44)=100),"FUERTE",IF(AND((AVERAGE(AQ35:AQ44)&gt;=50),(AVERAGE(AQ35:AQ44))&lt;=99),"MODERADO", IF(AND(AVERAGE(AQ35:AQ44)&lt;50),"DEBIL")))</f>
        <v>MODERADO</v>
      </c>
      <c r="AW35" s="266" t="s">
        <v>435</v>
      </c>
      <c r="AX35" s="266" t="s">
        <v>434</v>
      </c>
      <c r="AY35" s="265" t="str">
        <f>+IF(AND(AW35="DIRECTAMENTE"),"2", IF(AND(AW35="INDIRECTAMENTE"),"1",IF(AND(AW35="NO DISMINUYE"),"0")))</f>
        <v>2</v>
      </c>
      <c r="AZ35" s="265" t="str">
        <f>+IF(AND(AX35="DIRECTAMENTE"),"2", IF(AND(AX35="INDIRECTAMENTE"),"1",IF(AND(AX35="NO DISMINUYE"),"0")))</f>
        <v>1</v>
      </c>
      <c r="BA35" s="264">
        <v>1</v>
      </c>
      <c r="BB35" s="264" t="str">
        <f>VLOOKUP(BA35,[2]BASE!A57:B61,2,0)</f>
        <v>Raro</v>
      </c>
      <c r="BC35" s="264">
        <v>3</v>
      </c>
      <c r="BD35" s="264" t="str">
        <f>VLOOKUP(BC35,[2]BASE!G57:H61,2,0)</f>
        <v>Moderado</v>
      </c>
      <c r="BE35" s="82" t="str">
        <f>CONCATENATE(BA35,BC35)</f>
        <v>13</v>
      </c>
      <c r="BF35" s="265">
        <f>+BA35*BC35</f>
        <v>3</v>
      </c>
      <c r="BG35" s="261" t="str">
        <f>VLOOKUP(BE35,[2]BASE!A70:B94,2,0)</f>
        <v>MODERADA</v>
      </c>
      <c r="BH35" s="254" t="str">
        <f>+IF(BG35="baja","Asumir o Reducir el riesgo",IF(BG35="moderada","Reducir el riesgo",IF(BG35="Alta","Reducir el riesgo",IF(BG35="Extrema","Evitar, reducir, compartir o transferir el riesgo",0))))</f>
        <v>Reducir el riesgo</v>
      </c>
      <c r="BI35" s="87"/>
      <c r="BJ35" s="81" t="s">
        <v>630</v>
      </c>
      <c r="BK35" s="89" t="s">
        <v>119</v>
      </c>
      <c r="BL35" s="89" t="s">
        <v>631</v>
      </c>
      <c r="BM35" s="99" t="s">
        <v>632</v>
      </c>
      <c r="BN35" s="99" t="s">
        <v>633</v>
      </c>
      <c r="BO35" s="89" t="s">
        <v>634</v>
      </c>
      <c r="BP35" s="253"/>
      <c r="BQ35" s="241" t="s">
        <v>635</v>
      </c>
      <c r="BR35" s="241" t="s">
        <v>119</v>
      </c>
      <c r="BS35" s="241" t="s">
        <v>636</v>
      </c>
      <c r="BT35" s="241" t="s">
        <v>637</v>
      </c>
    </row>
    <row r="36" spans="1:72" ht="134.25" customHeight="1" x14ac:dyDescent="0.25">
      <c r="A36" s="258"/>
      <c r="B36" s="259"/>
      <c r="C36" s="260"/>
      <c r="D36" s="95"/>
      <c r="E36" s="95" t="s">
        <v>638</v>
      </c>
      <c r="F36" s="261"/>
      <c r="G36" s="253"/>
      <c r="H36" s="250"/>
      <c r="I36" s="260"/>
      <c r="J36" s="259"/>
      <c r="K36" s="253"/>
      <c r="L36" s="250"/>
      <c r="M36" s="253"/>
      <c r="N36" s="82"/>
      <c r="O36" s="254"/>
      <c r="P36" s="255"/>
      <c r="Q36" s="250"/>
      <c r="R36" s="254"/>
      <c r="S36" s="271" t="s">
        <v>639</v>
      </c>
      <c r="T36" s="250" t="s">
        <v>361</v>
      </c>
      <c r="U36" s="250" t="s">
        <v>418</v>
      </c>
      <c r="V36" s="251" t="s">
        <v>419</v>
      </c>
      <c r="W36" s="83">
        <f>IF(V36="Asignado",15,IF(V36="No asignado",0,0))</f>
        <v>15</v>
      </c>
      <c r="X36" s="269" t="s">
        <v>623</v>
      </c>
      <c r="Y36" s="251" t="s">
        <v>421</v>
      </c>
      <c r="Z36" s="10">
        <f>IF(Y36="Adecuado",15,IF(Y36="Inadecuado",0,0))</f>
        <v>15</v>
      </c>
      <c r="AA36" s="269" t="s">
        <v>624</v>
      </c>
      <c r="AB36" s="251" t="s">
        <v>423</v>
      </c>
      <c r="AC36" s="10">
        <f t="shared" si="8"/>
        <v>15</v>
      </c>
      <c r="AD36" s="252" t="s">
        <v>640</v>
      </c>
      <c r="AE36" s="251" t="s">
        <v>561</v>
      </c>
      <c r="AF36" s="10">
        <f>IF(AE36="Prevenir",15,IF(AE36="Detectar",10,IF(AE36="No es un control",0,0)))</f>
        <v>10</v>
      </c>
      <c r="AG36" s="254" t="s">
        <v>641</v>
      </c>
      <c r="AH36" s="251" t="s">
        <v>427</v>
      </c>
      <c r="AI36" s="84">
        <f>IF(AH36="Confiable",15,IF(AH36="No confiable",0,0))</f>
        <v>15</v>
      </c>
      <c r="AJ36" s="254" t="s">
        <v>642</v>
      </c>
      <c r="AK36" s="251" t="s">
        <v>429</v>
      </c>
      <c r="AL36" s="10">
        <f>IF(AK36="Se investigan y resuelven oportunamente",15,0)</f>
        <v>15</v>
      </c>
      <c r="AM36" s="254" t="s">
        <v>643</v>
      </c>
      <c r="AN36" s="251" t="s">
        <v>431</v>
      </c>
      <c r="AO36" s="84">
        <f>IF(AN36="Completa",10,IF(AN36="Incompleta",5,IF(AN36="No existe",0,0)))</f>
        <v>10</v>
      </c>
      <c r="AP36" s="254" t="s">
        <v>644</v>
      </c>
      <c r="AQ36" s="253">
        <f>W36+Z36+AC36+AF36+AI36++AL36+AO36</f>
        <v>95</v>
      </c>
      <c r="AR36" s="254" t="str">
        <f>IF(AND(AQ36&lt;=100,AQ36&gt;=96),"FUERTE",IF(AND(AQ36&lt;=95,AQ36&gt;=86),"MODERADO",IF(AND(AQ36&lt;=85,AQ36&gt;=0),"DEBIL")))</f>
        <v>MODERADO</v>
      </c>
      <c r="AS36" s="250" t="s">
        <v>433</v>
      </c>
      <c r="AT36" s="254" t="str">
        <f>VLOOKUP(AS36,[2]BASE!D123:E125,2,0)</f>
        <v>FUERTE</v>
      </c>
      <c r="AU36" s="253" t="str">
        <f>+IF(AND(AR36="FUERTE",AT36="FUERTE"),"FUERTE",IF(AND(AR36="FUERTE",AT36="MODERADO"),"MODERADO",IF(AND(AR36="FUERTE",AT36="DEBIL"),"DEBIL",IF(AND(AR36="MODERADO",AT36="FUERTE"),"MODERADO",IF(AND(AR36="MODERADO",AT36="MODERADO"),"DÉBIL",IF(AND(AR36="MODERADO",AT36="DEBIL"),"DÉBIL",IF(AND(AR36="DEBIL",AT36="FUERTE"),"DÉBIL",IF(AND(AR36="DEBIL",AT36="MODERADO"),"MODERADO",IF(AND(AR36="DEBIL",AT36="DÉBIL"),"DÉBIL")))))))))</f>
        <v>MODERADO</v>
      </c>
      <c r="AV36" s="254"/>
      <c r="AW36" s="266"/>
      <c r="AX36" s="266"/>
      <c r="AY36" s="265"/>
      <c r="AZ36" s="265"/>
      <c r="BA36" s="264"/>
      <c r="BB36" s="264"/>
      <c r="BC36" s="264"/>
      <c r="BD36" s="264"/>
      <c r="BE36" s="85"/>
      <c r="BF36" s="265"/>
      <c r="BG36" s="261"/>
      <c r="BH36" s="254"/>
      <c r="BI36" s="87"/>
      <c r="BJ36" s="11" t="s">
        <v>645</v>
      </c>
      <c r="BK36" s="89" t="s">
        <v>119</v>
      </c>
      <c r="BL36" s="89" t="s">
        <v>631</v>
      </c>
      <c r="BM36" s="99" t="s">
        <v>646</v>
      </c>
      <c r="BN36" s="99" t="s">
        <v>647</v>
      </c>
      <c r="BO36" s="89" t="s">
        <v>648</v>
      </c>
      <c r="BP36" s="253"/>
      <c r="BQ36" s="241"/>
      <c r="BR36" s="241"/>
      <c r="BS36" s="241"/>
      <c r="BT36" s="241"/>
    </row>
    <row r="37" spans="1:72" ht="71.25" customHeight="1" x14ac:dyDescent="0.25">
      <c r="A37" s="258"/>
      <c r="B37" s="259"/>
      <c r="C37" s="260"/>
      <c r="D37" s="260" t="s">
        <v>649</v>
      </c>
      <c r="E37" s="260" t="s">
        <v>650</v>
      </c>
      <c r="F37" s="261"/>
      <c r="G37" s="253"/>
      <c r="H37" s="250"/>
      <c r="I37" s="260"/>
      <c r="J37" s="259"/>
      <c r="K37" s="253"/>
      <c r="L37" s="250"/>
      <c r="M37" s="253"/>
      <c r="N37" s="82"/>
      <c r="O37" s="254"/>
      <c r="P37" s="255"/>
      <c r="Q37" s="250"/>
      <c r="R37" s="254"/>
      <c r="S37" s="271"/>
      <c r="T37" s="250"/>
      <c r="U37" s="250"/>
      <c r="V37" s="251"/>
      <c r="W37" s="83"/>
      <c r="X37" s="269"/>
      <c r="Y37" s="251"/>
      <c r="Z37" s="10"/>
      <c r="AA37" s="269"/>
      <c r="AB37" s="251"/>
      <c r="AC37" s="10"/>
      <c r="AD37" s="252"/>
      <c r="AE37" s="251"/>
      <c r="AF37" s="10"/>
      <c r="AG37" s="254"/>
      <c r="AH37" s="251"/>
      <c r="AI37" s="84"/>
      <c r="AJ37" s="254"/>
      <c r="AK37" s="251"/>
      <c r="AL37" s="10"/>
      <c r="AM37" s="254"/>
      <c r="AN37" s="251"/>
      <c r="AO37" s="84"/>
      <c r="AP37" s="254"/>
      <c r="AQ37" s="253"/>
      <c r="AR37" s="254"/>
      <c r="AS37" s="250"/>
      <c r="AT37" s="254"/>
      <c r="AU37" s="253"/>
      <c r="AV37" s="254"/>
      <c r="AW37" s="266"/>
      <c r="AX37" s="266"/>
      <c r="AY37" s="265"/>
      <c r="AZ37" s="265"/>
      <c r="BA37" s="264"/>
      <c r="BB37" s="264"/>
      <c r="BC37" s="264"/>
      <c r="BD37" s="264"/>
      <c r="BE37" s="85"/>
      <c r="BF37" s="265"/>
      <c r="BG37" s="261"/>
      <c r="BH37" s="254"/>
      <c r="BI37" s="260" t="s">
        <v>651</v>
      </c>
      <c r="BJ37" s="271"/>
      <c r="BK37" s="272" t="s">
        <v>119</v>
      </c>
      <c r="BL37" s="272" t="s">
        <v>631</v>
      </c>
      <c r="BM37" s="249" t="s">
        <v>632</v>
      </c>
      <c r="BN37" s="249" t="s">
        <v>633</v>
      </c>
      <c r="BO37" s="253" t="s">
        <v>634</v>
      </c>
      <c r="BP37" s="253"/>
      <c r="BQ37" s="241"/>
      <c r="BR37" s="241"/>
      <c r="BS37" s="241"/>
      <c r="BT37" s="241"/>
    </row>
    <row r="38" spans="1:72" ht="104.25" customHeight="1" x14ac:dyDescent="0.25">
      <c r="A38" s="258"/>
      <c r="B38" s="259"/>
      <c r="C38" s="260"/>
      <c r="D38" s="260"/>
      <c r="E38" s="260"/>
      <c r="F38" s="261"/>
      <c r="G38" s="253"/>
      <c r="H38" s="250"/>
      <c r="I38" s="260"/>
      <c r="J38" s="259"/>
      <c r="K38" s="253"/>
      <c r="L38" s="250"/>
      <c r="M38" s="253"/>
      <c r="N38" s="82"/>
      <c r="O38" s="254"/>
      <c r="P38" s="255"/>
      <c r="Q38" s="250"/>
      <c r="R38" s="254"/>
      <c r="S38" s="271"/>
      <c r="T38" s="250"/>
      <c r="U38" s="250"/>
      <c r="V38" s="251"/>
      <c r="W38" s="83"/>
      <c r="X38" s="269"/>
      <c r="Y38" s="251"/>
      <c r="Z38" s="10"/>
      <c r="AA38" s="269"/>
      <c r="AB38" s="251"/>
      <c r="AC38" s="10"/>
      <c r="AD38" s="252"/>
      <c r="AE38" s="251"/>
      <c r="AF38" s="10"/>
      <c r="AG38" s="254"/>
      <c r="AH38" s="251"/>
      <c r="AI38" s="84"/>
      <c r="AJ38" s="254"/>
      <c r="AK38" s="251"/>
      <c r="AL38" s="10"/>
      <c r="AM38" s="254"/>
      <c r="AN38" s="251"/>
      <c r="AO38" s="84"/>
      <c r="AP38" s="254"/>
      <c r="AQ38" s="253"/>
      <c r="AR38" s="254"/>
      <c r="AS38" s="250"/>
      <c r="AT38" s="254"/>
      <c r="AU38" s="253"/>
      <c r="AV38" s="254"/>
      <c r="AW38" s="266"/>
      <c r="AX38" s="266"/>
      <c r="AY38" s="265"/>
      <c r="AZ38" s="265"/>
      <c r="BA38" s="264"/>
      <c r="BB38" s="264"/>
      <c r="BC38" s="264"/>
      <c r="BD38" s="264"/>
      <c r="BE38" s="85"/>
      <c r="BF38" s="265"/>
      <c r="BG38" s="261"/>
      <c r="BH38" s="254"/>
      <c r="BI38" s="260"/>
      <c r="BJ38" s="271"/>
      <c r="BK38" s="272"/>
      <c r="BL38" s="272"/>
      <c r="BM38" s="249"/>
      <c r="BN38" s="249"/>
      <c r="BO38" s="253"/>
      <c r="BP38" s="253"/>
      <c r="BQ38" s="241"/>
      <c r="BR38" s="241"/>
      <c r="BS38" s="241"/>
      <c r="BT38" s="241"/>
    </row>
    <row r="39" spans="1:72" ht="45" customHeight="1" x14ac:dyDescent="0.25">
      <c r="A39" s="258"/>
      <c r="B39" s="259"/>
      <c r="C39" s="260"/>
      <c r="D39" s="260"/>
      <c r="E39" s="260"/>
      <c r="F39" s="261"/>
      <c r="G39" s="253"/>
      <c r="H39" s="250"/>
      <c r="I39" s="260"/>
      <c r="J39" s="259"/>
      <c r="K39" s="253"/>
      <c r="L39" s="250"/>
      <c r="M39" s="253"/>
      <c r="N39" s="82"/>
      <c r="O39" s="254"/>
      <c r="P39" s="255"/>
      <c r="Q39" s="250"/>
      <c r="R39" s="254"/>
      <c r="S39" s="271"/>
      <c r="T39" s="250"/>
      <c r="U39" s="250"/>
      <c r="V39" s="251"/>
      <c r="W39" s="83"/>
      <c r="X39" s="269"/>
      <c r="Y39" s="251"/>
      <c r="Z39" s="10"/>
      <c r="AA39" s="269"/>
      <c r="AB39" s="251"/>
      <c r="AC39" s="244"/>
      <c r="AD39" s="252"/>
      <c r="AE39" s="251"/>
      <c r="AF39" s="244"/>
      <c r="AG39" s="254"/>
      <c r="AH39" s="251"/>
      <c r="AI39" s="273"/>
      <c r="AJ39" s="254"/>
      <c r="AK39" s="251"/>
      <c r="AL39" s="10"/>
      <c r="AM39" s="254"/>
      <c r="AN39" s="251"/>
      <c r="AO39" s="84"/>
      <c r="AP39" s="254"/>
      <c r="AQ39" s="253"/>
      <c r="AR39" s="254"/>
      <c r="AS39" s="250"/>
      <c r="AT39" s="254"/>
      <c r="AU39" s="253"/>
      <c r="AV39" s="254"/>
      <c r="AW39" s="266"/>
      <c r="AX39" s="266"/>
      <c r="AY39" s="265"/>
      <c r="AZ39" s="265"/>
      <c r="BA39" s="264"/>
      <c r="BB39" s="264"/>
      <c r="BC39" s="264"/>
      <c r="BD39" s="264"/>
      <c r="BE39" s="85"/>
      <c r="BF39" s="265"/>
      <c r="BG39" s="261"/>
      <c r="BH39" s="254"/>
      <c r="BI39" s="260"/>
      <c r="BJ39" s="260"/>
      <c r="BK39" s="253"/>
      <c r="BL39" s="253"/>
      <c r="BM39" s="253"/>
      <c r="BN39" s="253"/>
      <c r="BO39" s="253"/>
      <c r="BP39" s="253"/>
      <c r="BQ39" s="241"/>
      <c r="BR39" s="241"/>
      <c r="BS39" s="241"/>
      <c r="BT39" s="241"/>
    </row>
    <row r="40" spans="1:72" ht="45" customHeight="1" x14ac:dyDescent="0.25">
      <c r="A40" s="258"/>
      <c r="B40" s="259"/>
      <c r="C40" s="260"/>
      <c r="D40" s="260"/>
      <c r="E40" s="260"/>
      <c r="F40" s="261"/>
      <c r="G40" s="253"/>
      <c r="H40" s="250"/>
      <c r="I40" s="260"/>
      <c r="J40" s="259"/>
      <c r="K40" s="253"/>
      <c r="L40" s="250"/>
      <c r="M40" s="253"/>
      <c r="N40" s="82"/>
      <c r="O40" s="254"/>
      <c r="P40" s="255"/>
      <c r="Q40" s="250"/>
      <c r="R40" s="254"/>
      <c r="S40" s="271"/>
      <c r="T40" s="250"/>
      <c r="U40" s="250"/>
      <c r="V40" s="251"/>
      <c r="W40" s="83"/>
      <c r="X40" s="269"/>
      <c r="Y40" s="251"/>
      <c r="Z40" s="10"/>
      <c r="AA40" s="269"/>
      <c r="AB40" s="251"/>
      <c r="AC40" s="244"/>
      <c r="AD40" s="252"/>
      <c r="AE40" s="251"/>
      <c r="AF40" s="244"/>
      <c r="AG40" s="254"/>
      <c r="AH40" s="251"/>
      <c r="AI40" s="273"/>
      <c r="AJ40" s="254"/>
      <c r="AK40" s="251"/>
      <c r="AL40" s="10"/>
      <c r="AM40" s="254"/>
      <c r="AN40" s="251"/>
      <c r="AO40" s="84"/>
      <c r="AP40" s="254"/>
      <c r="AQ40" s="253"/>
      <c r="AR40" s="254"/>
      <c r="AS40" s="250"/>
      <c r="AT40" s="254"/>
      <c r="AU40" s="253"/>
      <c r="AV40" s="254"/>
      <c r="AW40" s="266"/>
      <c r="AX40" s="266"/>
      <c r="AY40" s="265"/>
      <c r="AZ40" s="265"/>
      <c r="BA40" s="264"/>
      <c r="BB40" s="264"/>
      <c r="BC40" s="264"/>
      <c r="BD40" s="264"/>
      <c r="BE40" s="85"/>
      <c r="BF40" s="265"/>
      <c r="BG40" s="261"/>
      <c r="BH40" s="254"/>
      <c r="BI40" s="260"/>
      <c r="BJ40" s="260"/>
      <c r="BK40" s="253"/>
      <c r="BL40" s="253"/>
      <c r="BM40" s="253"/>
      <c r="BN40" s="253"/>
      <c r="BO40" s="253"/>
      <c r="BP40" s="253"/>
      <c r="BQ40" s="241"/>
      <c r="BR40" s="241"/>
      <c r="BS40" s="241"/>
      <c r="BT40" s="241"/>
    </row>
    <row r="41" spans="1:72" ht="15" customHeight="1" x14ac:dyDescent="0.25">
      <c r="A41" s="258"/>
      <c r="B41" s="259"/>
      <c r="C41" s="260"/>
      <c r="D41" s="260"/>
      <c r="E41" s="260"/>
      <c r="F41" s="261"/>
      <c r="G41" s="253"/>
      <c r="H41" s="250"/>
      <c r="I41" s="260"/>
      <c r="J41" s="259"/>
      <c r="K41" s="253"/>
      <c r="L41" s="250"/>
      <c r="M41" s="253"/>
      <c r="N41" s="82"/>
      <c r="O41" s="254"/>
      <c r="P41" s="255"/>
      <c r="Q41" s="250"/>
      <c r="R41" s="254"/>
      <c r="S41" s="271"/>
      <c r="T41" s="250"/>
      <c r="U41" s="250"/>
      <c r="V41" s="251"/>
      <c r="W41" s="83"/>
      <c r="X41" s="269"/>
      <c r="Y41" s="251"/>
      <c r="Z41" s="10"/>
      <c r="AA41" s="269"/>
      <c r="AB41" s="251"/>
      <c r="AC41" s="244"/>
      <c r="AD41" s="252"/>
      <c r="AE41" s="251"/>
      <c r="AF41" s="244"/>
      <c r="AG41" s="254"/>
      <c r="AH41" s="251"/>
      <c r="AI41" s="273"/>
      <c r="AJ41" s="254"/>
      <c r="AK41" s="251"/>
      <c r="AL41" s="10"/>
      <c r="AM41" s="254"/>
      <c r="AN41" s="251"/>
      <c r="AO41" s="84"/>
      <c r="AP41" s="254"/>
      <c r="AQ41" s="253"/>
      <c r="AR41" s="254"/>
      <c r="AS41" s="250"/>
      <c r="AT41" s="254"/>
      <c r="AU41" s="253"/>
      <c r="AV41" s="254"/>
      <c r="AW41" s="266"/>
      <c r="AX41" s="266"/>
      <c r="AY41" s="265"/>
      <c r="AZ41" s="265"/>
      <c r="BA41" s="264"/>
      <c r="BB41" s="264"/>
      <c r="BC41" s="264"/>
      <c r="BD41" s="264"/>
      <c r="BE41" s="85"/>
      <c r="BF41" s="265"/>
      <c r="BG41" s="261"/>
      <c r="BH41" s="254"/>
      <c r="BI41" s="260"/>
      <c r="BJ41" s="260"/>
      <c r="BK41" s="253"/>
      <c r="BL41" s="253"/>
      <c r="BM41" s="253"/>
      <c r="BN41" s="253"/>
      <c r="BO41" s="253"/>
      <c r="BP41" s="253"/>
      <c r="BQ41" s="241"/>
      <c r="BR41" s="241"/>
      <c r="BS41" s="241"/>
      <c r="BT41" s="241"/>
    </row>
    <row r="42" spans="1:72" ht="54" customHeight="1" x14ac:dyDescent="0.25">
      <c r="A42" s="258"/>
      <c r="B42" s="259"/>
      <c r="C42" s="260"/>
      <c r="D42" s="260"/>
      <c r="E42" s="260"/>
      <c r="F42" s="261"/>
      <c r="G42" s="253"/>
      <c r="H42" s="250"/>
      <c r="I42" s="260"/>
      <c r="J42" s="259"/>
      <c r="K42" s="253"/>
      <c r="L42" s="250"/>
      <c r="M42" s="253"/>
      <c r="N42" s="82"/>
      <c r="O42" s="254"/>
      <c r="P42" s="255"/>
      <c r="Q42" s="250"/>
      <c r="R42" s="254"/>
      <c r="S42" s="271"/>
      <c r="T42" s="250"/>
      <c r="U42" s="250"/>
      <c r="V42" s="251"/>
      <c r="W42" s="83"/>
      <c r="X42" s="269"/>
      <c r="Y42" s="251"/>
      <c r="Z42" s="10"/>
      <c r="AA42" s="269"/>
      <c r="AB42" s="251"/>
      <c r="AC42" s="244"/>
      <c r="AD42" s="252"/>
      <c r="AE42" s="251"/>
      <c r="AF42" s="244"/>
      <c r="AG42" s="254"/>
      <c r="AH42" s="251"/>
      <c r="AI42" s="273"/>
      <c r="AJ42" s="254"/>
      <c r="AK42" s="251"/>
      <c r="AL42" s="10"/>
      <c r="AM42" s="254"/>
      <c r="AN42" s="251"/>
      <c r="AO42" s="84"/>
      <c r="AP42" s="254"/>
      <c r="AQ42" s="253"/>
      <c r="AR42" s="254"/>
      <c r="AS42" s="250"/>
      <c r="AT42" s="254"/>
      <c r="AU42" s="253"/>
      <c r="AV42" s="254"/>
      <c r="AW42" s="266"/>
      <c r="AX42" s="266"/>
      <c r="AY42" s="265"/>
      <c r="AZ42" s="265"/>
      <c r="BA42" s="264"/>
      <c r="BB42" s="264"/>
      <c r="BC42" s="264"/>
      <c r="BD42" s="264"/>
      <c r="BE42" s="85"/>
      <c r="BF42" s="265"/>
      <c r="BG42" s="261"/>
      <c r="BH42" s="254"/>
      <c r="BI42" s="260"/>
      <c r="BJ42" s="260"/>
      <c r="BK42" s="253"/>
      <c r="BL42" s="253"/>
      <c r="BM42" s="253"/>
      <c r="BN42" s="253"/>
      <c r="BO42" s="253"/>
      <c r="BP42" s="253"/>
      <c r="BQ42" s="241"/>
      <c r="BR42" s="241"/>
      <c r="BS42" s="241"/>
      <c r="BT42" s="241"/>
    </row>
    <row r="43" spans="1:72" ht="54" customHeight="1" x14ac:dyDescent="0.25">
      <c r="A43" s="258"/>
      <c r="B43" s="259"/>
      <c r="C43" s="260"/>
      <c r="D43" s="260"/>
      <c r="E43" s="260"/>
      <c r="F43" s="261"/>
      <c r="G43" s="253"/>
      <c r="H43" s="250"/>
      <c r="I43" s="260"/>
      <c r="J43" s="259"/>
      <c r="K43" s="253"/>
      <c r="L43" s="250"/>
      <c r="M43" s="253"/>
      <c r="N43" s="82"/>
      <c r="O43" s="254"/>
      <c r="P43" s="255"/>
      <c r="Q43" s="250"/>
      <c r="R43" s="254"/>
      <c r="S43" s="271"/>
      <c r="T43" s="250"/>
      <c r="U43" s="250"/>
      <c r="V43" s="251"/>
      <c r="W43" s="83"/>
      <c r="X43" s="269"/>
      <c r="Y43" s="251"/>
      <c r="Z43" s="10"/>
      <c r="AA43" s="269"/>
      <c r="AB43" s="251"/>
      <c r="AC43" s="244"/>
      <c r="AD43" s="252"/>
      <c r="AE43" s="251"/>
      <c r="AF43" s="244"/>
      <c r="AG43" s="254"/>
      <c r="AH43" s="251"/>
      <c r="AI43" s="273"/>
      <c r="AJ43" s="254"/>
      <c r="AK43" s="251"/>
      <c r="AL43" s="10"/>
      <c r="AM43" s="254"/>
      <c r="AN43" s="251"/>
      <c r="AO43" s="84"/>
      <c r="AP43" s="254"/>
      <c r="AQ43" s="253"/>
      <c r="AR43" s="254"/>
      <c r="AS43" s="250"/>
      <c r="AT43" s="254"/>
      <c r="AU43" s="253"/>
      <c r="AV43" s="254"/>
      <c r="AW43" s="266"/>
      <c r="AX43" s="266"/>
      <c r="AY43" s="265"/>
      <c r="AZ43" s="265"/>
      <c r="BA43" s="264"/>
      <c r="BB43" s="264"/>
      <c r="BC43" s="264"/>
      <c r="BD43" s="264"/>
      <c r="BE43" s="85"/>
      <c r="BF43" s="265"/>
      <c r="BG43" s="261"/>
      <c r="BH43" s="254"/>
      <c r="BI43" s="260"/>
      <c r="BJ43" s="260"/>
      <c r="BK43" s="253"/>
      <c r="BL43" s="253"/>
      <c r="BM43" s="253"/>
      <c r="BN43" s="253"/>
      <c r="BO43" s="253"/>
      <c r="BP43" s="253"/>
      <c r="BQ43" s="241"/>
      <c r="BR43" s="241"/>
      <c r="BS43" s="241"/>
      <c r="BT43" s="241"/>
    </row>
    <row r="44" spans="1:72" ht="93" customHeight="1" x14ac:dyDescent="0.25">
      <c r="A44" s="258"/>
      <c r="B44" s="259"/>
      <c r="C44" s="260"/>
      <c r="D44" s="260"/>
      <c r="E44" s="260"/>
      <c r="F44" s="261"/>
      <c r="G44" s="253"/>
      <c r="H44" s="250"/>
      <c r="I44" s="260"/>
      <c r="J44" s="259"/>
      <c r="K44" s="253"/>
      <c r="L44" s="250"/>
      <c r="M44" s="253"/>
      <c r="N44" s="82"/>
      <c r="O44" s="254"/>
      <c r="P44" s="255"/>
      <c r="Q44" s="250"/>
      <c r="R44" s="254"/>
      <c r="S44" s="271"/>
      <c r="T44" s="250"/>
      <c r="U44" s="250"/>
      <c r="V44" s="251"/>
      <c r="W44" s="83"/>
      <c r="X44" s="269"/>
      <c r="Y44" s="251"/>
      <c r="Z44" s="10"/>
      <c r="AA44" s="269"/>
      <c r="AB44" s="251"/>
      <c r="AC44" s="100"/>
      <c r="AD44" s="252"/>
      <c r="AE44" s="251"/>
      <c r="AF44" s="10"/>
      <c r="AG44" s="254"/>
      <c r="AH44" s="251"/>
      <c r="AI44" s="84"/>
      <c r="AJ44" s="254"/>
      <c r="AK44" s="251"/>
      <c r="AL44" s="10"/>
      <c r="AM44" s="254"/>
      <c r="AN44" s="251"/>
      <c r="AO44" s="84"/>
      <c r="AP44" s="254"/>
      <c r="AQ44" s="253"/>
      <c r="AR44" s="254"/>
      <c r="AS44" s="250"/>
      <c r="AT44" s="254"/>
      <c r="AU44" s="253"/>
      <c r="AV44" s="254"/>
      <c r="AW44" s="266"/>
      <c r="AX44" s="266"/>
      <c r="AY44" s="265"/>
      <c r="AZ44" s="265"/>
      <c r="BA44" s="264"/>
      <c r="BB44" s="264"/>
      <c r="BC44" s="264"/>
      <c r="BD44" s="264"/>
      <c r="BE44" s="85"/>
      <c r="BF44" s="265"/>
      <c r="BG44" s="261"/>
      <c r="BH44" s="254"/>
      <c r="BI44" s="260"/>
      <c r="BJ44" s="260"/>
      <c r="BK44" s="253"/>
      <c r="BL44" s="253"/>
      <c r="BM44" s="253"/>
      <c r="BN44" s="253"/>
      <c r="BO44" s="253"/>
      <c r="BP44" s="95" t="s">
        <v>652</v>
      </c>
      <c r="BQ44" s="241"/>
      <c r="BR44" s="241"/>
      <c r="BS44" s="241"/>
      <c r="BT44" s="241"/>
    </row>
    <row r="45" spans="1:72" ht="135" x14ac:dyDescent="0.25">
      <c r="A45" s="258">
        <v>8</v>
      </c>
      <c r="B45" s="259"/>
      <c r="C45" s="260"/>
      <c r="D45" s="95"/>
      <c r="E45" s="95" t="s">
        <v>618</v>
      </c>
      <c r="F45" s="261" t="s">
        <v>653</v>
      </c>
      <c r="G45" s="253" t="s">
        <v>654</v>
      </c>
      <c r="H45" s="250" t="s">
        <v>414</v>
      </c>
      <c r="I45" s="260" t="s">
        <v>621</v>
      </c>
      <c r="J45" s="259">
        <v>3</v>
      </c>
      <c r="K45" s="253" t="str">
        <f>VLOOKUP(J45,[2]BASE!A57:B61,2,0)</f>
        <v>Moderado</v>
      </c>
      <c r="L45" s="250">
        <v>4</v>
      </c>
      <c r="M45" s="253" t="str">
        <f>VLOOKUP(L45,[2]BASE!D57:E59,2,0)</f>
        <v>Mayor</v>
      </c>
      <c r="N45" s="82" t="str">
        <f>CONCATENATE(J45,L45)</f>
        <v>34</v>
      </c>
      <c r="O45" s="254">
        <f>+J45*L45</f>
        <v>12</v>
      </c>
      <c r="P45" s="255" t="str">
        <f>VLOOKUP(N45,[2]BASE!A70:B94,2,0)</f>
        <v>EXTREMA</v>
      </c>
      <c r="Q45" s="250" t="s">
        <v>506</v>
      </c>
      <c r="R45" s="254" t="str">
        <f>+IF(P45="baja","Asumir o Reducir el riesgo",IF(P45="moderada","Reducir el riesgo",IF(P45="Alta","Reducir el riesgo",IF(P45="Extrema","Evitar, reducir, compartir o transferir el riesgo",0))))</f>
        <v>Evitar, reducir, compartir o transferir el riesgo</v>
      </c>
      <c r="S45" s="98" t="s">
        <v>655</v>
      </c>
      <c r="T45" s="93" t="s">
        <v>363</v>
      </c>
      <c r="U45" s="93" t="s">
        <v>418</v>
      </c>
      <c r="V45" s="73" t="s">
        <v>419</v>
      </c>
      <c r="W45" s="83">
        <f t="shared" ref="W45:W54" si="13">IF(V45="Asignado",15,IF(V45="No asignado",0,0))</f>
        <v>15</v>
      </c>
      <c r="X45" s="87" t="s">
        <v>623</v>
      </c>
      <c r="Y45" s="73" t="s">
        <v>421</v>
      </c>
      <c r="Z45" s="10">
        <f>IF(Y45="Adecuado",15,IF(Y45="Inadecuado",0,0))</f>
        <v>15</v>
      </c>
      <c r="AA45" s="87" t="s">
        <v>656</v>
      </c>
      <c r="AB45" s="73" t="s">
        <v>423</v>
      </c>
      <c r="AC45" s="10">
        <f>IF(AB45="Oportuna",15,IF(AB45="Inoportuna",0,0))</f>
        <v>15</v>
      </c>
      <c r="AD45" s="87" t="s">
        <v>657</v>
      </c>
      <c r="AE45" s="73" t="s">
        <v>561</v>
      </c>
      <c r="AF45" s="10">
        <f>IF(AE45="Prevenir",15,IF(AE45="Detectar",10,IF(AE45="No es un control",0,0)))</f>
        <v>10</v>
      </c>
      <c r="AG45" s="81" t="s">
        <v>658</v>
      </c>
      <c r="AH45" s="73" t="s">
        <v>427</v>
      </c>
      <c r="AI45" s="84">
        <f>IF(AH45="Confiable",15,IF(AH45="No confiable",0,0))</f>
        <v>15</v>
      </c>
      <c r="AJ45" s="86" t="s">
        <v>659</v>
      </c>
      <c r="AK45" s="73" t="s">
        <v>429</v>
      </c>
      <c r="AL45" s="10">
        <f>IF(AK45="Se investigan y resuelven oportunamente",15,0)</f>
        <v>15</v>
      </c>
      <c r="AM45" s="71" t="s">
        <v>660</v>
      </c>
      <c r="AN45" s="73" t="s">
        <v>431</v>
      </c>
      <c r="AO45" s="84">
        <f>IF(AN45="Completa",10,IF(AN45="Incompleta",5,IF(AN45="No existe",0,0)))</f>
        <v>10</v>
      </c>
      <c r="AP45" s="87" t="s">
        <v>661</v>
      </c>
      <c r="AQ45" s="89">
        <f>W45+Z45+AC45+AF45+AI45++AL45+AO45</f>
        <v>95</v>
      </c>
      <c r="AR45" s="94" t="str">
        <f>IF(AND(AQ45&lt;=100,AQ45&gt;=96),"FUERTE",IF(AND(AQ45&lt;=95,AQ45&gt;=86),"MODERADO",IF(AND(AQ45&lt;=85,AQ45&gt;=0),"DEBIL")))</f>
        <v>MODERADO</v>
      </c>
      <c r="AS45" s="93" t="s">
        <v>433</v>
      </c>
      <c r="AT45" s="94" t="str">
        <f>VLOOKUP(AS45,[2]BASE!D123:E125,2,0)</f>
        <v>FUERTE</v>
      </c>
      <c r="AU45" s="89" t="str">
        <f>+IF(AND(AR45="FUERTE",AT45="FUERTE"),"FUERTE",IF(AND(AR45="FUERTE",AT45="MODERADO"),"MODERADO",IF(AND(AR45="FUERTE",AT45="DEBIL"),"DEBIL",IF(AND(AR45="MODERADO",AT45="FUERTE"),"MODERADO",IF(AND(AR45="MODERADO",AT45="MODERADO"),"DÉBIL",IF(AND(AR45="MODERADO",AT45="DEBIL"),"DÉBIL",IF(AND(AR45="DEBIL",AT45="FUERTE"),"DÉBIL",IF(AND(AR45="DEBIL",AT45="MODERADO"),"MODERADO",IF(AND(AR45="DEBIL",AT45="DÉBIL"),"DÉBIL")))))))))</f>
        <v>MODERADO</v>
      </c>
      <c r="AV45" s="254" t="str">
        <f>+IF(AND(AVERAGE(AQ45:AQ54)=100),"FUERTE",IF(AND((AVERAGE(AQ45:AQ54)&gt;=50),(AVERAGE(AQ45:AQ54))&lt;=99),"MODERADO", IF(AND(AVERAGE(AQ45:AQ54)&lt;50),"DEBIL")))</f>
        <v>MODERADO</v>
      </c>
      <c r="AW45" s="266" t="s">
        <v>435</v>
      </c>
      <c r="AX45" s="266" t="s">
        <v>434</v>
      </c>
      <c r="AY45" s="265" t="str">
        <f>+IF(AND(AW45="DIRECTAMENTE"),"2", IF(AND(AW45="INDIRECTAMENTE"),"1",IF(AND(AW45="NO DISMINUYE"),"0")))</f>
        <v>2</v>
      </c>
      <c r="AZ45" s="265" t="str">
        <f>+IF(AND(AX45="DIRECTAMENTE"),"2", IF(AND(AX45="INDIRECTAMENTE"),"1",IF(AND(AX45="NO DISMINUYE"),"0")))</f>
        <v>1</v>
      </c>
      <c r="BA45" s="264">
        <v>1</v>
      </c>
      <c r="BB45" s="264" t="str">
        <f>VLOOKUP(BA45,[2]BASE!A57:B61,2,0)</f>
        <v>Raro</v>
      </c>
      <c r="BC45" s="266">
        <v>3</v>
      </c>
      <c r="BD45" s="264" t="str">
        <f>VLOOKUP(BC45,[2]BASE!G57:H61,2,0)</f>
        <v>Moderado</v>
      </c>
      <c r="BE45" s="82" t="str">
        <f>CONCATENATE(BA45,BC45)</f>
        <v>13</v>
      </c>
      <c r="BF45" s="265">
        <f>+BA45*BC45</f>
        <v>3</v>
      </c>
      <c r="BG45" s="261" t="str">
        <f>VLOOKUP(BE45,[2]BASE!A70:B94,2,0)</f>
        <v>MODERADA</v>
      </c>
      <c r="BH45" s="254" t="str">
        <f>+IF(BG45="baja","Asumir o Reducir el riesgo",IF(BG45="moderada","Reducir el riesgo",IF(BG45="Alta","Reducir el riesgo",IF(BG45="Extrema","Evitar, reducir, compartir o transferir el riesgo",0))))</f>
        <v>Reducir el riesgo</v>
      </c>
      <c r="BI45" s="81"/>
      <c r="BJ45" s="11" t="s">
        <v>662</v>
      </c>
      <c r="BK45" s="89" t="s">
        <v>119</v>
      </c>
      <c r="BL45" s="89" t="s">
        <v>631</v>
      </c>
      <c r="BM45" s="99" t="s">
        <v>663</v>
      </c>
      <c r="BN45" s="99" t="s">
        <v>499</v>
      </c>
      <c r="BO45" s="89" t="s">
        <v>664</v>
      </c>
      <c r="BP45" s="263"/>
      <c r="BQ45" s="241" t="s">
        <v>635</v>
      </c>
      <c r="BR45" s="241" t="s">
        <v>119</v>
      </c>
      <c r="BS45" s="241" t="s">
        <v>636</v>
      </c>
      <c r="BT45" s="241" t="s">
        <v>637</v>
      </c>
    </row>
    <row r="46" spans="1:72" ht="117" customHeight="1" x14ac:dyDescent="0.25">
      <c r="A46" s="258"/>
      <c r="B46" s="259"/>
      <c r="C46" s="260"/>
      <c r="D46" s="95"/>
      <c r="E46" s="95" t="s">
        <v>638</v>
      </c>
      <c r="F46" s="261"/>
      <c r="G46" s="253"/>
      <c r="H46" s="250"/>
      <c r="I46" s="260"/>
      <c r="J46" s="259"/>
      <c r="K46" s="253"/>
      <c r="L46" s="250"/>
      <c r="M46" s="253"/>
      <c r="N46" s="82"/>
      <c r="O46" s="254"/>
      <c r="P46" s="255"/>
      <c r="Q46" s="250"/>
      <c r="R46" s="254"/>
      <c r="S46" s="274" t="s">
        <v>665</v>
      </c>
      <c r="T46" s="250" t="s">
        <v>361</v>
      </c>
      <c r="U46" s="250" t="s">
        <v>474</v>
      </c>
      <c r="V46" s="251" t="s">
        <v>419</v>
      </c>
      <c r="W46" s="83">
        <f t="shared" si="13"/>
        <v>15</v>
      </c>
      <c r="X46" s="252" t="s">
        <v>623</v>
      </c>
      <c r="Y46" s="251" t="s">
        <v>421</v>
      </c>
      <c r="Z46" s="10">
        <f>IF(Y46="Adecuado",15,IF(Y46="Inadecuado",0,0))</f>
        <v>15</v>
      </c>
      <c r="AA46" s="252" t="s">
        <v>624</v>
      </c>
      <c r="AB46" s="251" t="s">
        <v>423</v>
      </c>
      <c r="AC46" s="10">
        <f>IF(AB46="Oportuna",15,IF(AB46="Inoportuna",0,0))</f>
        <v>15</v>
      </c>
      <c r="AD46" s="252" t="s">
        <v>640</v>
      </c>
      <c r="AE46" s="251" t="s">
        <v>561</v>
      </c>
      <c r="AF46" s="10">
        <f>IF(AE46="Prevenir",15,IF(AE46="Detectar",10,IF(AE46="No es un control",0,0)))</f>
        <v>10</v>
      </c>
      <c r="AG46" s="252" t="s">
        <v>641</v>
      </c>
      <c r="AH46" s="251" t="s">
        <v>427</v>
      </c>
      <c r="AI46" s="84">
        <f>IF(AH46="Confiable",15,IF(AH46="No confiable",0,0))</f>
        <v>15</v>
      </c>
      <c r="AJ46" s="252" t="s">
        <v>642</v>
      </c>
      <c r="AK46" s="251" t="s">
        <v>429</v>
      </c>
      <c r="AL46" s="10">
        <f>IF(AK46="Se investigan y resuelven oportunamente",15,0)</f>
        <v>15</v>
      </c>
      <c r="AM46" s="252" t="s">
        <v>643</v>
      </c>
      <c r="AN46" s="251" t="s">
        <v>431</v>
      </c>
      <c r="AO46" s="84">
        <f>IF(AN46="Completa",10,IF(AN46="Incompleta",5,IF(AN46="No existe",0,0)))</f>
        <v>10</v>
      </c>
      <c r="AP46" s="252" t="s">
        <v>644</v>
      </c>
      <c r="AQ46" s="253">
        <f>W46+Z46+AC46+AF46+AI46++AL46+AO46</f>
        <v>95</v>
      </c>
      <c r="AR46" s="254" t="str">
        <f>IF(AND(AQ46&lt;=100,AQ46&gt;=96),"FUERTE",IF(AND(AQ46&lt;=95,AQ46&gt;=86),"MODERADO",IF(AND(AQ46&lt;=85,AQ46&gt;=0),"DEBIL")))</f>
        <v>MODERADO</v>
      </c>
      <c r="AS46" s="250" t="s">
        <v>433</v>
      </c>
      <c r="AT46" s="254" t="str">
        <f>VLOOKUP(AS46,[2]BASE!D123:E125,2,0)</f>
        <v>FUERTE</v>
      </c>
      <c r="AU46" s="253" t="str">
        <f>+IF(AND(AR46="FUERTE",AT46="FUERTE"),"FUERTE",IF(AND(AR46="FUERTE",AT46="MODERADO"),"MODERADO",IF(AND(AR46="FUERTE",AT46="DEBIL"),"DEBIL",IF(AND(AR46="MODERADO",AT46="FUERTE"),"MODERADO",IF(AND(AR46="MODERADO",AT46="MODERADO"),"DÉBIL",IF(AND(AR46="MODERADO",AT46="DEBIL"),"DÉBIL",IF(AND(AR46="DEBIL",AT46="FUERTE"),"DÉBIL",IF(AND(AR46="DEBIL",AT46="MODERADO"),"MODERADO",IF(AND(AR46="DEBIL",AT46="DÉBIL"),"DÉBIL")))))))))</f>
        <v>MODERADO</v>
      </c>
      <c r="AV46" s="254"/>
      <c r="AW46" s="266"/>
      <c r="AX46" s="266"/>
      <c r="AY46" s="265"/>
      <c r="AZ46" s="265"/>
      <c r="BA46" s="264"/>
      <c r="BB46" s="264"/>
      <c r="BC46" s="266"/>
      <c r="BD46" s="264"/>
      <c r="BE46" s="85"/>
      <c r="BF46" s="265"/>
      <c r="BG46" s="261"/>
      <c r="BH46" s="254"/>
      <c r="BI46" s="81"/>
      <c r="BJ46" s="11" t="s">
        <v>666</v>
      </c>
      <c r="BK46" s="89" t="s">
        <v>119</v>
      </c>
      <c r="BL46" s="89" t="s">
        <v>631</v>
      </c>
      <c r="BM46" s="99" t="s">
        <v>646</v>
      </c>
      <c r="BN46" s="99" t="s">
        <v>647</v>
      </c>
      <c r="BO46" s="89" t="s">
        <v>648</v>
      </c>
      <c r="BP46" s="263"/>
      <c r="BQ46" s="241"/>
      <c r="BR46" s="241"/>
      <c r="BS46" s="241"/>
      <c r="BT46" s="241"/>
    </row>
    <row r="47" spans="1:72" ht="79.5" customHeight="1" x14ac:dyDescent="0.25">
      <c r="A47" s="258"/>
      <c r="B47" s="259"/>
      <c r="C47" s="260"/>
      <c r="D47" s="260" t="s">
        <v>649</v>
      </c>
      <c r="E47" s="260" t="s">
        <v>650</v>
      </c>
      <c r="F47" s="261"/>
      <c r="G47" s="253"/>
      <c r="H47" s="250"/>
      <c r="I47" s="260"/>
      <c r="J47" s="259"/>
      <c r="K47" s="253"/>
      <c r="L47" s="250"/>
      <c r="M47" s="253"/>
      <c r="N47" s="82"/>
      <c r="O47" s="254"/>
      <c r="P47" s="255"/>
      <c r="Q47" s="250"/>
      <c r="R47" s="254"/>
      <c r="S47" s="274"/>
      <c r="T47" s="250"/>
      <c r="U47" s="250"/>
      <c r="V47" s="251"/>
      <c r="W47" s="83">
        <f t="shared" si="13"/>
        <v>0</v>
      </c>
      <c r="X47" s="252"/>
      <c r="Y47" s="251"/>
      <c r="Z47" s="10"/>
      <c r="AA47" s="252"/>
      <c r="AB47" s="251"/>
      <c r="AC47" s="244"/>
      <c r="AD47" s="252"/>
      <c r="AE47" s="251"/>
      <c r="AF47" s="244"/>
      <c r="AG47" s="252"/>
      <c r="AH47" s="251"/>
      <c r="AI47" s="273"/>
      <c r="AJ47" s="252"/>
      <c r="AK47" s="251"/>
      <c r="AL47" s="10"/>
      <c r="AM47" s="252"/>
      <c r="AN47" s="251"/>
      <c r="AO47" s="84"/>
      <c r="AP47" s="252"/>
      <c r="AQ47" s="253"/>
      <c r="AR47" s="254"/>
      <c r="AS47" s="250"/>
      <c r="AT47" s="254"/>
      <c r="AU47" s="253"/>
      <c r="AV47" s="254"/>
      <c r="AW47" s="266"/>
      <c r="AX47" s="266"/>
      <c r="AY47" s="265"/>
      <c r="AZ47" s="265"/>
      <c r="BA47" s="264"/>
      <c r="BB47" s="264"/>
      <c r="BC47" s="266"/>
      <c r="BD47" s="264"/>
      <c r="BE47" s="85"/>
      <c r="BF47" s="265"/>
      <c r="BG47" s="261"/>
      <c r="BH47" s="254"/>
      <c r="BI47" s="87"/>
      <c r="BJ47" s="81" t="s">
        <v>655</v>
      </c>
      <c r="BK47" s="89" t="s">
        <v>119</v>
      </c>
      <c r="BL47" s="89" t="s">
        <v>631</v>
      </c>
      <c r="BM47" s="99" t="s">
        <v>667</v>
      </c>
      <c r="BN47" s="89" t="s">
        <v>668</v>
      </c>
      <c r="BO47" s="89" t="s">
        <v>669</v>
      </c>
      <c r="BP47" s="263"/>
      <c r="BQ47" s="241"/>
      <c r="BR47" s="241"/>
      <c r="BS47" s="241"/>
      <c r="BT47" s="241"/>
    </row>
    <row r="48" spans="1:72" ht="77.25" customHeight="1" x14ac:dyDescent="0.25">
      <c r="A48" s="258"/>
      <c r="B48" s="259"/>
      <c r="C48" s="260"/>
      <c r="D48" s="260"/>
      <c r="E48" s="260"/>
      <c r="F48" s="261"/>
      <c r="G48" s="253"/>
      <c r="H48" s="250"/>
      <c r="I48" s="260"/>
      <c r="J48" s="259"/>
      <c r="K48" s="253"/>
      <c r="L48" s="250"/>
      <c r="M48" s="253"/>
      <c r="N48" s="82"/>
      <c r="O48" s="254"/>
      <c r="P48" s="255"/>
      <c r="Q48" s="250"/>
      <c r="R48" s="254"/>
      <c r="S48" s="274"/>
      <c r="T48" s="250"/>
      <c r="U48" s="250"/>
      <c r="V48" s="251"/>
      <c r="W48" s="83">
        <f t="shared" si="13"/>
        <v>0</v>
      </c>
      <c r="X48" s="252"/>
      <c r="Y48" s="251"/>
      <c r="Z48" s="10"/>
      <c r="AA48" s="252"/>
      <c r="AB48" s="251"/>
      <c r="AC48" s="244"/>
      <c r="AD48" s="252"/>
      <c r="AE48" s="251"/>
      <c r="AF48" s="244"/>
      <c r="AG48" s="252"/>
      <c r="AH48" s="251"/>
      <c r="AI48" s="273"/>
      <c r="AJ48" s="252"/>
      <c r="AK48" s="251"/>
      <c r="AL48" s="10"/>
      <c r="AM48" s="252"/>
      <c r="AN48" s="251"/>
      <c r="AO48" s="84"/>
      <c r="AP48" s="252"/>
      <c r="AQ48" s="253"/>
      <c r="AR48" s="254"/>
      <c r="AS48" s="250"/>
      <c r="AT48" s="254"/>
      <c r="AU48" s="253"/>
      <c r="AV48" s="254"/>
      <c r="AW48" s="266"/>
      <c r="AX48" s="266"/>
      <c r="AY48" s="265"/>
      <c r="AZ48" s="265"/>
      <c r="BA48" s="264"/>
      <c r="BB48" s="264"/>
      <c r="BC48" s="266"/>
      <c r="BD48" s="264"/>
      <c r="BE48" s="85"/>
      <c r="BF48" s="265"/>
      <c r="BG48" s="261"/>
      <c r="BH48" s="254"/>
      <c r="BI48" s="260" t="s">
        <v>670</v>
      </c>
      <c r="BJ48" s="271"/>
      <c r="BK48" s="253" t="s">
        <v>119</v>
      </c>
      <c r="BL48" s="253" t="s">
        <v>631</v>
      </c>
      <c r="BM48" s="249" t="s">
        <v>671</v>
      </c>
      <c r="BN48" s="249" t="s">
        <v>672</v>
      </c>
      <c r="BO48" s="253" t="s">
        <v>648</v>
      </c>
      <c r="BP48" s="263"/>
      <c r="BQ48" s="241"/>
      <c r="BR48" s="241"/>
      <c r="BS48" s="241"/>
      <c r="BT48" s="241"/>
    </row>
    <row r="49" spans="1:72" ht="68.25" customHeight="1" x14ac:dyDescent="0.25">
      <c r="A49" s="258"/>
      <c r="B49" s="259"/>
      <c r="C49" s="260"/>
      <c r="D49" s="260"/>
      <c r="E49" s="260"/>
      <c r="F49" s="261"/>
      <c r="G49" s="253"/>
      <c r="H49" s="250"/>
      <c r="I49" s="260"/>
      <c r="J49" s="259"/>
      <c r="K49" s="253"/>
      <c r="L49" s="250"/>
      <c r="M49" s="253"/>
      <c r="N49" s="82"/>
      <c r="O49" s="254"/>
      <c r="P49" s="255"/>
      <c r="Q49" s="250"/>
      <c r="R49" s="254"/>
      <c r="S49" s="274"/>
      <c r="T49" s="250"/>
      <c r="U49" s="250"/>
      <c r="V49" s="251"/>
      <c r="W49" s="83">
        <f t="shared" si="13"/>
        <v>0</v>
      </c>
      <c r="X49" s="252"/>
      <c r="Y49" s="251"/>
      <c r="Z49" s="10"/>
      <c r="AA49" s="252"/>
      <c r="AB49" s="251"/>
      <c r="AC49" s="244"/>
      <c r="AD49" s="252"/>
      <c r="AE49" s="251"/>
      <c r="AF49" s="244"/>
      <c r="AG49" s="252"/>
      <c r="AH49" s="251"/>
      <c r="AI49" s="273"/>
      <c r="AJ49" s="252"/>
      <c r="AK49" s="251"/>
      <c r="AL49" s="10"/>
      <c r="AM49" s="252"/>
      <c r="AN49" s="251"/>
      <c r="AO49" s="84"/>
      <c r="AP49" s="252"/>
      <c r="AQ49" s="253"/>
      <c r="AR49" s="254"/>
      <c r="AS49" s="250"/>
      <c r="AT49" s="254"/>
      <c r="AU49" s="253"/>
      <c r="AV49" s="254"/>
      <c r="AW49" s="266"/>
      <c r="AX49" s="266"/>
      <c r="AY49" s="265"/>
      <c r="AZ49" s="265"/>
      <c r="BA49" s="264"/>
      <c r="BB49" s="264"/>
      <c r="BC49" s="266"/>
      <c r="BD49" s="264"/>
      <c r="BE49" s="85"/>
      <c r="BF49" s="265"/>
      <c r="BG49" s="261"/>
      <c r="BH49" s="254"/>
      <c r="BI49" s="260"/>
      <c r="BJ49" s="271"/>
      <c r="BK49" s="253"/>
      <c r="BL49" s="253"/>
      <c r="BM49" s="249"/>
      <c r="BN49" s="249"/>
      <c r="BO49" s="253"/>
      <c r="BP49" s="263"/>
      <c r="BQ49" s="241"/>
      <c r="BR49" s="241"/>
      <c r="BS49" s="241"/>
      <c r="BT49" s="241"/>
    </row>
    <row r="50" spans="1:72" ht="60" customHeight="1" x14ac:dyDescent="0.25">
      <c r="A50" s="258"/>
      <c r="B50" s="259"/>
      <c r="C50" s="260"/>
      <c r="D50" s="260"/>
      <c r="E50" s="260"/>
      <c r="F50" s="261"/>
      <c r="G50" s="253"/>
      <c r="H50" s="250"/>
      <c r="I50" s="260"/>
      <c r="J50" s="259"/>
      <c r="K50" s="253"/>
      <c r="L50" s="250"/>
      <c r="M50" s="253"/>
      <c r="N50" s="82"/>
      <c r="O50" s="254"/>
      <c r="P50" s="255"/>
      <c r="Q50" s="250"/>
      <c r="R50" s="254"/>
      <c r="S50" s="274"/>
      <c r="T50" s="250"/>
      <c r="U50" s="250"/>
      <c r="V50" s="251"/>
      <c r="W50" s="83">
        <f t="shared" si="13"/>
        <v>0</v>
      </c>
      <c r="X50" s="252"/>
      <c r="Y50" s="251"/>
      <c r="Z50" s="10"/>
      <c r="AA50" s="252"/>
      <c r="AB50" s="251"/>
      <c r="AC50" s="244"/>
      <c r="AD50" s="252"/>
      <c r="AE50" s="251"/>
      <c r="AF50" s="244"/>
      <c r="AG50" s="252"/>
      <c r="AH50" s="251"/>
      <c r="AI50" s="273"/>
      <c r="AJ50" s="252"/>
      <c r="AK50" s="251"/>
      <c r="AL50" s="10"/>
      <c r="AM50" s="252"/>
      <c r="AN50" s="251"/>
      <c r="AO50" s="84"/>
      <c r="AP50" s="252"/>
      <c r="AQ50" s="253"/>
      <c r="AR50" s="254"/>
      <c r="AS50" s="250"/>
      <c r="AT50" s="254"/>
      <c r="AU50" s="253"/>
      <c r="AV50" s="254"/>
      <c r="AW50" s="266"/>
      <c r="AX50" s="266"/>
      <c r="AY50" s="265"/>
      <c r="AZ50" s="265"/>
      <c r="BA50" s="264"/>
      <c r="BB50" s="264"/>
      <c r="BC50" s="266"/>
      <c r="BD50" s="264"/>
      <c r="BE50" s="85"/>
      <c r="BF50" s="265"/>
      <c r="BG50" s="261"/>
      <c r="BH50" s="254"/>
      <c r="BI50" s="260"/>
      <c r="BJ50" s="271"/>
      <c r="BK50" s="253"/>
      <c r="BL50" s="253"/>
      <c r="BM50" s="249"/>
      <c r="BN50" s="249"/>
      <c r="BO50" s="253"/>
      <c r="BP50" s="263"/>
      <c r="BQ50" s="241"/>
      <c r="BR50" s="241"/>
      <c r="BS50" s="241"/>
      <c r="BT50" s="241"/>
    </row>
    <row r="51" spans="1:72" ht="15" customHeight="1" x14ac:dyDescent="0.25">
      <c r="A51" s="258"/>
      <c r="B51" s="259"/>
      <c r="C51" s="260"/>
      <c r="D51" s="260"/>
      <c r="E51" s="260"/>
      <c r="F51" s="261"/>
      <c r="G51" s="253"/>
      <c r="H51" s="250"/>
      <c r="I51" s="260"/>
      <c r="J51" s="259"/>
      <c r="K51" s="253"/>
      <c r="L51" s="250"/>
      <c r="M51" s="253"/>
      <c r="N51" s="82"/>
      <c r="O51" s="254"/>
      <c r="P51" s="255"/>
      <c r="Q51" s="250"/>
      <c r="R51" s="254"/>
      <c r="S51" s="274"/>
      <c r="T51" s="250"/>
      <c r="U51" s="250"/>
      <c r="V51" s="251"/>
      <c r="W51" s="83">
        <f t="shared" si="13"/>
        <v>0</v>
      </c>
      <c r="X51" s="252"/>
      <c r="Y51" s="251"/>
      <c r="Z51" s="10"/>
      <c r="AA51" s="252"/>
      <c r="AB51" s="251"/>
      <c r="AC51" s="244"/>
      <c r="AD51" s="252"/>
      <c r="AE51" s="251"/>
      <c r="AF51" s="244"/>
      <c r="AG51" s="252"/>
      <c r="AH51" s="251"/>
      <c r="AI51" s="273"/>
      <c r="AJ51" s="252"/>
      <c r="AK51" s="251"/>
      <c r="AL51" s="10"/>
      <c r="AM51" s="252"/>
      <c r="AN51" s="251"/>
      <c r="AO51" s="84"/>
      <c r="AP51" s="252"/>
      <c r="AQ51" s="253"/>
      <c r="AR51" s="254"/>
      <c r="AS51" s="250"/>
      <c r="AT51" s="254"/>
      <c r="AU51" s="253"/>
      <c r="AV51" s="254"/>
      <c r="AW51" s="266"/>
      <c r="AX51" s="266"/>
      <c r="AY51" s="265"/>
      <c r="AZ51" s="265"/>
      <c r="BA51" s="264"/>
      <c r="BB51" s="264"/>
      <c r="BC51" s="266"/>
      <c r="BD51" s="264"/>
      <c r="BE51" s="85"/>
      <c r="BF51" s="265"/>
      <c r="BG51" s="261"/>
      <c r="BH51" s="254"/>
      <c r="BI51" s="260"/>
      <c r="BJ51" s="271"/>
      <c r="BK51" s="253"/>
      <c r="BL51" s="253"/>
      <c r="BM51" s="249"/>
      <c r="BN51" s="249"/>
      <c r="BO51" s="253"/>
      <c r="BP51" s="263"/>
      <c r="BQ51" s="241"/>
      <c r="BR51" s="241"/>
      <c r="BS51" s="241"/>
      <c r="BT51" s="241"/>
    </row>
    <row r="52" spans="1:72" ht="15" customHeight="1" x14ac:dyDescent="0.25">
      <c r="A52" s="258"/>
      <c r="B52" s="259"/>
      <c r="C52" s="260"/>
      <c r="D52" s="260"/>
      <c r="E52" s="260"/>
      <c r="F52" s="261"/>
      <c r="G52" s="253"/>
      <c r="H52" s="250"/>
      <c r="I52" s="260"/>
      <c r="J52" s="259"/>
      <c r="K52" s="253"/>
      <c r="L52" s="250"/>
      <c r="M52" s="253"/>
      <c r="N52" s="82"/>
      <c r="O52" s="254"/>
      <c r="P52" s="255"/>
      <c r="Q52" s="250"/>
      <c r="R52" s="254"/>
      <c r="S52" s="274"/>
      <c r="T52" s="250"/>
      <c r="U52" s="250"/>
      <c r="V52" s="251"/>
      <c r="W52" s="83">
        <f t="shared" si="13"/>
        <v>0</v>
      </c>
      <c r="X52" s="252"/>
      <c r="Y52" s="251"/>
      <c r="Z52" s="10"/>
      <c r="AA52" s="252"/>
      <c r="AB52" s="251"/>
      <c r="AC52" s="244"/>
      <c r="AD52" s="252"/>
      <c r="AE52" s="251"/>
      <c r="AF52" s="244"/>
      <c r="AG52" s="252"/>
      <c r="AH52" s="251"/>
      <c r="AI52" s="273"/>
      <c r="AJ52" s="252"/>
      <c r="AK52" s="251"/>
      <c r="AL52" s="10"/>
      <c r="AM52" s="252"/>
      <c r="AN52" s="251"/>
      <c r="AO52" s="84"/>
      <c r="AP52" s="252"/>
      <c r="AQ52" s="253"/>
      <c r="AR52" s="254"/>
      <c r="AS52" s="250"/>
      <c r="AT52" s="254"/>
      <c r="AU52" s="253"/>
      <c r="AV52" s="254"/>
      <c r="AW52" s="266"/>
      <c r="AX52" s="266"/>
      <c r="AY52" s="265"/>
      <c r="AZ52" s="265"/>
      <c r="BA52" s="264"/>
      <c r="BB52" s="264"/>
      <c r="BC52" s="266"/>
      <c r="BD52" s="264"/>
      <c r="BE52" s="85"/>
      <c r="BF52" s="265"/>
      <c r="BG52" s="261"/>
      <c r="BH52" s="254"/>
      <c r="BI52" s="260"/>
      <c r="BJ52" s="271"/>
      <c r="BK52" s="253"/>
      <c r="BL52" s="253"/>
      <c r="BM52" s="249"/>
      <c r="BN52" s="249"/>
      <c r="BO52" s="253"/>
      <c r="BP52" s="263"/>
      <c r="BQ52" s="241"/>
      <c r="BR52" s="241"/>
      <c r="BS52" s="241"/>
      <c r="BT52" s="241"/>
    </row>
    <row r="53" spans="1:72" ht="45" customHeight="1" x14ac:dyDescent="0.25">
      <c r="A53" s="258"/>
      <c r="B53" s="259"/>
      <c r="C53" s="260"/>
      <c r="D53" s="260"/>
      <c r="E53" s="260"/>
      <c r="F53" s="261"/>
      <c r="G53" s="253"/>
      <c r="H53" s="250"/>
      <c r="I53" s="260"/>
      <c r="J53" s="259"/>
      <c r="K53" s="253"/>
      <c r="L53" s="250"/>
      <c r="M53" s="253"/>
      <c r="N53" s="82"/>
      <c r="O53" s="254"/>
      <c r="P53" s="255"/>
      <c r="Q53" s="250"/>
      <c r="R53" s="254"/>
      <c r="S53" s="274"/>
      <c r="T53" s="250"/>
      <c r="U53" s="250"/>
      <c r="V53" s="251"/>
      <c r="W53" s="83">
        <f t="shared" si="13"/>
        <v>0</v>
      </c>
      <c r="X53" s="252"/>
      <c r="Y53" s="251"/>
      <c r="Z53" s="10"/>
      <c r="AA53" s="252"/>
      <c r="AB53" s="251"/>
      <c r="AC53" s="244"/>
      <c r="AD53" s="252"/>
      <c r="AE53" s="251"/>
      <c r="AF53" s="244"/>
      <c r="AG53" s="252"/>
      <c r="AH53" s="251"/>
      <c r="AI53" s="273"/>
      <c r="AJ53" s="252"/>
      <c r="AK53" s="251"/>
      <c r="AL53" s="10"/>
      <c r="AM53" s="252"/>
      <c r="AN53" s="251"/>
      <c r="AO53" s="84"/>
      <c r="AP53" s="252"/>
      <c r="AQ53" s="253"/>
      <c r="AR53" s="254"/>
      <c r="AS53" s="250"/>
      <c r="AT53" s="254"/>
      <c r="AU53" s="253"/>
      <c r="AV53" s="254"/>
      <c r="AW53" s="266"/>
      <c r="AX53" s="266"/>
      <c r="AY53" s="265"/>
      <c r="AZ53" s="265"/>
      <c r="BA53" s="264"/>
      <c r="BB53" s="264"/>
      <c r="BC53" s="266"/>
      <c r="BD53" s="264"/>
      <c r="BE53" s="85"/>
      <c r="BF53" s="265"/>
      <c r="BG53" s="261"/>
      <c r="BH53" s="254"/>
      <c r="BI53" s="260"/>
      <c r="BJ53" s="271"/>
      <c r="BK53" s="253"/>
      <c r="BL53" s="253"/>
      <c r="BM53" s="249"/>
      <c r="BN53" s="249"/>
      <c r="BO53" s="253"/>
      <c r="BP53" s="263"/>
      <c r="BQ53" s="241"/>
      <c r="BR53" s="241"/>
      <c r="BS53" s="241"/>
      <c r="BT53" s="241"/>
    </row>
    <row r="54" spans="1:72" ht="60" customHeight="1" x14ac:dyDescent="0.25">
      <c r="A54" s="258"/>
      <c r="B54" s="259"/>
      <c r="C54" s="260"/>
      <c r="D54" s="260"/>
      <c r="E54" s="260"/>
      <c r="F54" s="261"/>
      <c r="G54" s="253"/>
      <c r="H54" s="250"/>
      <c r="I54" s="260"/>
      <c r="J54" s="259"/>
      <c r="K54" s="253"/>
      <c r="L54" s="250"/>
      <c r="M54" s="253"/>
      <c r="N54" s="82"/>
      <c r="O54" s="254"/>
      <c r="P54" s="255"/>
      <c r="Q54" s="250"/>
      <c r="R54" s="254"/>
      <c r="S54" s="274"/>
      <c r="T54" s="250"/>
      <c r="U54" s="250"/>
      <c r="V54" s="251"/>
      <c r="W54" s="83">
        <f t="shared" si="13"/>
        <v>0</v>
      </c>
      <c r="X54" s="252"/>
      <c r="Y54" s="251"/>
      <c r="Z54" s="10"/>
      <c r="AA54" s="252"/>
      <c r="AB54" s="251"/>
      <c r="AC54" s="244"/>
      <c r="AD54" s="252"/>
      <c r="AE54" s="251"/>
      <c r="AF54" s="244"/>
      <c r="AG54" s="252"/>
      <c r="AH54" s="251"/>
      <c r="AI54" s="273"/>
      <c r="AJ54" s="252"/>
      <c r="AK54" s="251"/>
      <c r="AL54" s="10"/>
      <c r="AM54" s="252"/>
      <c r="AN54" s="251"/>
      <c r="AO54" s="84"/>
      <c r="AP54" s="252"/>
      <c r="AQ54" s="253"/>
      <c r="AR54" s="254"/>
      <c r="AS54" s="250"/>
      <c r="AT54" s="254"/>
      <c r="AU54" s="253"/>
      <c r="AV54" s="254"/>
      <c r="AW54" s="266"/>
      <c r="AX54" s="266"/>
      <c r="AY54" s="265"/>
      <c r="AZ54" s="265"/>
      <c r="BA54" s="264"/>
      <c r="BB54" s="264"/>
      <c r="BC54" s="266"/>
      <c r="BD54" s="264"/>
      <c r="BE54" s="85"/>
      <c r="BF54" s="265"/>
      <c r="BG54" s="261"/>
      <c r="BH54" s="254"/>
      <c r="BI54" s="260"/>
      <c r="BJ54" s="271"/>
      <c r="BK54" s="253"/>
      <c r="BL54" s="253"/>
      <c r="BM54" s="249"/>
      <c r="BN54" s="249"/>
      <c r="BO54" s="253"/>
      <c r="BP54" s="263"/>
      <c r="BQ54" s="241"/>
      <c r="BR54" s="241"/>
      <c r="BS54" s="241"/>
      <c r="BT54" s="241"/>
    </row>
    <row r="55" spans="1:72" ht="51.75" customHeight="1" x14ac:dyDescent="0.25">
      <c r="A55" s="258">
        <v>9</v>
      </c>
      <c r="B55" s="259" t="s">
        <v>66</v>
      </c>
      <c r="C55" s="260" t="s">
        <v>673</v>
      </c>
      <c r="D55" s="253"/>
      <c r="E55" s="260" t="s">
        <v>674</v>
      </c>
      <c r="F55" s="261" t="s">
        <v>675</v>
      </c>
      <c r="G55" s="253" t="s">
        <v>676</v>
      </c>
      <c r="H55" s="250" t="s">
        <v>414</v>
      </c>
      <c r="I55" s="260" t="s">
        <v>677</v>
      </c>
      <c r="J55" s="259">
        <v>1</v>
      </c>
      <c r="K55" s="253" t="str">
        <f>VLOOKUP(J55,[2]BASE!A57:B61,2,0)</f>
        <v>Raro</v>
      </c>
      <c r="L55" s="250">
        <v>4</v>
      </c>
      <c r="M55" s="253" t="str">
        <f>VLOOKUP(L55,[2]BASE!D57:E59,2,0)</f>
        <v>Mayor</v>
      </c>
      <c r="N55" s="82" t="str">
        <f>CONCATENATE(J55,L55)</f>
        <v>14</v>
      </c>
      <c r="O55" s="254">
        <f>+J55*L55</f>
        <v>4</v>
      </c>
      <c r="P55" s="255" t="str">
        <f>VLOOKUP(N55,[2]BASE!A70:B94,2,0)</f>
        <v>ALTA</v>
      </c>
      <c r="Q55" s="250" t="s">
        <v>416</v>
      </c>
      <c r="R55" s="254" t="str">
        <f>+IF(P55="baja","Asumir o Reducir el riesgo",IF(P55="moderada","Reducir el riesgo",IF(P55="Alta","Reducir el riesgo",IF(P55="Extrema","Evitar, reducir, compartir o transferir el riesgo",0))))</f>
        <v>Reducir el riesgo</v>
      </c>
      <c r="S55" s="260" t="s">
        <v>678</v>
      </c>
      <c r="T55" s="250" t="s">
        <v>361</v>
      </c>
      <c r="U55" s="250" t="s">
        <v>418</v>
      </c>
      <c r="V55" s="251" t="s">
        <v>419</v>
      </c>
      <c r="W55" s="83">
        <f t="shared" si="0"/>
        <v>15</v>
      </c>
      <c r="X55" s="252" t="s">
        <v>679</v>
      </c>
      <c r="Y55" s="251" t="s">
        <v>421</v>
      </c>
      <c r="Z55" s="10">
        <f t="shared" si="7"/>
        <v>15</v>
      </c>
      <c r="AA55" s="252" t="s">
        <v>680</v>
      </c>
      <c r="AB55" s="251" t="s">
        <v>423</v>
      </c>
      <c r="AC55" s="10">
        <f t="shared" ref="AC55:AC118" si="14">IF(AB55="Oportuna",15,IF(AB55="Inoportuna",0,0))</f>
        <v>15</v>
      </c>
      <c r="AD55" s="252" t="s">
        <v>681</v>
      </c>
      <c r="AE55" s="251" t="s">
        <v>561</v>
      </c>
      <c r="AF55" s="10">
        <f t="shared" si="9"/>
        <v>10</v>
      </c>
      <c r="AG55" s="252" t="s">
        <v>682</v>
      </c>
      <c r="AH55" s="251" t="s">
        <v>427</v>
      </c>
      <c r="AI55" s="84">
        <f t="shared" si="10"/>
        <v>15</v>
      </c>
      <c r="AJ55" s="252" t="s">
        <v>683</v>
      </c>
      <c r="AK55" s="251" t="s">
        <v>429</v>
      </c>
      <c r="AL55" s="10">
        <f t="shared" si="11"/>
        <v>15</v>
      </c>
      <c r="AM55" s="252" t="s">
        <v>684</v>
      </c>
      <c r="AN55" s="251" t="s">
        <v>431</v>
      </c>
      <c r="AO55" s="84">
        <f t="shared" si="12"/>
        <v>10</v>
      </c>
      <c r="AP55" s="252" t="s">
        <v>685</v>
      </c>
      <c r="AQ55" s="253">
        <f>W55+Z55+AC55+AF55+AI55++AL55+AO55</f>
        <v>95</v>
      </c>
      <c r="AR55" s="254" t="str">
        <f>IF(AND(AQ55&lt;=100,AQ55&gt;=96),"FUERTE",IF(AND(AQ55&lt;=95,AQ55&gt;=86),"MODERADO",IF(AND(AQ55&lt;=85,AQ55&gt;=0),"DEBIL")))</f>
        <v>MODERADO</v>
      </c>
      <c r="AS55" s="250" t="s">
        <v>433</v>
      </c>
      <c r="AT55" s="254" t="str">
        <f>VLOOKUP(AS55,[2]BASE!D123:E125,2,0)</f>
        <v>FUERTE</v>
      </c>
      <c r="AU55" s="253" t="str">
        <f>+IF(AND(AR55="FUERTE",AT55="FUERTE"),"FUERTE",IF(AND(AR55="FUERTE",AT55="MODERADO"),"MODERADO",IF(AND(AR55="FUERTE",AT55="DEBIL"),"DEBIL",IF(AND(AR55="MODERADO",AT55="FUERTE"),"MODERADO",IF(AND(AR55="MODERADO",AT55="MODERADO"),"DÉBIL",IF(AND(AR55="MODERADO",AT55="DEBIL"),"DÉBIL",IF(AND(AR55="DEBIL",AT55="FUERTE"),"DÉBIL",IF(AND(AR55="DEBIL",AT55="MODERADO"),"MODERADO",IF(AND(AR55="DEBIL",AT55="DÉBIL"),"DÉBIL")))))))))</f>
        <v>MODERADO</v>
      </c>
      <c r="AV55" s="254" t="str">
        <f>+IF(AND(AVERAGE(AQ55:AQ64)=100),"FUERTE",IF(AND((AVERAGE(AQ55:AQ64)&gt;=50),(AVERAGE(AQ55:AQ64))&lt;=99),"MODERADO", IF(AND(AVERAGE(AQ55:AQ64)&lt;50),"DEBIL")))</f>
        <v>MODERADO</v>
      </c>
      <c r="AW55" s="266" t="s">
        <v>435</v>
      </c>
      <c r="AX55" s="266" t="s">
        <v>435</v>
      </c>
      <c r="AY55" s="265" t="str">
        <f>+IF(AND(AW55="DIRECTAMENTE"),"2", IF(AND(AW55="INDIRECTAMENTE"),"1",IF(AND(AW55="NO DISMINUYE"),"0")))</f>
        <v>2</v>
      </c>
      <c r="AZ55" s="265" t="str">
        <f>+IF(AND(AX55="DIRECTAMENTE"),"2", IF(AND(AX55="INDIRECTAMENTE"),"1",IF(AND(AX55="NO DISMINUYE"),"0")))</f>
        <v>2</v>
      </c>
      <c r="BA55" s="264">
        <v>1</v>
      </c>
      <c r="BB55" s="264" t="str">
        <f>VLOOKUP(BA55,[2]BASE!A57:B61,2,0)</f>
        <v>Raro</v>
      </c>
      <c r="BC55" s="264">
        <v>1</v>
      </c>
      <c r="BD55" s="264" t="str">
        <f>VLOOKUP(BC55,[2]BASE!G57:H61,2,0)</f>
        <v>Insignificante</v>
      </c>
      <c r="BE55" s="82" t="str">
        <f>CONCATENATE(BA55,BC55)</f>
        <v>11</v>
      </c>
      <c r="BF55" s="265">
        <f>+BA55*BC55</f>
        <v>1</v>
      </c>
      <c r="BG55" s="261" t="str">
        <f>VLOOKUP(BE55,[2]BASE!A70:B94,2,0)</f>
        <v>BAJA</v>
      </c>
      <c r="BH55" s="254" t="str">
        <f>+IF(BG55="baja","Asumir o Reducir el riesgo",IF(BG55="moderada","Reducir el riesgo",IF(BG55="Alta","Reducir el riesgo",IF(BG55="Extrema","Evitar, reducir, compartir o transferir el riesgo",0))))</f>
        <v>Asumir o Reducir el riesgo</v>
      </c>
      <c r="BI55" s="260"/>
      <c r="BJ55" s="260" t="s">
        <v>686</v>
      </c>
      <c r="BK55" s="253" t="s">
        <v>104</v>
      </c>
      <c r="BL55" s="253" t="s">
        <v>687</v>
      </c>
      <c r="BM55" s="253" t="s">
        <v>688</v>
      </c>
      <c r="BN55" s="253" t="s">
        <v>518</v>
      </c>
      <c r="BO55" s="253" t="s">
        <v>689</v>
      </c>
      <c r="BP55" s="253"/>
      <c r="BQ55" s="241" t="s">
        <v>690</v>
      </c>
      <c r="BR55" s="241" t="s">
        <v>691</v>
      </c>
      <c r="BS55" s="241" t="s">
        <v>692</v>
      </c>
      <c r="BT55" s="241" t="s">
        <v>693</v>
      </c>
    </row>
    <row r="56" spans="1:72" ht="51.75" customHeight="1" x14ac:dyDescent="0.25">
      <c r="A56" s="258"/>
      <c r="B56" s="259"/>
      <c r="C56" s="260"/>
      <c r="D56" s="253"/>
      <c r="E56" s="260"/>
      <c r="F56" s="261"/>
      <c r="G56" s="253"/>
      <c r="H56" s="250"/>
      <c r="I56" s="260"/>
      <c r="J56" s="259"/>
      <c r="K56" s="253"/>
      <c r="L56" s="250"/>
      <c r="M56" s="253"/>
      <c r="N56" s="82"/>
      <c r="O56" s="254"/>
      <c r="P56" s="255"/>
      <c r="Q56" s="250"/>
      <c r="R56" s="254"/>
      <c r="S56" s="260"/>
      <c r="T56" s="250"/>
      <c r="U56" s="250"/>
      <c r="V56" s="251"/>
      <c r="W56" s="83">
        <f t="shared" si="0"/>
        <v>0</v>
      </c>
      <c r="X56" s="252"/>
      <c r="Y56" s="251"/>
      <c r="Z56" s="10">
        <f t="shared" si="7"/>
        <v>0</v>
      </c>
      <c r="AA56" s="252"/>
      <c r="AB56" s="251"/>
      <c r="AC56" s="10">
        <f t="shared" si="14"/>
        <v>0</v>
      </c>
      <c r="AD56" s="252"/>
      <c r="AE56" s="251"/>
      <c r="AF56" s="10">
        <f t="shared" si="9"/>
        <v>0</v>
      </c>
      <c r="AG56" s="252"/>
      <c r="AH56" s="251"/>
      <c r="AI56" s="84">
        <f t="shared" si="10"/>
        <v>0</v>
      </c>
      <c r="AJ56" s="252"/>
      <c r="AK56" s="251"/>
      <c r="AL56" s="10">
        <f t="shared" si="11"/>
        <v>0</v>
      </c>
      <c r="AM56" s="252"/>
      <c r="AN56" s="251"/>
      <c r="AO56" s="84">
        <f t="shared" si="12"/>
        <v>0</v>
      </c>
      <c r="AP56" s="252"/>
      <c r="AQ56" s="253"/>
      <c r="AR56" s="254"/>
      <c r="AS56" s="250"/>
      <c r="AT56" s="254"/>
      <c r="AU56" s="253"/>
      <c r="AV56" s="254"/>
      <c r="AW56" s="266"/>
      <c r="AX56" s="266"/>
      <c r="AY56" s="265"/>
      <c r="AZ56" s="265"/>
      <c r="BA56" s="264"/>
      <c r="BB56" s="264"/>
      <c r="BC56" s="264"/>
      <c r="BD56" s="264"/>
      <c r="BE56" s="85"/>
      <c r="BF56" s="265"/>
      <c r="BG56" s="261"/>
      <c r="BH56" s="254"/>
      <c r="BI56" s="260"/>
      <c r="BJ56" s="260"/>
      <c r="BK56" s="253"/>
      <c r="BL56" s="253"/>
      <c r="BM56" s="253"/>
      <c r="BN56" s="253"/>
      <c r="BO56" s="253"/>
      <c r="BP56" s="253"/>
      <c r="BQ56" s="241"/>
      <c r="BR56" s="241"/>
      <c r="BS56" s="241"/>
      <c r="BT56" s="241"/>
    </row>
    <row r="57" spans="1:72" ht="51.75" customHeight="1" x14ac:dyDescent="0.25">
      <c r="A57" s="258"/>
      <c r="B57" s="259"/>
      <c r="C57" s="260"/>
      <c r="D57" s="253"/>
      <c r="E57" s="260" t="s">
        <v>694</v>
      </c>
      <c r="F57" s="261"/>
      <c r="G57" s="253"/>
      <c r="H57" s="250"/>
      <c r="I57" s="260"/>
      <c r="J57" s="259"/>
      <c r="K57" s="253"/>
      <c r="L57" s="250"/>
      <c r="M57" s="253"/>
      <c r="N57" s="82"/>
      <c r="O57" s="254"/>
      <c r="P57" s="255"/>
      <c r="Q57" s="250"/>
      <c r="R57" s="254"/>
      <c r="S57" s="260"/>
      <c r="T57" s="250"/>
      <c r="U57" s="250"/>
      <c r="V57" s="251"/>
      <c r="W57" s="83">
        <f t="shared" si="0"/>
        <v>0</v>
      </c>
      <c r="X57" s="252"/>
      <c r="Y57" s="251"/>
      <c r="Z57" s="10">
        <f t="shared" si="7"/>
        <v>0</v>
      </c>
      <c r="AA57" s="252"/>
      <c r="AB57" s="251"/>
      <c r="AC57" s="10">
        <f t="shared" si="14"/>
        <v>0</v>
      </c>
      <c r="AD57" s="252"/>
      <c r="AE57" s="251"/>
      <c r="AF57" s="10">
        <f t="shared" si="9"/>
        <v>0</v>
      </c>
      <c r="AG57" s="252"/>
      <c r="AH57" s="251"/>
      <c r="AI57" s="84">
        <f t="shared" si="10"/>
        <v>0</v>
      </c>
      <c r="AJ57" s="252"/>
      <c r="AK57" s="251"/>
      <c r="AL57" s="10">
        <f t="shared" si="11"/>
        <v>0</v>
      </c>
      <c r="AM57" s="252"/>
      <c r="AN57" s="251"/>
      <c r="AO57" s="84">
        <f t="shared" si="12"/>
        <v>0</v>
      </c>
      <c r="AP57" s="252"/>
      <c r="AQ57" s="253"/>
      <c r="AR57" s="254"/>
      <c r="AS57" s="250"/>
      <c r="AT57" s="254"/>
      <c r="AU57" s="253"/>
      <c r="AV57" s="254"/>
      <c r="AW57" s="266"/>
      <c r="AX57" s="266"/>
      <c r="AY57" s="265"/>
      <c r="AZ57" s="265"/>
      <c r="BA57" s="264"/>
      <c r="BB57" s="264"/>
      <c r="BC57" s="264"/>
      <c r="BD57" s="264"/>
      <c r="BE57" s="85"/>
      <c r="BF57" s="265"/>
      <c r="BG57" s="261"/>
      <c r="BH57" s="254"/>
      <c r="BI57" s="260"/>
      <c r="BJ57" s="260"/>
      <c r="BK57" s="253"/>
      <c r="BL57" s="253"/>
      <c r="BM57" s="253"/>
      <c r="BN57" s="253"/>
      <c r="BO57" s="253"/>
      <c r="BP57" s="253"/>
      <c r="BQ57" s="241"/>
      <c r="BR57" s="241"/>
      <c r="BS57" s="241"/>
      <c r="BT57" s="241"/>
    </row>
    <row r="58" spans="1:72" ht="51.75" customHeight="1" x14ac:dyDescent="0.25">
      <c r="A58" s="258"/>
      <c r="B58" s="259"/>
      <c r="C58" s="260"/>
      <c r="D58" s="253"/>
      <c r="E58" s="260"/>
      <c r="F58" s="261"/>
      <c r="G58" s="253"/>
      <c r="H58" s="250"/>
      <c r="I58" s="260"/>
      <c r="J58" s="259"/>
      <c r="K58" s="253"/>
      <c r="L58" s="250"/>
      <c r="M58" s="253"/>
      <c r="N58" s="82"/>
      <c r="O58" s="254"/>
      <c r="P58" s="255"/>
      <c r="Q58" s="250"/>
      <c r="R58" s="254"/>
      <c r="S58" s="260"/>
      <c r="T58" s="250"/>
      <c r="U58" s="250"/>
      <c r="V58" s="251"/>
      <c r="W58" s="83">
        <f t="shared" si="0"/>
        <v>0</v>
      </c>
      <c r="X58" s="252"/>
      <c r="Y58" s="251"/>
      <c r="Z58" s="10">
        <f t="shared" si="7"/>
        <v>0</v>
      </c>
      <c r="AA58" s="252"/>
      <c r="AB58" s="251"/>
      <c r="AC58" s="10">
        <f t="shared" si="14"/>
        <v>0</v>
      </c>
      <c r="AD58" s="252"/>
      <c r="AE58" s="251"/>
      <c r="AF58" s="10">
        <f t="shared" si="9"/>
        <v>0</v>
      </c>
      <c r="AG58" s="252"/>
      <c r="AH58" s="251"/>
      <c r="AI58" s="84">
        <f t="shared" si="10"/>
        <v>0</v>
      </c>
      <c r="AJ58" s="252"/>
      <c r="AK58" s="251"/>
      <c r="AL58" s="10">
        <f t="shared" si="11"/>
        <v>0</v>
      </c>
      <c r="AM58" s="252"/>
      <c r="AN58" s="251"/>
      <c r="AO58" s="84">
        <f t="shared" si="12"/>
        <v>0</v>
      </c>
      <c r="AP58" s="252"/>
      <c r="AQ58" s="253"/>
      <c r="AR58" s="254"/>
      <c r="AS58" s="250"/>
      <c r="AT58" s="254"/>
      <c r="AU58" s="253"/>
      <c r="AV58" s="254"/>
      <c r="AW58" s="266"/>
      <c r="AX58" s="266"/>
      <c r="AY58" s="265"/>
      <c r="AZ58" s="265"/>
      <c r="BA58" s="264"/>
      <c r="BB58" s="264"/>
      <c r="BC58" s="264"/>
      <c r="BD58" s="264"/>
      <c r="BE58" s="85"/>
      <c r="BF58" s="265"/>
      <c r="BG58" s="261"/>
      <c r="BH58" s="254"/>
      <c r="BI58" s="260"/>
      <c r="BJ58" s="260"/>
      <c r="BK58" s="253"/>
      <c r="BL58" s="253"/>
      <c r="BM58" s="253"/>
      <c r="BN58" s="253"/>
      <c r="BO58" s="253"/>
      <c r="BP58" s="253"/>
      <c r="BQ58" s="241"/>
      <c r="BR58" s="241"/>
      <c r="BS58" s="241"/>
      <c r="BT58" s="241"/>
    </row>
    <row r="59" spans="1:72" ht="21.75" customHeight="1" x14ac:dyDescent="0.25">
      <c r="A59" s="258"/>
      <c r="B59" s="259"/>
      <c r="C59" s="260"/>
      <c r="D59" s="260" t="s">
        <v>695</v>
      </c>
      <c r="E59" s="253"/>
      <c r="F59" s="261"/>
      <c r="G59" s="253"/>
      <c r="H59" s="250"/>
      <c r="I59" s="260"/>
      <c r="J59" s="259"/>
      <c r="K59" s="253"/>
      <c r="L59" s="250"/>
      <c r="M59" s="253"/>
      <c r="N59" s="82"/>
      <c r="O59" s="254"/>
      <c r="P59" s="255"/>
      <c r="Q59" s="250"/>
      <c r="R59" s="254"/>
      <c r="S59" s="260"/>
      <c r="T59" s="250"/>
      <c r="U59" s="250"/>
      <c r="V59" s="251"/>
      <c r="W59" s="83">
        <f t="shared" si="0"/>
        <v>0</v>
      </c>
      <c r="X59" s="252"/>
      <c r="Y59" s="251"/>
      <c r="Z59" s="10">
        <f t="shared" si="7"/>
        <v>0</v>
      </c>
      <c r="AA59" s="252"/>
      <c r="AB59" s="251"/>
      <c r="AC59" s="10">
        <f t="shared" si="14"/>
        <v>0</v>
      </c>
      <c r="AD59" s="252"/>
      <c r="AE59" s="251"/>
      <c r="AF59" s="10">
        <f t="shared" si="9"/>
        <v>0</v>
      </c>
      <c r="AG59" s="252"/>
      <c r="AH59" s="251"/>
      <c r="AI59" s="84">
        <f t="shared" si="10"/>
        <v>0</v>
      </c>
      <c r="AJ59" s="252"/>
      <c r="AK59" s="251"/>
      <c r="AL59" s="10">
        <f t="shared" si="11"/>
        <v>0</v>
      </c>
      <c r="AM59" s="252"/>
      <c r="AN59" s="251"/>
      <c r="AO59" s="84">
        <f t="shared" si="12"/>
        <v>0</v>
      </c>
      <c r="AP59" s="252"/>
      <c r="AQ59" s="253"/>
      <c r="AR59" s="254"/>
      <c r="AS59" s="250"/>
      <c r="AT59" s="254"/>
      <c r="AU59" s="253"/>
      <c r="AV59" s="254"/>
      <c r="AW59" s="266"/>
      <c r="AX59" s="266"/>
      <c r="AY59" s="265"/>
      <c r="AZ59" s="265"/>
      <c r="BA59" s="264"/>
      <c r="BB59" s="264"/>
      <c r="BC59" s="264"/>
      <c r="BD59" s="264"/>
      <c r="BE59" s="85"/>
      <c r="BF59" s="265"/>
      <c r="BG59" s="261"/>
      <c r="BH59" s="254"/>
      <c r="BI59" s="260"/>
      <c r="BJ59" s="260"/>
      <c r="BK59" s="253"/>
      <c r="BL59" s="253"/>
      <c r="BM59" s="253"/>
      <c r="BN59" s="253"/>
      <c r="BO59" s="253" t="s">
        <v>696</v>
      </c>
      <c r="BP59" s="253"/>
      <c r="BQ59" s="241"/>
      <c r="BR59" s="241"/>
      <c r="BS59" s="241"/>
      <c r="BT59" s="241"/>
    </row>
    <row r="60" spans="1:72" ht="21.75" customHeight="1" x14ac:dyDescent="0.25">
      <c r="A60" s="258"/>
      <c r="B60" s="259"/>
      <c r="C60" s="260"/>
      <c r="D60" s="260"/>
      <c r="E60" s="253"/>
      <c r="F60" s="261"/>
      <c r="G60" s="253"/>
      <c r="H60" s="250"/>
      <c r="I60" s="260"/>
      <c r="J60" s="259"/>
      <c r="K60" s="253"/>
      <c r="L60" s="250"/>
      <c r="M60" s="253"/>
      <c r="N60" s="82"/>
      <c r="O60" s="254"/>
      <c r="P60" s="255"/>
      <c r="Q60" s="250"/>
      <c r="R60" s="254"/>
      <c r="S60" s="260"/>
      <c r="T60" s="250"/>
      <c r="U60" s="250"/>
      <c r="V60" s="251"/>
      <c r="W60" s="83">
        <f t="shared" si="0"/>
        <v>0</v>
      </c>
      <c r="X60" s="252"/>
      <c r="Y60" s="251"/>
      <c r="Z60" s="10">
        <f t="shared" si="7"/>
        <v>0</v>
      </c>
      <c r="AA60" s="252"/>
      <c r="AB60" s="251"/>
      <c r="AC60" s="10">
        <f t="shared" si="14"/>
        <v>0</v>
      </c>
      <c r="AD60" s="252"/>
      <c r="AE60" s="251"/>
      <c r="AF60" s="10">
        <f t="shared" si="9"/>
        <v>0</v>
      </c>
      <c r="AG60" s="252"/>
      <c r="AH60" s="251"/>
      <c r="AI60" s="84">
        <f t="shared" si="10"/>
        <v>0</v>
      </c>
      <c r="AJ60" s="252"/>
      <c r="AK60" s="251"/>
      <c r="AL60" s="10">
        <f t="shared" si="11"/>
        <v>0</v>
      </c>
      <c r="AM60" s="252"/>
      <c r="AN60" s="251"/>
      <c r="AO60" s="84">
        <f t="shared" si="12"/>
        <v>0</v>
      </c>
      <c r="AP60" s="252"/>
      <c r="AQ60" s="253"/>
      <c r="AR60" s="254"/>
      <c r="AS60" s="250"/>
      <c r="AT60" s="254"/>
      <c r="AU60" s="253"/>
      <c r="AV60" s="254"/>
      <c r="AW60" s="266"/>
      <c r="AX60" s="266"/>
      <c r="AY60" s="265"/>
      <c r="AZ60" s="265"/>
      <c r="BA60" s="264"/>
      <c r="BB60" s="264"/>
      <c r="BC60" s="264"/>
      <c r="BD60" s="264"/>
      <c r="BE60" s="85"/>
      <c r="BF60" s="265"/>
      <c r="BG60" s="261"/>
      <c r="BH60" s="254"/>
      <c r="BI60" s="260"/>
      <c r="BJ60" s="260"/>
      <c r="BK60" s="253"/>
      <c r="BL60" s="253"/>
      <c r="BM60" s="253"/>
      <c r="BN60" s="253"/>
      <c r="BO60" s="253"/>
      <c r="BP60" s="253"/>
      <c r="BQ60" s="241"/>
      <c r="BR60" s="241"/>
      <c r="BS60" s="241"/>
      <c r="BT60" s="241"/>
    </row>
    <row r="61" spans="1:72" ht="21.75" customHeight="1" x14ac:dyDescent="0.25">
      <c r="A61" s="258"/>
      <c r="B61" s="259"/>
      <c r="C61" s="260"/>
      <c r="D61" s="260"/>
      <c r="E61" s="253"/>
      <c r="F61" s="261"/>
      <c r="G61" s="253"/>
      <c r="H61" s="250"/>
      <c r="I61" s="260"/>
      <c r="J61" s="259"/>
      <c r="K61" s="253"/>
      <c r="L61" s="250"/>
      <c r="M61" s="253"/>
      <c r="N61" s="82"/>
      <c r="O61" s="254"/>
      <c r="P61" s="255"/>
      <c r="Q61" s="250"/>
      <c r="R61" s="254"/>
      <c r="S61" s="260"/>
      <c r="T61" s="250"/>
      <c r="U61" s="250"/>
      <c r="V61" s="251"/>
      <c r="W61" s="83">
        <f t="shared" si="0"/>
        <v>0</v>
      </c>
      <c r="X61" s="252"/>
      <c r="Y61" s="251"/>
      <c r="Z61" s="10">
        <f t="shared" si="7"/>
        <v>0</v>
      </c>
      <c r="AA61" s="252"/>
      <c r="AB61" s="251"/>
      <c r="AC61" s="10">
        <f t="shared" si="14"/>
        <v>0</v>
      </c>
      <c r="AD61" s="252"/>
      <c r="AE61" s="251"/>
      <c r="AF61" s="10">
        <f t="shared" si="9"/>
        <v>0</v>
      </c>
      <c r="AG61" s="252"/>
      <c r="AH61" s="251"/>
      <c r="AI61" s="84">
        <f t="shared" si="10"/>
        <v>0</v>
      </c>
      <c r="AJ61" s="252"/>
      <c r="AK61" s="251"/>
      <c r="AL61" s="10">
        <f t="shared" si="11"/>
        <v>0</v>
      </c>
      <c r="AM61" s="252"/>
      <c r="AN61" s="251"/>
      <c r="AO61" s="84">
        <f t="shared" si="12"/>
        <v>0</v>
      </c>
      <c r="AP61" s="252"/>
      <c r="AQ61" s="253"/>
      <c r="AR61" s="254"/>
      <c r="AS61" s="250"/>
      <c r="AT61" s="254"/>
      <c r="AU61" s="253"/>
      <c r="AV61" s="254"/>
      <c r="AW61" s="266"/>
      <c r="AX61" s="266"/>
      <c r="AY61" s="265"/>
      <c r="AZ61" s="265"/>
      <c r="BA61" s="264"/>
      <c r="BB61" s="264"/>
      <c r="BC61" s="264"/>
      <c r="BD61" s="264"/>
      <c r="BE61" s="85"/>
      <c r="BF61" s="265"/>
      <c r="BG61" s="261"/>
      <c r="BH61" s="254"/>
      <c r="BI61" s="260"/>
      <c r="BJ61" s="260"/>
      <c r="BK61" s="253"/>
      <c r="BL61" s="253"/>
      <c r="BM61" s="253"/>
      <c r="BN61" s="253"/>
      <c r="BO61" s="253"/>
      <c r="BP61" s="253"/>
      <c r="BQ61" s="241"/>
      <c r="BR61" s="241"/>
      <c r="BS61" s="241"/>
      <c r="BT61" s="241"/>
    </row>
    <row r="62" spans="1:72" ht="21.75" customHeight="1" x14ac:dyDescent="0.25">
      <c r="A62" s="258"/>
      <c r="B62" s="259"/>
      <c r="C62" s="260"/>
      <c r="D62" s="260"/>
      <c r="E62" s="253"/>
      <c r="F62" s="261"/>
      <c r="G62" s="253"/>
      <c r="H62" s="250"/>
      <c r="I62" s="260"/>
      <c r="J62" s="259"/>
      <c r="K62" s="253"/>
      <c r="L62" s="250"/>
      <c r="M62" s="253"/>
      <c r="N62" s="82"/>
      <c r="O62" s="254"/>
      <c r="P62" s="255"/>
      <c r="Q62" s="250"/>
      <c r="R62" s="254"/>
      <c r="S62" s="260"/>
      <c r="T62" s="250"/>
      <c r="U62" s="250"/>
      <c r="V62" s="251"/>
      <c r="W62" s="83">
        <f t="shared" si="0"/>
        <v>0</v>
      </c>
      <c r="X62" s="252"/>
      <c r="Y62" s="251"/>
      <c r="Z62" s="10">
        <f t="shared" si="7"/>
        <v>0</v>
      </c>
      <c r="AA62" s="252"/>
      <c r="AB62" s="251"/>
      <c r="AC62" s="10">
        <f t="shared" si="14"/>
        <v>0</v>
      </c>
      <c r="AD62" s="252"/>
      <c r="AE62" s="251"/>
      <c r="AF62" s="10">
        <f t="shared" si="9"/>
        <v>0</v>
      </c>
      <c r="AG62" s="252"/>
      <c r="AH62" s="251"/>
      <c r="AI62" s="84">
        <f t="shared" si="10"/>
        <v>0</v>
      </c>
      <c r="AJ62" s="252"/>
      <c r="AK62" s="251"/>
      <c r="AL62" s="10">
        <f t="shared" si="11"/>
        <v>0</v>
      </c>
      <c r="AM62" s="252"/>
      <c r="AN62" s="251"/>
      <c r="AO62" s="84">
        <f t="shared" si="12"/>
        <v>0</v>
      </c>
      <c r="AP62" s="252"/>
      <c r="AQ62" s="253"/>
      <c r="AR62" s="254"/>
      <c r="AS62" s="250"/>
      <c r="AT62" s="254"/>
      <c r="AU62" s="253"/>
      <c r="AV62" s="254"/>
      <c r="AW62" s="266"/>
      <c r="AX62" s="266"/>
      <c r="AY62" s="265"/>
      <c r="AZ62" s="265"/>
      <c r="BA62" s="264"/>
      <c r="BB62" s="264"/>
      <c r="BC62" s="264"/>
      <c r="BD62" s="264"/>
      <c r="BE62" s="85"/>
      <c r="BF62" s="265"/>
      <c r="BG62" s="261"/>
      <c r="BH62" s="254"/>
      <c r="BI62" s="260"/>
      <c r="BJ62" s="260"/>
      <c r="BK62" s="253"/>
      <c r="BL62" s="253"/>
      <c r="BM62" s="253"/>
      <c r="BN62" s="253"/>
      <c r="BO62" s="253"/>
      <c r="BP62" s="253"/>
      <c r="BQ62" s="241"/>
      <c r="BR62" s="241"/>
      <c r="BS62" s="241"/>
      <c r="BT62" s="241"/>
    </row>
    <row r="63" spans="1:72" ht="21.75" customHeight="1" x14ac:dyDescent="0.25">
      <c r="A63" s="258"/>
      <c r="B63" s="259"/>
      <c r="C63" s="260"/>
      <c r="D63" s="260"/>
      <c r="E63" s="253"/>
      <c r="F63" s="261"/>
      <c r="G63" s="253"/>
      <c r="H63" s="250"/>
      <c r="I63" s="260"/>
      <c r="J63" s="259"/>
      <c r="K63" s="253"/>
      <c r="L63" s="250"/>
      <c r="M63" s="253"/>
      <c r="N63" s="82"/>
      <c r="O63" s="254"/>
      <c r="P63" s="255"/>
      <c r="Q63" s="250"/>
      <c r="R63" s="254"/>
      <c r="S63" s="260"/>
      <c r="T63" s="250"/>
      <c r="U63" s="250"/>
      <c r="V63" s="251"/>
      <c r="W63" s="83">
        <f t="shared" si="0"/>
        <v>0</v>
      </c>
      <c r="X63" s="252"/>
      <c r="Y63" s="251"/>
      <c r="Z63" s="10">
        <f t="shared" si="7"/>
        <v>0</v>
      </c>
      <c r="AA63" s="252"/>
      <c r="AB63" s="251"/>
      <c r="AC63" s="10">
        <f t="shared" si="14"/>
        <v>0</v>
      </c>
      <c r="AD63" s="252"/>
      <c r="AE63" s="251"/>
      <c r="AF63" s="10">
        <f t="shared" si="9"/>
        <v>0</v>
      </c>
      <c r="AG63" s="252"/>
      <c r="AH63" s="251"/>
      <c r="AI63" s="84">
        <f t="shared" si="10"/>
        <v>0</v>
      </c>
      <c r="AJ63" s="252"/>
      <c r="AK63" s="251"/>
      <c r="AL63" s="10">
        <f t="shared" si="11"/>
        <v>0</v>
      </c>
      <c r="AM63" s="252"/>
      <c r="AN63" s="251"/>
      <c r="AO63" s="84">
        <f t="shared" si="12"/>
        <v>0</v>
      </c>
      <c r="AP63" s="252"/>
      <c r="AQ63" s="253"/>
      <c r="AR63" s="254"/>
      <c r="AS63" s="250"/>
      <c r="AT63" s="254"/>
      <c r="AU63" s="253"/>
      <c r="AV63" s="254"/>
      <c r="AW63" s="266"/>
      <c r="AX63" s="266"/>
      <c r="AY63" s="265"/>
      <c r="AZ63" s="265"/>
      <c r="BA63" s="264"/>
      <c r="BB63" s="264"/>
      <c r="BC63" s="264"/>
      <c r="BD63" s="264"/>
      <c r="BE63" s="85"/>
      <c r="BF63" s="265"/>
      <c r="BG63" s="261"/>
      <c r="BH63" s="254"/>
      <c r="BI63" s="260"/>
      <c r="BJ63" s="260"/>
      <c r="BK63" s="253"/>
      <c r="BL63" s="253"/>
      <c r="BM63" s="253"/>
      <c r="BN63" s="253"/>
      <c r="BO63" s="253"/>
      <c r="BP63" s="253"/>
      <c r="BQ63" s="241"/>
      <c r="BR63" s="241"/>
      <c r="BS63" s="241"/>
      <c r="BT63" s="241"/>
    </row>
    <row r="64" spans="1:72" ht="21.75" customHeight="1" x14ac:dyDescent="0.25">
      <c r="A64" s="258"/>
      <c r="B64" s="259"/>
      <c r="C64" s="260"/>
      <c r="D64" s="260"/>
      <c r="E64" s="253"/>
      <c r="F64" s="261"/>
      <c r="G64" s="253"/>
      <c r="H64" s="250"/>
      <c r="I64" s="260"/>
      <c r="J64" s="259"/>
      <c r="K64" s="253"/>
      <c r="L64" s="250"/>
      <c r="M64" s="253"/>
      <c r="N64" s="82"/>
      <c r="O64" s="254"/>
      <c r="P64" s="255"/>
      <c r="Q64" s="250"/>
      <c r="R64" s="254"/>
      <c r="S64" s="260"/>
      <c r="T64" s="250"/>
      <c r="U64" s="250"/>
      <c r="V64" s="251"/>
      <c r="W64" s="83">
        <f t="shared" si="0"/>
        <v>0</v>
      </c>
      <c r="X64" s="252"/>
      <c r="Y64" s="251"/>
      <c r="Z64" s="10">
        <f t="shared" si="7"/>
        <v>0</v>
      </c>
      <c r="AA64" s="252"/>
      <c r="AB64" s="251"/>
      <c r="AC64" s="10">
        <f t="shared" si="14"/>
        <v>0</v>
      </c>
      <c r="AD64" s="252"/>
      <c r="AE64" s="251"/>
      <c r="AF64" s="10">
        <f t="shared" si="9"/>
        <v>0</v>
      </c>
      <c r="AG64" s="252"/>
      <c r="AH64" s="251"/>
      <c r="AI64" s="84">
        <f t="shared" si="10"/>
        <v>0</v>
      </c>
      <c r="AJ64" s="252"/>
      <c r="AK64" s="251"/>
      <c r="AL64" s="10">
        <f t="shared" si="11"/>
        <v>0</v>
      </c>
      <c r="AM64" s="252"/>
      <c r="AN64" s="251"/>
      <c r="AO64" s="84">
        <f t="shared" si="12"/>
        <v>0</v>
      </c>
      <c r="AP64" s="252"/>
      <c r="AQ64" s="253"/>
      <c r="AR64" s="254"/>
      <c r="AS64" s="250"/>
      <c r="AT64" s="254"/>
      <c r="AU64" s="253"/>
      <c r="AV64" s="254"/>
      <c r="AW64" s="266"/>
      <c r="AX64" s="266"/>
      <c r="AY64" s="265"/>
      <c r="AZ64" s="265"/>
      <c r="BA64" s="264"/>
      <c r="BB64" s="264"/>
      <c r="BC64" s="264"/>
      <c r="BD64" s="264"/>
      <c r="BE64" s="85"/>
      <c r="BF64" s="265"/>
      <c r="BG64" s="261"/>
      <c r="BH64" s="254"/>
      <c r="BI64" s="260"/>
      <c r="BJ64" s="260"/>
      <c r="BK64" s="253"/>
      <c r="BL64" s="253"/>
      <c r="BM64" s="253"/>
      <c r="BN64" s="253"/>
      <c r="BO64" s="253"/>
      <c r="BP64" s="253"/>
      <c r="BQ64" s="241"/>
      <c r="BR64" s="241"/>
      <c r="BS64" s="241"/>
      <c r="BT64" s="241"/>
    </row>
    <row r="65" spans="1:72" ht="31.5" customHeight="1" x14ac:dyDescent="0.25">
      <c r="A65" s="258">
        <v>10</v>
      </c>
      <c r="B65" s="259"/>
      <c r="C65" s="260"/>
      <c r="D65" s="253"/>
      <c r="E65" s="260" t="s">
        <v>674</v>
      </c>
      <c r="F65" s="261" t="s">
        <v>697</v>
      </c>
      <c r="G65" s="253" t="s">
        <v>698</v>
      </c>
      <c r="H65" s="250"/>
      <c r="I65" s="260" t="s">
        <v>699</v>
      </c>
      <c r="J65" s="259">
        <v>1</v>
      </c>
      <c r="K65" s="253" t="str">
        <f>VLOOKUP(J65,[2]BASE!A57:B61,2,0)</f>
        <v>Raro</v>
      </c>
      <c r="L65" s="250">
        <v>4</v>
      </c>
      <c r="M65" s="253" t="str">
        <f>VLOOKUP(L65,[2]BASE!D57:E59,2,0)</f>
        <v>Mayor</v>
      </c>
      <c r="N65" s="82" t="str">
        <f>CONCATENATE(J65,L65)</f>
        <v>14</v>
      </c>
      <c r="O65" s="254">
        <f>+J65*L65</f>
        <v>4</v>
      </c>
      <c r="P65" s="255" t="str">
        <f>VLOOKUP(N65,[2]BASE!A70:B94,2,0)</f>
        <v>ALTA</v>
      </c>
      <c r="Q65" s="250" t="s">
        <v>416</v>
      </c>
      <c r="R65" s="254" t="str">
        <f>+IF(P65="baja","Asumir o Reducir el riesgo",IF(P65="moderada","Reducir el riesgo",IF(P65="Alta","Reducir el riesgo",IF(P65="Extrema","Evitar, reducir, compartir o transferir el riesgo",0))))</f>
        <v>Reducir el riesgo</v>
      </c>
      <c r="S65" s="260" t="s">
        <v>700</v>
      </c>
      <c r="T65" s="250" t="s">
        <v>361</v>
      </c>
      <c r="U65" s="250" t="s">
        <v>418</v>
      </c>
      <c r="V65" s="251" t="s">
        <v>419</v>
      </c>
      <c r="W65" s="83">
        <f t="shared" si="0"/>
        <v>15</v>
      </c>
      <c r="X65" s="252" t="s">
        <v>679</v>
      </c>
      <c r="Y65" s="251" t="s">
        <v>421</v>
      </c>
      <c r="Z65" s="10">
        <f t="shared" si="7"/>
        <v>15</v>
      </c>
      <c r="AA65" s="252" t="s">
        <v>701</v>
      </c>
      <c r="AB65" s="251" t="s">
        <v>423</v>
      </c>
      <c r="AC65" s="10">
        <f t="shared" si="14"/>
        <v>15</v>
      </c>
      <c r="AD65" s="252" t="s">
        <v>702</v>
      </c>
      <c r="AE65" s="251" t="s">
        <v>561</v>
      </c>
      <c r="AF65" s="10">
        <f t="shared" si="9"/>
        <v>10</v>
      </c>
      <c r="AG65" s="252" t="s">
        <v>703</v>
      </c>
      <c r="AH65" s="251" t="s">
        <v>427</v>
      </c>
      <c r="AI65" s="84">
        <f t="shared" si="10"/>
        <v>15</v>
      </c>
      <c r="AJ65" s="252" t="s">
        <v>704</v>
      </c>
      <c r="AK65" s="251" t="s">
        <v>429</v>
      </c>
      <c r="AL65" s="10">
        <f t="shared" si="11"/>
        <v>15</v>
      </c>
      <c r="AM65" s="252" t="s">
        <v>705</v>
      </c>
      <c r="AN65" s="251" t="s">
        <v>431</v>
      </c>
      <c r="AO65" s="84">
        <f t="shared" si="12"/>
        <v>10</v>
      </c>
      <c r="AP65" s="252" t="s">
        <v>706</v>
      </c>
      <c r="AQ65" s="253">
        <f>W65+Z65+AC65+AF65+AI65++AL65+AO65</f>
        <v>95</v>
      </c>
      <c r="AR65" s="254" t="str">
        <f>IF(AND(AQ65&lt;=100,AQ65&gt;=96),"FUERTE",IF(AND(AQ65&lt;=95,AQ65&gt;=86),"MODERADO",IF(AND(AQ65&lt;=85,AQ65&gt;=0),"DEBIL")))</f>
        <v>MODERADO</v>
      </c>
      <c r="AS65" s="250" t="s">
        <v>433</v>
      </c>
      <c r="AT65" s="254" t="str">
        <f>VLOOKUP(AS65,[2]BASE!D123:E125,2,0)</f>
        <v>FUERTE</v>
      </c>
      <c r="AU65" s="253" t="str">
        <f>+IF(AND(AR65="FUERTE",AT65="FUERTE"),"FUERTE",IF(AND(AR65="FUERTE",AT65="MODERADO"),"MODERADO",IF(AND(AR65="FUERTE",AT65="DEBIL"),"DEBIL",IF(AND(AR65="MODERADO",AT65="FUERTE"),"MODERADO",IF(AND(AR65="MODERADO",AT65="MODERADO"),"DÉBIL",IF(AND(AR65="MODERADO",AT65="DEBIL"),"DÉBIL",IF(AND(AR65="DEBIL",AT65="FUERTE"),"DÉBIL",IF(AND(AR65="DEBIL",AT65="MODERADO"),"MODERADO",IF(AND(AR65="DEBIL",AT65="DÉBIL"),"DÉBIL")))))))))</f>
        <v>MODERADO</v>
      </c>
      <c r="AV65" s="254" t="str">
        <f>+IF(AND(AVERAGE(AQ65:AQ74)=100),"FUERTE",IF(AND((AVERAGE(AQ65:AQ74)&gt;=50),(AVERAGE(AQ65:AQ74))&lt;=99),"MODERADO", IF(AND(AVERAGE(AQ65:AQ74)&lt;50),"DEBIL")))</f>
        <v>MODERADO</v>
      </c>
      <c r="AW65" s="266" t="s">
        <v>435</v>
      </c>
      <c r="AX65" s="266" t="s">
        <v>435</v>
      </c>
      <c r="AY65" s="265" t="str">
        <f>+IF(AND(AW65="DIRECTAMENTE"),"2", IF(AND(AW65="INDIRECTAMENTE"),"1",IF(AND(AW65="NO DISMINUYE"),"0")))</f>
        <v>2</v>
      </c>
      <c r="AZ65" s="265" t="str">
        <f>+IF(AND(AX65="DIRECTAMENTE"),"2", IF(AND(AX65="INDIRECTAMENTE"),"1",IF(AND(AX65="NO DISMINUYE"),"0")))</f>
        <v>2</v>
      </c>
      <c r="BA65" s="264">
        <v>1</v>
      </c>
      <c r="BB65" s="264" t="str">
        <f>VLOOKUP(BA65,[2]BASE!A57:B61,2,0)</f>
        <v>Raro</v>
      </c>
      <c r="BC65" s="264">
        <v>2</v>
      </c>
      <c r="BD65" s="264" t="str">
        <f>VLOOKUP(BC65,[2]BASE!G57:H61,2,0)</f>
        <v>Menor</v>
      </c>
      <c r="BE65" s="82" t="str">
        <f>CONCATENATE(BA65,BC65)</f>
        <v>12</v>
      </c>
      <c r="BF65" s="265">
        <f>+BA65*BC65</f>
        <v>2</v>
      </c>
      <c r="BG65" s="261" t="str">
        <f>VLOOKUP(BE65,[2]BASE!A70:B94,2,0)</f>
        <v>BAJA</v>
      </c>
      <c r="BH65" s="254" t="str">
        <f>+IF(BG65="baja","Asumir o Reducir el riesgo",IF(BG65="moderada","Reducir el riesgo",IF(BG65="Alta","Reducir el riesgo",IF(BG65="Extrema","Evitar, reducir, compartir o transferir el riesgo",0))))</f>
        <v>Asumir o Reducir el riesgo</v>
      </c>
      <c r="BI65" s="260"/>
      <c r="BJ65" s="260" t="s">
        <v>686</v>
      </c>
      <c r="BK65" s="253" t="s">
        <v>104</v>
      </c>
      <c r="BL65" s="253" t="s">
        <v>687</v>
      </c>
      <c r="BM65" s="253" t="s">
        <v>707</v>
      </c>
      <c r="BN65" s="253" t="s">
        <v>518</v>
      </c>
      <c r="BO65" s="253" t="s">
        <v>708</v>
      </c>
      <c r="BP65" s="253"/>
      <c r="BQ65" s="241" t="s">
        <v>690</v>
      </c>
      <c r="BR65" s="241" t="s">
        <v>709</v>
      </c>
      <c r="BS65" s="241" t="s">
        <v>692</v>
      </c>
      <c r="BT65" s="241" t="s">
        <v>693</v>
      </c>
    </row>
    <row r="66" spans="1:72" ht="31.5" customHeight="1" x14ac:dyDescent="0.25">
      <c r="A66" s="258"/>
      <c r="B66" s="259"/>
      <c r="C66" s="260"/>
      <c r="D66" s="253"/>
      <c r="E66" s="260"/>
      <c r="F66" s="261"/>
      <c r="G66" s="253"/>
      <c r="H66" s="250"/>
      <c r="I66" s="260"/>
      <c r="J66" s="259"/>
      <c r="K66" s="253"/>
      <c r="L66" s="250"/>
      <c r="M66" s="253"/>
      <c r="N66" s="82"/>
      <c r="O66" s="254"/>
      <c r="P66" s="255"/>
      <c r="Q66" s="250"/>
      <c r="R66" s="254"/>
      <c r="S66" s="260"/>
      <c r="T66" s="250"/>
      <c r="U66" s="250"/>
      <c r="V66" s="251"/>
      <c r="W66" s="83">
        <f t="shared" si="0"/>
        <v>0</v>
      </c>
      <c r="X66" s="252"/>
      <c r="Y66" s="251"/>
      <c r="Z66" s="10">
        <f t="shared" si="7"/>
        <v>0</v>
      </c>
      <c r="AA66" s="252"/>
      <c r="AB66" s="251"/>
      <c r="AC66" s="10">
        <f t="shared" si="14"/>
        <v>0</v>
      </c>
      <c r="AD66" s="252"/>
      <c r="AE66" s="251"/>
      <c r="AF66" s="10">
        <f t="shared" si="9"/>
        <v>0</v>
      </c>
      <c r="AG66" s="252"/>
      <c r="AH66" s="251"/>
      <c r="AI66" s="84">
        <f t="shared" si="10"/>
        <v>0</v>
      </c>
      <c r="AJ66" s="252"/>
      <c r="AK66" s="251"/>
      <c r="AL66" s="10">
        <f t="shared" si="11"/>
        <v>0</v>
      </c>
      <c r="AM66" s="252"/>
      <c r="AN66" s="251"/>
      <c r="AO66" s="84">
        <f t="shared" si="12"/>
        <v>0</v>
      </c>
      <c r="AP66" s="252"/>
      <c r="AQ66" s="253"/>
      <c r="AR66" s="254"/>
      <c r="AS66" s="250"/>
      <c r="AT66" s="254"/>
      <c r="AU66" s="253"/>
      <c r="AV66" s="254"/>
      <c r="AW66" s="266"/>
      <c r="AX66" s="266"/>
      <c r="AY66" s="265"/>
      <c r="AZ66" s="265"/>
      <c r="BA66" s="264"/>
      <c r="BB66" s="264"/>
      <c r="BC66" s="264"/>
      <c r="BD66" s="264"/>
      <c r="BE66" s="85"/>
      <c r="BF66" s="265"/>
      <c r="BG66" s="261"/>
      <c r="BH66" s="254"/>
      <c r="BI66" s="260"/>
      <c r="BJ66" s="260"/>
      <c r="BK66" s="253"/>
      <c r="BL66" s="253"/>
      <c r="BM66" s="253"/>
      <c r="BN66" s="253"/>
      <c r="BO66" s="253"/>
      <c r="BP66" s="253"/>
      <c r="BQ66" s="241"/>
      <c r="BR66" s="241"/>
      <c r="BS66" s="241"/>
      <c r="BT66" s="241"/>
    </row>
    <row r="67" spans="1:72" ht="31.5" customHeight="1" x14ac:dyDescent="0.25">
      <c r="A67" s="258"/>
      <c r="B67" s="259"/>
      <c r="C67" s="260"/>
      <c r="D67" s="253"/>
      <c r="E67" s="260"/>
      <c r="F67" s="261"/>
      <c r="G67" s="253"/>
      <c r="H67" s="250"/>
      <c r="I67" s="260"/>
      <c r="J67" s="259"/>
      <c r="K67" s="253"/>
      <c r="L67" s="250"/>
      <c r="M67" s="253"/>
      <c r="N67" s="82"/>
      <c r="O67" s="254"/>
      <c r="P67" s="255"/>
      <c r="Q67" s="250"/>
      <c r="R67" s="254"/>
      <c r="S67" s="260"/>
      <c r="T67" s="250"/>
      <c r="U67" s="250"/>
      <c r="V67" s="251"/>
      <c r="W67" s="83">
        <f t="shared" si="0"/>
        <v>0</v>
      </c>
      <c r="X67" s="252"/>
      <c r="Y67" s="251"/>
      <c r="Z67" s="10">
        <f t="shared" si="7"/>
        <v>0</v>
      </c>
      <c r="AA67" s="252"/>
      <c r="AB67" s="251"/>
      <c r="AC67" s="10">
        <f t="shared" si="14"/>
        <v>0</v>
      </c>
      <c r="AD67" s="252"/>
      <c r="AE67" s="251"/>
      <c r="AF67" s="10">
        <f t="shared" si="9"/>
        <v>0</v>
      </c>
      <c r="AG67" s="252"/>
      <c r="AH67" s="251"/>
      <c r="AI67" s="84">
        <f t="shared" si="10"/>
        <v>0</v>
      </c>
      <c r="AJ67" s="252"/>
      <c r="AK67" s="251"/>
      <c r="AL67" s="10">
        <f t="shared" si="11"/>
        <v>0</v>
      </c>
      <c r="AM67" s="252"/>
      <c r="AN67" s="251"/>
      <c r="AO67" s="84">
        <f t="shared" si="12"/>
        <v>0</v>
      </c>
      <c r="AP67" s="252"/>
      <c r="AQ67" s="253"/>
      <c r="AR67" s="254"/>
      <c r="AS67" s="250"/>
      <c r="AT67" s="254"/>
      <c r="AU67" s="253"/>
      <c r="AV67" s="254"/>
      <c r="AW67" s="266"/>
      <c r="AX67" s="266"/>
      <c r="AY67" s="265"/>
      <c r="AZ67" s="265"/>
      <c r="BA67" s="264"/>
      <c r="BB67" s="264"/>
      <c r="BC67" s="264"/>
      <c r="BD67" s="264"/>
      <c r="BE67" s="85"/>
      <c r="BF67" s="265"/>
      <c r="BG67" s="261"/>
      <c r="BH67" s="254"/>
      <c r="BI67" s="260"/>
      <c r="BJ67" s="260"/>
      <c r="BK67" s="253"/>
      <c r="BL67" s="253"/>
      <c r="BM67" s="253"/>
      <c r="BN67" s="253"/>
      <c r="BO67" s="253"/>
      <c r="BP67" s="253"/>
      <c r="BQ67" s="241"/>
      <c r="BR67" s="241"/>
      <c r="BS67" s="241"/>
      <c r="BT67" s="241"/>
    </row>
    <row r="68" spans="1:72" ht="31.5" customHeight="1" x14ac:dyDescent="0.25">
      <c r="A68" s="258"/>
      <c r="B68" s="259"/>
      <c r="C68" s="260"/>
      <c r="D68" s="253"/>
      <c r="E68" s="260" t="s">
        <v>694</v>
      </c>
      <c r="F68" s="261"/>
      <c r="G68" s="253"/>
      <c r="H68" s="250"/>
      <c r="I68" s="260"/>
      <c r="J68" s="259"/>
      <c r="K68" s="253"/>
      <c r="L68" s="250"/>
      <c r="M68" s="253"/>
      <c r="N68" s="82"/>
      <c r="O68" s="254"/>
      <c r="P68" s="255"/>
      <c r="Q68" s="250"/>
      <c r="R68" s="254"/>
      <c r="S68" s="260"/>
      <c r="T68" s="250"/>
      <c r="U68" s="250"/>
      <c r="V68" s="251"/>
      <c r="W68" s="83">
        <f t="shared" si="0"/>
        <v>0</v>
      </c>
      <c r="X68" s="252"/>
      <c r="Y68" s="251"/>
      <c r="Z68" s="10">
        <f t="shared" si="7"/>
        <v>0</v>
      </c>
      <c r="AA68" s="252"/>
      <c r="AB68" s="251"/>
      <c r="AC68" s="10">
        <f t="shared" si="14"/>
        <v>0</v>
      </c>
      <c r="AD68" s="252"/>
      <c r="AE68" s="251"/>
      <c r="AF68" s="10">
        <f t="shared" si="9"/>
        <v>0</v>
      </c>
      <c r="AG68" s="252"/>
      <c r="AH68" s="251"/>
      <c r="AI68" s="84">
        <f t="shared" si="10"/>
        <v>0</v>
      </c>
      <c r="AJ68" s="252"/>
      <c r="AK68" s="251"/>
      <c r="AL68" s="10">
        <f t="shared" si="11"/>
        <v>0</v>
      </c>
      <c r="AM68" s="252"/>
      <c r="AN68" s="251"/>
      <c r="AO68" s="84">
        <f t="shared" si="12"/>
        <v>0</v>
      </c>
      <c r="AP68" s="252"/>
      <c r="AQ68" s="253"/>
      <c r="AR68" s="254"/>
      <c r="AS68" s="250"/>
      <c r="AT68" s="254"/>
      <c r="AU68" s="253"/>
      <c r="AV68" s="254"/>
      <c r="AW68" s="266"/>
      <c r="AX68" s="266"/>
      <c r="AY68" s="265"/>
      <c r="AZ68" s="265"/>
      <c r="BA68" s="264"/>
      <c r="BB68" s="264"/>
      <c r="BC68" s="264"/>
      <c r="BD68" s="264"/>
      <c r="BE68" s="85"/>
      <c r="BF68" s="265"/>
      <c r="BG68" s="261"/>
      <c r="BH68" s="254"/>
      <c r="BI68" s="260"/>
      <c r="BJ68" s="260"/>
      <c r="BK68" s="253"/>
      <c r="BL68" s="253"/>
      <c r="BM68" s="253"/>
      <c r="BN68" s="253"/>
      <c r="BO68" s="253"/>
      <c r="BP68" s="253"/>
      <c r="BQ68" s="241"/>
      <c r="BR68" s="241"/>
      <c r="BS68" s="241"/>
      <c r="BT68" s="241"/>
    </row>
    <row r="69" spans="1:72" ht="31.5" customHeight="1" x14ac:dyDescent="0.25">
      <c r="A69" s="258"/>
      <c r="B69" s="259"/>
      <c r="C69" s="260"/>
      <c r="D69" s="253"/>
      <c r="E69" s="260"/>
      <c r="F69" s="261"/>
      <c r="G69" s="253"/>
      <c r="H69" s="250"/>
      <c r="I69" s="260"/>
      <c r="J69" s="259"/>
      <c r="K69" s="253"/>
      <c r="L69" s="250"/>
      <c r="M69" s="253"/>
      <c r="N69" s="82"/>
      <c r="O69" s="254"/>
      <c r="P69" s="255"/>
      <c r="Q69" s="250"/>
      <c r="R69" s="254"/>
      <c r="S69" s="260"/>
      <c r="T69" s="250"/>
      <c r="U69" s="250"/>
      <c r="V69" s="251"/>
      <c r="W69" s="83">
        <f t="shared" si="0"/>
        <v>0</v>
      </c>
      <c r="X69" s="252"/>
      <c r="Y69" s="251"/>
      <c r="Z69" s="10">
        <f t="shared" si="7"/>
        <v>0</v>
      </c>
      <c r="AA69" s="252"/>
      <c r="AB69" s="251"/>
      <c r="AC69" s="10">
        <f t="shared" si="14"/>
        <v>0</v>
      </c>
      <c r="AD69" s="252"/>
      <c r="AE69" s="251"/>
      <c r="AF69" s="10">
        <f t="shared" si="9"/>
        <v>0</v>
      </c>
      <c r="AG69" s="252"/>
      <c r="AH69" s="251"/>
      <c r="AI69" s="84">
        <f t="shared" si="10"/>
        <v>0</v>
      </c>
      <c r="AJ69" s="252"/>
      <c r="AK69" s="251"/>
      <c r="AL69" s="10">
        <f t="shared" si="11"/>
        <v>0</v>
      </c>
      <c r="AM69" s="252"/>
      <c r="AN69" s="251"/>
      <c r="AO69" s="84">
        <f t="shared" si="12"/>
        <v>0</v>
      </c>
      <c r="AP69" s="252"/>
      <c r="AQ69" s="253"/>
      <c r="AR69" s="254"/>
      <c r="AS69" s="250"/>
      <c r="AT69" s="254"/>
      <c r="AU69" s="253"/>
      <c r="AV69" s="254"/>
      <c r="AW69" s="266"/>
      <c r="AX69" s="266"/>
      <c r="AY69" s="265"/>
      <c r="AZ69" s="265"/>
      <c r="BA69" s="264"/>
      <c r="BB69" s="264"/>
      <c r="BC69" s="264"/>
      <c r="BD69" s="264"/>
      <c r="BE69" s="85"/>
      <c r="BF69" s="265"/>
      <c r="BG69" s="261"/>
      <c r="BH69" s="254"/>
      <c r="BI69" s="260"/>
      <c r="BJ69" s="260"/>
      <c r="BK69" s="253"/>
      <c r="BL69" s="253"/>
      <c r="BM69" s="253"/>
      <c r="BN69" s="253"/>
      <c r="BO69" s="253" t="s">
        <v>710</v>
      </c>
      <c r="BP69" s="253"/>
      <c r="BQ69" s="241"/>
      <c r="BR69" s="241"/>
      <c r="BS69" s="241"/>
      <c r="BT69" s="241"/>
    </row>
    <row r="70" spans="1:72" ht="31.5" customHeight="1" x14ac:dyDescent="0.25">
      <c r="A70" s="258"/>
      <c r="B70" s="259"/>
      <c r="C70" s="260"/>
      <c r="D70" s="253"/>
      <c r="E70" s="260"/>
      <c r="F70" s="261"/>
      <c r="G70" s="253"/>
      <c r="H70" s="250"/>
      <c r="I70" s="260"/>
      <c r="J70" s="259"/>
      <c r="K70" s="253"/>
      <c r="L70" s="250"/>
      <c r="M70" s="253"/>
      <c r="N70" s="82"/>
      <c r="O70" s="254"/>
      <c r="P70" s="255"/>
      <c r="Q70" s="250"/>
      <c r="R70" s="254"/>
      <c r="S70" s="260"/>
      <c r="T70" s="250"/>
      <c r="U70" s="250"/>
      <c r="V70" s="251"/>
      <c r="W70" s="83">
        <f t="shared" si="0"/>
        <v>0</v>
      </c>
      <c r="X70" s="252"/>
      <c r="Y70" s="251"/>
      <c r="Z70" s="10">
        <f t="shared" si="7"/>
        <v>0</v>
      </c>
      <c r="AA70" s="252"/>
      <c r="AB70" s="251"/>
      <c r="AC70" s="10">
        <f t="shared" si="14"/>
        <v>0</v>
      </c>
      <c r="AD70" s="252"/>
      <c r="AE70" s="251"/>
      <c r="AF70" s="10">
        <f t="shared" si="9"/>
        <v>0</v>
      </c>
      <c r="AG70" s="252"/>
      <c r="AH70" s="251"/>
      <c r="AI70" s="84">
        <f t="shared" si="10"/>
        <v>0</v>
      </c>
      <c r="AJ70" s="252"/>
      <c r="AK70" s="251"/>
      <c r="AL70" s="10">
        <f t="shared" si="11"/>
        <v>0</v>
      </c>
      <c r="AM70" s="252"/>
      <c r="AN70" s="251"/>
      <c r="AO70" s="84">
        <f t="shared" si="12"/>
        <v>0</v>
      </c>
      <c r="AP70" s="252"/>
      <c r="AQ70" s="253"/>
      <c r="AR70" s="254"/>
      <c r="AS70" s="250"/>
      <c r="AT70" s="254"/>
      <c r="AU70" s="253"/>
      <c r="AV70" s="254"/>
      <c r="AW70" s="266"/>
      <c r="AX70" s="266"/>
      <c r="AY70" s="265"/>
      <c r="AZ70" s="265"/>
      <c r="BA70" s="264"/>
      <c r="BB70" s="264"/>
      <c r="BC70" s="264"/>
      <c r="BD70" s="264"/>
      <c r="BE70" s="85"/>
      <c r="BF70" s="265"/>
      <c r="BG70" s="261"/>
      <c r="BH70" s="254"/>
      <c r="BI70" s="260"/>
      <c r="BJ70" s="260"/>
      <c r="BK70" s="253"/>
      <c r="BL70" s="253"/>
      <c r="BM70" s="253"/>
      <c r="BN70" s="253"/>
      <c r="BO70" s="253"/>
      <c r="BP70" s="253"/>
      <c r="BQ70" s="241"/>
      <c r="BR70" s="241"/>
      <c r="BS70" s="241"/>
      <c r="BT70" s="241"/>
    </row>
    <row r="71" spans="1:72" ht="31.5" customHeight="1" x14ac:dyDescent="0.25">
      <c r="A71" s="258"/>
      <c r="B71" s="259"/>
      <c r="C71" s="260"/>
      <c r="D71" s="253"/>
      <c r="E71" s="260"/>
      <c r="F71" s="261"/>
      <c r="G71" s="253"/>
      <c r="H71" s="250"/>
      <c r="I71" s="260"/>
      <c r="J71" s="259"/>
      <c r="K71" s="253"/>
      <c r="L71" s="250"/>
      <c r="M71" s="253"/>
      <c r="N71" s="82"/>
      <c r="O71" s="254"/>
      <c r="P71" s="255"/>
      <c r="Q71" s="250"/>
      <c r="R71" s="254"/>
      <c r="S71" s="260"/>
      <c r="T71" s="250"/>
      <c r="U71" s="250"/>
      <c r="V71" s="251"/>
      <c r="W71" s="83">
        <f t="shared" si="0"/>
        <v>0</v>
      </c>
      <c r="X71" s="252"/>
      <c r="Y71" s="251"/>
      <c r="Z71" s="10">
        <f t="shared" si="7"/>
        <v>0</v>
      </c>
      <c r="AA71" s="252"/>
      <c r="AB71" s="251"/>
      <c r="AC71" s="10">
        <f t="shared" si="14"/>
        <v>0</v>
      </c>
      <c r="AD71" s="252"/>
      <c r="AE71" s="251"/>
      <c r="AF71" s="10">
        <f t="shared" si="9"/>
        <v>0</v>
      </c>
      <c r="AG71" s="252"/>
      <c r="AH71" s="251"/>
      <c r="AI71" s="84">
        <f t="shared" si="10"/>
        <v>0</v>
      </c>
      <c r="AJ71" s="252"/>
      <c r="AK71" s="251"/>
      <c r="AL71" s="10">
        <f t="shared" si="11"/>
        <v>0</v>
      </c>
      <c r="AM71" s="252"/>
      <c r="AN71" s="251"/>
      <c r="AO71" s="84">
        <f t="shared" si="12"/>
        <v>0</v>
      </c>
      <c r="AP71" s="252"/>
      <c r="AQ71" s="253"/>
      <c r="AR71" s="254"/>
      <c r="AS71" s="250"/>
      <c r="AT71" s="254"/>
      <c r="AU71" s="253"/>
      <c r="AV71" s="254"/>
      <c r="AW71" s="266"/>
      <c r="AX71" s="266"/>
      <c r="AY71" s="265"/>
      <c r="AZ71" s="265"/>
      <c r="BA71" s="264"/>
      <c r="BB71" s="264"/>
      <c r="BC71" s="264"/>
      <c r="BD71" s="264"/>
      <c r="BE71" s="85"/>
      <c r="BF71" s="265"/>
      <c r="BG71" s="261"/>
      <c r="BH71" s="254"/>
      <c r="BI71" s="260"/>
      <c r="BJ71" s="260"/>
      <c r="BK71" s="253"/>
      <c r="BL71" s="253"/>
      <c r="BM71" s="253"/>
      <c r="BN71" s="253"/>
      <c r="BO71" s="253"/>
      <c r="BP71" s="253"/>
      <c r="BQ71" s="241"/>
      <c r="BR71" s="241"/>
      <c r="BS71" s="241"/>
      <c r="BT71" s="241"/>
    </row>
    <row r="72" spans="1:72" ht="31.5" customHeight="1" x14ac:dyDescent="0.25">
      <c r="A72" s="258"/>
      <c r="B72" s="259"/>
      <c r="C72" s="260"/>
      <c r="D72" s="260" t="s">
        <v>695</v>
      </c>
      <c r="E72" s="253"/>
      <c r="F72" s="261"/>
      <c r="G72" s="253"/>
      <c r="H72" s="250"/>
      <c r="I72" s="260"/>
      <c r="J72" s="259"/>
      <c r="K72" s="253"/>
      <c r="L72" s="250"/>
      <c r="M72" s="253"/>
      <c r="N72" s="82"/>
      <c r="O72" s="254"/>
      <c r="P72" s="255"/>
      <c r="Q72" s="250"/>
      <c r="R72" s="254"/>
      <c r="S72" s="260"/>
      <c r="T72" s="250"/>
      <c r="U72" s="250"/>
      <c r="V72" s="251"/>
      <c r="W72" s="83">
        <f t="shared" si="0"/>
        <v>0</v>
      </c>
      <c r="X72" s="252"/>
      <c r="Y72" s="251"/>
      <c r="Z72" s="10">
        <f t="shared" si="7"/>
        <v>0</v>
      </c>
      <c r="AA72" s="252"/>
      <c r="AB72" s="251"/>
      <c r="AC72" s="10">
        <f t="shared" si="14"/>
        <v>0</v>
      </c>
      <c r="AD72" s="252"/>
      <c r="AE72" s="251"/>
      <c r="AF72" s="10">
        <f t="shared" si="9"/>
        <v>0</v>
      </c>
      <c r="AG72" s="252"/>
      <c r="AH72" s="251"/>
      <c r="AI72" s="84">
        <f t="shared" si="10"/>
        <v>0</v>
      </c>
      <c r="AJ72" s="252"/>
      <c r="AK72" s="251"/>
      <c r="AL72" s="10">
        <f t="shared" si="11"/>
        <v>0</v>
      </c>
      <c r="AM72" s="252"/>
      <c r="AN72" s="251"/>
      <c r="AO72" s="84">
        <f t="shared" si="12"/>
        <v>0</v>
      </c>
      <c r="AP72" s="252"/>
      <c r="AQ72" s="253"/>
      <c r="AR72" s="254"/>
      <c r="AS72" s="250"/>
      <c r="AT72" s="254"/>
      <c r="AU72" s="253"/>
      <c r="AV72" s="254"/>
      <c r="AW72" s="266"/>
      <c r="AX72" s="266"/>
      <c r="AY72" s="265"/>
      <c r="AZ72" s="265"/>
      <c r="BA72" s="264"/>
      <c r="BB72" s="264"/>
      <c r="BC72" s="264"/>
      <c r="BD72" s="264"/>
      <c r="BE72" s="85"/>
      <c r="BF72" s="265"/>
      <c r="BG72" s="261"/>
      <c r="BH72" s="254"/>
      <c r="BI72" s="260"/>
      <c r="BJ72" s="260"/>
      <c r="BK72" s="253"/>
      <c r="BL72" s="253"/>
      <c r="BM72" s="253"/>
      <c r="BN72" s="253"/>
      <c r="BO72" s="253"/>
      <c r="BP72" s="253"/>
      <c r="BQ72" s="241"/>
      <c r="BR72" s="241"/>
      <c r="BS72" s="241"/>
      <c r="BT72" s="241"/>
    </row>
    <row r="73" spans="1:72" ht="31.5" customHeight="1" x14ac:dyDescent="0.25">
      <c r="A73" s="258"/>
      <c r="B73" s="259"/>
      <c r="C73" s="260"/>
      <c r="D73" s="260"/>
      <c r="E73" s="253"/>
      <c r="F73" s="261"/>
      <c r="G73" s="253"/>
      <c r="H73" s="250"/>
      <c r="I73" s="260"/>
      <c r="J73" s="259"/>
      <c r="K73" s="253"/>
      <c r="L73" s="250"/>
      <c r="M73" s="253"/>
      <c r="N73" s="82"/>
      <c r="O73" s="254"/>
      <c r="P73" s="255"/>
      <c r="Q73" s="250"/>
      <c r="R73" s="254"/>
      <c r="S73" s="260"/>
      <c r="T73" s="250"/>
      <c r="U73" s="250"/>
      <c r="V73" s="251"/>
      <c r="W73" s="83">
        <f t="shared" si="0"/>
        <v>0</v>
      </c>
      <c r="X73" s="252"/>
      <c r="Y73" s="251"/>
      <c r="Z73" s="10">
        <f t="shared" si="7"/>
        <v>0</v>
      </c>
      <c r="AA73" s="252"/>
      <c r="AB73" s="251"/>
      <c r="AC73" s="10">
        <f t="shared" si="14"/>
        <v>0</v>
      </c>
      <c r="AD73" s="252"/>
      <c r="AE73" s="251"/>
      <c r="AF73" s="10">
        <f t="shared" si="9"/>
        <v>0</v>
      </c>
      <c r="AG73" s="252"/>
      <c r="AH73" s="251"/>
      <c r="AI73" s="84">
        <f t="shared" si="10"/>
        <v>0</v>
      </c>
      <c r="AJ73" s="252"/>
      <c r="AK73" s="251"/>
      <c r="AL73" s="10">
        <f t="shared" si="11"/>
        <v>0</v>
      </c>
      <c r="AM73" s="252"/>
      <c r="AN73" s="251"/>
      <c r="AO73" s="84">
        <f t="shared" si="12"/>
        <v>0</v>
      </c>
      <c r="AP73" s="252"/>
      <c r="AQ73" s="253"/>
      <c r="AR73" s="254"/>
      <c r="AS73" s="250"/>
      <c r="AT73" s="254"/>
      <c r="AU73" s="253"/>
      <c r="AV73" s="254"/>
      <c r="AW73" s="266"/>
      <c r="AX73" s="266"/>
      <c r="AY73" s="265"/>
      <c r="AZ73" s="265"/>
      <c r="BA73" s="264"/>
      <c r="BB73" s="264"/>
      <c r="BC73" s="264"/>
      <c r="BD73" s="264"/>
      <c r="BE73" s="85"/>
      <c r="BF73" s="265"/>
      <c r="BG73" s="261"/>
      <c r="BH73" s="254"/>
      <c r="BI73" s="260"/>
      <c r="BJ73" s="260"/>
      <c r="BK73" s="253"/>
      <c r="BL73" s="253"/>
      <c r="BM73" s="253"/>
      <c r="BN73" s="253"/>
      <c r="BO73" s="253"/>
      <c r="BP73" s="253"/>
      <c r="BQ73" s="241"/>
      <c r="BR73" s="241"/>
      <c r="BS73" s="241"/>
      <c r="BT73" s="241"/>
    </row>
    <row r="74" spans="1:72" ht="31.5" customHeight="1" x14ac:dyDescent="0.25">
      <c r="A74" s="258"/>
      <c r="B74" s="259"/>
      <c r="C74" s="260"/>
      <c r="D74" s="260"/>
      <c r="E74" s="253"/>
      <c r="F74" s="261"/>
      <c r="G74" s="253"/>
      <c r="H74" s="250"/>
      <c r="I74" s="260"/>
      <c r="J74" s="259"/>
      <c r="K74" s="253"/>
      <c r="L74" s="250"/>
      <c r="M74" s="253"/>
      <c r="N74" s="82"/>
      <c r="O74" s="254"/>
      <c r="P74" s="255"/>
      <c r="Q74" s="250"/>
      <c r="R74" s="254"/>
      <c r="S74" s="260"/>
      <c r="T74" s="250"/>
      <c r="U74" s="250"/>
      <c r="V74" s="251"/>
      <c r="W74" s="83">
        <f t="shared" si="0"/>
        <v>0</v>
      </c>
      <c r="X74" s="252"/>
      <c r="Y74" s="251"/>
      <c r="Z74" s="10">
        <f t="shared" si="7"/>
        <v>0</v>
      </c>
      <c r="AA74" s="252"/>
      <c r="AB74" s="251"/>
      <c r="AC74" s="10">
        <f t="shared" si="14"/>
        <v>0</v>
      </c>
      <c r="AD74" s="252"/>
      <c r="AE74" s="251"/>
      <c r="AF74" s="10">
        <f t="shared" si="9"/>
        <v>0</v>
      </c>
      <c r="AG74" s="252"/>
      <c r="AH74" s="251"/>
      <c r="AI74" s="84">
        <f t="shared" si="10"/>
        <v>0</v>
      </c>
      <c r="AJ74" s="252"/>
      <c r="AK74" s="251"/>
      <c r="AL74" s="10">
        <f t="shared" si="11"/>
        <v>0</v>
      </c>
      <c r="AM74" s="252"/>
      <c r="AN74" s="251"/>
      <c r="AO74" s="84">
        <f t="shared" si="12"/>
        <v>0</v>
      </c>
      <c r="AP74" s="252"/>
      <c r="AQ74" s="253"/>
      <c r="AR74" s="254"/>
      <c r="AS74" s="250"/>
      <c r="AT74" s="254"/>
      <c r="AU74" s="253"/>
      <c r="AV74" s="254"/>
      <c r="AW74" s="266"/>
      <c r="AX74" s="266"/>
      <c r="AY74" s="265"/>
      <c r="AZ74" s="265"/>
      <c r="BA74" s="264"/>
      <c r="BB74" s="264"/>
      <c r="BC74" s="264"/>
      <c r="BD74" s="264"/>
      <c r="BE74" s="85"/>
      <c r="BF74" s="265"/>
      <c r="BG74" s="261"/>
      <c r="BH74" s="254"/>
      <c r="BI74" s="260"/>
      <c r="BJ74" s="260"/>
      <c r="BK74" s="253"/>
      <c r="BL74" s="253"/>
      <c r="BM74" s="253"/>
      <c r="BN74" s="253"/>
      <c r="BO74" s="253"/>
      <c r="BP74" s="253"/>
      <c r="BQ74" s="241"/>
      <c r="BR74" s="241"/>
      <c r="BS74" s="241"/>
      <c r="BT74" s="241"/>
    </row>
    <row r="75" spans="1:72" ht="117.75" customHeight="1" x14ac:dyDescent="0.25">
      <c r="A75" s="258">
        <v>11</v>
      </c>
      <c r="B75" s="259" t="s">
        <v>20</v>
      </c>
      <c r="C75" s="260" t="s">
        <v>711</v>
      </c>
      <c r="D75" s="81"/>
      <c r="E75" s="81" t="s">
        <v>712</v>
      </c>
      <c r="F75" s="261" t="s">
        <v>713</v>
      </c>
      <c r="G75" s="253" t="s">
        <v>714</v>
      </c>
      <c r="H75" s="250" t="s">
        <v>414</v>
      </c>
      <c r="I75" s="260" t="s">
        <v>715</v>
      </c>
      <c r="J75" s="259">
        <v>3</v>
      </c>
      <c r="K75" s="253" t="str">
        <f>VLOOKUP(J75,[2]BASE!A57:B61,2,0)</f>
        <v>Moderado</v>
      </c>
      <c r="L75" s="250">
        <v>5</v>
      </c>
      <c r="M75" s="253" t="str">
        <f>VLOOKUP(L75,[2]BASE!D57:E59,2,0)</f>
        <v xml:space="preserve"> Catastrófico</v>
      </c>
      <c r="N75" s="82" t="str">
        <f>CONCATENATE(J75,L75)</f>
        <v>35</v>
      </c>
      <c r="O75" s="254">
        <f>+J75*L75</f>
        <v>15</v>
      </c>
      <c r="P75" s="255" t="str">
        <f>VLOOKUP(N75,[2]BASE!A70:B94,2,0)</f>
        <v>EXTREMA</v>
      </c>
      <c r="Q75" s="250" t="s">
        <v>416</v>
      </c>
      <c r="R75" s="254" t="str">
        <f>+IF(P75="baja","Asumir o Reducir el riesgo",IF(P75="moderada","Reducir el riesgo",IF(P75="Alta","Reducir el riesgo",IF(P75="Extrema","Evitar, reducir, compartir o transferir el riesgo",0))))</f>
        <v>Evitar, reducir, compartir o transferir el riesgo</v>
      </c>
      <c r="S75" s="260" t="s">
        <v>716</v>
      </c>
      <c r="T75" s="250" t="s">
        <v>361</v>
      </c>
      <c r="U75" s="250" t="s">
        <v>418</v>
      </c>
      <c r="V75" s="251" t="s">
        <v>419</v>
      </c>
      <c r="W75" s="83">
        <f t="shared" si="0"/>
        <v>15</v>
      </c>
      <c r="X75" s="269" t="s">
        <v>717</v>
      </c>
      <c r="Y75" s="251" t="s">
        <v>421</v>
      </c>
      <c r="Z75" s="10">
        <f t="shared" si="7"/>
        <v>15</v>
      </c>
      <c r="AA75" s="269" t="s">
        <v>718</v>
      </c>
      <c r="AB75" s="251" t="s">
        <v>423</v>
      </c>
      <c r="AC75" s="10">
        <f t="shared" si="14"/>
        <v>15</v>
      </c>
      <c r="AD75" s="269" t="s">
        <v>719</v>
      </c>
      <c r="AE75" s="251" t="s">
        <v>561</v>
      </c>
      <c r="AF75" s="10">
        <f t="shared" si="9"/>
        <v>10</v>
      </c>
      <c r="AG75" s="269" t="s">
        <v>720</v>
      </c>
      <c r="AH75" s="251" t="s">
        <v>427</v>
      </c>
      <c r="AI75" s="84">
        <f t="shared" si="10"/>
        <v>15</v>
      </c>
      <c r="AJ75" s="269" t="s">
        <v>721</v>
      </c>
      <c r="AK75" s="251" t="s">
        <v>429</v>
      </c>
      <c r="AL75" s="10">
        <f t="shared" si="11"/>
        <v>15</v>
      </c>
      <c r="AM75" s="269" t="s">
        <v>722</v>
      </c>
      <c r="AN75" s="251" t="s">
        <v>431</v>
      </c>
      <c r="AO75" s="84">
        <f t="shared" si="12"/>
        <v>10</v>
      </c>
      <c r="AP75" s="269" t="s">
        <v>723</v>
      </c>
      <c r="AQ75" s="253">
        <f>W75+Z75+AC75+AF75+AI75++AL75+AO75</f>
        <v>95</v>
      </c>
      <c r="AR75" s="254" t="str">
        <f>IF(AND(AQ75&lt;=100,AQ75&gt;=96),"FUERTE",IF(AND(AQ75&lt;=95,AQ75&gt;=86),"MODERADO",IF(AND(AQ75&lt;=85,AQ75&gt;=0),"DEBIL")))</f>
        <v>MODERADO</v>
      </c>
      <c r="AS75" s="250" t="s">
        <v>433</v>
      </c>
      <c r="AT75" s="254" t="str">
        <f>VLOOKUP(AS75,[2]BASE!D123:E125,2,0)</f>
        <v>FUERTE</v>
      </c>
      <c r="AU75" s="253" t="str">
        <f>+IF(AND(AR75="FUERTE",AT75="FUERTE"),"FUERTE",IF(AND(AR75="FUERTE",AT75="MODERADO"),"MODERADO",IF(AND(AR75="FUERTE",AT75="DEBIL"),"DEBIL",IF(AND(AR75="MODERADO",AT75="FUERTE"),"MODERADO",IF(AND(AR75="MODERADO",AT75="MODERADO"),"DÉBIL",IF(AND(AR75="MODERADO",AT75="DEBIL"),"DÉBIL",IF(AND(AR75="DEBIL",AT75="FUERTE"),"DÉBIL",IF(AND(AR75="DEBIL",AT75="MODERADO"),"MODERADO",IF(AND(AR75="DEBIL",AT75="DÉBIL"),"DÉBIL")))))))))</f>
        <v>MODERADO</v>
      </c>
      <c r="AV75" s="254" t="str">
        <f>+IF(AND(AVERAGE(AQ75:AQ84)=100),"FUERTE",IF(AND((AVERAGE(AQ75:AQ84)&gt;=50),(AVERAGE(AQ75:AQ84))&lt;=99),"MODERADO", IF(AND(AVERAGE(AQ75:AQ84)&lt;50),"DEBIL")))</f>
        <v>MODERADO</v>
      </c>
      <c r="AW75" s="266" t="s">
        <v>435</v>
      </c>
      <c r="AX75" s="266" t="s">
        <v>435</v>
      </c>
      <c r="AY75" s="265" t="str">
        <f>+IF(AND(AW75="DIRECTAMENTE"),"2", IF(AND(AW75="INDIRECTAMENTE"),"1",IF(AND(AW75="NO DISMINUYE"),"0")))</f>
        <v>2</v>
      </c>
      <c r="AZ75" s="265" t="str">
        <f>+IF(AND(AX75="DIRECTAMENTE"),"2", IF(AND(AX75="INDIRECTAMENTE"),"1",IF(AND(AX75="NO DISMINUYE"),"0")))</f>
        <v>2</v>
      </c>
      <c r="BA75" s="264">
        <v>1</v>
      </c>
      <c r="BB75" s="264" t="str">
        <f>VLOOKUP(BA75,[2]BASE!A57:B61,2,0)</f>
        <v>Raro</v>
      </c>
      <c r="BC75" s="264">
        <v>3</v>
      </c>
      <c r="BD75" s="264" t="str">
        <f>VLOOKUP(BC75,[2]BASE!G57:H61,2,0)</f>
        <v>Moderado</v>
      </c>
      <c r="BE75" s="82" t="str">
        <f>CONCATENATE(BA75,BC75)</f>
        <v>13</v>
      </c>
      <c r="BF75" s="265">
        <f>+BA75*BC75</f>
        <v>3</v>
      </c>
      <c r="BG75" s="261" t="str">
        <f>VLOOKUP(BE75,[2]BASE!A70:B94,2,0)</f>
        <v>MODERADA</v>
      </c>
      <c r="BH75" s="254" t="str">
        <f>+IF(BG75="baja","Asumir o Reducir el riesgo",IF(BG75="moderada","Reducir el riesgo",IF(BG75="Alta","Reducir el riesgo",IF(BG75="Extrema","Evitar, reducir, compartir o transferir el riesgo",0))))</f>
        <v>Reducir el riesgo</v>
      </c>
      <c r="BI75" s="81"/>
      <c r="BJ75" s="260" t="s">
        <v>716</v>
      </c>
      <c r="BK75" s="253" t="s">
        <v>119</v>
      </c>
      <c r="BL75" s="253" t="s">
        <v>724</v>
      </c>
      <c r="BM75" s="253" t="s">
        <v>725</v>
      </c>
      <c r="BN75" s="253" t="s">
        <v>726</v>
      </c>
      <c r="BO75" s="253" t="s">
        <v>727</v>
      </c>
      <c r="BP75" s="263"/>
      <c r="BQ75" s="241" t="s">
        <v>728</v>
      </c>
      <c r="BR75" s="241" t="s">
        <v>729</v>
      </c>
      <c r="BS75" s="241" t="s">
        <v>730</v>
      </c>
      <c r="BT75" s="241" t="s">
        <v>731</v>
      </c>
    </row>
    <row r="76" spans="1:72" ht="117.75" customHeight="1" x14ac:dyDescent="0.25">
      <c r="A76" s="258"/>
      <c r="B76" s="259"/>
      <c r="C76" s="260"/>
      <c r="D76" s="81"/>
      <c r="E76" s="81" t="s">
        <v>732</v>
      </c>
      <c r="F76" s="261"/>
      <c r="G76" s="253"/>
      <c r="H76" s="250"/>
      <c r="I76" s="260"/>
      <c r="J76" s="259"/>
      <c r="K76" s="253"/>
      <c r="L76" s="250"/>
      <c r="M76" s="253"/>
      <c r="N76" s="82"/>
      <c r="O76" s="254"/>
      <c r="P76" s="255"/>
      <c r="Q76" s="250"/>
      <c r="R76" s="254"/>
      <c r="S76" s="260"/>
      <c r="T76" s="250"/>
      <c r="U76" s="250"/>
      <c r="V76" s="251"/>
      <c r="W76" s="83">
        <f t="shared" ref="W76:W125" si="15">IF(V76="Asignado",15,IF(V76="No asignado",0,0))</f>
        <v>0</v>
      </c>
      <c r="X76" s="269"/>
      <c r="Y76" s="251"/>
      <c r="Z76" s="10">
        <f t="shared" si="7"/>
        <v>0</v>
      </c>
      <c r="AA76" s="269"/>
      <c r="AB76" s="251"/>
      <c r="AC76" s="10">
        <f t="shared" si="14"/>
        <v>0</v>
      </c>
      <c r="AD76" s="269"/>
      <c r="AE76" s="251"/>
      <c r="AF76" s="10">
        <f t="shared" si="9"/>
        <v>0</v>
      </c>
      <c r="AG76" s="269"/>
      <c r="AH76" s="251"/>
      <c r="AI76" s="84">
        <f t="shared" si="10"/>
        <v>0</v>
      </c>
      <c r="AJ76" s="269"/>
      <c r="AK76" s="251"/>
      <c r="AL76" s="10">
        <f t="shared" si="11"/>
        <v>0</v>
      </c>
      <c r="AM76" s="269"/>
      <c r="AN76" s="251"/>
      <c r="AO76" s="84">
        <f t="shared" si="12"/>
        <v>0</v>
      </c>
      <c r="AP76" s="269"/>
      <c r="AQ76" s="253"/>
      <c r="AR76" s="254"/>
      <c r="AS76" s="250"/>
      <c r="AT76" s="254"/>
      <c r="AU76" s="253"/>
      <c r="AV76" s="254"/>
      <c r="AW76" s="266"/>
      <c r="AX76" s="266"/>
      <c r="AY76" s="265"/>
      <c r="AZ76" s="265"/>
      <c r="BA76" s="264"/>
      <c r="BB76" s="264"/>
      <c r="BC76" s="264"/>
      <c r="BD76" s="264"/>
      <c r="BE76" s="85"/>
      <c r="BF76" s="265"/>
      <c r="BG76" s="261"/>
      <c r="BH76" s="254"/>
      <c r="BI76" s="81"/>
      <c r="BJ76" s="260"/>
      <c r="BK76" s="253"/>
      <c r="BL76" s="253"/>
      <c r="BM76" s="253"/>
      <c r="BN76" s="253"/>
      <c r="BO76" s="253"/>
      <c r="BP76" s="263"/>
      <c r="BQ76" s="241"/>
      <c r="BR76" s="241"/>
      <c r="BS76" s="241"/>
      <c r="BT76" s="241"/>
    </row>
    <row r="77" spans="1:72" ht="80.25" customHeight="1" x14ac:dyDescent="0.25">
      <c r="A77" s="258"/>
      <c r="B77" s="259"/>
      <c r="C77" s="260"/>
      <c r="D77" s="81" t="s">
        <v>733</v>
      </c>
      <c r="E77" s="81"/>
      <c r="F77" s="261"/>
      <c r="G77" s="253"/>
      <c r="H77" s="250"/>
      <c r="I77" s="260"/>
      <c r="J77" s="259"/>
      <c r="K77" s="253"/>
      <c r="L77" s="250"/>
      <c r="M77" s="253"/>
      <c r="N77" s="82"/>
      <c r="O77" s="254"/>
      <c r="P77" s="255"/>
      <c r="Q77" s="250"/>
      <c r="R77" s="254"/>
      <c r="S77" s="260"/>
      <c r="T77" s="250"/>
      <c r="U77" s="250"/>
      <c r="V77" s="251"/>
      <c r="W77" s="83">
        <f t="shared" si="15"/>
        <v>0</v>
      </c>
      <c r="X77" s="269"/>
      <c r="Y77" s="251"/>
      <c r="Z77" s="10">
        <f t="shared" si="7"/>
        <v>0</v>
      </c>
      <c r="AA77" s="269"/>
      <c r="AB77" s="251"/>
      <c r="AC77" s="10">
        <f t="shared" si="14"/>
        <v>0</v>
      </c>
      <c r="AD77" s="269"/>
      <c r="AE77" s="251"/>
      <c r="AF77" s="10">
        <f t="shared" si="9"/>
        <v>0</v>
      </c>
      <c r="AG77" s="269"/>
      <c r="AH77" s="251"/>
      <c r="AI77" s="84">
        <f t="shared" si="10"/>
        <v>0</v>
      </c>
      <c r="AJ77" s="269"/>
      <c r="AK77" s="251"/>
      <c r="AL77" s="10">
        <f t="shared" si="11"/>
        <v>0</v>
      </c>
      <c r="AM77" s="269"/>
      <c r="AN77" s="251"/>
      <c r="AO77" s="84">
        <f t="shared" si="12"/>
        <v>0</v>
      </c>
      <c r="AP77" s="269"/>
      <c r="AQ77" s="253"/>
      <c r="AR77" s="254"/>
      <c r="AS77" s="250"/>
      <c r="AT77" s="254"/>
      <c r="AU77" s="253"/>
      <c r="AV77" s="254"/>
      <c r="AW77" s="266"/>
      <c r="AX77" s="266"/>
      <c r="AY77" s="265"/>
      <c r="AZ77" s="265"/>
      <c r="BA77" s="264"/>
      <c r="BB77" s="264"/>
      <c r="BC77" s="264"/>
      <c r="BD77" s="264"/>
      <c r="BE77" s="85"/>
      <c r="BF77" s="265"/>
      <c r="BG77" s="261"/>
      <c r="BH77" s="254"/>
      <c r="BI77" s="81"/>
      <c r="BJ77" s="260"/>
      <c r="BK77" s="253"/>
      <c r="BL77" s="253"/>
      <c r="BM77" s="253"/>
      <c r="BN77" s="253"/>
      <c r="BO77" s="253"/>
      <c r="BP77" s="263"/>
      <c r="BQ77" s="241"/>
      <c r="BR77" s="241"/>
      <c r="BS77" s="241"/>
      <c r="BT77" s="241"/>
    </row>
    <row r="78" spans="1:72" ht="60" customHeight="1" x14ac:dyDescent="0.25">
      <c r="A78" s="258"/>
      <c r="B78" s="259"/>
      <c r="C78" s="260"/>
      <c r="D78" s="81" t="s">
        <v>734</v>
      </c>
      <c r="E78" s="81"/>
      <c r="F78" s="261"/>
      <c r="G78" s="253"/>
      <c r="H78" s="250"/>
      <c r="I78" s="260"/>
      <c r="J78" s="259"/>
      <c r="K78" s="253"/>
      <c r="L78" s="250"/>
      <c r="M78" s="253"/>
      <c r="N78" s="82"/>
      <c r="O78" s="254"/>
      <c r="P78" s="255"/>
      <c r="Q78" s="250"/>
      <c r="R78" s="254"/>
      <c r="S78" s="260" t="s">
        <v>735</v>
      </c>
      <c r="T78" s="250" t="s">
        <v>361</v>
      </c>
      <c r="U78" s="250" t="s">
        <v>418</v>
      </c>
      <c r="V78" s="251" t="s">
        <v>419</v>
      </c>
      <c r="W78" s="83">
        <f t="shared" si="15"/>
        <v>15</v>
      </c>
      <c r="X78" s="269" t="s">
        <v>736</v>
      </c>
      <c r="Y78" s="251" t="s">
        <v>421</v>
      </c>
      <c r="Z78" s="10">
        <f t="shared" si="7"/>
        <v>15</v>
      </c>
      <c r="AA78" s="269" t="s">
        <v>737</v>
      </c>
      <c r="AB78" s="251" t="s">
        <v>423</v>
      </c>
      <c r="AC78" s="10">
        <f t="shared" si="14"/>
        <v>15</v>
      </c>
      <c r="AD78" s="269" t="s">
        <v>738</v>
      </c>
      <c r="AE78" s="251" t="s">
        <v>561</v>
      </c>
      <c r="AF78" s="10">
        <f t="shared" si="9"/>
        <v>10</v>
      </c>
      <c r="AG78" s="269" t="s">
        <v>720</v>
      </c>
      <c r="AH78" s="251" t="s">
        <v>427</v>
      </c>
      <c r="AI78" s="84">
        <f t="shared" si="10"/>
        <v>15</v>
      </c>
      <c r="AJ78" s="269" t="s">
        <v>739</v>
      </c>
      <c r="AK78" s="251" t="s">
        <v>429</v>
      </c>
      <c r="AL78" s="10">
        <f t="shared" si="11"/>
        <v>15</v>
      </c>
      <c r="AM78" s="269" t="s">
        <v>740</v>
      </c>
      <c r="AN78" s="251" t="s">
        <v>431</v>
      </c>
      <c r="AO78" s="84">
        <f t="shared" si="12"/>
        <v>10</v>
      </c>
      <c r="AP78" s="269" t="s">
        <v>741</v>
      </c>
      <c r="AQ78" s="253">
        <f>W78+Z78+AC78+AF78+AI78++AL78+AO78</f>
        <v>95</v>
      </c>
      <c r="AR78" s="254" t="str">
        <f>IF(AND(AQ78&lt;=100,AQ78&gt;=96),"FUERTE",IF(AND(AQ78&lt;=95,AQ78&gt;=86),"MODERADO",IF(AND(AQ78&lt;=85,AQ78&gt;=0),"DEBIL")))</f>
        <v>MODERADO</v>
      </c>
      <c r="AS78" s="250" t="s">
        <v>433</v>
      </c>
      <c r="AT78" s="254" t="str">
        <f>VLOOKUP(AS78,[2]BASE!D123:E125,2,0)</f>
        <v>FUERTE</v>
      </c>
      <c r="AU78" s="253" t="str">
        <f>+IF(AND(AR78="FUERTE",AT78="FUERTE"),"FUERTE",IF(AND(AR78="FUERTE",AT78="MODERADO"),"MODERADO",IF(AND(AR78="FUERTE",AT78="DEBIL"),"DEBIL",IF(AND(AR78="MODERADO",AT78="FUERTE"),"MODERADO",IF(AND(AR78="MODERADO",AT78="MODERADO"),"DÉBIL",IF(AND(AR78="MODERADO",AT78="DEBIL"),"DÉBIL",IF(AND(AR78="DEBIL",AT78="FUERTE"),"DÉBIL",IF(AND(AR78="DEBIL",AT78="MODERADO"),"MODERADO",IF(AND(AR78="DEBIL",AT78="DÉBIL"),"DÉBIL")))))))))</f>
        <v>MODERADO</v>
      </c>
      <c r="AV78" s="254"/>
      <c r="AW78" s="266"/>
      <c r="AX78" s="266"/>
      <c r="AY78" s="265"/>
      <c r="AZ78" s="265"/>
      <c r="BA78" s="264"/>
      <c r="BB78" s="264"/>
      <c r="BC78" s="264"/>
      <c r="BD78" s="264"/>
      <c r="BE78" s="85"/>
      <c r="BF78" s="265"/>
      <c r="BG78" s="261"/>
      <c r="BH78" s="254"/>
      <c r="BI78" s="253"/>
      <c r="BJ78" s="260" t="s">
        <v>742</v>
      </c>
      <c r="BK78" s="253" t="s">
        <v>119</v>
      </c>
      <c r="BL78" s="253" t="s">
        <v>724</v>
      </c>
      <c r="BM78" s="253" t="s">
        <v>743</v>
      </c>
      <c r="BN78" s="253" t="s">
        <v>744</v>
      </c>
      <c r="BO78" s="253" t="s">
        <v>745</v>
      </c>
      <c r="BP78" s="263"/>
      <c r="BQ78" s="241"/>
      <c r="BR78" s="241"/>
      <c r="BS78" s="241"/>
      <c r="BT78" s="241"/>
    </row>
    <row r="79" spans="1:72" ht="114.75" customHeight="1" x14ac:dyDescent="0.25">
      <c r="A79" s="258"/>
      <c r="B79" s="259"/>
      <c r="C79" s="260"/>
      <c r="D79" s="101"/>
      <c r="E79" s="81"/>
      <c r="F79" s="261"/>
      <c r="G79" s="253"/>
      <c r="H79" s="250"/>
      <c r="I79" s="260"/>
      <c r="J79" s="259"/>
      <c r="K79" s="253"/>
      <c r="L79" s="250"/>
      <c r="M79" s="253"/>
      <c r="N79" s="82"/>
      <c r="O79" s="254"/>
      <c r="P79" s="255"/>
      <c r="Q79" s="250"/>
      <c r="R79" s="254"/>
      <c r="S79" s="260"/>
      <c r="T79" s="250"/>
      <c r="U79" s="250"/>
      <c r="V79" s="251"/>
      <c r="W79" s="83">
        <f t="shared" si="15"/>
        <v>0</v>
      </c>
      <c r="X79" s="269"/>
      <c r="Y79" s="251"/>
      <c r="Z79" s="10">
        <f t="shared" si="7"/>
        <v>0</v>
      </c>
      <c r="AA79" s="269"/>
      <c r="AB79" s="251"/>
      <c r="AC79" s="10">
        <f t="shared" si="14"/>
        <v>0</v>
      </c>
      <c r="AD79" s="269"/>
      <c r="AE79" s="251"/>
      <c r="AF79" s="10">
        <f t="shared" si="9"/>
        <v>0</v>
      </c>
      <c r="AG79" s="269"/>
      <c r="AH79" s="251"/>
      <c r="AI79" s="84">
        <f t="shared" si="10"/>
        <v>0</v>
      </c>
      <c r="AJ79" s="269"/>
      <c r="AK79" s="251"/>
      <c r="AL79" s="10">
        <f t="shared" si="11"/>
        <v>0</v>
      </c>
      <c r="AM79" s="269"/>
      <c r="AN79" s="251"/>
      <c r="AO79" s="84">
        <f t="shared" si="12"/>
        <v>0</v>
      </c>
      <c r="AP79" s="269"/>
      <c r="AQ79" s="253"/>
      <c r="AR79" s="254"/>
      <c r="AS79" s="250"/>
      <c r="AT79" s="254"/>
      <c r="AU79" s="253"/>
      <c r="AV79" s="254"/>
      <c r="AW79" s="266"/>
      <c r="AX79" s="266"/>
      <c r="AY79" s="265"/>
      <c r="AZ79" s="265"/>
      <c r="BA79" s="264"/>
      <c r="BB79" s="264"/>
      <c r="BC79" s="264"/>
      <c r="BD79" s="264"/>
      <c r="BE79" s="85"/>
      <c r="BF79" s="265"/>
      <c r="BG79" s="261"/>
      <c r="BH79" s="254"/>
      <c r="BI79" s="253"/>
      <c r="BJ79" s="260"/>
      <c r="BK79" s="253"/>
      <c r="BL79" s="253"/>
      <c r="BM79" s="253"/>
      <c r="BN79" s="253"/>
      <c r="BO79" s="253"/>
      <c r="BP79" s="263"/>
      <c r="BQ79" s="241"/>
      <c r="BR79" s="241"/>
      <c r="BS79" s="241"/>
      <c r="BT79" s="241"/>
    </row>
    <row r="80" spans="1:72" ht="158.25" customHeight="1" x14ac:dyDescent="0.25">
      <c r="A80" s="258"/>
      <c r="B80" s="259"/>
      <c r="C80" s="260"/>
      <c r="D80" s="81"/>
      <c r="E80" s="81"/>
      <c r="F80" s="261"/>
      <c r="G80" s="253"/>
      <c r="H80" s="250"/>
      <c r="I80" s="260"/>
      <c r="J80" s="259"/>
      <c r="K80" s="253"/>
      <c r="L80" s="250"/>
      <c r="M80" s="253"/>
      <c r="N80" s="82"/>
      <c r="O80" s="254"/>
      <c r="P80" s="255"/>
      <c r="Q80" s="250"/>
      <c r="R80" s="254"/>
      <c r="S80" s="260"/>
      <c r="T80" s="250"/>
      <c r="U80" s="250"/>
      <c r="V80" s="251"/>
      <c r="W80" s="83">
        <f t="shared" si="15"/>
        <v>0</v>
      </c>
      <c r="X80" s="269"/>
      <c r="Y80" s="251"/>
      <c r="Z80" s="10">
        <f t="shared" si="7"/>
        <v>0</v>
      </c>
      <c r="AA80" s="269"/>
      <c r="AB80" s="251"/>
      <c r="AC80" s="10">
        <f t="shared" si="14"/>
        <v>0</v>
      </c>
      <c r="AD80" s="269"/>
      <c r="AE80" s="251"/>
      <c r="AF80" s="10">
        <f t="shared" si="9"/>
        <v>0</v>
      </c>
      <c r="AG80" s="269"/>
      <c r="AH80" s="251"/>
      <c r="AI80" s="84">
        <f t="shared" si="10"/>
        <v>0</v>
      </c>
      <c r="AJ80" s="269"/>
      <c r="AK80" s="251"/>
      <c r="AL80" s="10">
        <f t="shared" si="11"/>
        <v>0</v>
      </c>
      <c r="AM80" s="269"/>
      <c r="AN80" s="251"/>
      <c r="AO80" s="84">
        <f t="shared" si="12"/>
        <v>0</v>
      </c>
      <c r="AP80" s="269"/>
      <c r="AQ80" s="253"/>
      <c r="AR80" s="254"/>
      <c r="AS80" s="250"/>
      <c r="AT80" s="254"/>
      <c r="AU80" s="253"/>
      <c r="AV80" s="254"/>
      <c r="AW80" s="266"/>
      <c r="AX80" s="266"/>
      <c r="AY80" s="265"/>
      <c r="AZ80" s="265"/>
      <c r="BA80" s="264"/>
      <c r="BB80" s="264"/>
      <c r="BC80" s="264"/>
      <c r="BD80" s="264"/>
      <c r="BE80" s="85"/>
      <c r="BF80" s="265"/>
      <c r="BG80" s="261"/>
      <c r="BH80" s="254"/>
      <c r="BI80" s="253"/>
      <c r="BJ80" s="260"/>
      <c r="BK80" s="253"/>
      <c r="BL80" s="253"/>
      <c r="BM80" s="253"/>
      <c r="BN80" s="253"/>
      <c r="BO80" s="253"/>
      <c r="BP80" s="263"/>
      <c r="BQ80" s="241"/>
      <c r="BR80" s="241"/>
      <c r="BS80" s="241"/>
      <c r="BT80" s="241"/>
    </row>
    <row r="81" spans="1:72" ht="42" customHeight="1" x14ac:dyDescent="0.25">
      <c r="A81" s="258"/>
      <c r="B81" s="259"/>
      <c r="C81" s="260"/>
      <c r="D81" s="81"/>
      <c r="E81" s="81"/>
      <c r="F81" s="261"/>
      <c r="G81" s="253"/>
      <c r="H81" s="250"/>
      <c r="I81" s="260"/>
      <c r="J81" s="259"/>
      <c r="K81" s="253"/>
      <c r="L81" s="250"/>
      <c r="M81" s="253"/>
      <c r="N81" s="82"/>
      <c r="O81" s="254"/>
      <c r="P81" s="255"/>
      <c r="Q81" s="250"/>
      <c r="R81" s="254"/>
      <c r="S81" s="260"/>
      <c r="T81" s="250"/>
      <c r="U81" s="250"/>
      <c r="V81" s="251"/>
      <c r="W81" s="83">
        <f t="shared" si="15"/>
        <v>0</v>
      </c>
      <c r="X81" s="269"/>
      <c r="Y81" s="251"/>
      <c r="Z81" s="10">
        <f t="shared" si="7"/>
        <v>0</v>
      </c>
      <c r="AA81" s="269"/>
      <c r="AB81" s="251"/>
      <c r="AC81" s="10">
        <f t="shared" si="14"/>
        <v>0</v>
      </c>
      <c r="AD81" s="269"/>
      <c r="AE81" s="251"/>
      <c r="AF81" s="10">
        <f t="shared" si="9"/>
        <v>0</v>
      </c>
      <c r="AG81" s="269"/>
      <c r="AH81" s="251"/>
      <c r="AI81" s="84">
        <f t="shared" si="10"/>
        <v>0</v>
      </c>
      <c r="AJ81" s="269"/>
      <c r="AK81" s="251"/>
      <c r="AL81" s="10">
        <f t="shared" si="11"/>
        <v>0</v>
      </c>
      <c r="AM81" s="269"/>
      <c r="AN81" s="251"/>
      <c r="AO81" s="84">
        <f t="shared" si="12"/>
        <v>0</v>
      </c>
      <c r="AP81" s="269"/>
      <c r="AQ81" s="253"/>
      <c r="AR81" s="254"/>
      <c r="AS81" s="250"/>
      <c r="AT81" s="254"/>
      <c r="AU81" s="253"/>
      <c r="AV81" s="254"/>
      <c r="AW81" s="266"/>
      <c r="AX81" s="266"/>
      <c r="AY81" s="265"/>
      <c r="AZ81" s="265"/>
      <c r="BA81" s="264"/>
      <c r="BB81" s="264"/>
      <c r="BC81" s="264"/>
      <c r="BD81" s="264"/>
      <c r="BE81" s="85"/>
      <c r="BF81" s="265"/>
      <c r="BG81" s="261"/>
      <c r="BH81" s="254"/>
      <c r="BI81" s="260" t="s">
        <v>746</v>
      </c>
      <c r="BJ81" s="253"/>
      <c r="BK81" s="253" t="s">
        <v>119</v>
      </c>
      <c r="BL81" s="253" t="s">
        <v>724</v>
      </c>
      <c r="BM81" s="253" t="s">
        <v>747</v>
      </c>
      <c r="BN81" s="253" t="s">
        <v>748</v>
      </c>
      <c r="BO81" s="253" t="s">
        <v>747</v>
      </c>
      <c r="BP81" s="263"/>
      <c r="BQ81" s="241"/>
      <c r="BR81" s="241"/>
      <c r="BS81" s="241"/>
      <c r="BT81" s="241"/>
    </row>
    <row r="82" spans="1:72" ht="42" customHeight="1" x14ac:dyDescent="0.25">
      <c r="A82" s="258"/>
      <c r="B82" s="259"/>
      <c r="C82" s="260"/>
      <c r="D82" s="81"/>
      <c r="E82" s="81"/>
      <c r="F82" s="261"/>
      <c r="G82" s="253"/>
      <c r="H82" s="250"/>
      <c r="I82" s="260"/>
      <c r="J82" s="259"/>
      <c r="K82" s="253"/>
      <c r="L82" s="250"/>
      <c r="M82" s="253"/>
      <c r="N82" s="82"/>
      <c r="O82" s="254"/>
      <c r="P82" s="255"/>
      <c r="Q82" s="250"/>
      <c r="R82" s="254"/>
      <c r="S82" s="260"/>
      <c r="T82" s="250"/>
      <c r="U82" s="250"/>
      <c r="V82" s="251"/>
      <c r="W82" s="83">
        <f t="shared" si="15"/>
        <v>0</v>
      </c>
      <c r="X82" s="269"/>
      <c r="Y82" s="251"/>
      <c r="Z82" s="10">
        <f t="shared" si="7"/>
        <v>0</v>
      </c>
      <c r="AA82" s="269"/>
      <c r="AB82" s="251"/>
      <c r="AC82" s="10">
        <f t="shared" si="14"/>
        <v>0</v>
      </c>
      <c r="AD82" s="269"/>
      <c r="AE82" s="251"/>
      <c r="AF82" s="10">
        <f t="shared" si="9"/>
        <v>0</v>
      </c>
      <c r="AG82" s="269"/>
      <c r="AH82" s="251"/>
      <c r="AI82" s="84">
        <f t="shared" si="10"/>
        <v>0</v>
      </c>
      <c r="AJ82" s="269"/>
      <c r="AK82" s="251"/>
      <c r="AL82" s="10">
        <f t="shared" si="11"/>
        <v>0</v>
      </c>
      <c r="AM82" s="269"/>
      <c r="AN82" s="251"/>
      <c r="AO82" s="84">
        <f t="shared" si="12"/>
        <v>0</v>
      </c>
      <c r="AP82" s="269"/>
      <c r="AQ82" s="253"/>
      <c r="AR82" s="254"/>
      <c r="AS82" s="250"/>
      <c r="AT82" s="254"/>
      <c r="AU82" s="253"/>
      <c r="AV82" s="254"/>
      <c r="AW82" s="266"/>
      <c r="AX82" s="266"/>
      <c r="AY82" s="265"/>
      <c r="AZ82" s="265"/>
      <c r="BA82" s="264"/>
      <c r="BB82" s="264"/>
      <c r="BC82" s="264"/>
      <c r="BD82" s="264"/>
      <c r="BE82" s="85"/>
      <c r="BF82" s="265"/>
      <c r="BG82" s="261"/>
      <c r="BH82" s="254"/>
      <c r="BI82" s="260"/>
      <c r="BJ82" s="253"/>
      <c r="BK82" s="253"/>
      <c r="BL82" s="253"/>
      <c r="BM82" s="253"/>
      <c r="BN82" s="253"/>
      <c r="BO82" s="253"/>
      <c r="BP82" s="263"/>
      <c r="BQ82" s="241"/>
      <c r="BR82" s="241"/>
      <c r="BS82" s="241"/>
      <c r="BT82" s="241"/>
    </row>
    <row r="83" spans="1:72" ht="42" customHeight="1" x14ac:dyDescent="0.25">
      <c r="A83" s="258"/>
      <c r="B83" s="259"/>
      <c r="C83" s="260"/>
      <c r="D83" s="81"/>
      <c r="E83" s="81"/>
      <c r="F83" s="261"/>
      <c r="G83" s="253"/>
      <c r="H83" s="250"/>
      <c r="I83" s="260"/>
      <c r="J83" s="259"/>
      <c r="K83" s="253"/>
      <c r="L83" s="250"/>
      <c r="M83" s="253"/>
      <c r="N83" s="82"/>
      <c r="O83" s="254"/>
      <c r="P83" s="255"/>
      <c r="Q83" s="250"/>
      <c r="R83" s="254"/>
      <c r="S83" s="260"/>
      <c r="T83" s="250"/>
      <c r="U83" s="250"/>
      <c r="V83" s="251"/>
      <c r="W83" s="83">
        <f t="shared" si="15"/>
        <v>0</v>
      </c>
      <c r="X83" s="269"/>
      <c r="Y83" s="251"/>
      <c r="Z83" s="10">
        <f t="shared" si="7"/>
        <v>0</v>
      </c>
      <c r="AA83" s="269"/>
      <c r="AB83" s="251"/>
      <c r="AC83" s="10">
        <f t="shared" si="14"/>
        <v>0</v>
      </c>
      <c r="AD83" s="269"/>
      <c r="AE83" s="251"/>
      <c r="AF83" s="10">
        <f t="shared" si="9"/>
        <v>0</v>
      </c>
      <c r="AG83" s="269"/>
      <c r="AH83" s="251"/>
      <c r="AI83" s="84">
        <f t="shared" si="10"/>
        <v>0</v>
      </c>
      <c r="AJ83" s="269"/>
      <c r="AK83" s="251"/>
      <c r="AL83" s="10">
        <f t="shared" si="11"/>
        <v>0</v>
      </c>
      <c r="AM83" s="269"/>
      <c r="AN83" s="251"/>
      <c r="AO83" s="84">
        <f t="shared" si="12"/>
        <v>0</v>
      </c>
      <c r="AP83" s="269"/>
      <c r="AQ83" s="253"/>
      <c r="AR83" s="254"/>
      <c r="AS83" s="250"/>
      <c r="AT83" s="254"/>
      <c r="AU83" s="253"/>
      <c r="AV83" s="254"/>
      <c r="AW83" s="266"/>
      <c r="AX83" s="266"/>
      <c r="AY83" s="265"/>
      <c r="AZ83" s="265"/>
      <c r="BA83" s="264"/>
      <c r="BB83" s="264"/>
      <c r="BC83" s="264"/>
      <c r="BD83" s="264"/>
      <c r="BE83" s="85"/>
      <c r="BF83" s="265"/>
      <c r="BG83" s="261"/>
      <c r="BH83" s="254"/>
      <c r="BI83" s="260"/>
      <c r="BJ83" s="253"/>
      <c r="BK83" s="253"/>
      <c r="BL83" s="253"/>
      <c r="BM83" s="253"/>
      <c r="BN83" s="253"/>
      <c r="BO83" s="253"/>
      <c r="BP83" s="263"/>
      <c r="BQ83" s="241"/>
      <c r="BR83" s="241"/>
      <c r="BS83" s="241"/>
      <c r="BT83" s="241"/>
    </row>
    <row r="84" spans="1:72" ht="74.25" customHeight="1" x14ac:dyDescent="0.25">
      <c r="A84" s="258"/>
      <c r="B84" s="259"/>
      <c r="C84" s="260"/>
      <c r="D84" s="81"/>
      <c r="E84" s="81"/>
      <c r="F84" s="261"/>
      <c r="G84" s="253"/>
      <c r="H84" s="250"/>
      <c r="I84" s="260"/>
      <c r="J84" s="259"/>
      <c r="K84" s="253"/>
      <c r="L84" s="250"/>
      <c r="M84" s="253"/>
      <c r="N84" s="82"/>
      <c r="O84" s="254"/>
      <c r="P84" s="255"/>
      <c r="Q84" s="250"/>
      <c r="R84" s="254"/>
      <c r="S84" s="260"/>
      <c r="T84" s="250"/>
      <c r="U84" s="250"/>
      <c r="V84" s="251"/>
      <c r="W84" s="83">
        <f t="shared" si="15"/>
        <v>0</v>
      </c>
      <c r="X84" s="269"/>
      <c r="Y84" s="251"/>
      <c r="Z84" s="10">
        <f t="shared" si="7"/>
        <v>0</v>
      </c>
      <c r="AA84" s="269"/>
      <c r="AB84" s="251"/>
      <c r="AC84" s="10">
        <f t="shared" si="14"/>
        <v>0</v>
      </c>
      <c r="AD84" s="269"/>
      <c r="AE84" s="251"/>
      <c r="AF84" s="10">
        <f t="shared" si="9"/>
        <v>0</v>
      </c>
      <c r="AG84" s="269"/>
      <c r="AH84" s="251"/>
      <c r="AI84" s="84">
        <f t="shared" si="10"/>
        <v>0</v>
      </c>
      <c r="AJ84" s="269"/>
      <c r="AK84" s="251"/>
      <c r="AL84" s="10">
        <f t="shared" si="11"/>
        <v>0</v>
      </c>
      <c r="AM84" s="269"/>
      <c r="AN84" s="251"/>
      <c r="AO84" s="84">
        <f t="shared" si="12"/>
        <v>0</v>
      </c>
      <c r="AP84" s="269"/>
      <c r="AQ84" s="253"/>
      <c r="AR84" s="254"/>
      <c r="AS84" s="250"/>
      <c r="AT84" s="254"/>
      <c r="AU84" s="253"/>
      <c r="AV84" s="254"/>
      <c r="AW84" s="266"/>
      <c r="AX84" s="266"/>
      <c r="AY84" s="265"/>
      <c r="AZ84" s="265"/>
      <c r="BA84" s="264"/>
      <c r="BB84" s="264"/>
      <c r="BC84" s="264"/>
      <c r="BD84" s="264"/>
      <c r="BE84" s="85"/>
      <c r="BF84" s="265"/>
      <c r="BG84" s="261"/>
      <c r="BH84" s="254"/>
      <c r="BI84" s="81" t="s">
        <v>749</v>
      </c>
      <c r="BJ84" s="81"/>
      <c r="BK84" s="89" t="s">
        <v>119</v>
      </c>
      <c r="BL84" s="89" t="s">
        <v>724</v>
      </c>
      <c r="BM84" s="91" t="s">
        <v>750</v>
      </c>
      <c r="BN84" s="89" t="s">
        <v>748</v>
      </c>
      <c r="BO84" s="91" t="s">
        <v>750</v>
      </c>
      <c r="BP84" s="96"/>
      <c r="BQ84" s="241"/>
      <c r="BR84" s="241"/>
      <c r="BS84" s="241"/>
      <c r="BT84" s="241"/>
    </row>
    <row r="85" spans="1:72" ht="78.75" customHeight="1" x14ac:dyDescent="0.25">
      <c r="A85" s="275">
        <v>12</v>
      </c>
      <c r="B85" s="259" t="s">
        <v>64</v>
      </c>
      <c r="C85" s="252" t="s">
        <v>751</v>
      </c>
      <c r="D85" s="253"/>
      <c r="E85" s="260" t="s">
        <v>752</v>
      </c>
      <c r="F85" s="261" t="s">
        <v>753</v>
      </c>
      <c r="G85" s="253" t="s">
        <v>754</v>
      </c>
      <c r="H85" s="250" t="s">
        <v>414</v>
      </c>
      <c r="I85" s="260" t="s">
        <v>755</v>
      </c>
      <c r="J85" s="259">
        <v>2</v>
      </c>
      <c r="K85" s="253" t="str">
        <f>VLOOKUP(J85,[2]BASE!A57:B61,2,0)</f>
        <v>Improbable</v>
      </c>
      <c r="L85" s="250">
        <v>3</v>
      </c>
      <c r="M85" s="253" t="str">
        <f>VLOOKUP(L85,[2]BASE!D57:E59,2,0)</f>
        <v>Moderado</v>
      </c>
      <c r="N85" s="82" t="str">
        <f>CONCATENATE(J85,L85)</f>
        <v>23</v>
      </c>
      <c r="O85" s="254">
        <f>+J85*L85</f>
        <v>6</v>
      </c>
      <c r="P85" s="255" t="str">
        <f>VLOOKUP(N85,[2]BASE!A70:B94,2,0)</f>
        <v>MODERADA</v>
      </c>
      <c r="Q85" s="250" t="s">
        <v>506</v>
      </c>
      <c r="R85" s="254" t="str">
        <f>IF(P85="baja","Asumir o Reducir el riesgo",IF(P85="moderada","Reducir el riesgo",IF(P85="Alta","Reducir el riesgo",IF(P85="Extrema","Evitar, reducir, compartir o transferir el riesgo",0))))</f>
        <v>Reducir el riesgo</v>
      </c>
      <c r="S85" s="260" t="s">
        <v>756</v>
      </c>
      <c r="T85" s="250" t="s">
        <v>363</v>
      </c>
      <c r="U85" s="250" t="s">
        <v>418</v>
      </c>
      <c r="V85" s="251" t="s">
        <v>419</v>
      </c>
      <c r="W85" s="83">
        <f t="shared" si="15"/>
        <v>15</v>
      </c>
      <c r="X85" s="252" t="s">
        <v>757</v>
      </c>
      <c r="Y85" s="251" t="s">
        <v>421</v>
      </c>
      <c r="Z85" s="10">
        <f t="shared" si="7"/>
        <v>15</v>
      </c>
      <c r="AA85" s="252" t="s">
        <v>758</v>
      </c>
      <c r="AB85" s="251" t="s">
        <v>423</v>
      </c>
      <c r="AC85" s="10">
        <f t="shared" si="14"/>
        <v>15</v>
      </c>
      <c r="AD85" s="252" t="s">
        <v>759</v>
      </c>
      <c r="AE85" s="251" t="s">
        <v>425</v>
      </c>
      <c r="AF85" s="10">
        <f t="shared" si="9"/>
        <v>15</v>
      </c>
      <c r="AG85" s="252" t="s">
        <v>760</v>
      </c>
      <c r="AH85" s="251" t="s">
        <v>427</v>
      </c>
      <c r="AI85" s="84">
        <f t="shared" si="10"/>
        <v>15</v>
      </c>
      <c r="AJ85" s="252" t="s">
        <v>761</v>
      </c>
      <c r="AK85" s="251" t="s">
        <v>429</v>
      </c>
      <c r="AL85" s="10">
        <f t="shared" si="11"/>
        <v>15</v>
      </c>
      <c r="AM85" s="252" t="s">
        <v>762</v>
      </c>
      <c r="AN85" s="251" t="s">
        <v>431</v>
      </c>
      <c r="AO85" s="84">
        <f t="shared" si="12"/>
        <v>10</v>
      </c>
      <c r="AP85" s="252" t="s">
        <v>763</v>
      </c>
      <c r="AQ85" s="253">
        <f>W85+Z85+AC85+AF85+AI85++AL85+AO85</f>
        <v>100</v>
      </c>
      <c r="AR85" s="254" t="str">
        <f>IF(AND(AQ85&lt;=100,AQ85&gt;=96),"FUERTE",IF(AND(AQ85&lt;=95,AQ85&gt;=86),"MODERADO",IF(AND(AQ85&lt;=85,AQ85&gt;=0),"DEBIL")))</f>
        <v>FUERTE</v>
      </c>
      <c r="AS85" s="250" t="s">
        <v>433</v>
      </c>
      <c r="AT85" s="254" t="str">
        <f>VLOOKUP(AS85,[2]BASE!D123:E125,2,0)</f>
        <v>FUERTE</v>
      </c>
      <c r="AU85" s="253" t="str">
        <f>+IF(AND(AR85="FUERTE",AT85="FUERTE"),"FUERTE",IF(AND(AR85="FUERTE",AT85="MODERADO"),"MODERADO",IF(AND(AR85="FUERTE",AT85="DEBIL"),"DEBIL",IF(AND(AR85="MODERADO",AT85="FUERTE"),"MODERADO",IF(AND(AR85="MODERADO",AT85="MODERADO"),"DÉBIL",IF(AND(AR85="MODERADO",AT85="DEBIL"),"DÉBIL",IF(AND(AR85="DEBIL",AT85="FUERTE"),"DÉBIL",IF(AND(AR85="DEBIL",AT85="MODERADO"),"MODERADO",IF(AND(AR85="DEBIL",AT85="DÉBIL"),"DÉBIL")))))))))</f>
        <v>FUERTE</v>
      </c>
      <c r="AV85" s="254" t="str">
        <f>+IF(AND(AVERAGE(AQ85:AQ94)=100),"FUERTE",IF(AND((AVERAGE(AQ85:AQ94)&gt;=50),(AVERAGE(AQ85:AQ94))&lt;=99),"MODERADO", IF(AND(AVERAGE(AQ85:AQ94)&lt;50),"DEBIL")))</f>
        <v>FUERTE</v>
      </c>
      <c r="AW85" s="266" t="s">
        <v>435</v>
      </c>
      <c r="AX85" s="266" t="s">
        <v>434</v>
      </c>
      <c r="AY85" s="265" t="str">
        <f>+IF(AND(AW85="DIRECTAMENTE"),"2", IF(AND(AW85="INDIRECTAMENTE"),"1",IF(AND(AW85="NO DISMINUYE"),"0")))</f>
        <v>2</v>
      </c>
      <c r="AZ85" s="265" t="str">
        <f>+IF(AND(AX85="DIRECTAMENTE"),"2", IF(AND(AX85="INDIRECTAMENTE"),"1",IF(AND(AX85="NO DISMINUYE"),"0")))</f>
        <v>1</v>
      </c>
      <c r="BA85" s="264">
        <v>1</v>
      </c>
      <c r="BB85" s="264" t="str">
        <f>VLOOKUP(BA85,[2]BASE!A57:B61,2,0)</f>
        <v>Raro</v>
      </c>
      <c r="BC85" s="264">
        <v>2</v>
      </c>
      <c r="BD85" s="264" t="str">
        <f>VLOOKUP(BC85,[2]BASE!G57:H61,2,0)</f>
        <v>Menor</v>
      </c>
      <c r="BE85" s="66" t="str">
        <f>CONCATENATE(BA85,BC85)</f>
        <v>12</v>
      </c>
      <c r="BF85" s="265">
        <f>+BA85*BC85</f>
        <v>2</v>
      </c>
      <c r="BG85" s="261" t="str">
        <f>VLOOKUP(BE85,[2]BASE!A70:B94,2,0)</f>
        <v>BAJA</v>
      </c>
      <c r="BH85" s="254" t="str">
        <f>+IF(BG85="baja","Asumir o Reducir el riesgo",IF(BG85="moderada","Reducir el riesgo",IF(BG85="Alta","Reducir el riesgo",IF(BG85="Extrema","Evitar, reducir, compartir o transferir el riesgo",0))))</f>
        <v>Asumir o Reducir el riesgo</v>
      </c>
      <c r="BI85" s="260"/>
      <c r="BJ85" s="260" t="s">
        <v>756</v>
      </c>
      <c r="BK85" s="254" t="s">
        <v>104</v>
      </c>
      <c r="BL85" s="277" t="s">
        <v>764</v>
      </c>
      <c r="BM85" s="249" t="s">
        <v>765</v>
      </c>
      <c r="BN85" s="249" t="s">
        <v>766</v>
      </c>
      <c r="BO85" s="241" t="s">
        <v>767</v>
      </c>
      <c r="BP85" s="254"/>
      <c r="BQ85" s="241" t="s">
        <v>690</v>
      </c>
      <c r="BR85" s="241" t="s">
        <v>768</v>
      </c>
      <c r="BS85" s="241" t="s">
        <v>692</v>
      </c>
      <c r="BT85" s="241" t="s">
        <v>769</v>
      </c>
    </row>
    <row r="86" spans="1:72" x14ac:dyDescent="0.25">
      <c r="A86" s="275"/>
      <c r="B86" s="259"/>
      <c r="C86" s="252"/>
      <c r="D86" s="253"/>
      <c r="E86" s="260"/>
      <c r="F86" s="261"/>
      <c r="G86" s="253"/>
      <c r="H86" s="250"/>
      <c r="I86" s="260"/>
      <c r="J86" s="259"/>
      <c r="K86" s="253"/>
      <c r="L86" s="250"/>
      <c r="M86" s="253"/>
      <c r="N86" s="102"/>
      <c r="O86" s="254"/>
      <c r="P86" s="255"/>
      <c r="Q86" s="250"/>
      <c r="R86" s="254"/>
      <c r="S86" s="260"/>
      <c r="T86" s="250"/>
      <c r="U86" s="250"/>
      <c r="V86" s="251"/>
      <c r="W86" s="83">
        <f t="shared" si="15"/>
        <v>0</v>
      </c>
      <c r="X86" s="252"/>
      <c r="Y86" s="251"/>
      <c r="Z86" s="10">
        <f t="shared" si="7"/>
        <v>0</v>
      </c>
      <c r="AA86" s="252"/>
      <c r="AB86" s="251"/>
      <c r="AC86" s="10">
        <f t="shared" si="14"/>
        <v>0</v>
      </c>
      <c r="AD86" s="252"/>
      <c r="AE86" s="251"/>
      <c r="AF86" s="10">
        <f t="shared" si="9"/>
        <v>0</v>
      </c>
      <c r="AG86" s="252"/>
      <c r="AH86" s="251"/>
      <c r="AI86" s="84">
        <f t="shared" si="10"/>
        <v>0</v>
      </c>
      <c r="AJ86" s="252"/>
      <c r="AK86" s="251"/>
      <c r="AL86" s="10">
        <f t="shared" si="11"/>
        <v>0</v>
      </c>
      <c r="AM86" s="252"/>
      <c r="AN86" s="251"/>
      <c r="AO86" s="84">
        <f t="shared" si="12"/>
        <v>0</v>
      </c>
      <c r="AP86" s="252"/>
      <c r="AQ86" s="253"/>
      <c r="AR86" s="254"/>
      <c r="AS86" s="250"/>
      <c r="AT86" s="254"/>
      <c r="AU86" s="253"/>
      <c r="AV86" s="254"/>
      <c r="AW86" s="266"/>
      <c r="AX86" s="266"/>
      <c r="AY86" s="265"/>
      <c r="AZ86" s="265"/>
      <c r="BA86" s="264"/>
      <c r="BB86" s="264"/>
      <c r="BC86" s="264"/>
      <c r="BD86" s="264"/>
      <c r="BE86" s="66"/>
      <c r="BF86" s="265"/>
      <c r="BG86" s="261"/>
      <c r="BH86" s="254"/>
      <c r="BI86" s="260"/>
      <c r="BJ86" s="260"/>
      <c r="BK86" s="254"/>
      <c r="BL86" s="277"/>
      <c r="BM86" s="249"/>
      <c r="BN86" s="249"/>
      <c r="BO86" s="241"/>
      <c r="BP86" s="254"/>
      <c r="BQ86" s="241"/>
      <c r="BR86" s="241"/>
      <c r="BS86" s="241"/>
      <c r="BT86" s="241"/>
    </row>
    <row r="87" spans="1:72" ht="45" customHeight="1" x14ac:dyDescent="0.25">
      <c r="A87" s="275"/>
      <c r="B87" s="259"/>
      <c r="C87" s="252"/>
      <c r="D87" s="253"/>
      <c r="E87" s="260" t="s">
        <v>770</v>
      </c>
      <c r="F87" s="261"/>
      <c r="G87" s="253"/>
      <c r="H87" s="250"/>
      <c r="I87" s="260"/>
      <c r="J87" s="259"/>
      <c r="K87" s="253"/>
      <c r="L87" s="250"/>
      <c r="M87" s="253"/>
      <c r="N87" s="102"/>
      <c r="O87" s="254"/>
      <c r="P87" s="255"/>
      <c r="Q87" s="250"/>
      <c r="R87" s="254"/>
      <c r="S87" s="260"/>
      <c r="T87" s="250"/>
      <c r="U87" s="250"/>
      <c r="V87" s="251"/>
      <c r="W87" s="83">
        <f t="shared" si="15"/>
        <v>0</v>
      </c>
      <c r="X87" s="252"/>
      <c r="Y87" s="251"/>
      <c r="Z87" s="10">
        <f t="shared" si="7"/>
        <v>0</v>
      </c>
      <c r="AA87" s="252"/>
      <c r="AB87" s="251"/>
      <c r="AC87" s="10">
        <f t="shared" si="14"/>
        <v>0</v>
      </c>
      <c r="AD87" s="252"/>
      <c r="AE87" s="251"/>
      <c r="AF87" s="10">
        <f t="shared" si="9"/>
        <v>0</v>
      </c>
      <c r="AG87" s="252"/>
      <c r="AH87" s="251"/>
      <c r="AI87" s="84">
        <f t="shared" si="10"/>
        <v>0</v>
      </c>
      <c r="AJ87" s="252"/>
      <c r="AK87" s="251"/>
      <c r="AL87" s="10">
        <f t="shared" si="11"/>
        <v>0</v>
      </c>
      <c r="AM87" s="252"/>
      <c r="AN87" s="251"/>
      <c r="AO87" s="84">
        <f t="shared" si="12"/>
        <v>0</v>
      </c>
      <c r="AP87" s="252"/>
      <c r="AQ87" s="253"/>
      <c r="AR87" s="254"/>
      <c r="AS87" s="250"/>
      <c r="AT87" s="254"/>
      <c r="AU87" s="253"/>
      <c r="AV87" s="254"/>
      <c r="AW87" s="266"/>
      <c r="AX87" s="266"/>
      <c r="AY87" s="265"/>
      <c r="AZ87" s="265"/>
      <c r="BA87" s="264"/>
      <c r="BB87" s="264"/>
      <c r="BC87" s="264"/>
      <c r="BD87" s="264"/>
      <c r="BE87" s="66"/>
      <c r="BF87" s="265"/>
      <c r="BG87" s="261"/>
      <c r="BH87" s="254"/>
      <c r="BI87" s="260"/>
      <c r="BJ87" s="260"/>
      <c r="BK87" s="254"/>
      <c r="BL87" s="277"/>
      <c r="BM87" s="249"/>
      <c r="BN87" s="249"/>
      <c r="BO87" s="241"/>
      <c r="BP87" s="254"/>
      <c r="BQ87" s="241"/>
      <c r="BR87" s="241"/>
      <c r="BS87" s="241"/>
      <c r="BT87" s="241"/>
    </row>
    <row r="88" spans="1:72" x14ac:dyDescent="0.25">
      <c r="A88" s="275"/>
      <c r="B88" s="259"/>
      <c r="C88" s="252"/>
      <c r="D88" s="253"/>
      <c r="E88" s="260"/>
      <c r="F88" s="261"/>
      <c r="G88" s="253"/>
      <c r="H88" s="250"/>
      <c r="I88" s="260"/>
      <c r="J88" s="259"/>
      <c r="K88" s="253"/>
      <c r="L88" s="250"/>
      <c r="M88" s="253"/>
      <c r="N88" s="102"/>
      <c r="O88" s="254"/>
      <c r="P88" s="255"/>
      <c r="Q88" s="250"/>
      <c r="R88" s="254"/>
      <c r="S88" s="260"/>
      <c r="T88" s="250"/>
      <c r="U88" s="250"/>
      <c r="V88" s="251"/>
      <c r="W88" s="83">
        <f t="shared" si="15"/>
        <v>0</v>
      </c>
      <c r="X88" s="252"/>
      <c r="Y88" s="251"/>
      <c r="Z88" s="10">
        <f t="shared" si="7"/>
        <v>0</v>
      </c>
      <c r="AA88" s="252"/>
      <c r="AB88" s="251"/>
      <c r="AC88" s="10">
        <f t="shared" si="14"/>
        <v>0</v>
      </c>
      <c r="AD88" s="252"/>
      <c r="AE88" s="251"/>
      <c r="AF88" s="10">
        <f t="shared" si="9"/>
        <v>0</v>
      </c>
      <c r="AG88" s="252"/>
      <c r="AH88" s="251"/>
      <c r="AI88" s="84">
        <f t="shared" si="10"/>
        <v>0</v>
      </c>
      <c r="AJ88" s="252"/>
      <c r="AK88" s="251"/>
      <c r="AL88" s="10">
        <f t="shared" si="11"/>
        <v>0</v>
      </c>
      <c r="AM88" s="252"/>
      <c r="AN88" s="251"/>
      <c r="AO88" s="84">
        <f t="shared" si="12"/>
        <v>0</v>
      </c>
      <c r="AP88" s="252"/>
      <c r="AQ88" s="253"/>
      <c r="AR88" s="254"/>
      <c r="AS88" s="250"/>
      <c r="AT88" s="254"/>
      <c r="AU88" s="253"/>
      <c r="AV88" s="254"/>
      <c r="AW88" s="266"/>
      <c r="AX88" s="266"/>
      <c r="AY88" s="265"/>
      <c r="AZ88" s="265"/>
      <c r="BA88" s="264"/>
      <c r="BB88" s="264"/>
      <c r="BC88" s="264"/>
      <c r="BD88" s="264"/>
      <c r="BE88" s="66"/>
      <c r="BF88" s="265"/>
      <c r="BG88" s="261"/>
      <c r="BH88" s="254"/>
      <c r="BI88" s="260"/>
      <c r="BJ88" s="260"/>
      <c r="BK88" s="254"/>
      <c r="BL88" s="277"/>
      <c r="BM88" s="249"/>
      <c r="BN88" s="249"/>
      <c r="BO88" s="241"/>
      <c r="BP88" s="254"/>
      <c r="BQ88" s="241"/>
      <c r="BR88" s="241"/>
      <c r="BS88" s="241"/>
      <c r="BT88" s="241"/>
    </row>
    <row r="89" spans="1:72" x14ac:dyDescent="0.25">
      <c r="A89" s="275"/>
      <c r="B89" s="259"/>
      <c r="C89" s="252"/>
      <c r="D89" s="253"/>
      <c r="E89" s="260"/>
      <c r="F89" s="261"/>
      <c r="G89" s="253"/>
      <c r="H89" s="250"/>
      <c r="I89" s="260"/>
      <c r="J89" s="259"/>
      <c r="K89" s="253"/>
      <c r="L89" s="250"/>
      <c r="M89" s="253"/>
      <c r="N89" s="102"/>
      <c r="O89" s="254"/>
      <c r="P89" s="255"/>
      <c r="Q89" s="250"/>
      <c r="R89" s="254"/>
      <c r="S89" s="260"/>
      <c r="T89" s="250"/>
      <c r="U89" s="250"/>
      <c r="V89" s="251"/>
      <c r="W89" s="83">
        <f t="shared" si="15"/>
        <v>0</v>
      </c>
      <c r="X89" s="252"/>
      <c r="Y89" s="251"/>
      <c r="Z89" s="10">
        <f t="shared" si="7"/>
        <v>0</v>
      </c>
      <c r="AA89" s="252"/>
      <c r="AB89" s="251"/>
      <c r="AC89" s="10">
        <f t="shared" si="14"/>
        <v>0</v>
      </c>
      <c r="AD89" s="252"/>
      <c r="AE89" s="251"/>
      <c r="AF89" s="10">
        <f t="shared" si="9"/>
        <v>0</v>
      </c>
      <c r="AG89" s="252"/>
      <c r="AH89" s="251"/>
      <c r="AI89" s="84">
        <f t="shared" si="10"/>
        <v>0</v>
      </c>
      <c r="AJ89" s="252"/>
      <c r="AK89" s="251"/>
      <c r="AL89" s="10">
        <f t="shared" si="11"/>
        <v>0</v>
      </c>
      <c r="AM89" s="252"/>
      <c r="AN89" s="251"/>
      <c r="AO89" s="84">
        <f t="shared" si="12"/>
        <v>0</v>
      </c>
      <c r="AP89" s="252"/>
      <c r="AQ89" s="253"/>
      <c r="AR89" s="254"/>
      <c r="AS89" s="250"/>
      <c r="AT89" s="254"/>
      <c r="AU89" s="253"/>
      <c r="AV89" s="254"/>
      <c r="AW89" s="266"/>
      <c r="AX89" s="266"/>
      <c r="AY89" s="265"/>
      <c r="AZ89" s="265"/>
      <c r="BA89" s="264"/>
      <c r="BB89" s="264"/>
      <c r="BC89" s="264"/>
      <c r="BD89" s="264"/>
      <c r="BE89" s="66"/>
      <c r="BF89" s="265"/>
      <c r="BG89" s="261"/>
      <c r="BH89" s="254"/>
      <c r="BI89" s="260"/>
      <c r="BJ89" s="260"/>
      <c r="BK89" s="254"/>
      <c r="BL89" s="277"/>
      <c r="BM89" s="249"/>
      <c r="BN89" s="249"/>
      <c r="BO89" s="241"/>
      <c r="BP89" s="254"/>
      <c r="BQ89" s="241"/>
      <c r="BR89" s="241"/>
      <c r="BS89" s="241"/>
      <c r="BT89" s="241"/>
    </row>
    <row r="90" spans="1:72" ht="38.25" customHeight="1" x14ac:dyDescent="0.25">
      <c r="A90" s="275"/>
      <c r="B90" s="259"/>
      <c r="C90" s="252"/>
      <c r="D90" s="253"/>
      <c r="E90" s="260" t="s">
        <v>771</v>
      </c>
      <c r="F90" s="261"/>
      <c r="G90" s="253"/>
      <c r="H90" s="250"/>
      <c r="I90" s="260"/>
      <c r="J90" s="259"/>
      <c r="K90" s="253"/>
      <c r="L90" s="250"/>
      <c r="M90" s="253"/>
      <c r="N90" s="102"/>
      <c r="O90" s="254"/>
      <c r="P90" s="255"/>
      <c r="Q90" s="250"/>
      <c r="R90" s="254"/>
      <c r="S90" s="260"/>
      <c r="T90" s="250"/>
      <c r="U90" s="250"/>
      <c r="V90" s="251"/>
      <c r="W90" s="83">
        <f t="shared" si="15"/>
        <v>0</v>
      </c>
      <c r="X90" s="252"/>
      <c r="Y90" s="251"/>
      <c r="Z90" s="10">
        <f t="shared" si="7"/>
        <v>0</v>
      </c>
      <c r="AA90" s="252"/>
      <c r="AB90" s="251"/>
      <c r="AC90" s="10">
        <f t="shared" si="14"/>
        <v>0</v>
      </c>
      <c r="AD90" s="252"/>
      <c r="AE90" s="251"/>
      <c r="AF90" s="10">
        <f t="shared" si="9"/>
        <v>0</v>
      </c>
      <c r="AG90" s="252"/>
      <c r="AH90" s="251"/>
      <c r="AI90" s="84">
        <f t="shared" si="10"/>
        <v>0</v>
      </c>
      <c r="AJ90" s="252"/>
      <c r="AK90" s="251"/>
      <c r="AL90" s="10">
        <f t="shared" si="11"/>
        <v>0</v>
      </c>
      <c r="AM90" s="252"/>
      <c r="AN90" s="251"/>
      <c r="AO90" s="84">
        <f t="shared" si="12"/>
        <v>0</v>
      </c>
      <c r="AP90" s="252"/>
      <c r="AQ90" s="253"/>
      <c r="AR90" s="254"/>
      <c r="AS90" s="250"/>
      <c r="AT90" s="254"/>
      <c r="AU90" s="253"/>
      <c r="AV90" s="254"/>
      <c r="AW90" s="266"/>
      <c r="AX90" s="266"/>
      <c r="AY90" s="265"/>
      <c r="AZ90" s="265"/>
      <c r="BA90" s="264"/>
      <c r="BB90" s="264"/>
      <c r="BC90" s="264"/>
      <c r="BD90" s="264"/>
      <c r="BE90" s="66"/>
      <c r="BF90" s="265"/>
      <c r="BG90" s="261"/>
      <c r="BH90" s="254"/>
      <c r="BI90" s="276"/>
      <c r="BJ90" s="260"/>
      <c r="BK90" s="254"/>
      <c r="BL90" s="277"/>
      <c r="BM90" s="249"/>
      <c r="BN90" s="249"/>
      <c r="BO90" s="241"/>
      <c r="BP90" s="254"/>
      <c r="BQ90" s="241"/>
      <c r="BR90" s="241"/>
      <c r="BS90" s="241"/>
      <c r="BT90" s="241"/>
    </row>
    <row r="91" spans="1:72" ht="38.25" customHeight="1" x14ac:dyDescent="0.25">
      <c r="A91" s="275"/>
      <c r="B91" s="259"/>
      <c r="C91" s="252"/>
      <c r="D91" s="253"/>
      <c r="E91" s="260"/>
      <c r="F91" s="261"/>
      <c r="G91" s="253"/>
      <c r="H91" s="250"/>
      <c r="I91" s="260"/>
      <c r="J91" s="259"/>
      <c r="K91" s="253"/>
      <c r="L91" s="250"/>
      <c r="M91" s="253"/>
      <c r="N91" s="102"/>
      <c r="O91" s="254"/>
      <c r="P91" s="255"/>
      <c r="Q91" s="250"/>
      <c r="R91" s="254"/>
      <c r="S91" s="260"/>
      <c r="T91" s="250"/>
      <c r="U91" s="250"/>
      <c r="V91" s="251"/>
      <c r="W91" s="83">
        <f t="shared" si="15"/>
        <v>0</v>
      </c>
      <c r="X91" s="252"/>
      <c r="Y91" s="251"/>
      <c r="Z91" s="10">
        <f t="shared" si="7"/>
        <v>0</v>
      </c>
      <c r="AA91" s="252"/>
      <c r="AB91" s="251"/>
      <c r="AC91" s="10">
        <f t="shared" si="14"/>
        <v>0</v>
      </c>
      <c r="AD91" s="252"/>
      <c r="AE91" s="251"/>
      <c r="AF91" s="10">
        <f t="shared" si="9"/>
        <v>0</v>
      </c>
      <c r="AG91" s="252"/>
      <c r="AH91" s="251"/>
      <c r="AI91" s="84">
        <f t="shared" si="10"/>
        <v>0</v>
      </c>
      <c r="AJ91" s="252"/>
      <c r="AK91" s="251"/>
      <c r="AL91" s="10">
        <f t="shared" si="11"/>
        <v>0</v>
      </c>
      <c r="AM91" s="252"/>
      <c r="AN91" s="251"/>
      <c r="AO91" s="84">
        <f t="shared" si="12"/>
        <v>0</v>
      </c>
      <c r="AP91" s="252"/>
      <c r="AQ91" s="253"/>
      <c r="AR91" s="254"/>
      <c r="AS91" s="250"/>
      <c r="AT91" s="254"/>
      <c r="AU91" s="253"/>
      <c r="AV91" s="254"/>
      <c r="AW91" s="266"/>
      <c r="AX91" s="266"/>
      <c r="AY91" s="265"/>
      <c r="AZ91" s="265"/>
      <c r="BA91" s="264"/>
      <c r="BB91" s="264"/>
      <c r="BC91" s="264"/>
      <c r="BD91" s="264"/>
      <c r="BE91" s="66"/>
      <c r="BF91" s="265"/>
      <c r="BG91" s="261"/>
      <c r="BH91" s="254"/>
      <c r="BI91" s="276"/>
      <c r="BJ91" s="260"/>
      <c r="BK91" s="254"/>
      <c r="BL91" s="277"/>
      <c r="BM91" s="249"/>
      <c r="BN91" s="249"/>
      <c r="BO91" s="241"/>
      <c r="BP91" s="254"/>
      <c r="BQ91" s="241"/>
      <c r="BR91" s="241"/>
      <c r="BS91" s="241"/>
      <c r="BT91" s="241"/>
    </row>
    <row r="92" spans="1:72" ht="38.25" customHeight="1" x14ac:dyDescent="0.25">
      <c r="A92" s="275"/>
      <c r="B92" s="259"/>
      <c r="C92" s="252"/>
      <c r="D92" s="260" t="s">
        <v>772</v>
      </c>
      <c r="E92" s="253"/>
      <c r="F92" s="261"/>
      <c r="G92" s="253"/>
      <c r="H92" s="250"/>
      <c r="I92" s="260"/>
      <c r="J92" s="259"/>
      <c r="K92" s="253"/>
      <c r="L92" s="250"/>
      <c r="M92" s="253"/>
      <c r="N92" s="102"/>
      <c r="O92" s="254"/>
      <c r="P92" s="255"/>
      <c r="Q92" s="250"/>
      <c r="R92" s="254"/>
      <c r="S92" s="260"/>
      <c r="T92" s="250"/>
      <c r="U92" s="250"/>
      <c r="V92" s="251"/>
      <c r="W92" s="83">
        <f t="shared" si="15"/>
        <v>0</v>
      </c>
      <c r="X92" s="252"/>
      <c r="Y92" s="251"/>
      <c r="Z92" s="10">
        <f t="shared" si="7"/>
        <v>0</v>
      </c>
      <c r="AA92" s="252"/>
      <c r="AB92" s="251"/>
      <c r="AC92" s="10">
        <f t="shared" si="14"/>
        <v>0</v>
      </c>
      <c r="AD92" s="252"/>
      <c r="AE92" s="251"/>
      <c r="AF92" s="10">
        <f t="shared" si="9"/>
        <v>0</v>
      </c>
      <c r="AG92" s="252"/>
      <c r="AH92" s="251"/>
      <c r="AI92" s="84">
        <f t="shared" si="10"/>
        <v>0</v>
      </c>
      <c r="AJ92" s="252"/>
      <c r="AK92" s="251"/>
      <c r="AL92" s="10">
        <f t="shared" si="11"/>
        <v>0</v>
      </c>
      <c r="AM92" s="252"/>
      <c r="AN92" s="251"/>
      <c r="AO92" s="84">
        <f t="shared" si="12"/>
        <v>0</v>
      </c>
      <c r="AP92" s="252"/>
      <c r="AQ92" s="253"/>
      <c r="AR92" s="254"/>
      <c r="AS92" s="250"/>
      <c r="AT92" s="254"/>
      <c r="AU92" s="253"/>
      <c r="AV92" s="254"/>
      <c r="AW92" s="266"/>
      <c r="AX92" s="266"/>
      <c r="AY92" s="265"/>
      <c r="AZ92" s="265"/>
      <c r="BA92" s="264"/>
      <c r="BB92" s="264"/>
      <c r="BC92" s="264"/>
      <c r="BD92" s="264"/>
      <c r="BE92" s="66"/>
      <c r="BF92" s="265"/>
      <c r="BG92" s="261"/>
      <c r="BH92" s="254"/>
      <c r="BI92" s="276"/>
      <c r="BJ92" s="260"/>
      <c r="BK92" s="254"/>
      <c r="BL92" s="277"/>
      <c r="BM92" s="249"/>
      <c r="BN92" s="249"/>
      <c r="BO92" s="241"/>
      <c r="BP92" s="254"/>
      <c r="BQ92" s="241"/>
      <c r="BR92" s="241"/>
      <c r="BS92" s="241"/>
      <c r="BT92" s="241"/>
    </row>
    <row r="93" spans="1:72" ht="38.25" customHeight="1" x14ac:dyDescent="0.25">
      <c r="A93" s="275"/>
      <c r="B93" s="259"/>
      <c r="C93" s="252"/>
      <c r="D93" s="260"/>
      <c r="E93" s="253"/>
      <c r="F93" s="261"/>
      <c r="G93" s="253"/>
      <c r="H93" s="250"/>
      <c r="I93" s="260"/>
      <c r="J93" s="259"/>
      <c r="K93" s="253"/>
      <c r="L93" s="250"/>
      <c r="M93" s="253"/>
      <c r="N93" s="102"/>
      <c r="O93" s="254"/>
      <c r="P93" s="255"/>
      <c r="Q93" s="250"/>
      <c r="R93" s="254"/>
      <c r="S93" s="260"/>
      <c r="T93" s="250"/>
      <c r="U93" s="250"/>
      <c r="V93" s="251"/>
      <c r="W93" s="83">
        <f t="shared" si="15"/>
        <v>0</v>
      </c>
      <c r="X93" s="252"/>
      <c r="Y93" s="251"/>
      <c r="Z93" s="10">
        <f t="shared" si="7"/>
        <v>0</v>
      </c>
      <c r="AA93" s="252"/>
      <c r="AB93" s="251"/>
      <c r="AC93" s="10">
        <f t="shared" si="14"/>
        <v>0</v>
      </c>
      <c r="AD93" s="252"/>
      <c r="AE93" s="251"/>
      <c r="AF93" s="10">
        <f t="shared" si="9"/>
        <v>0</v>
      </c>
      <c r="AG93" s="252"/>
      <c r="AH93" s="251"/>
      <c r="AI93" s="84">
        <f t="shared" si="10"/>
        <v>0</v>
      </c>
      <c r="AJ93" s="252"/>
      <c r="AK93" s="251"/>
      <c r="AL93" s="10">
        <f t="shared" si="11"/>
        <v>0</v>
      </c>
      <c r="AM93" s="252"/>
      <c r="AN93" s="251"/>
      <c r="AO93" s="84">
        <f t="shared" si="12"/>
        <v>0</v>
      </c>
      <c r="AP93" s="252"/>
      <c r="AQ93" s="253"/>
      <c r="AR93" s="254"/>
      <c r="AS93" s="250"/>
      <c r="AT93" s="254"/>
      <c r="AU93" s="253"/>
      <c r="AV93" s="254"/>
      <c r="AW93" s="266"/>
      <c r="AX93" s="266"/>
      <c r="AY93" s="265"/>
      <c r="AZ93" s="265"/>
      <c r="BA93" s="264"/>
      <c r="BB93" s="264"/>
      <c r="BC93" s="264"/>
      <c r="BD93" s="264"/>
      <c r="BE93" s="66"/>
      <c r="BF93" s="265"/>
      <c r="BG93" s="261"/>
      <c r="BH93" s="254"/>
      <c r="BI93" s="276"/>
      <c r="BJ93" s="260"/>
      <c r="BK93" s="254"/>
      <c r="BL93" s="277"/>
      <c r="BM93" s="249"/>
      <c r="BN93" s="249"/>
      <c r="BO93" s="241"/>
      <c r="BP93" s="254"/>
      <c r="BQ93" s="241"/>
      <c r="BR93" s="241"/>
      <c r="BS93" s="241"/>
      <c r="BT93" s="241"/>
    </row>
    <row r="94" spans="1:72" ht="38.25" customHeight="1" x14ac:dyDescent="0.25">
      <c r="A94" s="275"/>
      <c r="B94" s="259"/>
      <c r="C94" s="252"/>
      <c r="D94" s="260"/>
      <c r="E94" s="253"/>
      <c r="F94" s="261"/>
      <c r="G94" s="253"/>
      <c r="H94" s="250"/>
      <c r="I94" s="260"/>
      <c r="J94" s="259"/>
      <c r="K94" s="253"/>
      <c r="L94" s="250"/>
      <c r="M94" s="253"/>
      <c r="N94" s="102"/>
      <c r="O94" s="254"/>
      <c r="P94" s="255"/>
      <c r="Q94" s="250"/>
      <c r="R94" s="254"/>
      <c r="S94" s="260"/>
      <c r="T94" s="250"/>
      <c r="U94" s="250"/>
      <c r="V94" s="251"/>
      <c r="W94" s="83">
        <f t="shared" si="15"/>
        <v>0</v>
      </c>
      <c r="X94" s="252"/>
      <c r="Y94" s="251"/>
      <c r="Z94" s="10">
        <f t="shared" si="7"/>
        <v>0</v>
      </c>
      <c r="AA94" s="252"/>
      <c r="AB94" s="251"/>
      <c r="AC94" s="10">
        <f t="shared" si="14"/>
        <v>0</v>
      </c>
      <c r="AD94" s="252"/>
      <c r="AE94" s="251"/>
      <c r="AF94" s="10">
        <f t="shared" si="9"/>
        <v>0</v>
      </c>
      <c r="AG94" s="252"/>
      <c r="AH94" s="251"/>
      <c r="AI94" s="84">
        <f t="shared" si="10"/>
        <v>0</v>
      </c>
      <c r="AJ94" s="252"/>
      <c r="AK94" s="251"/>
      <c r="AL94" s="10">
        <f t="shared" si="11"/>
        <v>0</v>
      </c>
      <c r="AM94" s="252"/>
      <c r="AN94" s="251"/>
      <c r="AO94" s="84">
        <f t="shared" si="12"/>
        <v>0</v>
      </c>
      <c r="AP94" s="252"/>
      <c r="AQ94" s="253"/>
      <c r="AR94" s="254"/>
      <c r="AS94" s="250"/>
      <c r="AT94" s="254"/>
      <c r="AU94" s="253"/>
      <c r="AV94" s="254"/>
      <c r="AW94" s="266"/>
      <c r="AX94" s="266"/>
      <c r="AY94" s="265"/>
      <c r="AZ94" s="265"/>
      <c r="BA94" s="264"/>
      <c r="BB94" s="264"/>
      <c r="BC94" s="264"/>
      <c r="BD94" s="264"/>
      <c r="BE94" s="66"/>
      <c r="BF94" s="265"/>
      <c r="BG94" s="261"/>
      <c r="BH94" s="254"/>
      <c r="BI94" s="103"/>
      <c r="BJ94" s="260"/>
      <c r="BK94" s="254"/>
      <c r="BL94" s="277"/>
      <c r="BM94" s="249"/>
      <c r="BN94" s="249"/>
      <c r="BO94" s="241"/>
      <c r="BP94" s="97"/>
      <c r="BQ94" s="241"/>
      <c r="BR94" s="241"/>
      <c r="BS94" s="241"/>
      <c r="BT94" s="241"/>
    </row>
    <row r="95" spans="1:72" ht="75" customHeight="1" x14ac:dyDescent="0.25">
      <c r="A95" s="275">
        <v>13</v>
      </c>
      <c r="B95" s="259" t="s">
        <v>77</v>
      </c>
      <c r="C95" s="252" t="s">
        <v>773</v>
      </c>
      <c r="D95" s="81"/>
      <c r="E95" s="81" t="s">
        <v>774</v>
      </c>
      <c r="F95" s="261" t="s">
        <v>775</v>
      </c>
      <c r="G95" s="253" t="s">
        <v>776</v>
      </c>
      <c r="H95" s="250" t="s">
        <v>777</v>
      </c>
      <c r="I95" s="260" t="s">
        <v>778</v>
      </c>
      <c r="J95" s="259">
        <v>3</v>
      </c>
      <c r="K95" s="253" t="str">
        <f>VLOOKUP(J95,[2]BASE!A57:B61,2,0)</f>
        <v>Moderado</v>
      </c>
      <c r="L95" s="250">
        <v>5</v>
      </c>
      <c r="M95" s="253" t="str">
        <f>VLOOKUP(L95,[2]BASE!D57:E59,2,0)</f>
        <v xml:space="preserve"> Catastrófico</v>
      </c>
      <c r="N95" s="82" t="str">
        <f>CONCATENATE(J95,L95)</f>
        <v>35</v>
      </c>
      <c r="O95" s="254">
        <f>+J95*L95</f>
        <v>15</v>
      </c>
      <c r="P95" s="255" t="str">
        <f>VLOOKUP(N95,[2]BASE!A70:B94,2,0)</f>
        <v>EXTREMA</v>
      </c>
      <c r="Q95" s="250" t="s">
        <v>416</v>
      </c>
      <c r="R95" s="254" t="str">
        <f>IF(P95="baja","Asumir o Reducir el riesgo",IF(P95="moderada","Reducir el riesgo",IF(P95="Alta","Reducir el riesgo",IF(P95="Extrema","Evitar, reducir, compartir o transferir el riesgo",0))))</f>
        <v>Evitar, reducir, compartir o transferir el riesgo</v>
      </c>
      <c r="S95" s="260" t="s">
        <v>779</v>
      </c>
      <c r="T95" s="250" t="s">
        <v>361</v>
      </c>
      <c r="U95" s="250" t="s">
        <v>418</v>
      </c>
      <c r="V95" s="251" t="s">
        <v>419</v>
      </c>
      <c r="W95" s="83">
        <f t="shared" si="15"/>
        <v>15</v>
      </c>
      <c r="X95" s="252" t="s">
        <v>780</v>
      </c>
      <c r="Y95" s="278" t="s">
        <v>421</v>
      </c>
      <c r="Z95" s="10">
        <f t="shared" ref="Z95:Z125" si="16">IF(Y95="Adecuado",15,IF(Y95="Inadecuado",0,0))</f>
        <v>15</v>
      </c>
      <c r="AA95" s="252" t="s">
        <v>781</v>
      </c>
      <c r="AB95" s="278" t="s">
        <v>423</v>
      </c>
      <c r="AC95" s="10">
        <f t="shared" si="14"/>
        <v>15</v>
      </c>
      <c r="AD95" s="252" t="s">
        <v>782</v>
      </c>
      <c r="AE95" s="278" t="s">
        <v>561</v>
      </c>
      <c r="AF95" s="10">
        <f t="shared" ref="AF95:AF125" si="17">IF(AE95="Prevenir",15,IF(AE95="Detectar",10,IF(AE95="No es un control",0,0)))</f>
        <v>10</v>
      </c>
      <c r="AG95" s="252" t="s">
        <v>783</v>
      </c>
      <c r="AH95" s="278" t="s">
        <v>427</v>
      </c>
      <c r="AI95" s="84">
        <f t="shared" ref="AI95:AI125" si="18">IF(AH95="Confiable",15,IF(AH95="No confiable",0,0))</f>
        <v>15</v>
      </c>
      <c r="AJ95" s="252" t="s">
        <v>784</v>
      </c>
      <c r="AK95" s="278" t="s">
        <v>429</v>
      </c>
      <c r="AL95" s="10">
        <f t="shared" ref="AL95:AL125" si="19">IF(AK95="Se investigan y resuelven oportunamente",15,0)</f>
        <v>15</v>
      </c>
      <c r="AM95" s="269" t="s">
        <v>785</v>
      </c>
      <c r="AN95" s="278" t="s">
        <v>431</v>
      </c>
      <c r="AO95" s="84">
        <f t="shared" ref="AO95:AO125" si="20">IF(AN95="Completa",10,IF(AN95="Incompleta",5,IF(AN95="No existe",0,0)))</f>
        <v>10</v>
      </c>
      <c r="AP95" s="252" t="s">
        <v>786</v>
      </c>
      <c r="AQ95" s="253">
        <f>W95+Z95+AC95+AF95+AI95++AL95+AO95</f>
        <v>95</v>
      </c>
      <c r="AR95" s="254" t="str">
        <f>IF(AND(AQ95&lt;=100,AQ95&gt;=96),"FUERTE",IF(AND(AQ95&lt;=95,AQ95&gt;=86),"MODERADO",IF(AND(AQ95&lt;=85,AQ95&gt;=0),"DEBIL")))</f>
        <v>MODERADO</v>
      </c>
      <c r="AS95" s="250" t="s">
        <v>433</v>
      </c>
      <c r="AT95" s="254" t="str">
        <f>VLOOKUP(AS95,[2]BASE!D123:E125,2,0)</f>
        <v>FUERTE</v>
      </c>
      <c r="AU95" s="253" t="str">
        <f>+IF(AND(AR95="FUERTE",AT95="FUERTE"),"FUERTE",IF(AND(AR95="FUERTE",AT95="MODERADO"),"MODERADO",IF(AND(AR95="FUERTE",AT95="DEBIL"),"DEBIL",IF(AND(AR95="MODERADO",AT95="FUERTE"),"MODERADO",IF(AND(AR95="MODERADO",AT95="MODERADO"),"DÉBIL",IF(AND(AR95="MODERADO",AT95="DEBIL"),"DÉBIL",IF(AND(AR95="DEBIL",AT95="FUERTE"),"DÉBIL",IF(AND(AR95="DEBIL",AT95="MODERADO"),"MODERADO",IF(AND(AR95="DEBIL",AT95="DÉBIL"),"DÉBIL")))))))))</f>
        <v>MODERADO</v>
      </c>
      <c r="AV95" s="254" t="str">
        <f>+IF(AND(AVERAGE(AQ95:AQ104)=100),"FUERTE",IF(AND((AVERAGE(AQ95:AQ104)&gt;=50),(AVERAGE(AQ95:AQ104))&lt;=99),"MODERADO", IF(AND(AVERAGE(AQ95:AQ104)&lt;50),"DEBIL")))</f>
        <v>MODERADO</v>
      </c>
      <c r="AW95" s="266" t="s">
        <v>435</v>
      </c>
      <c r="AX95" s="266" t="s">
        <v>435</v>
      </c>
      <c r="AY95" s="265" t="str">
        <f>+IF(AND(AW95="DIRECTAMENTE"),"2", IF(AND(AW95="INDIRECTAMENTE"),"1",IF(AND(AW95="NO DISMINUYE"),"0")))</f>
        <v>2</v>
      </c>
      <c r="AZ95" s="265" t="str">
        <f>+IF(AND(AX95="DIRECTAMENTE"),"2", IF(AND(AX95="INDIRECTAMENTE"),"1",IF(AND(AX95="NO DISMINUYE"),"0")))</f>
        <v>2</v>
      </c>
      <c r="BA95" s="264">
        <v>1</v>
      </c>
      <c r="BB95" s="264" t="str">
        <f>VLOOKUP(BA95,[2]BASE!A57:B61,2,0)</f>
        <v>Raro</v>
      </c>
      <c r="BC95" s="264">
        <v>3</v>
      </c>
      <c r="BD95" s="264" t="str">
        <f>VLOOKUP(BC95,[2]BASE!G57:H61,2,0)</f>
        <v>Moderado</v>
      </c>
      <c r="BE95" s="66" t="str">
        <f>CONCATENATE(BA95,BC95)</f>
        <v>13</v>
      </c>
      <c r="BF95" s="265">
        <f>+BA95*BC95</f>
        <v>3</v>
      </c>
      <c r="BG95" s="261" t="str">
        <f>VLOOKUP(BE95,[2]BASE!A70:B94,2,0)</f>
        <v>MODERADA</v>
      </c>
      <c r="BH95" s="254" t="str">
        <f>+IF(BG95="baja","Asumir o Reducir el riesgo",IF(BG95="moderada","Reducir el riesgo",IF(BG95="Alta","Reducir el riesgo",IF(BG95="Extrema","Evitar, reducir, compartir o transferir el riesgo",0))))</f>
        <v>Reducir el riesgo</v>
      </c>
      <c r="BI95" s="252"/>
      <c r="BJ95" s="246" t="s">
        <v>779</v>
      </c>
      <c r="BK95" s="254" t="s">
        <v>104</v>
      </c>
      <c r="BL95" s="254" t="s">
        <v>787</v>
      </c>
      <c r="BM95" s="253" t="s">
        <v>786</v>
      </c>
      <c r="BN95" s="253" t="s">
        <v>788</v>
      </c>
      <c r="BO95" s="254" t="s">
        <v>789</v>
      </c>
      <c r="BP95" s="88"/>
      <c r="BQ95" s="241" t="s">
        <v>790</v>
      </c>
      <c r="BR95" s="241" t="s">
        <v>791</v>
      </c>
      <c r="BS95" s="241" t="s">
        <v>692</v>
      </c>
      <c r="BT95" s="241" t="s">
        <v>792</v>
      </c>
    </row>
    <row r="96" spans="1:72" ht="84" customHeight="1" x14ac:dyDescent="0.25">
      <c r="A96" s="275"/>
      <c r="B96" s="259"/>
      <c r="C96" s="252"/>
      <c r="D96" s="81"/>
      <c r="E96" s="81" t="s">
        <v>793</v>
      </c>
      <c r="F96" s="261"/>
      <c r="G96" s="253"/>
      <c r="H96" s="250"/>
      <c r="I96" s="260"/>
      <c r="J96" s="259"/>
      <c r="K96" s="253"/>
      <c r="L96" s="250"/>
      <c r="M96" s="253"/>
      <c r="N96" s="82"/>
      <c r="O96" s="254"/>
      <c r="P96" s="255"/>
      <c r="Q96" s="250"/>
      <c r="R96" s="254"/>
      <c r="S96" s="260"/>
      <c r="T96" s="250"/>
      <c r="U96" s="250"/>
      <c r="V96" s="251"/>
      <c r="W96" s="83">
        <f t="shared" si="15"/>
        <v>0</v>
      </c>
      <c r="X96" s="252"/>
      <c r="Y96" s="279"/>
      <c r="Z96" s="10">
        <f t="shared" si="16"/>
        <v>0</v>
      </c>
      <c r="AA96" s="252"/>
      <c r="AB96" s="279"/>
      <c r="AC96" s="10">
        <f t="shared" si="14"/>
        <v>0</v>
      </c>
      <c r="AD96" s="252"/>
      <c r="AE96" s="279"/>
      <c r="AF96" s="10">
        <f t="shared" si="17"/>
        <v>0</v>
      </c>
      <c r="AG96" s="252"/>
      <c r="AH96" s="279"/>
      <c r="AI96" s="84">
        <f t="shared" si="18"/>
        <v>0</v>
      </c>
      <c r="AJ96" s="252"/>
      <c r="AK96" s="279"/>
      <c r="AL96" s="10">
        <f t="shared" si="19"/>
        <v>0</v>
      </c>
      <c r="AM96" s="269"/>
      <c r="AN96" s="279"/>
      <c r="AO96" s="84">
        <f t="shared" si="20"/>
        <v>0</v>
      </c>
      <c r="AP96" s="252"/>
      <c r="AQ96" s="253"/>
      <c r="AR96" s="254"/>
      <c r="AS96" s="250"/>
      <c r="AT96" s="254"/>
      <c r="AU96" s="253"/>
      <c r="AV96" s="254"/>
      <c r="AW96" s="266"/>
      <c r="AX96" s="266"/>
      <c r="AY96" s="265"/>
      <c r="AZ96" s="265"/>
      <c r="BA96" s="264"/>
      <c r="BB96" s="264"/>
      <c r="BC96" s="264"/>
      <c r="BD96" s="264"/>
      <c r="BE96" s="66"/>
      <c r="BF96" s="265"/>
      <c r="BG96" s="261"/>
      <c r="BH96" s="254"/>
      <c r="BI96" s="252"/>
      <c r="BJ96" s="246"/>
      <c r="BK96" s="254"/>
      <c r="BL96" s="254"/>
      <c r="BM96" s="253"/>
      <c r="BN96" s="253"/>
      <c r="BO96" s="254"/>
      <c r="BP96" s="86"/>
      <c r="BQ96" s="241"/>
      <c r="BR96" s="241"/>
      <c r="BS96" s="241"/>
      <c r="BT96" s="241"/>
    </row>
    <row r="97" spans="1:72" ht="50.25" customHeight="1" x14ac:dyDescent="0.25">
      <c r="A97" s="275"/>
      <c r="B97" s="259"/>
      <c r="C97" s="252"/>
      <c r="D97" s="81"/>
      <c r="E97" s="81" t="s">
        <v>794</v>
      </c>
      <c r="F97" s="261"/>
      <c r="G97" s="253"/>
      <c r="H97" s="250"/>
      <c r="I97" s="260"/>
      <c r="J97" s="259"/>
      <c r="K97" s="253"/>
      <c r="L97" s="250"/>
      <c r="M97" s="253"/>
      <c r="N97" s="82"/>
      <c r="O97" s="254"/>
      <c r="P97" s="255"/>
      <c r="Q97" s="250"/>
      <c r="R97" s="254"/>
      <c r="S97" s="260"/>
      <c r="T97" s="250"/>
      <c r="U97" s="250"/>
      <c r="V97" s="251"/>
      <c r="W97" s="83">
        <f t="shared" si="15"/>
        <v>0</v>
      </c>
      <c r="X97" s="252"/>
      <c r="Y97" s="279"/>
      <c r="Z97" s="10">
        <f t="shared" si="16"/>
        <v>0</v>
      </c>
      <c r="AA97" s="252"/>
      <c r="AB97" s="279"/>
      <c r="AC97" s="10">
        <f t="shared" si="14"/>
        <v>0</v>
      </c>
      <c r="AD97" s="252"/>
      <c r="AE97" s="279"/>
      <c r="AF97" s="10">
        <f t="shared" si="17"/>
        <v>0</v>
      </c>
      <c r="AG97" s="252"/>
      <c r="AH97" s="279"/>
      <c r="AI97" s="84">
        <f t="shared" si="18"/>
        <v>0</v>
      </c>
      <c r="AJ97" s="252"/>
      <c r="AK97" s="279"/>
      <c r="AL97" s="10">
        <f t="shared" si="19"/>
        <v>0</v>
      </c>
      <c r="AM97" s="269"/>
      <c r="AN97" s="279"/>
      <c r="AO97" s="84">
        <f t="shared" si="20"/>
        <v>0</v>
      </c>
      <c r="AP97" s="252"/>
      <c r="AQ97" s="253"/>
      <c r="AR97" s="254"/>
      <c r="AS97" s="250"/>
      <c r="AT97" s="254"/>
      <c r="AU97" s="253"/>
      <c r="AV97" s="254"/>
      <c r="AW97" s="266"/>
      <c r="AX97" s="266"/>
      <c r="AY97" s="265"/>
      <c r="AZ97" s="265"/>
      <c r="BA97" s="264"/>
      <c r="BB97" s="264"/>
      <c r="BC97" s="264"/>
      <c r="BD97" s="264"/>
      <c r="BE97" s="66"/>
      <c r="BF97" s="265"/>
      <c r="BG97" s="261"/>
      <c r="BH97" s="254"/>
      <c r="BI97" s="252"/>
      <c r="BJ97" s="246"/>
      <c r="BK97" s="254"/>
      <c r="BL97" s="254"/>
      <c r="BM97" s="253"/>
      <c r="BN97" s="253"/>
      <c r="BO97" s="254"/>
      <c r="BP97" s="86"/>
      <c r="BQ97" s="241"/>
      <c r="BR97" s="241"/>
      <c r="BS97" s="241"/>
      <c r="BT97" s="241"/>
    </row>
    <row r="98" spans="1:72" ht="67.5" customHeight="1" x14ac:dyDescent="0.25">
      <c r="A98" s="275"/>
      <c r="B98" s="259"/>
      <c r="C98" s="252"/>
      <c r="D98" s="81"/>
      <c r="E98" s="81"/>
      <c r="F98" s="261"/>
      <c r="G98" s="253"/>
      <c r="H98" s="250"/>
      <c r="I98" s="260"/>
      <c r="J98" s="259"/>
      <c r="K98" s="253"/>
      <c r="L98" s="250"/>
      <c r="M98" s="253"/>
      <c r="N98" s="82"/>
      <c r="O98" s="254"/>
      <c r="P98" s="255"/>
      <c r="Q98" s="250"/>
      <c r="R98" s="254"/>
      <c r="S98" s="260"/>
      <c r="T98" s="250"/>
      <c r="U98" s="250"/>
      <c r="V98" s="251"/>
      <c r="W98" s="83">
        <f t="shared" si="15"/>
        <v>0</v>
      </c>
      <c r="X98" s="252"/>
      <c r="Y98" s="279"/>
      <c r="Z98" s="10">
        <f t="shared" si="16"/>
        <v>0</v>
      </c>
      <c r="AA98" s="252"/>
      <c r="AB98" s="279"/>
      <c r="AC98" s="10">
        <f t="shared" si="14"/>
        <v>0</v>
      </c>
      <c r="AD98" s="252"/>
      <c r="AE98" s="279"/>
      <c r="AF98" s="10">
        <f t="shared" si="17"/>
        <v>0</v>
      </c>
      <c r="AG98" s="252"/>
      <c r="AH98" s="279"/>
      <c r="AI98" s="84">
        <f t="shared" si="18"/>
        <v>0</v>
      </c>
      <c r="AJ98" s="252"/>
      <c r="AK98" s="279"/>
      <c r="AL98" s="10">
        <f t="shared" si="19"/>
        <v>0</v>
      </c>
      <c r="AM98" s="269"/>
      <c r="AN98" s="279"/>
      <c r="AO98" s="84">
        <f t="shared" si="20"/>
        <v>0</v>
      </c>
      <c r="AP98" s="252"/>
      <c r="AQ98" s="253"/>
      <c r="AR98" s="254"/>
      <c r="AS98" s="250"/>
      <c r="AT98" s="254"/>
      <c r="AU98" s="253"/>
      <c r="AV98" s="254"/>
      <c r="AW98" s="266"/>
      <c r="AX98" s="266"/>
      <c r="AY98" s="265"/>
      <c r="AZ98" s="265"/>
      <c r="BA98" s="264"/>
      <c r="BB98" s="264"/>
      <c r="BC98" s="264"/>
      <c r="BD98" s="264"/>
      <c r="BE98" s="66"/>
      <c r="BF98" s="265"/>
      <c r="BG98" s="261"/>
      <c r="BH98" s="254"/>
      <c r="BI98" s="252"/>
      <c r="BJ98" s="246"/>
      <c r="BK98" s="254"/>
      <c r="BL98" s="254"/>
      <c r="BM98" s="253"/>
      <c r="BN98" s="253"/>
      <c r="BO98" s="254"/>
      <c r="BP98" s="94"/>
      <c r="BQ98" s="241"/>
      <c r="BR98" s="241"/>
      <c r="BS98" s="241"/>
      <c r="BT98" s="241"/>
    </row>
    <row r="99" spans="1:72" ht="147.75" customHeight="1" x14ac:dyDescent="0.25">
      <c r="A99" s="275"/>
      <c r="B99" s="259"/>
      <c r="C99" s="252"/>
      <c r="D99" s="81" t="s">
        <v>795</v>
      </c>
      <c r="E99" s="81"/>
      <c r="F99" s="261"/>
      <c r="G99" s="253"/>
      <c r="H99" s="250"/>
      <c r="I99" s="260"/>
      <c r="J99" s="259"/>
      <c r="K99" s="253"/>
      <c r="L99" s="250"/>
      <c r="M99" s="253"/>
      <c r="N99" s="82"/>
      <c r="O99" s="254"/>
      <c r="P99" s="255"/>
      <c r="Q99" s="250"/>
      <c r="R99" s="254"/>
      <c r="S99" s="260"/>
      <c r="T99" s="250"/>
      <c r="U99" s="250"/>
      <c r="V99" s="251"/>
      <c r="W99" s="83">
        <f t="shared" si="15"/>
        <v>0</v>
      </c>
      <c r="X99" s="252"/>
      <c r="Y99" s="280"/>
      <c r="Z99" s="10">
        <f t="shared" si="16"/>
        <v>0</v>
      </c>
      <c r="AA99" s="252"/>
      <c r="AB99" s="280"/>
      <c r="AC99" s="10">
        <f t="shared" si="14"/>
        <v>0</v>
      </c>
      <c r="AD99" s="252"/>
      <c r="AE99" s="280"/>
      <c r="AF99" s="10">
        <f t="shared" si="17"/>
        <v>0</v>
      </c>
      <c r="AG99" s="252"/>
      <c r="AH99" s="280"/>
      <c r="AI99" s="84">
        <f t="shared" si="18"/>
        <v>0</v>
      </c>
      <c r="AJ99" s="252"/>
      <c r="AK99" s="280"/>
      <c r="AL99" s="10">
        <f t="shared" si="19"/>
        <v>0</v>
      </c>
      <c r="AM99" s="269"/>
      <c r="AN99" s="280"/>
      <c r="AO99" s="84">
        <f t="shared" si="20"/>
        <v>0</v>
      </c>
      <c r="AP99" s="252"/>
      <c r="AQ99" s="253"/>
      <c r="AR99" s="254"/>
      <c r="AS99" s="250"/>
      <c r="AT99" s="254"/>
      <c r="AU99" s="253"/>
      <c r="AV99" s="254"/>
      <c r="AW99" s="266"/>
      <c r="AX99" s="266"/>
      <c r="AY99" s="265"/>
      <c r="AZ99" s="265"/>
      <c r="BA99" s="264"/>
      <c r="BB99" s="264"/>
      <c r="BC99" s="264"/>
      <c r="BD99" s="264"/>
      <c r="BE99" s="66"/>
      <c r="BF99" s="265"/>
      <c r="BG99" s="261"/>
      <c r="BH99" s="254"/>
      <c r="BI99" s="252"/>
      <c r="BJ99" s="103"/>
      <c r="BK99" s="86"/>
      <c r="BL99" s="86"/>
      <c r="BM99" s="95"/>
      <c r="BN99" s="95"/>
      <c r="BO99" s="86"/>
      <c r="BP99" s="94" t="s">
        <v>796</v>
      </c>
      <c r="BQ99" s="241"/>
      <c r="BR99" s="241"/>
      <c r="BS99" s="241"/>
      <c r="BT99" s="241"/>
    </row>
    <row r="100" spans="1:72" ht="135" customHeight="1" x14ac:dyDescent="0.25">
      <c r="A100" s="275"/>
      <c r="B100" s="259"/>
      <c r="C100" s="252"/>
      <c r="D100" s="81" t="s">
        <v>797</v>
      </c>
      <c r="E100" s="81"/>
      <c r="F100" s="261"/>
      <c r="G100" s="253"/>
      <c r="H100" s="250"/>
      <c r="I100" s="260"/>
      <c r="J100" s="259"/>
      <c r="K100" s="253"/>
      <c r="L100" s="250"/>
      <c r="M100" s="253"/>
      <c r="N100" s="82"/>
      <c r="O100" s="254"/>
      <c r="P100" s="255"/>
      <c r="Q100" s="250"/>
      <c r="R100" s="254"/>
      <c r="S100" s="260" t="s">
        <v>798</v>
      </c>
      <c r="T100" s="250" t="s">
        <v>361</v>
      </c>
      <c r="U100" s="250" t="s">
        <v>418</v>
      </c>
      <c r="V100" s="251" t="s">
        <v>419</v>
      </c>
      <c r="W100" s="83">
        <f t="shared" si="15"/>
        <v>15</v>
      </c>
      <c r="X100" s="252" t="s">
        <v>780</v>
      </c>
      <c r="Y100" s="278" t="s">
        <v>421</v>
      </c>
      <c r="Z100" s="10">
        <f t="shared" si="16"/>
        <v>15</v>
      </c>
      <c r="AA100" s="252" t="s">
        <v>781</v>
      </c>
      <c r="AB100" s="278" t="s">
        <v>423</v>
      </c>
      <c r="AC100" s="10">
        <f t="shared" si="14"/>
        <v>15</v>
      </c>
      <c r="AD100" s="252" t="s">
        <v>799</v>
      </c>
      <c r="AE100" s="278" t="s">
        <v>561</v>
      </c>
      <c r="AF100" s="10">
        <f t="shared" si="17"/>
        <v>10</v>
      </c>
      <c r="AG100" s="252" t="s">
        <v>800</v>
      </c>
      <c r="AH100" s="278" t="s">
        <v>427</v>
      </c>
      <c r="AI100" s="84">
        <f t="shared" si="18"/>
        <v>15</v>
      </c>
      <c r="AJ100" s="252" t="s">
        <v>801</v>
      </c>
      <c r="AK100" s="278" t="s">
        <v>429</v>
      </c>
      <c r="AL100" s="10">
        <f t="shared" si="19"/>
        <v>15</v>
      </c>
      <c r="AM100" s="269" t="s">
        <v>802</v>
      </c>
      <c r="AN100" s="278" t="s">
        <v>431</v>
      </c>
      <c r="AO100" s="84">
        <f t="shared" si="20"/>
        <v>10</v>
      </c>
      <c r="AP100" s="252" t="s">
        <v>803</v>
      </c>
      <c r="AQ100" s="253">
        <f>W100+Z100+AC100+AF100+AI100++AL100+AO100</f>
        <v>95</v>
      </c>
      <c r="AR100" s="254" t="str">
        <f>IF(AND(AQ100&lt;=100,AQ100&gt;=96),"FUERTE",IF(AND(AQ100&lt;=95,AQ100&gt;=86),"MODERADO",IF(AND(AQ100&lt;=85,AQ100&gt;=0),"DEBIL")))</f>
        <v>MODERADO</v>
      </c>
      <c r="AS100" s="250" t="s">
        <v>433</v>
      </c>
      <c r="AT100" s="254" t="str">
        <f>VLOOKUP(AS100,[2]BASE!D123:E125,2,0)</f>
        <v>FUERTE</v>
      </c>
      <c r="AU100" s="253" t="str">
        <f>+IF(AND(AR100="FUERTE",AT100="FUERTE"),"FUERTE",IF(AND(AR100="FUERTE",AT100="MODERADO"),"MODERADO",IF(AND(AR100="FUERTE",AT100="DEBIL"),"DEBIL",IF(AND(AR100="MODERADO",AT100="FUERTE"),"MODERADO",IF(AND(AR100="MODERADO",AT100="MODERADO"),"DÉBIL",IF(AND(AR100="MODERADO",AT100="DEBIL"),"DÉBIL",IF(AND(AR100="DEBIL",AT100="FUERTE"),"DÉBIL",IF(AND(AR100="DEBIL",AT100="MODERADO"),"MODERADO",IF(AND(AR100="DEBIL",AT100="DÉBIL"),"DÉBIL")))))))))</f>
        <v>MODERADO</v>
      </c>
      <c r="AV100" s="254"/>
      <c r="AW100" s="266"/>
      <c r="AX100" s="266"/>
      <c r="AY100" s="265"/>
      <c r="AZ100" s="265"/>
      <c r="BA100" s="264"/>
      <c r="BB100" s="264"/>
      <c r="BC100" s="264"/>
      <c r="BD100" s="264"/>
      <c r="BE100" s="66"/>
      <c r="BF100" s="265"/>
      <c r="BG100" s="261"/>
      <c r="BH100" s="254"/>
      <c r="BI100" s="252"/>
      <c r="BJ100" s="260" t="s">
        <v>798</v>
      </c>
      <c r="BK100" s="254" t="s">
        <v>104</v>
      </c>
      <c r="BL100" s="254" t="s">
        <v>787</v>
      </c>
      <c r="BM100" s="253" t="s">
        <v>804</v>
      </c>
      <c r="BN100" s="254" t="s">
        <v>788</v>
      </c>
      <c r="BO100" s="253" t="s">
        <v>805</v>
      </c>
      <c r="BP100" s="104"/>
      <c r="BQ100" s="241"/>
      <c r="BR100" s="241"/>
      <c r="BS100" s="241"/>
      <c r="BT100" s="241"/>
    </row>
    <row r="101" spans="1:72" ht="50.25" customHeight="1" x14ac:dyDescent="0.25">
      <c r="A101" s="275"/>
      <c r="B101" s="259"/>
      <c r="C101" s="252"/>
      <c r="D101" s="260" t="s">
        <v>806</v>
      </c>
      <c r="E101" s="81"/>
      <c r="F101" s="261"/>
      <c r="G101" s="253"/>
      <c r="H101" s="250"/>
      <c r="I101" s="260"/>
      <c r="J101" s="259"/>
      <c r="K101" s="253"/>
      <c r="L101" s="250"/>
      <c r="M101" s="253"/>
      <c r="N101" s="82"/>
      <c r="O101" s="254"/>
      <c r="P101" s="255"/>
      <c r="Q101" s="250"/>
      <c r="R101" s="254"/>
      <c r="S101" s="260"/>
      <c r="T101" s="250"/>
      <c r="U101" s="250"/>
      <c r="V101" s="251"/>
      <c r="W101" s="83">
        <f t="shared" si="15"/>
        <v>0</v>
      </c>
      <c r="X101" s="252"/>
      <c r="Y101" s="279"/>
      <c r="Z101" s="10">
        <f t="shared" si="16"/>
        <v>0</v>
      </c>
      <c r="AA101" s="252"/>
      <c r="AB101" s="279"/>
      <c r="AC101" s="10">
        <f t="shared" si="14"/>
        <v>0</v>
      </c>
      <c r="AD101" s="252"/>
      <c r="AE101" s="279"/>
      <c r="AF101" s="10">
        <f t="shared" si="17"/>
        <v>0</v>
      </c>
      <c r="AG101" s="252"/>
      <c r="AH101" s="279"/>
      <c r="AI101" s="84">
        <f t="shared" si="18"/>
        <v>0</v>
      </c>
      <c r="AJ101" s="252"/>
      <c r="AK101" s="279"/>
      <c r="AL101" s="10">
        <f t="shared" si="19"/>
        <v>0</v>
      </c>
      <c r="AM101" s="269"/>
      <c r="AN101" s="279"/>
      <c r="AO101" s="84">
        <f t="shared" si="20"/>
        <v>0</v>
      </c>
      <c r="AP101" s="252"/>
      <c r="AQ101" s="253"/>
      <c r="AR101" s="254"/>
      <c r="AS101" s="250"/>
      <c r="AT101" s="254"/>
      <c r="AU101" s="253"/>
      <c r="AV101" s="254"/>
      <c r="AW101" s="266"/>
      <c r="AX101" s="266"/>
      <c r="AY101" s="265"/>
      <c r="AZ101" s="265"/>
      <c r="BA101" s="264"/>
      <c r="BB101" s="264"/>
      <c r="BC101" s="264"/>
      <c r="BD101" s="264"/>
      <c r="BE101" s="66"/>
      <c r="BF101" s="265"/>
      <c r="BG101" s="261"/>
      <c r="BH101" s="254"/>
      <c r="BI101" s="252"/>
      <c r="BJ101" s="260"/>
      <c r="BK101" s="254"/>
      <c r="BL101" s="254"/>
      <c r="BM101" s="253"/>
      <c r="BN101" s="254"/>
      <c r="BO101" s="253"/>
      <c r="BP101" s="94"/>
      <c r="BQ101" s="241"/>
      <c r="BR101" s="241"/>
      <c r="BS101" s="241"/>
      <c r="BT101" s="241"/>
    </row>
    <row r="102" spans="1:72" ht="50.25" customHeight="1" x14ac:dyDescent="0.25">
      <c r="A102" s="275"/>
      <c r="B102" s="259"/>
      <c r="C102" s="252"/>
      <c r="D102" s="260"/>
      <c r="E102" s="81"/>
      <c r="F102" s="261"/>
      <c r="G102" s="253"/>
      <c r="H102" s="250"/>
      <c r="I102" s="260"/>
      <c r="J102" s="259"/>
      <c r="K102" s="253"/>
      <c r="L102" s="250"/>
      <c r="M102" s="253"/>
      <c r="N102" s="82"/>
      <c r="O102" s="254"/>
      <c r="P102" s="255"/>
      <c r="Q102" s="250"/>
      <c r="R102" s="254"/>
      <c r="S102" s="260"/>
      <c r="T102" s="250"/>
      <c r="U102" s="250"/>
      <c r="V102" s="251"/>
      <c r="W102" s="83">
        <f t="shared" si="15"/>
        <v>0</v>
      </c>
      <c r="X102" s="252"/>
      <c r="Y102" s="279"/>
      <c r="Z102" s="10">
        <f t="shared" si="16"/>
        <v>0</v>
      </c>
      <c r="AA102" s="252"/>
      <c r="AB102" s="279"/>
      <c r="AC102" s="10">
        <f t="shared" si="14"/>
        <v>0</v>
      </c>
      <c r="AD102" s="252"/>
      <c r="AE102" s="279"/>
      <c r="AF102" s="10">
        <f t="shared" si="17"/>
        <v>0</v>
      </c>
      <c r="AG102" s="252"/>
      <c r="AH102" s="279"/>
      <c r="AI102" s="84">
        <f t="shared" si="18"/>
        <v>0</v>
      </c>
      <c r="AJ102" s="252"/>
      <c r="AK102" s="279"/>
      <c r="AL102" s="10">
        <f t="shared" si="19"/>
        <v>0</v>
      </c>
      <c r="AM102" s="269"/>
      <c r="AN102" s="279"/>
      <c r="AO102" s="84">
        <f t="shared" si="20"/>
        <v>0</v>
      </c>
      <c r="AP102" s="252"/>
      <c r="AQ102" s="253"/>
      <c r="AR102" s="254"/>
      <c r="AS102" s="250"/>
      <c r="AT102" s="254"/>
      <c r="AU102" s="253"/>
      <c r="AV102" s="254"/>
      <c r="AW102" s="266"/>
      <c r="AX102" s="266"/>
      <c r="AY102" s="265"/>
      <c r="AZ102" s="265"/>
      <c r="BA102" s="264"/>
      <c r="BB102" s="264"/>
      <c r="BC102" s="264"/>
      <c r="BD102" s="264"/>
      <c r="BE102" s="66"/>
      <c r="BF102" s="265"/>
      <c r="BG102" s="261"/>
      <c r="BH102" s="254"/>
      <c r="BI102" s="252" t="s">
        <v>807</v>
      </c>
      <c r="BJ102" s="260"/>
      <c r="BK102" s="254" t="s">
        <v>104</v>
      </c>
      <c r="BL102" s="254" t="s">
        <v>787</v>
      </c>
      <c r="BM102" s="253" t="s">
        <v>808</v>
      </c>
      <c r="BN102" s="254" t="s">
        <v>748</v>
      </c>
      <c r="BO102" s="253" t="s">
        <v>809</v>
      </c>
      <c r="BP102" s="94"/>
      <c r="BQ102" s="241"/>
      <c r="BR102" s="241"/>
      <c r="BS102" s="241"/>
      <c r="BT102" s="241"/>
    </row>
    <row r="103" spans="1:72" ht="50.25" customHeight="1" x14ac:dyDescent="0.25">
      <c r="A103" s="275"/>
      <c r="B103" s="259"/>
      <c r="C103" s="252"/>
      <c r="D103" s="260" t="s">
        <v>810</v>
      </c>
      <c r="E103" s="81"/>
      <c r="F103" s="261"/>
      <c r="G103" s="253"/>
      <c r="H103" s="250"/>
      <c r="I103" s="260"/>
      <c r="J103" s="259"/>
      <c r="K103" s="253"/>
      <c r="L103" s="250"/>
      <c r="M103" s="253"/>
      <c r="N103" s="82"/>
      <c r="O103" s="254"/>
      <c r="P103" s="255"/>
      <c r="Q103" s="250"/>
      <c r="R103" s="254"/>
      <c r="S103" s="260"/>
      <c r="T103" s="250"/>
      <c r="U103" s="250"/>
      <c r="V103" s="251"/>
      <c r="W103" s="83">
        <f t="shared" si="15"/>
        <v>0</v>
      </c>
      <c r="X103" s="252"/>
      <c r="Y103" s="279"/>
      <c r="Z103" s="10">
        <f t="shared" si="16"/>
        <v>0</v>
      </c>
      <c r="AA103" s="252"/>
      <c r="AB103" s="279"/>
      <c r="AC103" s="10">
        <f t="shared" si="14"/>
        <v>0</v>
      </c>
      <c r="AD103" s="252"/>
      <c r="AE103" s="279"/>
      <c r="AF103" s="10">
        <f t="shared" si="17"/>
        <v>0</v>
      </c>
      <c r="AG103" s="252"/>
      <c r="AH103" s="279"/>
      <c r="AI103" s="84">
        <f t="shared" si="18"/>
        <v>0</v>
      </c>
      <c r="AJ103" s="252"/>
      <c r="AK103" s="279"/>
      <c r="AL103" s="10">
        <f t="shared" si="19"/>
        <v>0</v>
      </c>
      <c r="AM103" s="269"/>
      <c r="AN103" s="279"/>
      <c r="AO103" s="84">
        <f t="shared" si="20"/>
        <v>0</v>
      </c>
      <c r="AP103" s="252"/>
      <c r="AQ103" s="253"/>
      <c r="AR103" s="254"/>
      <c r="AS103" s="250"/>
      <c r="AT103" s="254"/>
      <c r="AU103" s="253"/>
      <c r="AV103" s="254"/>
      <c r="AW103" s="266"/>
      <c r="AX103" s="266"/>
      <c r="AY103" s="265"/>
      <c r="AZ103" s="265"/>
      <c r="BA103" s="264"/>
      <c r="BB103" s="264"/>
      <c r="BC103" s="264"/>
      <c r="BD103" s="264"/>
      <c r="BE103" s="66"/>
      <c r="BF103" s="265"/>
      <c r="BG103" s="261"/>
      <c r="BH103" s="254"/>
      <c r="BI103" s="252"/>
      <c r="BJ103" s="260"/>
      <c r="BK103" s="254"/>
      <c r="BL103" s="254"/>
      <c r="BM103" s="253"/>
      <c r="BN103" s="254"/>
      <c r="BO103" s="253"/>
      <c r="BP103" s="94"/>
      <c r="BQ103" s="241"/>
      <c r="BR103" s="241"/>
      <c r="BS103" s="241"/>
      <c r="BT103" s="241"/>
    </row>
    <row r="104" spans="1:72" ht="72.75" customHeight="1" x14ac:dyDescent="0.25">
      <c r="A104" s="275"/>
      <c r="B104" s="259"/>
      <c r="C104" s="252"/>
      <c r="D104" s="260"/>
      <c r="E104" s="81"/>
      <c r="F104" s="261"/>
      <c r="G104" s="253"/>
      <c r="H104" s="250"/>
      <c r="I104" s="260"/>
      <c r="J104" s="259"/>
      <c r="K104" s="253"/>
      <c r="L104" s="250"/>
      <c r="M104" s="253"/>
      <c r="N104" s="82"/>
      <c r="O104" s="254"/>
      <c r="P104" s="255"/>
      <c r="Q104" s="250"/>
      <c r="R104" s="254"/>
      <c r="S104" s="260"/>
      <c r="T104" s="250"/>
      <c r="U104" s="250"/>
      <c r="V104" s="251"/>
      <c r="W104" s="83">
        <f t="shared" si="15"/>
        <v>0</v>
      </c>
      <c r="X104" s="252"/>
      <c r="Y104" s="280"/>
      <c r="Z104" s="10">
        <f t="shared" si="16"/>
        <v>0</v>
      </c>
      <c r="AA104" s="252"/>
      <c r="AB104" s="280"/>
      <c r="AC104" s="10">
        <f t="shared" si="14"/>
        <v>0</v>
      </c>
      <c r="AD104" s="252"/>
      <c r="AE104" s="280"/>
      <c r="AF104" s="10">
        <f t="shared" si="17"/>
        <v>0</v>
      </c>
      <c r="AG104" s="252"/>
      <c r="AH104" s="280"/>
      <c r="AI104" s="84">
        <f t="shared" si="18"/>
        <v>0</v>
      </c>
      <c r="AJ104" s="252"/>
      <c r="AK104" s="280"/>
      <c r="AL104" s="10">
        <f t="shared" si="19"/>
        <v>0</v>
      </c>
      <c r="AM104" s="269"/>
      <c r="AN104" s="280"/>
      <c r="AO104" s="84">
        <f t="shared" si="20"/>
        <v>0</v>
      </c>
      <c r="AP104" s="252"/>
      <c r="AQ104" s="253"/>
      <c r="AR104" s="254"/>
      <c r="AS104" s="250"/>
      <c r="AT104" s="254"/>
      <c r="AU104" s="253"/>
      <c r="AV104" s="254"/>
      <c r="AW104" s="266"/>
      <c r="AX104" s="266"/>
      <c r="AY104" s="265"/>
      <c r="AZ104" s="265"/>
      <c r="BA104" s="264"/>
      <c r="BB104" s="264"/>
      <c r="BC104" s="264"/>
      <c r="BD104" s="264"/>
      <c r="BE104" s="66"/>
      <c r="BF104" s="265"/>
      <c r="BG104" s="261"/>
      <c r="BH104" s="254"/>
      <c r="BI104" s="87"/>
      <c r="BJ104" s="81"/>
      <c r="BK104" s="86"/>
      <c r="BL104" s="86"/>
      <c r="BM104" s="95"/>
      <c r="BN104" s="86"/>
      <c r="BO104" s="95"/>
      <c r="BP104" s="94" t="s">
        <v>796</v>
      </c>
      <c r="BQ104" s="241"/>
      <c r="BR104" s="241"/>
      <c r="BS104" s="241"/>
      <c r="BT104" s="241"/>
    </row>
    <row r="105" spans="1:72" ht="30" customHeight="1" x14ac:dyDescent="0.25">
      <c r="A105" s="275">
        <v>14</v>
      </c>
      <c r="B105" s="259" t="s">
        <v>73</v>
      </c>
      <c r="C105" s="252" t="s">
        <v>811</v>
      </c>
      <c r="D105" s="81"/>
      <c r="E105" s="81" t="s">
        <v>812</v>
      </c>
      <c r="F105" s="261" t="s">
        <v>813</v>
      </c>
      <c r="G105" s="253" t="s">
        <v>814</v>
      </c>
      <c r="H105" s="250" t="s">
        <v>414</v>
      </c>
      <c r="I105" s="260" t="s">
        <v>815</v>
      </c>
      <c r="J105" s="259">
        <v>4</v>
      </c>
      <c r="K105" s="253" t="str">
        <f>VLOOKUP(J105,[2]BASE!A57:B61,2,0)</f>
        <v>Posible</v>
      </c>
      <c r="L105" s="259">
        <v>4</v>
      </c>
      <c r="M105" s="253" t="str">
        <f>VLOOKUP(L105,[2]BASE!D57:E59,2,0)</f>
        <v>Mayor</v>
      </c>
      <c r="N105" s="82" t="str">
        <f>CONCATENATE(J105,L105)</f>
        <v>44</v>
      </c>
      <c r="O105" s="254">
        <f>+J105*L105</f>
        <v>16</v>
      </c>
      <c r="P105" s="255" t="str">
        <f>VLOOKUP(N105,[2]BASE!A70:B94,2,0)</f>
        <v>EXTREMA</v>
      </c>
      <c r="Q105" s="250" t="s">
        <v>575</v>
      </c>
      <c r="R105" s="254" t="str">
        <f>IF(P105="baja","Asumir o Reducir el riesgo",IF(P105="moderada","Reducir el riesgo",IF(P105="Alta","Reducir el riesgo",IF(P105="Extrema","Evitar, reducir, compartir o transferir el riesgo",0))))</f>
        <v>Evitar, reducir, compartir o transferir el riesgo</v>
      </c>
      <c r="S105" s="260" t="s">
        <v>816</v>
      </c>
      <c r="T105" s="250" t="s">
        <v>361</v>
      </c>
      <c r="U105" s="250" t="s">
        <v>418</v>
      </c>
      <c r="V105" s="251" t="s">
        <v>419</v>
      </c>
      <c r="W105" s="83">
        <f t="shared" si="15"/>
        <v>15</v>
      </c>
      <c r="X105" s="252" t="s">
        <v>817</v>
      </c>
      <c r="Y105" s="251" t="s">
        <v>421</v>
      </c>
      <c r="Z105" s="10">
        <f t="shared" si="16"/>
        <v>15</v>
      </c>
      <c r="AA105" s="252" t="s">
        <v>818</v>
      </c>
      <c r="AB105" s="251" t="s">
        <v>423</v>
      </c>
      <c r="AC105" s="10">
        <f t="shared" si="14"/>
        <v>15</v>
      </c>
      <c r="AD105" s="252" t="s">
        <v>819</v>
      </c>
      <c r="AE105" s="251" t="s">
        <v>425</v>
      </c>
      <c r="AF105" s="10">
        <f t="shared" si="17"/>
        <v>15</v>
      </c>
      <c r="AG105" s="252" t="s">
        <v>820</v>
      </c>
      <c r="AH105" s="251" t="s">
        <v>427</v>
      </c>
      <c r="AI105" s="84">
        <f t="shared" si="18"/>
        <v>15</v>
      </c>
      <c r="AJ105" s="252" t="s">
        <v>821</v>
      </c>
      <c r="AK105" s="251" t="s">
        <v>429</v>
      </c>
      <c r="AL105" s="10">
        <f t="shared" si="19"/>
        <v>15</v>
      </c>
      <c r="AM105" s="252" t="s">
        <v>822</v>
      </c>
      <c r="AN105" s="251" t="s">
        <v>431</v>
      </c>
      <c r="AO105" s="84">
        <f t="shared" si="20"/>
        <v>10</v>
      </c>
      <c r="AP105" s="252" t="s">
        <v>823</v>
      </c>
      <c r="AQ105" s="253">
        <f>W105+Z105+AC105+AF105+AI105++AL105+AO105</f>
        <v>100</v>
      </c>
      <c r="AR105" s="254" t="str">
        <f>IF(AND(AQ105&lt;=100,AQ105&gt;=96),"FUERTE",IF(AND(AQ105&lt;=95,AQ105&gt;=86),"MODERADO",IF(AND(AQ105&lt;=85,AQ105&gt;=0),"DEBIL")))</f>
        <v>FUERTE</v>
      </c>
      <c r="AS105" s="250" t="s">
        <v>433</v>
      </c>
      <c r="AT105" s="254" t="str">
        <f>VLOOKUP(AS105,[2]BASE!D123:E125,2,0)</f>
        <v>FUERTE</v>
      </c>
      <c r="AU105" s="253" t="str">
        <f>+IF(AND(AR105="FUERTE",AT105="FUERTE"),"FUERTE",IF(AND(AR105="FUERTE",AT105="MODERADO"),"MODERADO",IF(AND(AR105="FUERTE",AT105="DEBIL"),"DEBIL",IF(AND(AR105="MODERADO",AT105="FUERTE"),"MODERADO",IF(AND(AR105="MODERADO",AT105="MODERADO"),"DÉBIL",IF(AND(AR105="MODERADO",AT105="DEBIL"),"DÉBIL",IF(AND(AR105="DEBIL",AT105="FUERTE"),"DÉBIL",IF(AND(AR105="DEBIL",AT105="MODERADO"),"MODERADO",IF(AND(AR105="DEBIL",AT105="DÉBIL"),"DÉBIL")))))))))</f>
        <v>FUERTE</v>
      </c>
      <c r="AV105" s="254" t="str">
        <f>+IF(AND(AVERAGE(AQ105:AQ114)=100),"FUERTE",IF(AND((AVERAGE(AQ105:AQ114)&gt;=50),(AVERAGE(AQ105:AQ114))&lt;=99),"MODERADO", IF(AND(AVERAGE(AQ105:AQ114)&lt;50),"DEBIL")))</f>
        <v>FUERTE</v>
      </c>
      <c r="AW105" s="266" t="s">
        <v>435</v>
      </c>
      <c r="AX105" s="266" t="s">
        <v>434</v>
      </c>
      <c r="AY105" s="265" t="str">
        <f>+IF(AND(AW105="DIRECTAMENTE"),"2", IF(AND(AW105="INDIRECTAMENTE"),"1",IF(AND(AW105="NO DISMINUYE"),"0")))</f>
        <v>2</v>
      </c>
      <c r="AZ105" s="265" t="str">
        <f>+IF(AND(AX105="DIRECTAMENTE"),"2", IF(AND(AX105="INDIRECTAMENTE"),"1",IF(AND(AX105="NO DISMINUYE"),"0")))</f>
        <v>1</v>
      </c>
      <c r="BA105" s="264">
        <v>2</v>
      </c>
      <c r="BB105" s="264" t="str">
        <f>VLOOKUP(BA105,[2]BASE!A57:B61,2,0)</f>
        <v>Improbable</v>
      </c>
      <c r="BC105" s="264">
        <v>3</v>
      </c>
      <c r="BD105" s="264" t="str">
        <f>VLOOKUP(BC105,[2]BASE!G57:H61,2,0)</f>
        <v>Moderado</v>
      </c>
      <c r="BE105" s="66" t="str">
        <f>CONCATENATE(BA105,BC105)</f>
        <v>23</v>
      </c>
      <c r="BF105" s="265">
        <f>+BA105*BC105</f>
        <v>6</v>
      </c>
      <c r="BG105" s="261" t="str">
        <f>VLOOKUP(BE105,[2]BASE!A70:B94,2,0)</f>
        <v>MODERADA</v>
      </c>
      <c r="BH105" s="254" t="str">
        <f>+IF(BG105="baja","Asumir o Reducir el riesgo",IF(BG105="moderada","Reducir el riesgo",IF(BG105="Alta","Reducir el riesgo",IF(BG105="Extrema","Evitar, reducir, compartir o transferir el riesgo",0))))</f>
        <v>Reducir el riesgo</v>
      </c>
      <c r="BI105" s="252"/>
      <c r="BJ105" s="252" t="s">
        <v>824</v>
      </c>
      <c r="BK105" s="254" t="s">
        <v>119</v>
      </c>
      <c r="BL105" s="254" t="s">
        <v>825</v>
      </c>
      <c r="BM105" s="253" t="s">
        <v>826</v>
      </c>
      <c r="BN105" s="254" t="s">
        <v>647</v>
      </c>
      <c r="BO105" s="254" t="s">
        <v>827</v>
      </c>
      <c r="BP105" s="254"/>
      <c r="BQ105" s="253" t="s">
        <v>828</v>
      </c>
      <c r="BR105" s="253" t="s">
        <v>829</v>
      </c>
      <c r="BS105" s="253" t="s">
        <v>830</v>
      </c>
      <c r="BT105" s="253" t="s">
        <v>831</v>
      </c>
    </row>
    <row r="106" spans="1:72" ht="30" x14ac:dyDescent="0.25">
      <c r="A106" s="275"/>
      <c r="B106" s="259"/>
      <c r="C106" s="252"/>
      <c r="D106" s="81" t="s">
        <v>695</v>
      </c>
      <c r="E106" s="81"/>
      <c r="F106" s="261"/>
      <c r="G106" s="253"/>
      <c r="H106" s="250"/>
      <c r="I106" s="260"/>
      <c r="J106" s="259"/>
      <c r="K106" s="253"/>
      <c r="L106" s="259"/>
      <c r="M106" s="253"/>
      <c r="N106" s="82"/>
      <c r="O106" s="254"/>
      <c r="P106" s="255"/>
      <c r="Q106" s="250"/>
      <c r="R106" s="254"/>
      <c r="S106" s="260"/>
      <c r="T106" s="250"/>
      <c r="U106" s="250"/>
      <c r="V106" s="251"/>
      <c r="W106" s="83">
        <f t="shared" si="15"/>
        <v>0</v>
      </c>
      <c r="X106" s="252"/>
      <c r="Y106" s="251"/>
      <c r="Z106" s="10">
        <f t="shared" si="16"/>
        <v>0</v>
      </c>
      <c r="AA106" s="252"/>
      <c r="AB106" s="251"/>
      <c r="AC106" s="10">
        <f t="shared" si="14"/>
        <v>0</v>
      </c>
      <c r="AD106" s="252"/>
      <c r="AE106" s="251"/>
      <c r="AF106" s="10">
        <f t="shared" si="17"/>
        <v>0</v>
      </c>
      <c r="AG106" s="252"/>
      <c r="AH106" s="251"/>
      <c r="AI106" s="84">
        <f t="shared" si="18"/>
        <v>0</v>
      </c>
      <c r="AJ106" s="252"/>
      <c r="AK106" s="251"/>
      <c r="AL106" s="10">
        <f t="shared" si="19"/>
        <v>0</v>
      </c>
      <c r="AM106" s="252"/>
      <c r="AN106" s="251"/>
      <c r="AO106" s="84">
        <f t="shared" si="20"/>
        <v>0</v>
      </c>
      <c r="AP106" s="252"/>
      <c r="AQ106" s="253"/>
      <c r="AR106" s="254"/>
      <c r="AS106" s="250"/>
      <c r="AT106" s="254"/>
      <c r="AU106" s="253"/>
      <c r="AV106" s="254"/>
      <c r="AW106" s="266"/>
      <c r="AX106" s="266"/>
      <c r="AY106" s="265"/>
      <c r="AZ106" s="265"/>
      <c r="BA106" s="264"/>
      <c r="BB106" s="264"/>
      <c r="BC106" s="264"/>
      <c r="BD106" s="264"/>
      <c r="BE106" s="66"/>
      <c r="BF106" s="265"/>
      <c r="BG106" s="261"/>
      <c r="BH106" s="254"/>
      <c r="BI106" s="252"/>
      <c r="BJ106" s="252"/>
      <c r="BK106" s="254"/>
      <c r="BL106" s="254"/>
      <c r="BM106" s="253"/>
      <c r="BN106" s="254"/>
      <c r="BO106" s="254"/>
      <c r="BP106" s="254"/>
      <c r="BQ106" s="253"/>
      <c r="BR106" s="253"/>
      <c r="BS106" s="253"/>
      <c r="BT106" s="253"/>
    </row>
    <row r="107" spans="1:72" x14ac:dyDescent="0.25">
      <c r="A107" s="275"/>
      <c r="B107" s="259"/>
      <c r="C107" s="252"/>
      <c r="D107" s="81"/>
      <c r="E107" s="81"/>
      <c r="F107" s="261"/>
      <c r="G107" s="253"/>
      <c r="H107" s="250"/>
      <c r="I107" s="260"/>
      <c r="J107" s="259"/>
      <c r="K107" s="253"/>
      <c r="L107" s="259"/>
      <c r="M107" s="253"/>
      <c r="N107" s="82"/>
      <c r="O107" s="254"/>
      <c r="P107" s="255"/>
      <c r="Q107" s="250"/>
      <c r="R107" s="254"/>
      <c r="S107" s="260"/>
      <c r="T107" s="250"/>
      <c r="U107" s="250"/>
      <c r="V107" s="251"/>
      <c r="W107" s="83">
        <f t="shared" si="15"/>
        <v>0</v>
      </c>
      <c r="X107" s="252"/>
      <c r="Y107" s="251"/>
      <c r="Z107" s="10">
        <f t="shared" si="16"/>
        <v>0</v>
      </c>
      <c r="AA107" s="252"/>
      <c r="AB107" s="251"/>
      <c r="AC107" s="10">
        <f t="shared" si="14"/>
        <v>0</v>
      </c>
      <c r="AD107" s="252"/>
      <c r="AE107" s="251"/>
      <c r="AF107" s="10">
        <f t="shared" si="17"/>
        <v>0</v>
      </c>
      <c r="AG107" s="252"/>
      <c r="AH107" s="251"/>
      <c r="AI107" s="84">
        <f t="shared" si="18"/>
        <v>0</v>
      </c>
      <c r="AJ107" s="252"/>
      <c r="AK107" s="251"/>
      <c r="AL107" s="10">
        <f t="shared" si="19"/>
        <v>0</v>
      </c>
      <c r="AM107" s="252"/>
      <c r="AN107" s="251"/>
      <c r="AO107" s="84">
        <f t="shared" si="20"/>
        <v>0</v>
      </c>
      <c r="AP107" s="252"/>
      <c r="AQ107" s="253"/>
      <c r="AR107" s="254"/>
      <c r="AS107" s="250"/>
      <c r="AT107" s="254"/>
      <c r="AU107" s="253"/>
      <c r="AV107" s="254"/>
      <c r="AW107" s="266"/>
      <c r="AX107" s="266"/>
      <c r="AY107" s="265"/>
      <c r="AZ107" s="265"/>
      <c r="BA107" s="264"/>
      <c r="BB107" s="264"/>
      <c r="BC107" s="264"/>
      <c r="BD107" s="264"/>
      <c r="BE107" s="66"/>
      <c r="BF107" s="265"/>
      <c r="BG107" s="261"/>
      <c r="BH107" s="254"/>
      <c r="BI107" s="252"/>
      <c r="BJ107" s="252"/>
      <c r="BK107" s="254"/>
      <c r="BL107" s="254"/>
      <c r="BM107" s="253"/>
      <c r="BN107" s="254"/>
      <c r="BO107" s="254"/>
      <c r="BP107" s="254"/>
      <c r="BQ107" s="253"/>
      <c r="BR107" s="253"/>
      <c r="BS107" s="253"/>
      <c r="BT107" s="253"/>
    </row>
    <row r="108" spans="1:72" x14ac:dyDescent="0.25">
      <c r="A108" s="275"/>
      <c r="B108" s="259"/>
      <c r="C108" s="252"/>
      <c r="D108" s="81"/>
      <c r="E108" s="81"/>
      <c r="F108" s="261"/>
      <c r="G108" s="253"/>
      <c r="H108" s="250"/>
      <c r="I108" s="260"/>
      <c r="J108" s="259"/>
      <c r="K108" s="253"/>
      <c r="L108" s="259"/>
      <c r="M108" s="253"/>
      <c r="N108" s="82"/>
      <c r="O108" s="254"/>
      <c r="P108" s="255"/>
      <c r="Q108" s="250"/>
      <c r="R108" s="254"/>
      <c r="S108" s="260"/>
      <c r="T108" s="250"/>
      <c r="U108" s="250"/>
      <c r="V108" s="251"/>
      <c r="W108" s="83">
        <f t="shared" si="15"/>
        <v>0</v>
      </c>
      <c r="X108" s="252"/>
      <c r="Y108" s="251"/>
      <c r="Z108" s="10">
        <f t="shared" si="16"/>
        <v>0</v>
      </c>
      <c r="AA108" s="252"/>
      <c r="AB108" s="251"/>
      <c r="AC108" s="10">
        <f t="shared" si="14"/>
        <v>0</v>
      </c>
      <c r="AD108" s="252"/>
      <c r="AE108" s="251"/>
      <c r="AF108" s="10">
        <f t="shared" si="17"/>
        <v>0</v>
      </c>
      <c r="AG108" s="252"/>
      <c r="AH108" s="251"/>
      <c r="AI108" s="84">
        <f t="shared" si="18"/>
        <v>0</v>
      </c>
      <c r="AJ108" s="252"/>
      <c r="AK108" s="251"/>
      <c r="AL108" s="10">
        <f t="shared" si="19"/>
        <v>0</v>
      </c>
      <c r="AM108" s="252"/>
      <c r="AN108" s="251"/>
      <c r="AO108" s="84">
        <f t="shared" si="20"/>
        <v>0</v>
      </c>
      <c r="AP108" s="252"/>
      <c r="AQ108" s="253"/>
      <c r="AR108" s="254"/>
      <c r="AS108" s="250"/>
      <c r="AT108" s="254"/>
      <c r="AU108" s="253"/>
      <c r="AV108" s="254"/>
      <c r="AW108" s="266"/>
      <c r="AX108" s="266"/>
      <c r="AY108" s="265"/>
      <c r="AZ108" s="265"/>
      <c r="BA108" s="264"/>
      <c r="BB108" s="264"/>
      <c r="BC108" s="264"/>
      <c r="BD108" s="264"/>
      <c r="BE108" s="66"/>
      <c r="BF108" s="265"/>
      <c r="BG108" s="261"/>
      <c r="BH108" s="254"/>
      <c r="BI108" s="252"/>
      <c r="BJ108" s="252" t="s">
        <v>832</v>
      </c>
      <c r="BK108" s="254" t="s">
        <v>119</v>
      </c>
      <c r="BL108" s="254" t="s">
        <v>825</v>
      </c>
      <c r="BM108" s="253" t="s">
        <v>833</v>
      </c>
      <c r="BN108" s="254" t="s">
        <v>766</v>
      </c>
      <c r="BO108" s="254" t="s">
        <v>834</v>
      </c>
      <c r="BP108" s="254"/>
      <c r="BQ108" s="253"/>
      <c r="BR108" s="253"/>
      <c r="BS108" s="253"/>
      <c r="BT108" s="253"/>
    </row>
    <row r="109" spans="1:72" ht="45" customHeight="1" x14ac:dyDescent="0.25">
      <c r="A109" s="275"/>
      <c r="B109" s="259"/>
      <c r="C109" s="252"/>
      <c r="D109" s="101"/>
      <c r="E109" s="81"/>
      <c r="F109" s="261"/>
      <c r="G109" s="253"/>
      <c r="H109" s="250"/>
      <c r="I109" s="260"/>
      <c r="J109" s="259"/>
      <c r="K109" s="253"/>
      <c r="L109" s="259"/>
      <c r="M109" s="253"/>
      <c r="N109" s="82"/>
      <c r="O109" s="254"/>
      <c r="P109" s="255"/>
      <c r="Q109" s="250"/>
      <c r="R109" s="254"/>
      <c r="S109" s="260"/>
      <c r="T109" s="250"/>
      <c r="U109" s="250"/>
      <c r="V109" s="251"/>
      <c r="W109" s="83">
        <f t="shared" si="15"/>
        <v>0</v>
      </c>
      <c r="X109" s="252"/>
      <c r="Y109" s="251"/>
      <c r="Z109" s="10">
        <f t="shared" si="16"/>
        <v>0</v>
      </c>
      <c r="AA109" s="252"/>
      <c r="AB109" s="251"/>
      <c r="AC109" s="10">
        <f t="shared" si="14"/>
        <v>0</v>
      </c>
      <c r="AD109" s="252"/>
      <c r="AE109" s="251"/>
      <c r="AF109" s="10">
        <f t="shared" si="17"/>
        <v>0</v>
      </c>
      <c r="AG109" s="252"/>
      <c r="AH109" s="251"/>
      <c r="AI109" s="84">
        <f t="shared" si="18"/>
        <v>0</v>
      </c>
      <c r="AJ109" s="252"/>
      <c r="AK109" s="251"/>
      <c r="AL109" s="10">
        <f t="shared" si="19"/>
        <v>0</v>
      </c>
      <c r="AM109" s="252"/>
      <c r="AN109" s="251"/>
      <c r="AO109" s="84">
        <f t="shared" si="20"/>
        <v>0</v>
      </c>
      <c r="AP109" s="252"/>
      <c r="AQ109" s="253"/>
      <c r="AR109" s="254"/>
      <c r="AS109" s="250"/>
      <c r="AT109" s="254"/>
      <c r="AU109" s="253"/>
      <c r="AV109" s="254"/>
      <c r="AW109" s="266"/>
      <c r="AX109" s="266"/>
      <c r="AY109" s="265"/>
      <c r="AZ109" s="265"/>
      <c r="BA109" s="264"/>
      <c r="BB109" s="264"/>
      <c r="BC109" s="264"/>
      <c r="BD109" s="264"/>
      <c r="BE109" s="66"/>
      <c r="BF109" s="265"/>
      <c r="BG109" s="261"/>
      <c r="BH109" s="254"/>
      <c r="BI109" s="252"/>
      <c r="BJ109" s="252"/>
      <c r="BK109" s="254"/>
      <c r="BL109" s="254"/>
      <c r="BM109" s="253"/>
      <c r="BN109" s="254"/>
      <c r="BO109" s="254"/>
      <c r="BP109" s="254"/>
      <c r="BQ109" s="253"/>
      <c r="BR109" s="253"/>
      <c r="BS109" s="253"/>
      <c r="BT109" s="253"/>
    </row>
    <row r="110" spans="1:72" x14ac:dyDescent="0.25">
      <c r="A110" s="275"/>
      <c r="B110" s="259"/>
      <c r="C110" s="252"/>
      <c r="D110" s="81"/>
      <c r="E110" s="81"/>
      <c r="F110" s="261"/>
      <c r="G110" s="253"/>
      <c r="H110" s="250"/>
      <c r="I110" s="260"/>
      <c r="J110" s="259"/>
      <c r="K110" s="253"/>
      <c r="L110" s="259"/>
      <c r="M110" s="253"/>
      <c r="N110" s="82"/>
      <c r="O110" s="254"/>
      <c r="P110" s="255"/>
      <c r="Q110" s="250"/>
      <c r="R110" s="254"/>
      <c r="S110" s="260" t="s">
        <v>832</v>
      </c>
      <c r="T110" s="250" t="s">
        <v>361</v>
      </c>
      <c r="U110" s="250" t="s">
        <v>418</v>
      </c>
      <c r="V110" s="251" t="s">
        <v>419</v>
      </c>
      <c r="W110" s="83">
        <f t="shared" si="15"/>
        <v>15</v>
      </c>
      <c r="X110" s="252" t="s">
        <v>835</v>
      </c>
      <c r="Y110" s="251" t="s">
        <v>421</v>
      </c>
      <c r="Z110" s="10">
        <f t="shared" si="16"/>
        <v>15</v>
      </c>
      <c r="AA110" s="252" t="s">
        <v>836</v>
      </c>
      <c r="AB110" s="251" t="s">
        <v>423</v>
      </c>
      <c r="AC110" s="10">
        <f t="shared" si="14"/>
        <v>15</v>
      </c>
      <c r="AD110" s="252" t="s">
        <v>837</v>
      </c>
      <c r="AE110" s="251" t="s">
        <v>425</v>
      </c>
      <c r="AF110" s="10">
        <f t="shared" si="17"/>
        <v>15</v>
      </c>
      <c r="AG110" s="252" t="s">
        <v>838</v>
      </c>
      <c r="AH110" s="251" t="s">
        <v>427</v>
      </c>
      <c r="AI110" s="84">
        <f t="shared" si="18"/>
        <v>15</v>
      </c>
      <c r="AJ110" s="252" t="s">
        <v>839</v>
      </c>
      <c r="AK110" s="251" t="s">
        <v>429</v>
      </c>
      <c r="AL110" s="10">
        <f t="shared" si="19"/>
        <v>15</v>
      </c>
      <c r="AM110" s="252" t="s">
        <v>840</v>
      </c>
      <c r="AN110" s="251" t="s">
        <v>431</v>
      </c>
      <c r="AO110" s="84">
        <f t="shared" si="20"/>
        <v>10</v>
      </c>
      <c r="AP110" s="252" t="s">
        <v>841</v>
      </c>
      <c r="AQ110" s="253">
        <f>W110+Z110+AC110+AF110+AI110++AL110+AO110</f>
        <v>100</v>
      </c>
      <c r="AR110" s="254" t="str">
        <f>IF(AND(AQ110&lt;=100,AQ110&gt;=96),"FUERTE",IF(AND(AQ110&lt;=95,AQ110&gt;=86),"MODERADO",IF(AND(AQ110&lt;=85,AQ105&gt;=0),"DEBIL")))</f>
        <v>FUERTE</v>
      </c>
      <c r="AS110" s="250" t="s">
        <v>433</v>
      </c>
      <c r="AT110" s="254" t="str">
        <f>VLOOKUP(AS110,[2]BASE!D123:E125,2,0)</f>
        <v>FUERTE</v>
      </c>
      <c r="AU110" s="253" t="str">
        <f>+IF(AND(AR110="FUERTE",AT110="FUERTE"),"FUERTE",IF(AND(AR110="FUERTE",AT110="MODERADO"),"MODERADO",IF(AND(AR110="FUERTE",AT110="DEBIL"),"DEBIL",IF(AND(AR110="MODERADO",AT110="FUERTE"),"MODERADO",IF(AND(AR110="MODERADO",AT110="MODERADO"),"DÉBIL",IF(AND(AR110="MODERADO",AT110="DEBIL"),"DÉBIL",IF(AND(AR110="DEBIL",AT110="FUERTE"),"DÉBIL",IF(AND(AR110="DEBIL",AT110="MODERADO"),"MODERADO",IF(AND(AR110="DEBIL",AT110="DÉBIL"),"DÉBIL")))))))))</f>
        <v>FUERTE</v>
      </c>
      <c r="AV110" s="254"/>
      <c r="AW110" s="266"/>
      <c r="AX110" s="266"/>
      <c r="AY110" s="265"/>
      <c r="AZ110" s="265"/>
      <c r="BA110" s="264"/>
      <c r="BB110" s="264"/>
      <c r="BC110" s="264"/>
      <c r="BD110" s="264"/>
      <c r="BE110" s="66"/>
      <c r="BF110" s="265"/>
      <c r="BG110" s="261"/>
      <c r="BH110" s="254"/>
      <c r="BI110" s="252"/>
      <c r="BJ110" s="252"/>
      <c r="BK110" s="254"/>
      <c r="BL110" s="254"/>
      <c r="BM110" s="253"/>
      <c r="BN110" s="254"/>
      <c r="BO110" s="254"/>
      <c r="BP110" s="254"/>
      <c r="BQ110" s="253"/>
      <c r="BR110" s="253"/>
      <c r="BS110" s="253"/>
      <c r="BT110" s="253"/>
    </row>
    <row r="111" spans="1:72" x14ac:dyDescent="0.25">
      <c r="A111" s="275"/>
      <c r="B111" s="259"/>
      <c r="C111" s="252"/>
      <c r="D111" s="81"/>
      <c r="E111" s="81"/>
      <c r="F111" s="261"/>
      <c r="G111" s="253"/>
      <c r="H111" s="250"/>
      <c r="I111" s="260"/>
      <c r="J111" s="259"/>
      <c r="K111" s="253"/>
      <c r="L111" s="259"/>
      <c r="M111" s="253"/>
      <c r="N111" s="82"/>
      <c r="O111" s="254"/>
      <c r="P111" s="255"/>
      <c r="Q111" s="250"/>
      <c r="R111" s="254"/>
      <c r="S111" s="260"/>
      <c r="T111" s="250"/>
      <c r="U111" s="250"/>
      <c r="V111" s="251"/>
      <c r="W111" s="83">
        <f t="shared" si="15"/>
        <v>0</v>
      </c>
      <c r="X111" s="252"/>
      <c r="Y111" s="251"/>
      <c r="Z111" s="10">
        <f t="shared" si="16"/>
        <v>0</v>
      </c>
      <c r="AA111" s="252"/>
      <c r="AB111" s="251"/>
      <c r="AC111" s="10">
        <f t="shared" si="14"/>
        <v>0</v>
      </c>
      <c r="AD111" s="252"/>
      <c r="AE111" s="251"/>
      <c r="AF111" s="10">
        <f t="shared" si="17"/>
        <v>0</v>
      </c>
      <c r="AG111" s="252"/>
      <c r="AH111" s="251"/>
      <c r="AI111" s="84">
        <f t="shared" si="18"/>
        <v>0</v>
      </c>
      <c r="AJ111" s="252"/>
      <c r="AK111" s="251"/>
      <c r="AL111" s="10">
        <f t="shared" si="19"/>
        <v>0</v>
      </c>
      <c r="AM111" s="252"/>
      <c r="AN111" s="251"/>
      <c r="AO111" s="84">
        <f t="shared" si="20"/>
        <v>0</v>
      </c>
      <c r="AP111" s="252"/>
      <c r="AQ111" s="253"/>
      <c r="AR111" s="254"/>
      <c r="AS111" s="250"/>
      <c r="AT111" s="254"/>
      <c r="AU111" s="253"/>
      <c r="AV111" s="254"/>
      <c r="AW111" s="266"/>
      <c r="AX111" s="266"/>
      <c r="AY111" s="265"/>
      <c r="AZ111" s="265"/>
      <c r="BA111" s="264"/>
      <c r="BB111" s="264"/>
      <c r="BC111" s="264"/>
      <c r="BD111" s="264"/>
      <c r="BE111" s="66"/>
      <c r="BF111" s="265"/>
      <c r="BG111" s="261"/>
      <c r="BH111" s="254"/>
      <c r="BI111" s="260" t="s">
        <v>842</v>
      </c>
      <c r="BJ111" s="252"/>
      <c r="BK111" s="254" t="s">
        <v>119</v>
      </c>
      <c r="BL111" s="254" t="s">
        <v>829</v>
      </c>
      <c r="BM111" s="253" t="s">
        <v>843</v>
      </c>
      <c r="BN111" s="254" t="s">
        <v>647</v>
      </c>
      <c r="BO111" s="254" t="s">
        <v>844</v>
      </c>
      <c r="BP111" s="254"/>
      <c r="BQ111" s="253"/>
      <c r="BR111" s="253"/>
      <c r="BS111" s="253"/>
      <c r="BT111" s="253"/>
    </row>
    <row r="112" spans="1:72" ht="30" customHeight="1" x14ac:dyDescent="0.25">
      <c r="A112" s="275"/>
      <c r="B112" s="259"/>
      <c r="C112" s="252"/>
      <c r="D112" s="81"/>
      <c r="E112" s="81"/>
      <c r="F112" s="261"/>
      <c r="G112" s="253"/>
      <c r="H112" s="250"/>
      <c r="I112" s="260"/>
      <c r="J112" s="259"/>
      <c r="K112" s="253"/>
      <c r="L112" s="259"/>
      <c r="M112" s="253"/>
      <c r="N112" s="82"/>
      <c r="O112" s="254"/>
      <c r="P112" s="255"/>
      <c r="Q112" s="250"/>
      <c r="R112" s="254"/>
      <c r="S112" s="260"/>
      <c r="T112" s="250"/>
      <c r="U112" s="250"/>
      <c r="V112" s="251"/>
      <c r="W112" s="83">
        <f t="shared" si="15"/>
        <v>0</v>
      </c>
      <c r="X112" s="252"/>
      <c r="Y112" s="251"/>
      <c r="Z112" s="10">
        <f t="shared" si="16"/>
        <v>0</v>
      </c>
      <c r="AA112" s="252"/>
      <c r="AB112" s="251"/>
      <c r="AC112" s="10">
        <f t="shared" si="14"/>
        <v>0</v>
      </c>
      <c r="AD112" s="252"/>
      <c r="AE112" s="251"/>
      <c r="AF112" s="10">
        <f t="shared" si="17"/>
        <v>0</v>
      </c>
      <c r="AG112" s="252"/>
      <c r="AH112" s="251"/>
      <c r="AI112" s="84">
        <f t="shared" si="18"/>
        <v>0</v>
      </c>
      <c r="AJ112" s="252"/>
      <c r="AK112" s="251"/>
      <c r="AL112" s="10">
        <f t="shared" si="19"/>
        <v>0</v>
      </c>
      <c r="AM112" s="252"/>
      <c r="AN112" s="251"/>
      <c r="AO112" s="84">
        <f t="shared" si="20"/>
        <v>0</v>
      </c>
      <c r="AP112" s="252"/>
      <c r="AQ112" s="253"/>
      <c r="AR112" s="254"/>
      <c r="AS112" s="250"/>
      <c r="AT112" s="254"/>
      <c r="AU112" s="253"/>
      <c r="AV112" s="254"/>
      <c r="AW112" s="266"/>
      <c r="AX112" s="266"/>
      <c r="AY112" s="265"/>
      <c r="AZ112" s="265"/>
      <c r="BA112" s="264"/>
      <c r="BB112" s="264"/>
      <c r="BC112" s="264"/>
      <c r="BD112" s="264"/>
      <c r="BE112" s="66"/>
      <c r="BF112" s="265"/>
      <c r="BG112" s="261"/>
      <c r="BH112" s="254"/>
      <c r="BI112" s="260"/>
      <c r="BJ112" s="252"/>
      <c r="BK112" s="254"/>
      <c r="BL112" s="254"/>
      <c r="BM112" s="253"/>
      <c r="BN112" s="254"/>
      <c r="BO112" s="254"/>
      <c r="BP112" s="254"/>
      <c r="BQ112" s="253"/>
      <c r="BR112" s="253"/>
      <c r="BS112" s="253"/>
      <c r="BT112" s="253"/>
    </row>
    <row r="113" spans="1:72" x14ac:dyDescent="0.25">
      <c r="A113" s="275"/>
      <c r="B113" s="259"/>
      <c r="C113" s="252"/>
      <c r="D113" s="81"/>
      <c r="E113" s="81"/>
      <c r="F113" s="261"/>
      <c r="G113" s="253"/>
      <c r="H113" s="250"/>
      <c r="I113" s="260"/>
      <c r="J113" s="259"/>
      <c r="K113" s="253"/>
      <c r="L113" s="259"/>
      <c r="M113" s="253"/>
      <c r="N113" s="82"/>
      <c r="O113" s="254"/>
      <c r="P113" s="255"/>
      <c r="Q113" s="250"/>
      <c r="R113" s="254"/>
      <c r="S113" s="260"/>
      <c r="T113" s="250"/>
      <c r="U113" s="250"/>
      <c r="V113" s="251"/>
      <c r="W113" s="83">
        <f t="shared" si="15"/>
        <v>0</v>
      </c>
      <c r="X113" s="252"/>
      <c r="Y113" s="251"/>
      <c r="Z113" s="10">
        <f t="shared" si="16"/>
        <v>0</v>
      </c>
      <c r="AA113" s="252"/>
      <c r="AB113" s="251"/>
      <c r="AC113" s="10">
        <f t="shared" si="14"/>
        <v>0</v>
      </c>
      <c r="AD113" s="252"/>
      <c r="AE113" s="251"/>
      <c r="AF113" s="10">
        <f t="shared" si="17"/>
        <v>0</v>
      </c>
      <c r="AG113" s="252"/>
      <c r="AH113" s="251"/>
      <c r="AI113" s="84">
        <f t="shared" si="18"/>
        <v>0</v>
      </c>
      <c r="AJ113" s="252"/>
      <c r="AK113" s="251"/>
      <c r="AL113" s="10">
        <f t="shared" si="19"/>
        <v>0</v>
      </c>
      <c r="AM113" s="252"/>
      <c r="AN113" s="251"/>
      <c r="AO113" s="84">
        <f t="shared" si="20"/>
        <v>0</v>
      </c>
      <c r="AP113" s="252"/>
      <c r="AQ113" s="253"/>
      <c r="AR113" s="254"/>
      <c r="AS113" s="250"/>
      <c r="AT113" s="254"/>
      <c r="AU113" s="253"/>
      <c r="AV113" s="254"/>
      <c r="AW113" s="266"/>
      <c r="AX113" s="266"/>
      <c r="AY113" s="265"/>
      <c r="AZ113" s="265"/>
      <c r="BA113" s="264"/>
      <c r="BB113" s="264"/>
      <c r="BC113" s="264"/>
      <c r="BD113" s="264"/>
      <c r="BE113" s="66"/>
      <c r="BF113" s="265"/>
      <c r="BG113" s="261"/>
      <c r="BH113" s="254"/>
      <c r="BI113" s="260"/>
      <c r="BJ113" s="252"/>
      <c r="BK113" s="254"/>
      <c r="BL113" s="254"/>
      <c r="BM113" s="253"/>
      <c r="BN113" s="254"/>
      <c r="BO113" s="254"/>
      <c r="BP113" s="254"/>
      <c r="BQ113" s="253"/>
      <c r="BR113" s="253"/>
      <c r="BS113" s="253"/>
      <c r="BT113" s="253"/>
    </row>
    <row r="114" spans="1:72" x14ac:dyDescent="0.25">
      <c r="A114" s="275"/>
      <c r="B114" s="259"/>
      <c r="C114" s="252"/>
      <c r="D114" s="81"/>
      <c r="E114" s="81"/>
      <c r="F114" s="261"/>
      <c r="G114" s="253"/>
      <c r="H114" s="250"/>
      <c r="I114" s="260"/>
      <c r="J114" s="259"/>
      <c r="K114" s="253"/>
      <c r="L114" s="259"/>
      <c r="M114" s="253"/>
      <c r="N114" s="82"/>
      <c r="O114" s="254"/>
      <c r="P114" s="255"/>
      <c r="Q114" s="250"/>
      <c r="R114" s="254"/>
      <c r="S114" s="260"/>
      <c r="T114" s="250"/>
      <c r="U114" s="250"/>
      <c r="V114" s="251"/>
      <c r="W114" s="83">
        <f t="shared" si="15"/>
        <v>0</v>
      </c>
      <c r="X114" s="252"/>
      <c r="Y114" s="251"/>
      <c r="Z114" s="10">
        <f t="shared" si="16"/>
        <v>0</v>
      </c>
      <c r="AA114" s="252"/>
      <c r="AB114" s="251"/>
      <c r="AC114" s="10">
        <f t="shared" si="14"/>
        <v>0</v>
      </c>
      <c r="AD114" s="252"/>
      <c r="AE114" s="251"/>
      <c r="AF114" s="10">
        <f t="shared" si="17"/>
        <v>0</v>
      </c>
      <c r="AG114" s="252"/>
      <c r="AH114" s="251"/>
      <c r="AI114" s="84">
        <f t="shared" si="18"/>
        <v>0</v>
      </c>
      <c r="AJ114" s="252"/>
      <c r="AK114" s="251"/>
      <c r="AL114" s="10">
        <f t="shared" si="19"/>
        <v>0</v>
      </c>
      <c r="AM114" s="252"/>
      <c r="AN114" s="251"/>
      <c r="AO114" s="84">
        <f t="shared" si="20"/>
        <v>0</v>
      </c>
      <c r="AP114" s="252"/>
      <c r="AQ114" s="253"/>
      <c r="AR114" s="254"/>
      <c r="AS114" s="250"/>
      <c r="AT114" s="254"/>
      <c r="AU114" s="253"/>
      <c r="AV114" s="254"/>
      <c r="AW114" s="266"/>
      <c r="AX114" s="266"/>
      <c r="AY114" s="265"/>
      <c r="AZ114" s="265"/>
      <c r="BA114" s="264"/>
      <c r="BB114" s="264"/>
      <c r="BC114" s="264"/>
      <c r="BD114" s="264"/>
      <c r="BE114" s="66"/>
      <c r="BF114" s="265"/>
      <c r="BG114" s="261"/>
      <c r="BH114" s="254"/>
      <c r="BI114" s="260"/>
      <c r="BJ114" s="252"/>
      <c r="BK114" s="254"/>
      <c r="BL114" s="254"/>
      <c r="BM114" s="253"/>
      <c r="BN114" s="254"/>
      <c r="BO114" s="254"/>
      <c r="BP114" s="254"/>
      <c r="BQ114" s="253"/>
      <c r="BR114" s="253"/>
      <c r="BS114" s="253"/>
      <c r="BT114" s="253"/>
    </row>
    <row r="115" spans="1:72" ht="65.25" customHeight="1" x14ac:dyDescent="0.25">
      <c r="A115" s="275">
        <v>15</v>
      </c>
      <c r="B115" s="259" t="s">
        <v>71</v>
      </c>
      <c r="C115" s="252" t="s">
        <v>845</v>
      </c>
      <c r="D115" s="81"/>
      <c r="E115" s="81" t="s">
        <v>846</v>
      </c>
      <c r="F115" s="261" t="s">
        <v>847</v>
      </c>
      <c r="G115" s="253" t="s">
        <v>848</v>
      </c>
      <c r="H115" s="250" t="s">
        <v>414</v>
      </c>
      <c r="I115" s="260" t="s">
        <v>849</v>
      </c>
      <c r="J115" s="259">
        <v>2</v>
      </c>
      <c r="K115" s="253" t="str">
        <f>VLOOKUP(J115,[2]BASE!A57:B61,2,0)</f>
        <v>Improbable</v>
      </c>
      <c r="L115" s="250">
        <v>4</v>
      </c>
      <c r="M115" s="253" t="str">
        <f>VLOOKUP(L115,[2]BASE!D57:E59,2,0)</f>
        <v>Mayor</v>
      </c>
      <c r="N115" s="82" t="str">
        <f>CONCATENATE(J115,L115)</f>
        <v>24</v>
      </c>
      <c r="O115" s="254">
        <f>+J115*L115</f>
        <v>8</v>
      </c>
      <c r="P115" s="255" t="str">
        <f>VLOOKUP(N115,[2]BASE!A70:B94,2,0)</f>
        <v>ALTA</v>
      </c>
      <c r="Q115" s="250" t="s">
        <v>506</v>
      </c>
      <c r="R115" s="254" t="str">
        <f>IF(P115="baja","Asumir o Reducir el riesgo",IF(P115="moderada","Reducir el riesgo",IF(P115="Alta","Reducir el riesgo",IF(P115="Extrema","Evitar, reducir, compartir o transferir el riesgo",0))))</f>
        <v>Reducir el riesgo</v>
      </c>
      <c r="S115" s="260" t="s">
        <v>850</v>
      </c>
      <c r="T115" s="250" t="s">
        <v>363</v>
      </c>
      <c r="U115" s="250" t="s">
        <v>418</v>
      </c>
      <c r="V115" s="251" t="s">
        <v>419</v>
      </c>
      <c r="W115" s="83">
        <f t="shared" si="15"/>
        <v>15</v>
      </c>
      <c r="X115" s="252" t="s">
        <v>851</v>
      </c>
      <c r="Y115" s="251" t="s">
        <v>421</v>
      </c>
      <c r="Z115" s="10">
        <f t="shared" si="16"/>
        <v>15</v>
      </c>
      <c r="AA115" s="260" t="s">
        <v>852</v>
      </c>
      <c r="AB115" s="251" t="s">
        <v>423</v>
      </c>
      <c r="AC115" s="10">
        <f t="shared" si="14"/>
        <v>15</v>
      </c>
      <c r="AD115" s="260" t="s">
        <v>853</v>
      </c>
      <c r="AE115" s="251" t="s">
        <v>561</v>
      </c>
      <c r="AF115" s="10">
        <f t="shared" si="17"/>
        <v>10</v>
      </c>
      <c r="AG115" s="269" t="s">
        <v>854</v>
      </c>
      <c r="AH115" s="251" t="s">
        <v>427</v>
      </c>
      <c r="AI115" s="84">
        <f t="shared" si="18"/>
        <v>15</v>
      </c>
      <c r="AJ115" s="269" t="s">
        <v>855</v>
      </c>
      <c r="AK115" s="251" t="s">
        <v>429</v>
      </c>
      <c r="AL115" s="10">
        <f t="shared" si="19"/>
        <v>15</v>
      </c>
      <c r="AM115" s="252" t="s">
        <v>856</v>
      </c>
      <c r="AN115" s="251" t="s">
        <v>431</v>
      </c>
      <c r="AO115" s="84">
        <f t="shared" si="20"/>
        <v>10</v>
      </c>
      <c r="AP115" s="252" t="s">
        <v>857</v>
      </c>
      <c r="AQ115" s="253">
        <f>W115+Z115+AC115+AF115+AI115++AL115+AO115</f>
        <v>95</v>
      </c>
      <c r="AR115" s="254" t="str">
        <f>IF(AND(AQ115&lt;=100,AQ115&gt;=96),"FUERTE",IF(AND(AQ115&lt;=95,AQ115&gt;=86),"MODERADO",IF(AND(AQ115&lt;=85,AQ115&gt;=0),"DEBIL")))</f>
        <v>MODERADO</v>
      </c>
      <c r="AS115" s="250" t="s">
        <v>433</v>
      </c>
      <c r="AT115" s="254" t="str">
        <f>VLOOKUP(AS115,[2]BASE!D123:E125,2,0)</f>
        <v>FUERTE</v>
      </c>
      <c r="AU115" s="253" t="str">
        <f>+IF(AND(AR115="FUERTE",AT115="FUERTE"),"FUERTE",IF(AND(AR115="FUERTE",AT115="MODERADO"),"MODERADO",IF(AND(AR115="FUERTE",AT115="DEBIL"),"DEBIL",IF(AND(AR115="MODERADO",AT115="FUERTE"),"MODERADO",IF(AND(AR115="MODERADO",AT115="MODERADO"),"DÉBIL",IF(AND(AR115="MODERADO",AT115="DEBIL"),"DÉBIL",IF(AND(AR115="DEBIL",AT115="FUERTE"),"DÉBIL",IF(AND(AR115="DEBIL",AT115="MODERADO"),"MODERADO",IF(AND(AR115="DEBIL",AT115="DÉBIL"),"DÉBIL")))))))))</f>
        <v>MODERADO</v>
      </c>
      <c r="AV115" s="254" t="str">
        <f>+IF(AND(AVERAGE(AQ115:AQ124)=100),"FUERTE",IF(AND((AVERAGE(AQ115:AQ124)&gt;=50),(AVERAGE(AQ115:AQ124))&lt;=99),"MODERADO", IF(AND(AVERAGE(AQ115:AQ124)&lt;50),"DEBIL")))</f>
        <v>MODERADO</v>
      </c>
      <c r="AW115" s="266" t="s">
        <v>435</v>
      </c>
      <c r="AX115" s="266" t="s">
        <v>435</v>
      </c>
      <c r="AY115" s="265" t="str">
        <f>+IF(AND(AW115="DIRECTAMENTE"),"2", IF(AND(AW115="INDIRECTAMENTE"),"1",IF(AND(AW115="NO DISMINUYE"),"0")))</f>
        <v>2</v>
      </c>
      <c r="AZ115" s="265" t="str">
        <f>+IF(AND(AX115="DIRECTAMENTE"),"2", IF(AND(AX115="INDIRECTAMENTE"),"1",IF(AND(AX115="NO DISMINUYE"),"0")))</f>
        <v>2</v>
      </c>
      <c r="BA115" s="264">
        <v>1</v>
      </c>
      <c r="BB115" s="264" t="str">
        <f>VLOOKUP(BA115,[2]BASE!A57:B61,2,0)</f>
        <v>Raro</v>
      </c>
      <c r="BC115" s="264">
        <v>2</v>
      </c>
      <c r="BD115" s="264" t="str">
        <f>VLOOKUP(BC115,[2]BASE!G57:H61,2,0)</f>
        <v>Menor</v>
      </c>
      <c r="BE115" s="66" t="str">
        <f>CONCATENATE(BA115,BC115)</f>
        <v>12</v>
      </c>
      <c r="BF115" s="265">
        <f>+BA115*BC115</f>
        <v>2</v>
      </c>
      <c r="BG115" s="261" t="str">
        <f>VLOOKUP(BE115,[2]BASE!A70:B94,2,0)</f>
        <v>BAJA</v>
      </c>
      <c r="BH115" s="254" t="str">
        <f>+IF(BG115="baja","Asumir o Reducir el riesgo",IF(BG115="moderada","Reducir el riesgo",IF(BG115="Alta","Reducir el riesgo",IF(BG115="Extrema","Evitar, reducir, compartir o transferir el riesgo",0))))</f>
        <v>Asumir o Reducir el riesgo</v>
      </c>
      <c r="BI115" s="252"/>
      <c r="BJ115" s="252" t="s">
        <v>850</v>
      </c>
      <c r="BK115" s="254" t="s">
        <v>119</v>
      </c>
      <c r="BL115" s="254" t="s">
        <v>858</v>
      </c>
      <c r="BM115" s="254" t="s">
        <v>859</v>
      </c>
      <c r="BN115" s="254" t="s">
        <v>518</v>
      </c>
      <c r="BO115" s="254" t="s">
        <v>860</v>
      </c>
      <c r="BP115" s="254"/>
      <c r="BQ115" s="241" t="s">
        <v>861</v>
      </c>
      <c r="BR115" s="241" t="s">
        <v>119</v>
      </c>
      <c r="BS115" s="241" t="s">
        <v>862</v>
      </c>
      <c r="BT115" s="241" t="s">
        <v>589</v>
      </c>
    </row>
    <row r="116" spans="1:72" x14ac:dyDescent="0.25">
      <c r="A116" s="275"/>
      <c r="B116" s="259"/>
      <c r="C116" s="252"/>
      <c r="D116" s="81"/>
      <c r="E116" s="81" t="s">
        <v>863</v>
      </c>
      <c r="F116" s="261"/>
      <c r="G116" s="253"/>
      <c r="H116" s="250"/>
      <c r="I116" s="260"/>
      <c r="J116" s="259"/>
      <c r="K116" s="253"/>
      <c r="L116" s="250"/>
      <c r="M116" s="253"/>
      <c r="N116" s="82"/>
      <c r="O116" s="254"/>
      <c r="P116" s="255"/>
      <c r="Q116" s="250"/>
      <c r="R116" s="254"/>
      <c r="S116" s="260"/>
      <c r="T116" s="250"/>
      <c r="U116" s="250"/>
      <c r="V116" s="251"/>
      <c r="W116" s="83">
        <f t="shared" si="15"/>
        <v>0</v>
      </c>
      <c r="X116" s="252"/>
      <c r="Y116" s="251"/>
      <c r="Z116" s="10">
        <f t="shared" si="16"/>
        <v>0</v>
      </c>
      <c r="AA116" s="260"/>
      <c r="AB116" s="251"/>
      <c r="AC116" s="10">
        <f t="shared" si="14"/>
        <v>0</v>
      </c>
      <c r="AD116" s="260"/>
      <c r="AE116" s="251"/>
      <c r="AF116" s="10">
        <f t="shared" si="17"/>
        <v>0</v>
      </c>
      <c r="AG116" s="269"/>
      <c r="AH116" s="251"/>
      <c r="AI116" s="84">
        <f t="shared" si="18"/>
        <v>0</v>
      </c>
      <c r="AJ116" s="269"/>
      <c r="AK116" s="251"/>
      <c r="AL116" s="10">
        <f t="shared" si="19"/>
        <v>0</v>
      </c>
      <c r="AM116" s="252"/>
      <c r="AN116" s="251"/>
      <c r="AO116" s="84">
        <f t="shared" si="20"/>
        <v>0</v>
      </c>
      <c r="AP116" s="252"/>
      <c r="AQ116" s="253"/>
      <c r="AR116" s="254"/>
      <c r="AS116" s="250"/>
      <c r="AT116" s="254"/>
      <c r="AU116" s="253"/>
      <c r="AV116" s="254"/>
      <c r="AW116" s="266"/>
      <c r="AX116" s="266"/>
      <c r="AY116" s="265"/>
      <c r="AZ116" s="265"/>
      <c r="BA116" s="264"/>
      <c r="BB116" s="264"/>
      <c r="BC116" s="264"/>
      <c r="BD116" s="264"/>
      <c r="BE116" s="66"/>
      <c r="BF116" s="265"/>
      <c r="BG116" s="261"/>
      <c r="BH116" s="254"/>
      <c r="BI116" s="252"/>
      <c r="BJ116" s="252"/>
      <c r="BK116" s="254"/>
      <c r="BL116" s="254"/>
      <c r="BM116" s="254"/>
      <c r="BN116" s="254"/>
      <c r="BO116" s="254"/>
      <c r="BP116" s="254"/>
      <c r="BQ116" s="241"/>
      <c r="BR116" s="241"/>
      <c r="BS116" s="241"/>
      <c r="BT116" s="241"/>
    </row>
    <row r="117" spans="1:72" ht="55.5" customHeight="1" x14ac:dyDescent="0.25">
      <c r="A117" s="275"/>
      <c r="B117" s="259"/>
      <c r="C117" s="252"/>
      <c r="D117" s="81" t="s">
        <v>864</v>
      </c>
      <c r="E117" s="81"/>
      <c r="F117" s="261"/>
      <c r="G117" s="253"/>
      <c r="H117" s="250"/>
      <c r="I117" s="260"/>
      <c r="J117" s="259"/>
      <c r="K117" s="253"/>
      <c r="L117" s="250"/>
      <c r="M117" s="253"/>
      <c r="N117" s="82"/>
      <c r="O117" s="254"/>
      <c r="P117" s="255"/>
      <c r="Q117" s="250"/>
      <c r="R117" s="254"/>
      <c r="S117" s="260"/>
      <c r="T117" s="250"/>
      <c r="U117" s="250"/>
      <c r="V117" s="251"/>
      <c r="W117" s="83">
        <f t="shared" si="15"/>
        <v>0</v>
      </c>
      <c r="X117" s="252"/>
      <c r="Y117" s="251"/>
      <c r="Z117" s="10">
        <f t="shared" si="16"/>
        <v>0</v>
      </c>
      <c r="AA117" s="260"/>
      <c r="AB117" s="251"/>
      <c r="AC117" s="10">
        <f t="shared" si="14"/>
        <v>0</v>
      </c>
      <c r="AD117" s="260"/>
      <c r="AE117" s="251"/>
      <c r="AF117" s="10">
        <f t="shared" si="17"/>
        <v>0</v>
      </c>
      <c r="AG117" s="269"/>
      <c r="AH117" s="251"/>
      <c r="AI117" s="84">
        <f t="shared" si="18"/>
        <v>0</v>
      </c>
      <c r="AJ117" s="269"/>
      <c r="AK117" s="251"/>
      <c r="AL117" s="10">
        <f t="shared" si="19"/>
        <v>0</v>
      </c>
      <c r="AM117" s="252"/>
      <c r="AN117" s="251"/>
      <c r="AO117" s="84">
        <f t="shared" si="20"/>
        <v>0</v>
      </c>
      <c r="AP117" s="252"/>
      <c r="AQ117" s="253"/>
      <c r="AR117" s="254"/>
      <c r="AS117" s="250"/>
      <c r="AT117" s="254"/>
      <c r="AU117" s="253"/>
      <c r="AV117" s="254"/>
      <c r="AW117" s="266"/>
      <c r="AX117" s="266"/>
      <c r="AY117" s="265"/>
      <c r="AZ117" s="265"/>
      <c r="BA117" s="264"/>
      <c r="BB117" s="264"/>
      <c r="BC117" s="264"/>
      <c r="BD117" s="264"/>
      <c r="BE117" s="66"/>
      <c r="BF117" s="265"/>
      <c r="BG117" s="261"/>
      <c r="BH117" s="254"/>
      <c r="BI117" s="252"/>
      <c r="BJ117" s="252"/>
      <c r="BK117" s="254"/>
      <c r="BL117" s="254"/>
      <c r="BM117" s="254"/>
      <c r="BN117" s="254"/>
      <c r="BO117" s="254"/>
      <c r="BP117" s="254"/>
      <c r="BQ117" s="241"/>
      <c r="BR117" s="241"/>
      <c r="BS117" s="241"/>
      <c r="BT117" s="241"/>
    </row>
    <row r="118" spans="1:72" ht="27.75" customHeight="1" x14ac:dyDescent="0.25">
      <c r="A118" s="275"/>
      <c r="B118" s="259"/>
      <c r="C118" s="252"/>
      <c r="D118" s="81"/>
      <c r="E118" s="81"/>
      <c r="F118" s="261"/>
      <c r="G118" s="253"/>
      <c r="H118" s="250"/>
      <c r="I118" s="260"/>
      <c r="J118" s="259"/>
      <c r="K118" s="253"/>
      <c r="L118" s="250"/>
      <c r="M118" s="253"/>
      <c r="N118" s="82"/>
      <c r="O118" s="254"/>
      <c r="P118" s="255"/>
      <c r="Q118" s="250"/>
      <c r="R118" s="254"/>
      <c r="S118" s="260"/>
      <c r="T118" s="250"/>
      <c r="U118" s="250"/>
      <c r="V118" s="251"/>
      <c r="W118" s="83">
        <f t="shared" si="15"/>
        <v>0</v>
      </c>
      <c r="X118" s="252"/>
      <c r="Y118" s="251"/>
      <c r="Z118" s="10">
        <f t="shared" si="16"/>
        <v>0</v>
      </c>
      <c r="AA118" s="260"/>
      <c r="AB118" s="251"/>
      <c r="AC118" s="10">
        <f t="shared" si="14"/>
        <v>0</v>
      </c>
      <c r="AD118" s="260"/>
      <c r="AE118" s="251"/>
      <c r="AF118" s="10">
        <f t="shared" si="17"/>
        <v>0</v>
      </c>
      <c r="AG118" s="269"/>
      <c r="AH118" s="251"/>
      <c r="AI118" s="84">
        <f t="shared" si="18"/>
        <v>0</v>
      </c>
      <c r="AJ118" s="269"/>
      <c r="AK118" s="251"/>
      <c r="AL118" s="10">
        <f t="shared" si="19"/>
        <v>0</v>
      </c>
      <c r="AM118" s="252"/>
      <c r="AN118" s="251"/>
      <c r="AO118" s="84">
        <f t="shared" si="20"/>
        <v>0</v>
      </c>
      <c r="AP118" s="252"/>
      <c r="AQ118" s="253"/>
      <c r="AR118" s="254"/>
      <c r="AS118" s="250"/>
      <c r="AT118" s="254"/>
      <c r="AU118" s="253"/>
      <c r="AV118" s="254"/>
      <c r="AW118" s="266"/>
      <c r="AX118" s="266"/>
      <c r="AY118" s="265"/>
      <c r="AZ118" s="265"/>
      <c r="BA118" s="264"/>
      <c r="BB118" s="264"/>
      <c r="BC118" s="264"/>
      <c r="BD118" s="264"/>
      <c r="BE118" s="66"/>
      <c r="BF118" s="265"/>
      <c r="BG118" s="261"/>
      <c r="BH118" s="254"/>
      <c r="BI118" s="252"/>
      <c r="BJ118" s="252"/>
      <c r="BK118" s="254"/>
      <c r="BL118" s="254"/>
      <c r="BM118" s="254"/>
      <c r="BN118" s="254"/>
      <c r="BO118" s="254"/>
      <c r="BP118" s="254"/>
      <c r="BQ118" s="241"/>
      <c r="BR118" s="241"/>
      <c r="BS118" s="241"/>
      <c r="BT118" s="241"/>
    </row>
    <row r="119" spans="1:72" ht="27.75" customHeight="1" x14ac:dyDescent="0.25">
      <c r="A119" s="275"/>
      <c r="B119" s="259"/>
      <c r="C119" s="252"/>
      <c r="D119" s="101"/>
      <c r="E119" s="81"/>
      <c r="F119" s="261"/>
      <c r="G119" s="253"/>
      <c r="H119" s="250"/>
      <c r="I119" s="260"/>
      <c r="J119" s="259"/>
      <c r="K119" s="253"/>
      <c r="L119" s="250"/>
      <c r="M119" s="253"/>
      <c r="N119" s="82"/>
      <c r="O119" s="254"/>
      <c r="P119" s="255"/>
      <c r="Q119" s="250"/>
      <c r="R119" s="254"/>
      <c r="S119" s="260"/>
      <c r="T119" s="250"/>
      <c r="U119" s="250"/>
      <c r="V119" s="251"/>
      <c r="W119" s="83">
        <f t="shared" si="15"/>
        <v>0</v>
      </c>
      <c r="X119" s="252"/>
      <c r="Y119" s="251"/>
      <c r="Z119" s="10">
        <f t="shared" si="16"/>
        <v>0</v>
      </c>
      <c r="AA119" s="260"/>
      <c r="AB119" s="251"/>
      <c r="AC119" s="10">
        <f t="shared" ref="AC119:AC125" si="21">IF(AB119="Oportuna",15,IF(AB119="Inoportuna",0,0))</f>
        <v>0</v>
      </c>
      <c r="AD119" s="260"/>
      <c r="AE119" s="251"/>
      <c r="AF119" s="10">
        <f t="shared" si="17"/>
        <v>0</v>
      </c>
      <c r="AG119" s="269"/>
      <c r="AH119" s="251"/>
      <c r="AI119" s="84">
        <f t="shared" si="18"/>
        <v>0</v>
      </c>
      <c r="AJ119" s="269"/>
      <c r="AK119" s="251"/>
      <c r="AL119" s="10">
        <f t="shared" si="19"/>
        <v>0</v>
      </c>
      <c r="AM119" s="252"/>
      <c r="AN119" s="251"/>
      <c r="AO119" s="84">
        <f t="shared" si="20"/>
        <v>0</v>
      </c>
      <c r="AP119" s="252"/>
      <c r="AQ119" s="253"/>
      <c r="AR119" s="254"/>
      <c r="AS119" s="250"/>
      <c r="AT119" s="254"/>
      <c r="AU119" s="253"/>
      <c r="AV119" s="254"/>
      <c r="AW119" s="266"/>
      <c r="AX119" s="266"/>
      <c r="AY119" s="265"/>
      <c r="AZ119" s="265"/>
      <c r="BA119" s="264"/>
      <c r="BB119" s="264"/>
      <c r="BC119" s="264"/>
      <c r="BD119" s="264"/>
      <c r="BE119" s="66"/>
      <c r="BF119" s="265"/>
      <c r="BG119" s="261"/>
      <c r="BH119" s="254"/>
      <c r="BI119" s="252"/>
      <c r="BJ119" s="252"/>
      <c r="BK119" s="254"/>
      <c r="BL119" s="254"/>
      <c r="BM119" s="254"/>
      <c r="BN119" s="254"/>
      <c r="BO119" s="254"/>
      <c r="BP119" s="254"/>
      <c r="BQ119" s="241"/>
      <c r="BR119" s="241"/>
      <c r="BS119" s="241"/>
      <c r="BT119" s="241"/>
    </row>
    <row r="120" spans="1:72" ht="27.75" customHeight="1" x14ac:dyDescent="0.25">
      <c r="A120" s="275"/>
      <c r="B120" s="259"/>
      <c r="C120" s="252"/>
      <c r="D120" s="81"/>
      <c r="E120" s="81"/>
      <c r="F120" s="261"/>
      <c r="G120" s="253"/>
      <c r="H120" s="250"/>
      <c r="I120" s="260"/>
      <c r="J120" s="259"/>
      <c r="K120" s="253"/>
      <c r="L120" s="250"/>
      <c r="M120" s="253"/>
      <c r="N120" s="82"/>
      <c r="O120" s="254"/>
      <c r="P120" s="255"/>
      <c r="Q120" s="250"/>
      <c r="R120" s="254"/>
      <c r="S120" s="260"/>
      <c r="T120" s="250"/>
      <c r="U120" s="250"/>
      <c r="V120" s="251"/>
      <c r="W120" s="83">
        <f t="shared" si="15"/>
        <v>0</v>
      </c>
      <c r="X120" s="252"/>
      <c r="Y120" s="251"/>
      <c r="Z120" s="10">
        <f t="shared" si="16"/>
        <v>0</v>
      </c>
      <c r="AA120" s="260"/>
      <c r="AB120" s="251"/>
      <c r="AC120" s="10">
        <f t="shared" si="21"/>
        <v>0</v>
      </c>
      <c r="AD120" s="260"/>
      <c r="AE120" s="251"/>
      <c r="AF120" s="10">
        <f t="shared" si="17"/>
        <v>0</v>
      </c>
      <c r="AG120" s="269"/>
      <c r="AH120" s="251"/>
      <c r="AI120" s="84">
        <f t="shared" si="18"/>
        <v>0</v>
      </c>
      <c r="AJ120" s="269"/>
      <c r="AK120" s="251"/>
      <c r="AL120" s="10">
        <f t="shared" si="19"/>
        <v>0</v>
      </c>
      <c r="AM120" s="252"/>
      <c r="AN120" s="251"/>
      <c r="AO120" s="84">
        <f t="shared" si="20"/>
        <v>0</v>
      </c>
      <c r="AP120" s="252"/>
      <c r="AQ120" s="253"/>
      <c r="AR120" s="254"/>
      <c r="AS120" s="250"/>
      <c r="AT120" s="254"/>
      <c r="AU120" s="253"/>
      <c r="AV120" s="254"/>
      <c r="AW120" s="266"/>
      <c r="AX120" s="266"/>
      <c r="AY120" s="265"/>
      <c r="AZ120" s="265"/>
      <c r="BA120" s="264"/>
      <c r="BB120" s="264"/>
      <c r="BC120" s="264"/>
      <c r="BD120" s="264"/>
      <c r="BE120" s="66"/>
      <c r="BF120" s="265"/>
      <c r="BG120" s="261"/>
      <c r="BH120" s="254"/>
      <c r="BI120" s="252"/>
      <c r="BJ120" s="252"/>
      <c r="BK120" s="254"/>
      <c r="BL120" s="254"/>
      <c r="BM120" s="254"/>
      <c r="BN120" s="254"/>
      <c r="BO120" s="254"/>
      <c r="BP120" s="254"/>
      <c r="BQ120" s="241"/>
      <c r="BR120" s="241"/>
      <c r="BS120" s="241"/>
      <c r="BT120" s="241"/>
    </row>
    <row r="121" spans="1:72" ht="27.75" customHeight="1" x14ac:dyDescent="0.25">
      <c r="A121" s="275"/>
      <c r="B121" s="259"/>
      <c r="C121" s="252"/>
      <c r="D121" s="81"/>
      <c r="E121" s="81"/>
      <c r="F121" s="261"/>
      <c r="G121" s="253"/>
      <c r="H121" s="250"/>
      <c r="I121" s="260"/>
      <c r="J121" s="259"/>
      <c r="K121" s="253"/>
      <c r="L121" s="250"/>
      <c r="M121" s="253"/>
      <c r="N121" s="82"/>
      <c r="O121" s="254"/>
      <c r="P121" s="255"/>
      <c r="Q121" s="250"/>
      <c r="R121" s="254"/>
      <c r="S121" s="260"/>
      <c r="T121" s="250"/>
      <c r="U121" s="250"/>
      <c r="V121" s="251"/>
      <c r="W121" s="83">
        <f t="shared" si="15"/>
        <v>0</v>
      </c>
      <c r="X121" s="252"/>
      <c r="Y121" s="251"/>
      <c r="Z121" s="10">
        <f t="shared" si="16"/>
        <v>0</v>
      </c>
      <c r="AA121" s="260"/>
      <c r="AB121" s="251"/>
      <c r="AC121" s="10">
        <f t="shared" si="21"/>
        <v>0</v>
      </c>
      <c r="AD121" s="260"/>
      <c r="AE121" s="251"/>
      <c r="AF121" s="10">
        <f t="shared" si="17"/>
        <v>0</v>
      </c>
      <c r="AG121" s="269"/>
      <c r="AH121" s="251"/>
      <c r="AI121" s="84">
        <f t="shared" si="18"/>
        <v>0</v>
      </c>
      <c r="AJ121" s="269"/>
      <c r="AK121" s="251"/>
      <c r="AL121" s="10">
        <f t="shared" si="19"/>
        <v>0</v>
      </c>
      <c r="AM121" s="252"/>
      <c r="AN121" s="251"/>
      <c r="AO121" s="84">
        <f t="shared" si="20"/>
        <v>0</v>
      </c>
      <c r="AP121" s="252"/>
      <c r="AQ121" s="253"/>
      <c r="AR121" s="254"/>
      <c r="AS121" s="250"/>
      <c r="AT121" s="254"/>
      <c r="AU121" s="253"/>
      <c r="AV121" s="254"/>
      <c r="AW121" s="266"/>
      <c r="AX121" s="266"/>
      <c r="AY121" s="265"/>
      <c r="AZ121" s="265"/>
      <c r="BA121" s="264"/>
      <c r="BB121" s="264"/>
      <c r="BC121" s="264"/>
      <c r="BD121" s="264"/>
      <c r="BE121" s="66"/>
      <c r="BF121" s="265"/>
      <c r="BG121" s="261"/>
      <c r="BH121" s="254"/>
      <c r="BI121" s="252"/>
      <c r="BJ121" s="252"/>
      <c r="BK121" s="254"/>
      <c r="BL121" s="254"/>
      <c r="BM121" s="254"/>
      <c r="BN121" s="254"/>
      <c r="BO121" s="254"/>
      <c r="BP121" s="254"/>
      <c r="BQ121" s="241"/>
      <c r="BR121" s="241"/>
      <c r="BS121" s="241"/>
      <c r="BT121" s="241"/>
    </row>
    <row r="122" spans="1:72" ht="27.75" customHeight="1" x14ac:dyDescent="0.25">
      <c r="A122" s="275"/>
      <c r="B122" s="259"/>
      <c r="C122" s="252"/>
      <c r="D122" s="81"/>
      <c r="E122" s="81"/>
      <c r="F122" s="261"/>
      <c r="G122" s="253"/>
      <c r="H122" s="250"/>
      <c r="I122" s="260"/>
      <c r="J122" s="259"/>
      <c r="K122" s="253"/>
      <c r="L122" s="250"/>
      <c r="M122" s="253"/>
      <c r="N122" s="82"/>
      <c r="O122" s="254"/>
      <c r="P122" s="255"/>
      <c r="Q122" s="250"/>
      <c r="R122" s="254"/>
      <c r="S122" s="260"/>
      <c r="T122" s="250"/>
      <c r="U122" s="250"/>
      <c r="V122" s="251"/>
      <c r="W122" s="83">
        <f t="shared" si="15"/>
        <v>0</v>
      </c>
      <c r="X122" s="252"/>
      <c r="Y122" s="251"/>
      <c r="Z122" s="10">
        <f t="shared" si="16"/>
        <v>0</v>
      </c>
      <c r="AA122" s="260"/>
      <c r="AB122" s="251"/>
      <c r="AC122" s="10">
        <f t="shared" si="21"/>
        <v>0</v>
      </c>
      <c r="AD122" s="260"/>
      <c r="AE122" s="251"/>
      <c r="AF122" s="10">
        <f t="shared" si="17"/>
        <v>0</v>
      </c>
      <c r="AG122" s="269"/>
      <c r="AH122" s="251"/>
      <c r="AI122" s="84">
        <f t="shared" si="18"/>
        <v>0</v>
      </c>
      <c r="AJ122" s="269"/>
      <c r="AK122" s="251"/>
      <c r="AL122" s="10">
        <f t="shared" si="19"/>
        <v>0</v>
      </c>
      <c r="AM122" s="252"/>
      <c r="AN122" s="251"/>
      <c r="AO122" s="84">
        <f t="shared" si="20"/>
        <v>0</v>
      </c>
      <c r="AP122" s="252"/>
      <c r="AQ122" s="253"/>
      <c r="AR122" s="254"/>
      <c r="AS122" s="250"/>
      <c r="AT122" s="254"/>
      <c r="AU122" s="253"/>
      <c r="AV122" s="254"/>
      <c r="AW122" s="266"/>
      <c r="AX122" s="266"/>
      <c r="AY122" s="265"/>
      <c r="AZ122" s="265"/>
      <c r="BA122" s="264"/>
      <c r="BB122" s="264"/>
      <c r="BC122" s="264"/>
      <c r="BD122" s="264"/>
      <c r="BE122" s="66"/>
      <c r="BF122" s="265"/>
      <c r="BG122" s="261"/>
      <c r="BH122" s="254"/>
      <c r="BI122" s="252"/>
      <c r="BJ122" s="252"/>
      <c r="BK122" s="254"/>
      <c r="BL122" s="254"/>
      <c r="BM122" s="254"/>
      <c r="BN122" s="254"/>
      <c r="BO122" s="254"/>
      <c r="BP122" s="254" t="s">
        <v>865</v>
      </c>
      <c r="BQ122" s="241"/>
      <c r="BR122" s="241"/>
      <c r="BS122" s="241"/>
      <c r="BT122" s="241"/>
    </row>
    <row r="123" spans="1:72" ht="27.75" customHeight="1" x14ac:dyDescent="0.25">
      <c r="A123" s="275"/>
      <c r="B123" s="259"/>
      <c r="C123" s="252"/>
      <c r="D123" s="81"/>
      <c r="E123" s="81"/>
      <c r="F123" s="261"/>
      <c r="G123" s="253"/>
      <c r="H123" s="250"/>
      <c r="I123" s="260"/>
      <c r="J123" s="259"/>
      <c r="K123" s="253"/>
      <c r="L123" s="250"/>
      <c r="M123" s="253"/>
      <c r="N123" s="82"/>
      <c r="O123" s="254"/>
      <c r="P123" s="255"/>
      <c r="Q123" s="250"/>
      <c r="R123" s="254"/>
      <c r="S123" s="260"/>
      <c r="T123" s="250"/>
      <c r="U123" s="250"/>
      <c r="V123" s="251"/>
      <c r="W123" s="83">
        <f t="shared" si="15"/>
        <v>0</v>
      </c>
      <c r="X123" s="252"/>
      <c r="Y123" s="251"/>
      <c r="Z123" s="10">
        <f t="shared" si="16"/>
        <v>0</v>
      </c>
      <c r="AA123" s="260"/>
      <c r="AB123" s="251"/>
      <c r="AC123" s="10">
        <f t="shared" si="21"/>
        <v>0</v>
      </c>
      <c r="AD123" s="260"/>
      <c r="AE123" s="251"/>
      <c r="AF123" s="10">
        <f t="shared" si="17"/>
        <v>0</v>
      </c>
      <c r="AG123" s="269"/>
      <c r="AH123" s="251"/>
      <c r="AI123" s="84">
        <f t="shared" si="18"/>
        <v>0</v>
      </c>
      <c r="AJ123" s="269"/>
      <c r="AK123" s="251"/>
      <c r="AL123" s="10">
        <f t="shared" si="19"/>
        <v>0</v>
      </c>
      <c r="AM123" s="252"/>
      <c r="AN123" s="251"/>
      <c r="AO123" s="84">
        <f t="shared" si="20"/>
        <v>0</v>
      </c>
      <c r="AP123" s="252"/>
      <c r="AQ123" s="253"/>
      <c r="AR123" s="254"/>
      <c r="AS123" s="250"/>
      <c r="AT123" s="254"/>
      <c r="AU123" s="253"/>
      <c r="AV123" s="254"/>
      <c r="AW123" s="266"/>
      <c r="AX123" s="266"/>
      <c r="AY123" s="265"/>
      <c r="AZ123" s="265"/>
      <c r="BA123" s="264"/>
      <c r="BB123" s="264"/>
      <c r="BC123" s="264"/>
      <c r="BD123" s="264"/>
      <c r="BE123" s="66"/>
      <c r="BF123" s="265"/>
      <c r="BG123" s="261"/>
      <c r="BH123" s="254"/>
      <c r="BI123" s="252"/>
      <c r="BJ123" s="252"/>
      <c r="BK123" s="254"/>
      <c r="BL123" s="254"/>
      <c r="BM123" s="254"/>
      <c r="BN123" s="254"/>
      <c r="BO123" s="254"/>
      <c r="BP123" s="254"/>
      <c r="BQ123" s="241"/>
      <c r="BR123" s="241"/>
      <c r="BS123" s="241"/>
      <c r="BT123" s="241"/>
    </row>
    <row r="124" spans="1:72" ht="46.5" customHeight="1" x14ac:dyDescent="0.25">
      <c r="A124" s="275"/>
      <c r="B124" s="259"/>
      <c r="C124" s="252"/>
      <c r="D124" s="81"/>
      <c r="E124" s="81"/>
      <c r="F124" s="261"/>
      <c r="G124" s="253"/>
      <c r="H124" s="250"/>
      <c r="I124" s="260"/>
      <c r="J124" s="259"/>
      <c r="K124" s="253"/>
      <c r="L124" s="250"/>
      <c r="M124" s="253"/>
      <c r="N124" s="82"/>
      <c r="O124" s="254"/>
      <c r="P124" s="255"/>
      <c r="Q124" s="250"/>
      <c r="R124" s="254"/>
      <c r="S124" s="260"/>
      <c r="T124" s="250"/>
      <c r="U124" s="250"/>
      <c r="V124" s="251"/>
      <c r="W124" s="83">
        <f t="shared" si="15"/>
        <v>0</v>
      </c>
      <c r="X124" s="252"/>
      <c r="Y124" s="251"/>
      <c r="Z124" s="10">
        <f t="shared" si="16"/>
        <v>0</v>
      </c>
      <c r="AA124" s="260"/>
      <c r="AB124" s="251"/>
      <c r="AC124" s="10">
        <f t="shared" si="21"/>
        <v>0</v>
      </c>
      <c r="AD124" s="260"/>
      <c r="AE124" s="251"/>
      <c r="AF124" s="10">
        <f t="shared" si="17"/>
        <v>0</v>
      </c>
      <c r="AG124" s="269"/>
      <c r="AH124" s="251"/>
      <c r="AI124" s="84">
        <f t="shared" si="18"/>
        <v>0</v>
      </c>
      <c r="AJ124" s="269"/>
      <c r="AK124" s="251"/>
      <c r="AL124" s="10">
        <f t="shared" si="19"/>
        <v>0</v>
      </c>
      <c r="AM124" s="252"/>
      <c r="AN124" s="251"/>
      <c r="AO124" s="84">
        <f t="shared" si="20"/>
        <v>0</v>
      </c>
      <c r="AP124" s="252"/>
      <c r="AQ124" s="253"/>
      <c r="AR124" s="254"/>
      <c r="AS124" s="250"/>
      <c r="AT124" s="254"/>
      <c r="AU124" s="253"/>
      <c r="AV124" s="254"/>
      <c r="AW124" s="266"/>
      <c r="AX124" s="266"/>
      <c r="AY124" s="265"/>
      <c r="AZ124" s="265"/>
      <c r="BA124" s="264"/>
      <c r="BB124" s="264"/>
      <c r="BC124" s="264"/>
      <c r="BD124" s="264"/>
      <c r="BE124" s="66"/>
      <c r="BF124" s="265"/>
      <c r="BG124" s="261"/>
      <c r="BH124" s="254"/>
      <c r="BI124" s="252"/>
      <c r="BJ124" s="252"/>
      <c r="BK124" s="254"/>
      <c r="BL124" s="254"/>
      <c r="BM124" s="254"/>
      <c r="BN124" s="254"/>
      <c r="BO124" s="254"/>
      <c r="BP124" s="254"/>
      <c r="BQ124" s="241"/>
      <c r="BR124" s="241"/>
      <c r="BS124" s="241"/>
      <c r="BT124" s="241"/>
    </row>
    <row r="125" spans="1:72" ht="30" customHeight="1" x14ac:dyDescent="0.25">
      <c r="A125" s="275">
        <v>16</v>
      </c>
      <c r="B125" s="259" t="s">
        <v>68</v>
      </c>
      <c r="C125" s="252" t="s">
        <v>866</v>
      </c>
      <c r="D125" s="81"/>
      <c r="E125" s="81" t="s">
        <v>867</v>
      </c>
      <c r="F125" s="261" t="s">
        <v>868</v>
      </c>
      <c r="G125" s="253" t="s">
        <v>869</v>
      </c>
      <c r="H125" s="282" t="s">
        <v>414</v>
      </c>
      <c r="I125" s="260" t="s">
        <v>870</v>
      </c>
      <c r="J125" s="259">
        <v>2</v>
      </c>
      <c r="K125" s="253" t="str">
        <f>VLOOKUP(J125,[4]BASE!A57:B61,2,0)</f>
        <v>Improbable</v>
      </c>
      <c r="L125" s="250">
        <v>4</v>
      </c>
      <c r="M125" s="253" t="str">
        <f>VLOOKUP(L125,[4]BASE!D57:E59,2,0)</f>
        <v>Mayor</v>
      </c>
      <c r="N125" s="82" t="str">
        <f>CONCATENATE(J125,L125)</f>
        <v>24</v>
      </c>
      <c r="O125" s="254">
        <f>+J125*L125</f>
        <v>8</v>
      </c>
      <c r="P125" s="285" t="str">
        <f>VLOOKUP(N125,[4]BASE!A70:B94,2,0)</f>
        <v>ALTA</v>
      </c>
      <c r="Q125" s="250" t="s">
        <v>506</v>
      </c>
      <c r="R125" s="254" t="str">
        <f>IF(P125="baja","Asumir o Reducir el riesgo",IF(P125="moderada","Reducir el riesgo",IF(P125="Alta","Reducir el riesgo",IF(P125="Extrema","Evitar, reducir, compartir o transferir el riesgo",0))))</f>
        <v>Reducir el riesgo</v>
      </c>
      <c r="S125" s="267" t="s">
        <v>871</v>
      </c>
      <c r="T125" s="250" t="s">
        <v>361</v>
      </c>
      <c r="U125" s="250" t="s">
        <v>418</v>
      </c>
      <c r="V125" s="281" t="s">
        <v>419</v>
      </c>
      <c r="W125" s="105">
        <f t="shared" si="15"/>
        <v>15</v>
      </c>
      <c r="X125" s="269" t="s">
        <v>872</v>
      </c>
      <c r="Y125" s="281" t="s">
        <v>421</v>
      </c>
      <c r="Z125" s="106">
        <f t="shared" si="16"/>
        <v>15</v>
      </c>
      <c r="AA125" s="269" t="s">
        <v>873</v>
      </c>
      <c r="AB125" s="281" t="s">
        <v>423</v>
      </c>
      <c r="AC125" s="106">
        <f t="shared" si="21"/>
        <v>15</v>
      </c>
      <c r="AD125" s="269" t="s">
        <v>874</v>
      </c>
      <c r="AE125" s="281" t="s">
        <v>425</v>
      </c>
      <c r="AF125" s="106">
        <f t="shared" si="17"/>
        <v>15</v>
      </c>
      <c r="AG125" s="269" t="s">
        <v>875</v>
      </c>
      <c r="AH125" s="281" t="s">
        <v>427</v>
      </c>
      <c r="AI125" s="107">
        <f t="shared" si="18"/>
        <v>15</v>
      </c>
      <c r="AJ125" s="269" t="s">
        <v>876</v>
      </c>
      <c r="AK125" s="281" t="s">
        <v>429</v>
      </c>
      <c r="AL125" s="106">
        <f t="shared" si="19"/>
        <v>15</v>
      </c>
      <c r="AM125" s="269" t="s">
        <v>877</v>
      </c>
      <c r="AN125" s="281" t="s">
        <v>431</v>
      </c>
      <c r="AO125" s="107">
        <f t="shared" si="20"/>
        <v>10</v>
      </c>
      <c r="AP125" s="269" t="s">
        <v>878</v>
      </c>
      <c r="AQ125" s="262">
        <f>W125+Z125+AC125+AF125+AI125++AL125+AO125</f>
        <v>100</v>
      </c>
      <c r="AR125" s="283" t="str">
        <f>IF(AND(AQ125&lt;=100,AQ125&gt;=96),"FUERTE",IF(AND(AQ125&lt;=95,AQ125&gt;=86),"MODERADO",IF(AND(AQ125&lt;=85,AQ125&gt;=0),"DEBIL")))</f>
        <v>FUERTE</v>
      </c>
      <c r="AS125" s="250" t="s">
        <v>433</v>
      </c>
      <c r="AT125" s="283" t="str">
        <f>VLOOKUP(AS125,[4]BASE!D123:E125,2,0)</f>
        <v>FUERTE</v>
      </c>
      <c r="AU125" s="262" t="str">
        <f>+IF(AND(AR125="FUERTE",AT125="FUERTE"),"FUERTE",IF(AND(AR125="FUERTE",AT125="MODERADO"),"MODERADO",IF(AND(AR125="FUERTE",AT125="DEBIL"),"DEBIL",IF(AND(AR125="MODERADO",AT125="FUERTE"),"MODERADO",IF(AND(AR125="MODERADO",AT125="MODERADO"),"DÉBIL",IF(AND(AR125="MODERADO",AT125="DEBIL"),"DÉBIL",IF(AND(AR125="DEBIL",AT125="FUERTE"),"DÉBIL",IF(AND(AR125="DEBIL",AT125="MODERADO"),"MODERADO",IF(AND(AR125="DEBIL",AT125="DÉBIL"),"DÉBIL")))))))))</f>
        <v>FUERTE</v>
      </c>
      <c r="AV125" s="254" t="str">
        <f>+IF(AND(AVERAGE(AQ125:AQ130)=100),"FUERTE",IF(AND((AVERAGE(AQ125:AQ130)&gt;=50),(AVERAGE(AQ125:AQ130))&lt;=99),"MODERADO", IF(AND(AVERAGE(AQ125:AQ130)&lt;50),"DEBIL")))</f>
        <v>MODERADO</v>
      </c>
      <c r="AW125" s="286" t="s">
        <v>435</v>
      </c>
      <c r="AX125" s="286" t="s">
        <v>435</v>
      </c>
      <c r="AY125" s="287" t="str">
        <f>+IF(AND(AW125="DIRECTAMENTE"),"2", IF(AND(AW125="INDIRECTAMENTE"),"1",IF(AND(AW125="NO DISMINUYE"),"0")))</f>
        <v>2</v>
      </c>
      <c r="AZ125" s="265" t="str">
        <f>+IF(AND(AX125="DIRECTAMENTE"),"2", IF(AND(AX125="INDIRECTAMENTE"),"1",IF(AND(AX125="NO DISMINUYE"),"0")))</f>
        <v>2</v>
      </c>
      <c r="BA125" s="264">
        <v>1</v>
      </c>
      <c r="BB125" s="264" t="str">
        <f>VLOOKUP(BA125,[4]BASE!A57:B61,2,0)</f>
        <v>Raro</v>
      </c>
      <c r="BC125" s="264">
        <v>2</v>
      </c>
      <c r="BD125" s="264" t="str">
        <f>VLOOKUP(BC125,[4]BASE!G57:H61,2,0)</f>
        <v>Menor</v>
      </c>
      <c r="BE125" s="66" t="str">
        <f>CONCATENATE(BA125,BC125)</f>
        <v>12</v>
      </c>
      <c r="BF125" s="265"/>
      <c r="BG125" s="285" t="str">
        <f>VLOOKUP(BE125,[4]BASE!A70:B94,2,0)</f>
        <v>BAJA</v>
      </c>
      <c r="BH125" s="254" t="str">
        <f>+IF(BG142="baja","Asumir o Reducir el riesgo",IF(BG142="moderada","Reducir el riesgo",IF(BG142="Alta","Reducir el riesgo",IF(BG142="Extrema","Evitar, reducir, compartir o transferir el riesgo",0))))</f>
        <v>Reducir el riesgo</v>
      </c>
      <c r="BI125" s="86"/>
      <c r="BJ125" s="267" t="s">
        <v>879</v>
      </c>
      <c r="BK125" s="254" t="s">
        <v>119</v>
      </c>
      <c r="BL125" s="254" t="s">
        <v>880</v>
      </c>
      <c r="BM125" s="254" t="s">
        <v>879</v>
      </c>
      <c r="BN125" s="253" t="s">
        <v>881</v>
      </c>
      <c r="BO125" s="254" t="s">
        <v>882</v>
      </c>
      <c r="BP125" s="284"/>
      <c r="BQ125" s="260" t="s">
        <v>883</v>
      </c>
      <c r="BR125" s="253" t="s">
        <v>884</v>
      </c>
      <c r="BS125" s="253" t="s">
        <v>885</v>
      </c>
      <c r="BT125" s="253" t="s">
        <v>886</v>
      </c>
    </row>
    <row r="126" spans="1:72" ht="30" customHeight="1" x14ac:dyDescent="0.25">
      <c r="A126" s="275"/>
      <c r="B126" s="259"/>
      <c r="C126" s="252"/>
      <c r="D126" s="88"/>
      <c r="E126" s="81" t="s">
        <v>887</v>
      </c>
      <c r="F126" s="261"/>
      <c r="G126" s="253"/>
      <c r="H126" s="282"/>
      <c r="I126" s="260"/>
      <c r="J126" s="259"/>
      <c r="K126" s="253"/>
      <c r="L126" s="250"/>
      <c r="M126" s="253"/>
      <c r="N126" s="82"/>
      <c r="O126" s="254"/>
      <c r="P126" s="285"/>
      <c r="Q126" s="250"/>
      <c r="R126" s="254"/>
      <c r="S126" s="267"/>
      <c r="T126" s="250"/>
      <c r="U126" s="250"/>
      <c r="V126" s="281"/>
      <c r="W126" s="105"/>
      <c r="X126" s="269"/>
      <c r="Y126" s="281"/>
      <c r="Z126" s="106"/>
      <c r="AA126" s="269"/>
      <c r="AB126" s="281"/>
      <c r="AC126" s="106"/>
      <c r="AD126" s="269"/>
      <c r="AE126" s="281"/>
      <c r="AF126" s="106"/>
      <c r="AG126" s="269"/>
      <c r="AH126" s="281"/>
      <c r="AI126" s="107"/>
      <c r="AJ126" s="269"/>
      <c r="AK126" s="281"/>
      <c r="AL126" s="106"/>
      <c r="AM126" s="269"/>
      <c r="AN126" s="281"/>
      <c r="AO126" s="107"/>
      <c r="AP126" s="269"/>
      <c r="AQ126" s="262"/>
      <c r="AR126" s="283"/>
      <c r="AS126" s="250"/>
      <c r="AT126" s="283"/>
      <c r="AU126" s="262"/>
      <c r="AV126" s="254"/>
      <c r="AW126" s="286"/>
      <c r="AX126" s="286"/>
      <c r="AY126" s="287"/>
      <c r="AZ126" s="265"/>
      <c r="BA126" s="264"/>
      <c r="BB126" s="264"/>
      <c r="BC126" s="264"/>
      <c r="BD126" s="264"/>
      <c r="BE126" s="66"/>
      <c r="BF126" s="265"/>
      <c r="BG126" s="285"/>
      <c r="BH126" s="254"/>
      <c r="BI126" s="86"/>
      <c r="BJ126" s="267"/>
      <c r="BK126" s="254"/>
      <c r="BL126" s="254"/>
      <c r="BM126" s="254"/>
      <c r="BN126" s="253"/>
      <c r="BO126" s="254"/>
      <c r="BP126" s="284"/>
      <c r="BQ126" s="260"/>
      <c r="BR126" s="253"/>
      <c r="BS126" s="253"/>
      <c r="BT126" s="253"/>
    </row>
    <row r="127" spans="1:72" ht="30" customHeight="1" x14ac:dyDescent="0.25">
      <c r="A127" s="275"/>
      <c r="B127" s="259"/>
      <c r="C127" s="252"/>
      <c r="D127" s="88"/>
      <c r="E127" s="81" t="s">
        <v>888</v>
      </c>
      <c r="F127" s="261"/>
      <c r="G127" s="253"/>
      <c r="H127" s="282"/>
      <c r="I127" s="260"/>
      <c r="J127" s="259"/>
      <c r="K127" s="253"/>
      <c r="L127" s="250"/>
      <c r="M127" s="253"/>
      <c r="N127" s="82"/>
      <c r="O127" s="254"/>
      <c r="P127" s="285"/>
      <c r="Q127" s="250"/>
      <c r="R127" s="254"/>
      <c r="S127" s="267"/>
      <c r="T127" s="250"/>
      <c r="U127" s="250"/>
      <c r="V127" s="281"/>
      <c r="W127" s="105"/>
      <c r="X127" s="269"/>
      <c r="Y127" s="281"/>
      <c r="Z127" s="88"/>
      <c r="AA127" s="269"/>
      <c r="AB127" s="281"/>
      <c r="AC127" s="88"/>
      <c r="AD127" s="269"/>
      <c r="AE127" s="281"/>
      <c r="AF127" s="88"/>
      <c r="AG127" s="269"/>
      <c r="AH127" s="281"/>
      <c r="AI127" s="88"/>
      <c r="AJ127" s="269"/>
      <c r="AK127" s="281"/>
      <c r="AL127" s="88"/>
      <c r="AM127" s="269"/>
      <c r="AN127" s="281"/>
      <c r="AO127" s="88"/>
      <c r="AP127" s="269"/>
      <c r="AQ127" s="262"/>
      <c r="AR127" s="283"/>
      <c r="AS127" s="250"/>
      <c r="AT127" s="283"/>
      <c r="AU127" s="262"/>
      <c r="AV127" s="254"/>
      <c r="AW127" s="286"/>
      <c r="AX127" s="286"/>
      <c r="AY127" s="287"/>
      <c r="AZ127" s="265"/>
      <c r="BA127" s="264"/>
      <c r="BB127" s="264"/>
      <c r="BC127" s="264"/>
      <c r="BD127" s="264"/>
      <c r="BE127" s="66"/>
      <c r="BF127" s="265"/>
      <c r="BG127" s="285"/>
      <c r="BH127" s="254"/>
      <c r="BI127" s="86"/>
      <c r="BJ127" s="267"/>
      <c r="BK127" s="254"/>
      <c r="BL127" s="254"/>
      <c r="BM127" s="254"/>
      <c r="BN127" s="253"/>
      <c r="BO127" s="254"/>
      <c r="BP127" s="284"/>
      <c r="BQ127" s="260"/>
      <c r="BR127" s="253"/>
      <c r="BS127" s="253"/>
      <c r="BT127" s="253"/>
    </row>
    <row r="128" spans="1:72" ht="30" customHeight="1" x14ac:dyDescent="0.25">
      <c r="A128" s="275"/>
      <c r="B128" s="259"/>
      <c r="C128" s="252"/>
      <c r="D128" s="81" t="s">
        <v>889</v>
      </c>
      <c r="E128" s="81"/>
      <c r="F128" s="261"/>
      <c r="G128" s="253"/>
      <c r="H128" s="282"/>
      <c r="I128" s="260"/>
      <c r="J128" s="259"/>
      <c r="K128" s="253"/>
      <c r="L128" s="250"/>
      <c r="M128" s="253"/>
      <c r="N128" s="82"/>
      <c r="O128" s="254"/>
      <c r="P128" s="285"/>
      <c r="Q128" s="250"/>
      <c r="R128" s="254"/>
      <c r="S128" s="267" t="s">
        <v>890</v>
      </c>
      <c r="T128" s="250" t="s">
        <v>361</v>
      </c>
      <c r="U128" s="250" t="s">
        <v>418</v>
      </c>
      <c r="V128" s="281" t="s">
        <v>419</v>
      </c>
      <c r="W128" s="105">
        <f t="shared" ref="W128" si="22">IF(V128="Asignado",15,IF(V128="No asignado",0,0))</f>
        <v>15</v>
      </c>
      <c r="X128" s="269" t="s">
        <v>891</v>
      </c>
      <c r="Y128" s="281" t="s">
        <v>421</v>
      </c>
      <c r="Z128" s="106">
        <f t="shared" ref="Z128" si="23">IF(Y128="Adecuado",15,IF(Y128="Inadecuado",0,0))</f>
        <v>15</v>
      </c>
      <c r="AA128" s="269" t="s">
        <v>873</v>
      </c>
      <c r="AB128" s="281" t="s">
        <v>423</v>
      </c>
      <c r="AC128" s="106">
        <f t="shared" ref="AC128" si="24">IF(AB128="Oportuna",15,IF(AB128="Inoportuna",0,0))</f>
        <v>15</v>
      </c>
      <c r="AD128" s="269" t="s">
        <v>892</v>
      </c>
      <c r="AE128" s="281" t="s">
        <v>425</v>
      </c>
      <c r="AF128" s="106">
        <f t="shared" ref="AF128" si="25">IF(AE128="Prevenir",15,IF(AE128="Detectar",10,IF(AE128="No es un control",0,0)))</f>
        <v>15</v>
      </c>
      <c r="AG128" s="269" t="s">
        <v>893</v>
      </c>
      <c r="AH128" s="281" t="s">
        <v>427</v>
      </c>
      <c r="AI128" s="107">
        <f t="shared" ref="AI128" si="26">IF(AH128="Confiable",15,IF(AH128="No confiable",0,0))</f>
        <v>15</v>
      </c>
      <c r="AJ128" s="269" t="s">
        <v>894</v>
      </c>
      <c r="AK128" s="281" t="s">
        <v>429</v>
      </c>
      <c r="AL128" s="106">
        <f t="shared" ref="AL128" si="27">IF(AK128="Se investigan y resuelven oportunamente",15,0)</f>
        <v>15</v>
      </c>
      <c r="AM128" s="269" t="s">
        <v>895</v>
      </c>
      <c r="AN128" s="281" t="s">
        <v>431</v>
      </c>
      <c r="AO128" s="107">
        <f t="shared" ref="AO128" si="28">IF(AN128="Completa",10,IF(AN128="Incompleta",5,IF(AN128="No existe",0,0)))</f>
        <v>10</v>
      </c>
      <c r="AP128" s="269" t="s">
        <v>896</v>
      </c>
      <c r="AQ128" s="262">
        <f>W127+Z128+AC128+AF128+AI128++AL128+AO128</f>
        <v>85</v>
      </c>
      <c r="AR128" s="283" t="str">
        <f>IF(AND(AQ128&lt;=100,AQ128&gt;=96),"FUERTE",IF(AND(AQ128&lt;=95,AQ128&gt;=86),"MODERADO",IF(AND(AQ128&lt;=85,AQ128&gt;=0),"DEBIL")))</f>
        <v>DEBIL</v>
      </c>
      <c r="AS128" s="250" t="s">
        <v>433</v>
      </c>
      <c r="AT128" s="283" t="str">
        <f>VLOOKUP(AS128,[4]BASE!D123:E125,2,0)</f>
        <v>FUERTE</v>
      </c>
      <c r="AU128" s="262" t="str">
        <f>+IF(AND(AR128="FUERTE",AT128="FUERTE"),"FUERTE",IF(AND(AR128="FUERTE",AT128="MODERADO"),"MODERADO",IF(AND(AR128="FUERTE",AT128="DEBIL"),"DEBIL",IF(AND(AR128="MODERADO",AT128="FUERTE"),"MODERADO",IF(AND(AR128="MODERADO",AT128="MODERADO"),"DÉBIL",IF(AND(AR128="MODERADO",AT128="DEBIL"),"DÉBIL",IF(AND(AR128="DEBIL",AT128="FUERTE"),"DÉBIL",IF(AND(AR128="DEBIL",AT128="MODERADO"),"MODERADO",IF(AND(AR128="DEBIL",AT128="DÉBIL"),"DÉBIL")))))))))</f>
        <v>DÉBIL</v>
      </c>
      <c r="AV128" s="254"/>
      <c r="AW128" s="286"/>
      <c r="AX128" s="286"/>
      <c r="AY128" s="287"/>
      <c r="AZ128" s="265"/>
      <c r="BA128" s="264"/>
      <c r="BB128" s="264"/>
      <c r="BC128" s="264"/>
      <c r="BD128" s="264"/>
      <c r="BE128" s="66"/>
      <c r="BF128" s="265"/>
      <c r="BG128" s="285"/>
      <c r="BH128" s="254"/>
      <c r="BI128" s="86"/>
      <c r="BJ128" s="267" t="s">
        <v>897</v>
      </c>
      <c r="BK128" s="253" t="s">
        <v>119</v>
      </c>
      <c r="BL128" s="254" t="s">
        <v>880</v>
      </c>
      <c r="BM128" s="254" t="s">
        <v>879</v>
      </c>
      <c r="BN128" s="253" t="s">
        <v>881</v>
      </c>
      <c r="BO128" s="253" t="s">
        <v>898</v>
      </c>
      <c r="BP128" s="284"/>
      <c r="BQ128" s="260"/>
      <c r="BR128" s="253"/>
      <c r="BS128" s="253"/>
      <c r="BT128" s="253"/>
    </row>
    <row r="129" spans="1:72" ht="30" customHeight="1" x14ac:dyDescent="0.25">
      <c r="A129" s="275"/>
      <c r="B129" s="259"/>
      <c r="C129" s="252"/>
      <c r="D129" s="81" t="s">
        <v>899</v>
      </c>
      <c r="E129" s="81"/>
      <c r="F129" s="261"/>
      <c r="G129" s="253"/>
      <c r="H129" s="282"/>
      <c r="I129" s="260"/>
      <c r="J129" s="259"/>
      <c r="K129" s="253"/>
      <c r="L129" s="250"/>
      <c r="M129" s="253"/>
      <c r="N129" s="82"/>
      <c r="O129" s="254"/>
      <c r="P129" s="285"/>
      <c r="Q129" s="250"/>
      <c r="R129" s="254"/>
      <c r="S129" s="267"/>
      <c r="T129" s="250"/>
      <c r="U129" s="250"/>
      <c r="V129" s="281"/>
      <c r="W129" s="105"/>
      <c r="X129" s="269"/>
      <c r="Y129" s="281"/>
      <c r="Z129" s="106"/>
      <c r="AA129" s="269"/>
      <c r="AB129" s="281"/>
      <c r="AC129" s="106"/>
      <c r="AD129" s="269"/>
      <c r="AE129" s="281"/>
      <c r="AF129" s="106"/>
      <c r="AG129" s="269"/>
      <c r="AH129" s="281"/>
      <c r="AI129" s="107"/>
      <c r="AJ129" s="269"/>
      <c r="AK129" s="281"/>
      <c r="AL129" s="106"/>
      <c r="AM129" s="269"/>
      <c r="AN129" s="281"/>
      <c r="AO129" s="107"/>
      <c r="AP129" s="269"/>
      <c r="AQ129" s="262"/>
      <c r="AR129" s="283"/>
      <c r="AS129" s="250"/>
      <c r="AT129" s="283"/>
      <c r="AU129" s="262"/>
      <c r="AV129" s="254"/>
      <c r="AW129" s="286"/>
      <c r="AX129" s="286"/>
      <c r="AY129" s="287"/>
      <c r="AZ129" s="265"/>
      <c r="BA129" s="264"/>
      <c r="BB129" s="264"/>
      <c r="BC129" s="264"/>
      <c r="BD129" s="264"/>
      <c r="BE129" s="66"/>
      <c r="BF129" s="265"/>
      <c r="BG129" s="285"/>
      <c r="BH129" s="254"/>
      <c r="BI129" s="86"/>
      <c r="BJ129" s="267"/>
      <c r="BK129" s="253"/>
      <c r="BL129" s="254"/>
      <c r="BM129" s="254"/>
      <c r="BN129" s="253"/>
      <c r="BO129" s="253"/>
      <c r="BP129" s="284"/>
      <c r="BQ129" s="260"/>
      <c r="BR129" s="253"/>
      <c r="BS129" s="253"/>
      <c r="BT129" s="253"/>
    </row>
    <row r="130" spans="1:72" ht="30" customHeight="1" x14ac:dyDescent="0.25">
      <c r="A130" s="275"/>
      <c r="B130" s="259"/>
      <c r="C130" s="252"/>
      <c r="D130" s="81" t="s">
        <v>900</v>
      </c>
      <c r="E130" s="81" t="s">
        <v>901</v>
      </c>
      <c r="F130" s="261"/>
      <c r="G130" s="253"/>
      <c r="H130" s="282"/>
      <c r="I130" s="260"/>
      <c r="J130" s="259"/>
      <c r="K130" s="253"/>
      <c r="L130" s="250"/>
      <c r="M130" s="253"/>
      <c r="N130" s="82"/>
      <c r="O130" s="254"/>
      <c r="P130" s="285"/>
      <c r="Q130" s="250"/>
      <c r="R130" s="254"/>
      <c r="S130" s="267"/>
      <c r="T130" s="250"/>
      <c r="U130" s="250"/>
      <c r="V130" s="281"/>
      <c r="W130" s="105"/>
      <c r="X130" s="269"/>
      <c r="Y130" s="281"/>
      <c r="Z130" s="106"/>
      <c r="AA130" s="269"/>
      <c r="AB130" s="281"/>
      <c r="AC130" s="106"/>
      <c r="AD130" s="269"/>
      <c r="AE130" s="281"/>
      <c r="AF130" s="106"/>
      <c r="AG130" s="269"/>
      <c r="AH130" s="281"/>
      <c r="AI130" s="107"/>
      <c r="AJ130" s="269"/>
      <c r="AK130" s="281"/>
      <c r="AL130" s="106"/>
      <c r="AM130" s="269"/>
      <c r="AN130" s="281"/>
      <c r="AO130" s="107"/>
      <c r="AP130" s="269"/>
      <c r="AQ130" s="262"/>
      <c r="AR130" s="283"/>
      <c r="AS130" s="250"/>
      <c r="AT130" s="283"/>
      <c r="AU130" s="262"/>
      <c r="AV130" s="254"/>
      <c r="AW130" s="286"/>
      <c r="AX130" s="286"/>
      <c r="AY130" s="287"/>
      <c r="AZ130" s="265"/>
      <c r="BA130" s="264"/>
      <c r="BB130" s="264"/>
      <c r="BC130" s="264"/>
      <c r="BD130" s="264"/>
      <c r="BE130" s="66"/>
      <c r="BF130" s="265"/>
      <c r="BG130" s="285"/>
      <c r="BH130" s="254"/>
      <c r="BI130" s="86"/>
      <c r="BJ130" s="267"/>
      <c r="BK130" s="253"/>
      <c r="BL130" s="254"/>
      <c r="BM130" s="254"/>
      <c r="BN130" s="253"/>
      <c r="BO130" s="253"/>
      <c r="BP130" s="284"/>
      <c r="BQ130" s="260"/>
      <c r="BR130" s="253"/>
      <c r="BS130" s="253"/>
      <c r="BT130" s="253"/>
    </row>
    <row r="131" spans="1:72" ht="30" customHeight="1" x14ac:dyDescent="0.25">
      <c r="A131" s="275">
        <v>17</v>
      </c>
      <c r="B131" s="259"/>
      <c r="C131" s="252"/>
      <c r="D131" s="101"/>
      <c r="E131" s="81" t="s">
        <v>902</v>
      </c>
      <c r="F131" s="261" t="s">
        <v>903</v>
      </c>
      <c r="G131" s="253" t="s">
        <v>904</v>
      </c>
      <c r="H131" s="282" t="s">
        <v>414</v>
      </c>
      <c r="I131" s="260" t="s">
        <v>905</v>
      </c>
      <c r="J131" s="259">
        <v>2</v>
      </c>
      <c r="K131" s="253" t="str">
        <f>VLOOKUP(J131,[4]BASE!A57:B61,2,0)</f>
        <v>Improbable</v>
      </c>
      <c r="L131" s="250">
        <v>4</v>
      </c>
      <c r="M131" s="253" t="str">
        <f>VLOOKUP(L131,[4]BASE!D57:E59,2,0)</f>
        <v>Mayor</v>
      </c>
      <c r="N131" s="82" t="str">
        <f>CONCATENATE(J131,L131)</f>
        <v>24</v>
      </c>
      <c r="O131" s="254">
        <f>+J131*L131</f>
        <v>8</v>
      </c>
      <c r="P131" s="285" t="str">
        <f>VLOOKUP(N131,[4]BASE!A70:B94,2,0)</f>
        <v>ALTA</v>
      </c>
      <c r="Q131" s="250" t="s">
        <v>506</v>
      </c>
      <c r="R131" s="254" t="str">
        <f>IF(P131="baja","Asumir o Reducir el riesgo",IF(P131="moderada","Reducir el riesgo",IF(P131="Alta","Reducir el riesgo",IF(P131="Extrema","Evitar, reducir, compartir o transferir el riesgo",0))))</f>
        <v>Reducir el riesgo</v>
      </c>
      <c r="S131" s="267" t="s">
        <v>906</v>
      </c>
      <c r="T131" s="250" t="s">
        <v>361</v>
      </c>
      <c r="U131" s="250" t="s">
        <v>418</v>
      </c>
      <c r="V131" s="281" t="s">
        <v>419</v>
      </c>
      <c r="W131" s="105">
        <f t="shared" ref="W131" si="29">IF(V131="Asignado",15,IF(V131="No asignado",0,0))</f>
        <v>15</v>
      </c>
      <c r="X131" s="269" t="s">
        <v>891</v>
      </c>
      <c r="Y131" s="281" t="s">
        <v>421</v>
      </c>
      <c r="Z131" s="106">
        <f t="shared" ref="Z131" si="30">IF(Y131="Adecuado",15,IF(Y131="Inadecuado",0,0))</f>
        <v>15</v>
      </c>
      <c r="AA131" s="269" t="s">
        <v>873</v>
      </c>
      <c r="AB131" s="281" t="s">
        <v>423</v>
      </c>
      <c r="AC131" s="106">
        <f t="shared" ref="AC131" si="31">IF(AB131="Oportuna",15,IF(AB131="Inoportuna",0,0))</f>
        <v>15</v>
      </c>
      <c r="AD131" s="269" t="s">
        <v>907</v>
      </c>
      <c r="AE131" s="281" t="s">
        <v>425</v>
      </c>
      <c r="AF131" s="106">
        <f t="shared" ref="AF131" si="32">IF(AE131="Prevenir",15,IF(AE131="Detectar",10,IF(AE131="No es un control",0,0)))</f>
        <v>15</v>
      </c>
      <c r="AG131" s="269" t="s">
        <v>908</v>
      </c>
      <c r="AH131" s="281" t="s">
        <v>427</v>
      </c>
      <c r="AI131" s="107">
        <f t="shared" ref="AI131" si="33">IF(AH131="Confiable",15,IF(AH131="No confiable",0,0))</f>
        <v>15</v>
      </c>
      <c r="AJ131" s="269" t="s">
        <v>909</v>
      </c>
      <c r="AK131" s="281" t="s">
        <v>429</v>
      </c>
      <c r="AL131" s="106">
        <f t="shared" ref="AL131" si="34">IF(AK131="Se investigan y resuelven oportunamente",15,0)</f>
        <v>15</v>
      </c>
      <c r="AM131" s="269" t="s">
        <v>910</v>
      </c>
      <c r="AN131" s="281"/>
      <c r="AO131" s="107">
        <f t="shared" ref="AO131" si="35">IF(AN131="Completa",10,IF(AN131="Incompleta",5,IF(AN131="No existe",0,0)))</f>
        <v>0</v>
      </c>
      <c r="AP131" s="269" t="s">
        <v>911</v>
      </c>
      <c r="AQ131" s="262">
        <f>W131+Z131+AC131+AF131+AI131++AL131+AO131</f>
        <v>90</v>
      </c>
      <c r="AR131" s="283" t="str">
        <f>IF(AND(AQ131&lt;=100,AQ131&gt;=96),"FUERTE",IF(AND(AQ131&lt;=95,AQ131&gt;=86),"MODERADO",IF(AND(AQ131&lt;=85,AQ131&gt;=0),"DEBIL")))</f>
        <v>MODERADO</v>
      </c>
      <c r="AS131" s="250" t="s">
        <v>433</v>
      </c>
      <c r="AT131" s="283" t="str">
        <f>VLOOKUP(AS131,[4]BASE!D123:E125,2,0)</f>
        <v>FUERTE</v>
      </c>
      <c r="AU131" s="262" t="str">
        <f>+IF(AND(AR131="FUERTE",AT131="FUERTE"),"FUERTE",IF(AND(AR131="FUERTE",AT131="MODERADO"),"MODERADO",IF(AND(AR131="FUERTE",AT131="DEBIL"),"DEBIL",IF(AND(AR131="MODERADO",AT131="FUERTE"),"MODERADO",IF(AND(AR131="MODERADO",AT131="MODERADO"),"DÉBIL",IF(AND(AR131="MODERADO",AT131="DEBIL"),"DÉBIL",IF(AND(AR131="DEBIL",AT131="FUERTE"),"DÉBIL",IF(AND(AR131="DEBIL",AT131="MODERADO"),"MODERADO",IF(AND(AR131="DEBIL",AT131="DÉBIL"),"DÉBIL")))))))))</f>
        <v>MODERADO</v>
      </c>
      <c r="AV131" s="254" t="str">
        <f>+IF(AND(AVERAGE(AQ131:AQ136)=100),"FUERTE",IF(AND((AVERAGE(AQ131:AQ136)&gt;=50),(AVERAGE(AQ131:AQ136))&lt;=99),"MODERADO", IF(AND(AVERAGE(AQ131:AQ136)&lt;50),"DEBIL")))</f>
        <v>MODERADO</v>
      </c>
      <c r="AW131" s="286" t="s">
        <v>435</v>
      </c>
      <c r="AX131" s="286" t="s">
        <v>435</v>
      </c>
      <c r="AY131" s="287" t="str">
        <f>+IF(AND(AW131="DIRECTAMENTE"),"2", IF(AND(AW131="INDIRECTAMENTE"),"1",IF(AND(AW131="NO DISMINUYE"),"0")))</f>
        <v>2</v>
      </c>
      <c r="AZ131" s="265" t="str">
        <f>+IF(AND(AX131="DIRECTAMENTE"),"2", IF(AND(AX131="INDIRECTAMENTE"),"1",IF(AND(AX131="NO DISMINUYE"),"0")))</f>
        <v>2</v>
      </c>
      <c r="BA131" s="264">
        <v>1</v>
      </c>
      <c r="BB131" s="264" t="str">
        <f>VLOOKUP(BA131,[4]BASE!A57:B61,2,0)</f>
        <v>Raro</v>
      </c>
      <c r="BC131" s="264">
        <v>2</v>
      </c>
      <c r="BD131" s="264" t="str">
        <f>VLOOKUP(BC131,[4]BASE!G57:H61,2,0)</f>
        <v>Menor</v>
      </c>
      <c r="BE131" s="66" t="str">
        <f>CONCATENATE(BA131,BC131)</f>
        <v>12</v>
      </c>
      <c r="BF131" s="265"/>
      <c r="BG131" s="285" t="str">
        <f>VLOOKUP(BE131,[4]BASE!A70:B94,2,0)</f>
        <v>BAJA</v>
      </c>
      <c r="BH131" s="254" t="str">
        <f>+IF(BG142="baja","Asumir o Reducir el riesgo",IF(BG142="moderada","Reducir el riesgo",IF(BG142="Alta","Reducir el riesgo",IF(BG142="Extrema","Evitar, reducir, compartir o transferir el riesgo",0))))</f>
        <v>Reducir el riesgo</v>
      </c>
      <c r="BI131" s="86"/>
      <c r="BJ131" s="267" t="s">
        <v>906</v>
      </c>
      <c r="BK131" s="253" t="s">
        <v>119</v>
      </c>
      <c r="BL131" s="253" t="s">
        <v>880</v>
      </c>
      <c r="BM131" s="253" t="s">
        <v>912</v>
      </c>
      <c r="BN131" s="253" t="s">
        <v>881</v>
      </c>
      <c r="BO131" s="253" t="s">
        <v>913</v>
      </c>
      <c r="BP131" s="284"/>
      <c r="BQ131" s="260" t="s">
        <v>883</v>
      </c>
      <c r="BR131" s="253" t="s">
        <v>884</v>
      </c>
      <c r="BS131" s="253" t="s">
        <v>885</v>
      </c>
      <c r="BT131" s="253" t="s">
        <v>886</v>
      </c>
    </row>
    <row r="132" spans="1:72" ht="30" customHeight="1" x14ac:dyDescent="0.25">
      <c r="A132" s="275"/>
      <c r="B132" s="259"/>
      <c r="C132" s="252"/>
      <c r="D132" s="101"/>
      <c r="E132" s="81" t="s">
        <v>914</v>
      </c>
      <c r="F132" s="261"/>
      <c r="G132" s="253"/>
      <c r="H132" s="282"/>
      <c r="I132" s="260"/>
      <c r="J132" s="259"/>
      <c r="K132" s="253"/>
      <c r="L132" s="250"/>
      <c r="M132" s="253"/>
      <c r="N132" s="82"/>
      <c r="O132" s="254"/>
      <c r="P132" s="285"/>
      <c r="Q132" s="250"/>
      <c r="R132" s="254"/>
      <c r="S132" s="267"/>
      <c r="T132" s="250"/>
      <c r="U132" s="250"/>
      <c r="V132" s="281"/>
      <c r="W132" s="105"/>
      <c r="X132" s="269"/>
      <c r="Y132" s="281"/>
      <c r="Z132" s="106"/>
      <c r="AA132" s="269"/>
      <c r="AB132" s="281"/>
      <c r="AC132" s="106"/>
      <c r="AD132" s="269"/>
      <c r="AE132" s="281"/>
      <c r="AF132" s="106"/>
      <c r="AG132" s="269"/>
      <c r="AH132" s="281"/>
      <c r="AI132" s="107"/>
      <c r="AJ132" s="269"/>
      <c r="AK132" s="281"/>
      <c r="AL132" s="106"/>
      <c r="AM132" s="269"/>
      <c r="AN132" s="281"/>
      <c r="AO132" s="107"/>
      <c r="AP132" s="269"/>
      <c r="AQ132" s="262"/>
      <c r="AR132" s="283"/>
      <c r="AS132" s="250"/>
      <c r="AT132" s="283"/>
      <c r="AU132" s="262"/>
      <c r="AV132" s="254"/>
      <c r="AW132" s="286"/>
      <c r="AX132" s="286"/>
      <c r="AY132" s="287"/>
      <c r="AZ132" s="265"/>
      <c r="BA132" s="264"/>
      <c r="BB132" s="264"/>
      <c r="BC132" s="264"/>
      <c r="BD132" s="264"/>
      <c r="BE132" s="66"/>
      <c r="BF132" s="265"/>
      <c r="BG132" s="285"/>
      <c r="BH132" s="254"/>
      <c r="BI132" s="86"/>
      <c r="BJ132" s="267"/>
      <c r="BK132" s="253"/>
      <c r="BL132" s="253"/>
      <c r="BM132" s="253"/>
      <c r="BN132" s="253"/>
      <c r="BO132" s="253"/>
      <c r="BP132" s="284"/>
      <c r="BQ132" s="260"/>
      <c r="BR132" s="253"/>
      <c r="BS132" s="253"/>
      <c r="BT132" s="253"/>
    </row>
    <row r="133" spans="1:72" ht="30" customHeight="1" x14ac:dyDescent="0.25">
      <c r="A133" s="275"/>
      <c r="B133" s="259"/>
      <c r="C133" s="252"/>
      <c r="D133" s="101"/>
      <c r="E133" s="81" t="s">
        <v>915</v>
      </c>
      <c r="F133" s="261"/>
      <c r="G133" s="253"/>
      <c r="H133" s="282"/>
      <c r="I133" s="260"/>
      <c r="J133" s="259"/>
      <c r="K133" s="253"/>
      <c r="L133" s="250"/>
      <c r="M133" s="253"/>
      <c r="N133" s="82"/>
      <c r="O133" s="254"/>
      <c r="P133" s="285"/>
      <c r="Q133" s="250"/>
      <c r="R133" s="254"/>
      <c r="S133" s="267"/>
      <c r="T133" s="250"/>
      <c r="U133" s="250"/>
      <c r="V133" s="281"/>
      <c r="W133" s="105"/>
      <c r="X133" s="269"/>
      <c r="Y133" s="281"/>
      <c r="Z133" s="106"/>
      <c r="AA133" s="269"/>
      <c r="AB133" s="281"/>
      <c r="AC133" s="106"/>
      <c r="AD133" s="269"/>
      <c r="AE133" s="281"/>
      <c r="AF133" s="106"/>
      <c r="AG133" s="269"/>
      <c r="AH133" s="281"/>
      <c r="AI133" s="107"/>
      <c r="AJ133" s="269"/>
      <c r="AK133" s="281"/>
      <c r="AL133" s="106"/>
      <c r="AM133" s="269"/>
      <c r="AN133" s="281"/>
      <c r="AO133" s="107"/>
      <c r="AP133" s="269"/>
      <c r="AQ133" s="262"/>
      <c r="AR133" s="283"/>
      <c r="AS133" s="250"/>
      <c r="AT133" s="283"/>
      <c r="AU133" s="262"/>
      <c r="AV133" s="254"/>
      <c r="AW133" s="286"/>
      <c r="AX133" s="286"/>
      <c r="AY133" s="287"/>
      <c r="AZ133" s="265"/>
      <c r="BA133" s="264"/>
      <c r="BB133" s="264"/>
      <c r="BC133" s="264"/>
      <c r="BD133" s="264"/>
      <c r="BE133" s="66"/>
      <c r="BF133" s="265"/>
      <c r="BG133" s="285"/>
      <c r="BH133" s="254"/>
      <c r="BI133" s="86"/>
      <c r="BJ133" s="267"/>
      <c r="BK133" s="253"/>
      <c r="BL133" s="253"/>
      <c r="BM133" s="253"/>
      <c r="BN133" s="253"/>
      <c r="BO133" s="253"/>
      <c r="BP133" s="284"/>
      <c r="BQ133" s="260"/>
      <c r="BR133" s="253"/>
      <c r="BS133" s="253"/>
      <c r="BT133" s="253"/>
    </row>
    <row r="134" spans="1:72" ht="30" customHeight="1" x14ac:dyDescent="0.25">
      <c r="A134" s="275"/>
      <c r="B134" s="259"/>
      <c r="C134" s="252"/>
      <c r="D134" s="81" t="s">
        <v>902</v>
      </c>
      <c r="E134" s="81"/>
      <c r="F134" s="261"/>
      <c r="G134" s="253"/>
      <c r="H134" s="282"/>
      <c r="I134" s="260"/>
      <c r="J134" s="259"/>
      <c r="K134" s="253"/>
      <c r="L134" s="250"/>
      <c r="M134" s="253"/>
      <c r="N134" s="82"/>
      <c r="O134" s="254"/>
      <c r="P134" s="285"/>
      <c r="Q134" s="250"/>
      <c r="R134" s="254"/>
      <c r="S134" s="267"/>
      <c r="T134" s="250"/>
      <c r="U134" s="250"/>
      <c r="V134" s="281"/>
      <c r="W134" s="105"/>
      <c r="X134" s="269"/>
      <c r="Y134" s="281"/>
      <c r="Z134" s="106"/>
      <c r="AA134" s="269"/>
      <c r="AB134" s="281"/>
      <c r="AC134" s="106"/>
      <c r="AD134" s="269"/>
      <c r="AE134" s="281"/>
      <c r="AF134" s="106"/>
      <c r="AG134" s="269"/>
      <c r="AH134" s="281"/>
      <c r="AI134" s="107"/>
      <c r="AJ134" s="269"/>
      <c r="AK134" s="281"/>
      <c r="AL134" s="106"/>
      <c r="AM134" s="269"/>
      <c r="AN134" s="281"/>
      <c r="AO134" s="107"/>
      <c r="AP134" s="269"/>
      <c r="AQ134" s="262"/>
      <c r="AR134" s="283"/>
      <c r="AS134" s="250"/>
      <c r="AT134" s="283"/>
      <c r="AU134" s="262"/>
      <c r="AV134" s="254"/>
      <c r="AW134" s="286"/>
      <c r="AX134" s="286"/>
      <c r="AY134" s="287"/>
      <c r="AZ134" s="265"/>
      <c r="BA134" s="264"/>
      <c r="BB134" s="264"/>
      <c r="BC134" s="264"/>
      <c r="BD134" s="264"/>
      <c r="BE134" s="66"/>
      <c r="BF134" s="265"/>
      <c r="BG134" s="285"/>
      <c r="BH134" s="254"/>
      <c r="BI134" s="86"/>
      <c r="BJ134" s="267"/>
      <c r="BK134" s="253"/>
      <c r="BL134" s="253"/>
      <c r="BM134" s="253"/>
      <c r="BN134" s="253"/>
      <c r="BO134" s="253"/>
      <c r="BP134" s="284"/>
      <c r="BQ134" s="260"/>
      <c r="BR134" s="253"/>
      <c r="BS134" s="253"/>
      <c r="BT134" s="253"/>
    </row>
    <row r="135" spans="1:72" ht="30" customHeight="1" x14ac:dyDescent="0.25">
      <c r="A135" s="275"/>
      <c r="B135" s="259"/>
      <c r="C135" s="252"/>
      <c r="D135" s="81" t="s">
        <v>916</v>
      </c>
      <c r="E135" s="81"/>
      <c r="F135" s="261"/>
      <c r="G135" s="253"/>
      <c r="H135" s="282"/>
      <c r="I135" s="260"/>
      <c r="J135" s="259"/>
      <c r="K135" s="253"/>
      <c r="L135" s="250"/>
      <c r="M135" s="253"/>
      <c r="N135" s="82"/>
      <c r="O135" s="254"/>
      <c r="P135" s="285"/>
      <c r="Q135" s="250"/>
      <c r="R135" s="254"/>
      <c r="S135" s="267"/>
      <c r="T135" s="250"/>
      <c r="U135" s="250"/>
      <c r="V135" s="281"/>
      <c r="W135" s="105"/>
      <c r="X135" s="269"/>
      <c r="Y135" s="281"/>
      <c r="Z135" s="106"/>
      <c r="AA135" s="269"/>
      <c r="AB135" s="281"/>
      <c r="AC135" s="106"/>
      <c r="AD135" s="269"/>
      <c r="AE135" s="281"/>
      <c r="AF135" s="106"/>
      <c r="AG135" s="269"/>
      <c r="AH135" s="281"/>
      <c r="AI135" s="107"/>
      <c r="AJ135" s="269"/>
      <c r="AK135" s="281"/>
      <c r="AL135" s="106"/>
      <c r="AM135" s="269"/>
      <c r="AN135" s="281"/>
      <c r="AO135" s="107"/>
      <c r="AP135" s="269"/>
      <c r="AQ135" s="262"/>
      <c r="AR135" s="283"/>
      <c r="AS135" s="250"/>
      <c r="AT135" s="283"/>
      <c r="AU135" s="262"/>
      <c r="AV135" s="254"/>
      <c r="AW135" s="286"/>
      <c r="AX135" s="286"/>
      <c r="AY135" s="287"/>
      <c r="AZ135" s="265"/>
      <c r="BA135" s="264"/>
      <c r="BB135" s="264"/>
      <c r="BC135" s="264"/>
      <c r="BD135" s="264"/>
      <c r="BE135" s="66"/>
      <c r="BF135" s="265"/>
      <c r="BG135" s="285"/>
      <c r="BH135" s="254"/>
      <c r="BI135" s="86"/>
      <c r="BJ135" s="267"/>
      <c r="BK135" s="253"/>
      <c r="BL135" s="253"/>
      <c r="BM135" s="253"/>
      <c r="BN135" s="253"/>
      <c r="BO135" s="253"/>
      <c r="BP135" s="284"/>
      <c r="BQ135" s="260"/>
      <c r="BR135" s="253"/>
      <c r="BS135" s="253"/>
      <c r="BT135" s="253"/>
    </row>
    <row r="136" spans="1:72" ht="30" customHeight="1" x14ac:dyDescent="0.25">
      <c r="A136" s="275"/>
      <c r="B136" s="259"/>
      <c r="C136" s="252"/>
      <c r="D136" s="81" t="s">
        <v>901</v>
      </c>
      <c r="E136" s="81" t="s">
        <v>901</v>
      </c>
      <c r="F136" s="261"/>
      <c r="G136" s="253"/>
      <c r="H136" s="282"/>
      <c r="I136" s="260"/>
      <c r="J136" s="259"/>
      <c r="K136" s="253"/>
      <c r="L136" s="250"/>
      <c r="M136" s="253"/>
      <c r="N136" s="82"/>
      <c r="O136" s="254"/>
      <c r="P136" s="285"/>
      <c r="Q136" s="250"/>
      <c r="R136" s="254"/>
      <c r="S136" s="267"/>
      <c r="T136" s="250"/>
      <c r="U136" s="250"/>
      <c r="V136" s="281"/>
      <c r="W136" s="105"/>
      <c r="X136" s="269"/>
      <c r="Y136" s="281"/>
      <c r="Z136" s="106"/>
      <c r="AA136" s="269"/>
      <c r="AB136" s="281"/>
      <c r="AC136" s="106"/>
      <c r="AD136" s="269"/>
      <c r="AE136" s="281"/>
      <c r="AF136" s="106"/>
      <c r="AG136" s="269"/>
      <c r="AH136" s="281"/>
      <c r="AI136" s="107"/>
      <c r="AJ136" s="269"/>
      <c r="AK136" s="281"/>
      <c r="AL136" s="106"/>
      <c r="AM136" s="269"/>
      <c r="AN136" s="281"/>
      <c r="AO136" s="107"/>
      <c r="AP136" s="269"/>
      <c r="AQ136" s="262"/>
      <c r="AR136" s="283"/>
      <c r="AS136" s="250"/>
      <c r="AT136" s="283"/>
      <c r="AU136" s="262"/>
      <c r="AV136" s="254"/>
      <c r="AW136" s="286"/>
      <c r="AX136" s="286"/>
      <c r="AY136" s="287"/>
      <c r="AZ136" s="265"/>
      <c r="BA136" s="264"/>
      <c r="BB136" s="264"/>
      <c r="BC136" s="264"/>
      <c r="BD136" s="264"/>
      <c r="BE136" s="66"/>
      <c r="BF136" s="265"/>
      <c r="BG136" s="285"/>
      <c r="BH136" s="254"/>
      <c r="BI136" s="86"/>
      <c r="BJ136" s="267"/>
      <c r="BK136" s="253"/>
      <c r="BL136" s="253"/>
      <c r="BM136" s="253"/>
      <c r="BN136" s="253"/>
      <c r="BO136" s="253"/>
      <c r="BP136" s="284"/>
      <c r="BQ136" s="260"/>
      <c r="BR136" s="253"/>
      <c r="BS136" s="253"/>
      <c r="BT136" s="253"/>
    </row>
    <row r="137" spans="1:72" ht="30" customHeight="1" x14ac:dyDescent="0.25">
      <c r="A137" s="275">
        <v>18</v>
      </c>
      <c r="B137" s="259"/>
      <c r="C137" s="252"/>
      <c r="D137" s="81"/>
      <c r="E137" s="81" t="s">
        <v>917</v>
      </c>
      <c r="F137" s="261" t="s">
        <v>918</v>
      </c>
      <c r="G137" s="253" t="s">
        <v>919</v>
      </c>
      <c r="H137" s="282" t="s">
        <v>414</v>
      </c>
      <c r="I137" s="260" t="s">
        <v>905</v>
      </c>
      <c r="J137" s="259">
        <v>2</v>
      </c>
      <c r="K137" s="253" t="str">
        <f>VLOOKUP(J137,[4]BASE!A57:B61,2,0)</f>
        <v>Improbable</v>
      </c>
      <c r="L137" s="250">
        <v>4</v>
      </c>
      <c r="M137" s="253" t="str">
        <f>VLOOKUP(L137,[4]BASE!D57:E59,2,0)</f>
        <v>Mayor</v>
      </c>
      <c r="N137" s="82" t="str">
        <f>CONCATENATE(J137,L137)</f>
        <v>24</v>
      </c>
      <c r="O137" s="254">
        <f>+J137*L137</f>
        <v>8</v>
      </c>
      <c r="P137" s="285" t="str">
        <f>VLOOKUP(N137,[4]BASE!A70:B94,2,0)</f>
        <v>ALTA</v>
      </c>
      <c r="Q137" s="250" t="s">
        <v>506</v>
      </c>
      <c r="R137" s="254" t="str">
        <f>IF(P137="baja","Asumir o Reducir el riesgo",IF(P137="moderada","Reducir el riesgo",IF(P137="Alta","Reducir el riesgo",IF(P137="Extrema","Evitar, reducir, compartir o transferir el riesgo",0))))</f>
        <v>Reducir el riesgo</v>
      </c>
      <c r="S137" s="267" t="s">
        <v>920</v>
      </c>
      <c r="T137" s="250" t="s">
        <v>361</v>
      </c>
      <c r="U137" s="250" t="s">
        <v>418</v>
      </c>
      <c r="V137" s="281" t="s">
        <v>419</v>
      </c>
      <c r="W137" s="105">
        <f t="shared" ref="W137" si="36">IF(V137="Asignado",15,IF(V137="No asignado",0,0))</f>
        <v>15</v>
      </c>
      <c r="X137" s="269" t="s">
        <v>891</v>
      </c>
      <c r="Y137" s="281" t="s">
        <v>421</v>
      </c>
      <c r="Z137" s="106">
        <f t="shared" ref="Z137" si="37">IF(Y137="Adecuado",15,IF(Y137="Inadecuado",0,0))</f>
        <v>15</v>
      </c>
      <c r="AA137" s="269" t="s">
        <v>921</v>
      </c>
      <c r="AB137" s="281" t="s">
        <v>423</v>
      </c>
      <c r="AC137" s="106">
        <f t="shared" ref="AC137" si="38">IF(AB137="Oportuna",15,IF(AB137="Inoportuna",0,0))</f>
        <v>15</v>
      </c>
      <c r="AD137" s="269" t="s">
        <v>922</v>
      </c>
      <c r="AE137" s="281" t="s">
        <v>425</v>
      </c>
      <c r="AF137" s="106">
        <f t="shared" ref="AF137" si="39">IF(AE137="Prevenir",15,IF(AE137="Detectar",10,IF(AE137="No es un control",0,0)))</f>
        <v>15</v>
      </c>
      <c r="AG137" s="269" t="s">
        <v>923</v>
      </c>
      <c r="AH137" s="281" t="s">
        <v>427</v>
      </c>
      <c r="AI137" s="107">
        <f t="shared" ref="AI137" si="40">IF(AH137="Confiable",15,IF(AH137="No confiable",0,0))</f>
        <v>15</v>
      </c>
      <c r="AJ137" s="269" t="s">
        <v>924</v>
      </c>
      <c r="AK137" s="281" t="s">
        <v>429</v>
      </c>
      <c r="AL137" s="106">
        <f t="shared" ref="AL137" si="41">IF(AK137="Se investigan y resuelven oportunamente",15,0)</f>
        <v>15</v>
      </c>
      <c r="AM137" s="269" t="s">
        <v>925</v>
      </c>
      <c r="AN137" s="281"/>
      <c r="AO137" s="107">
        <f t="shared" ref="AO137" si="42">IF(AN137="Completa",10,IF(AN137="Incompleta",5,IF(AN137="No existe",0,0)))</f>
        <v>0</v>
      </c>
      <c r="AP137" s="269" t="s">
        <v>926</v>
      </c>
      <c r="AQ137" s="262">
        <f>W137+Z137+AC137+AF137+AI137++AL137+AO137</f>
        <v>90</v>
      </c>
      <c r="AR137" s="283" t="str">
        <f>IF(AND(AQ137&lt;=100,AQ137&gt;=96),"FUERTE",IF(AND(AQ137&lt;=95,AQ137&gt;=86),"MODERADO",IF(AND(AQ137&lt;=85,AQ137&gt;=0),"DEBIL")))</f>
        <v>MODERADO</v>
      </c>
      <c r="AS137" s="250" t="s">
        <v>433</v>
      </c>
      <c r="AT137" s="283" t="str">
        <f>VLOOKUP(AS137,[4]BASE!D123:E125,2,0)</f>
        <v>FUERTE</v>
      </c>
      <c r="AU137" s="262" t="str">
        <f>+IF(AND(AR137="FUERTE",AT137="FUERTE"),"FUERTE",IF(AND(AR137="FUERTE",AT137="MODERADO"),"MODERADO",IF(AND(AR137="FUERTE",AT137="DEBIL"),"DEBIL",IF(AND(AR137="MODERADO",AT137="FUERTE"),"MODERADO",IF(AND(AR137="MODERADO",AT137="MODERADO"),"DÉBIL",IF(AND(AR137="MODERADO",AT137="DEBIL"),"DÉBIL",IF(AND(AR137="DEBIL",AT137="FUERTE"),"DÉBIL",IF(AND(AR137="DEBIL",AT137="MODERADO"),"MODERADO",IF(AND(AR137="DEBIL",AT137="DÉBIL"),"DÉBIL")))))))))</f>
        <v>MODERADO</v>
      </c>
      <c r="AV137" s="254" t="s">
        <v>927</v>
      </c>
      <c r="AW137" s="286" t="s">
        <v>435</v>
      </c>
      <c r="AX137" s="286" t="s">
        <v>435</v>
      </c>
      <c r="AY137" s="287" t="str">
        <f>+IF(AND(AW137="DIRECTAMENTE"),"2", IF(AND(AW137="INDIRECTAMENTE"),"1",IF(AND(AW137="NO DISMINUYE"),"0")))</f>
        <v>2</v>
      </c>
      <c r="AZ137" s="265" t="str">
        <f>+IF(AND(AX137="DIRECTAMENTE"),"2", IF(AND(AX137="INDIRECTAMENTE"),"1",IF(AND(AX137="NO DISMINUYE"),"0")))</f>
        <v>2</v>
      </c>
      <c r="BA137" s="264">
        <v>1</v>
      </c>
      <c r="BB137" s="264" t="str">
        <f>VLOOKUP(BA137,[4]BASE!A57:B61,2,0)</f>
        <v>Raro</v>
      </c>
      <c r="BC137" s="264">
        <v>2</v>
      </c>
      <c r="BD137" s="264" t="str">
        <f>VLOOKUP(BC137,[4]BASE!G57:H61,2,0)</f>
        <v>Menor</v>
      </c>
      <c r="BE137" s="66" t="str">
        <f>CONCATENATE(BA137,BC137)</f>
        <v>12</v>
      </c>
      <c r="BF137" s="265"/>
      <c r="BG137" s="285" t="str">
        <f>VLOOKUP(BE137,[4]BASE!A70:B94,2,0)</f>
        <v>BAJA</v>
      </c>
      <c r="BH137" s="254" t="str">
        <f>+IF(BG142="baja","Asumir o Reducir el riesgo",IF(BG142="moderada","Reducir el riesgo",IF(BG142="Alta","Reducir el riesgo",IF(BG142="Extrema","Evitar, reducir, compartir o transferir el riesgo",0))))</f>
        <v>Reducir el riesgo</v>
      </c>
      <c r="BI137" s="86"/>
      <c r="BJ137" s="267" t="s">
        <v>928</v>
      </c>
      <c r="BK137" s="253" t="s">
        <v>119</v>
      </c>
      <c r="BL137" s="253" t="s">
        <v>880</v>
      </c>
      <c r="BM137" s="253" t="s">
        <v>929</v>
      </c>
      <c r="BN137" s="253" t="s">
        <v>766</v>
      </c>
      <c r="BO137" s="253" t="s">
        <v>930</v>
      </c>
      <c r="BP137" s="284"/>
      <c r="BQ137" s="260" t="s">
        <v>931</v>
      </c>
      <c r="BR137" s="253" t="s">
        <v>884</v>
      </c>
      <c r="BS137" s="253" t="s">
        <v>885</v>
      </c>
      <c r="BT137" s="253" t="s">
        <v>886</v>
      </c>
    </row>
    <row r="138" spans="1:72" ht="30" customHeight="1" x14ac:dyDescent="0.25">
      <c r="A138" s="275"/>
      <c r="B138" s="259"/>
      <c r="C138" s="252"/>
      <c r="D138" s="81"/>
      <c r="E138" s="81" t="s">
        <v>932</v>
      </c>
      <c r="F138" s="261"/>
      <c r="G138" s="253"/>
      <c r="H138" s="282"/>
      <c r="I138" s="260"/>
      <c r="J138" s="259"/>
      <c r="K138" s="253"/>
      <c r="L138" s="250"/>
      <c r="M138" s="253"/>
      <c r="N138" s="82"/>
      <c r="O138" s="254"/>
      <c r="P138" s="285"/>
      <c r="Q138" s="250"/>
      <c r="R138" s="254"/>
      <c r="S138" s="267"/>
      <c r="T138" s="250"/>
      <c r="U138" s="250"/>
      <c r="V138" s="281"/>
      <c r="W138" s="105"/>
      <c r="X138" s="269"/>
      <c r="Y138" s="281"/>
      <c r="Z138" s="106"/>
      <c r="AA138" s="269"/>
      <c r="AB138" s="281"/>
      <c r="AC138" s="106"/>
      <c r="AD138" s="269"/>
      <c r="AE138" s="281"/>
      <c r="AF138" s="106"/>
      <c r="AG138" s="269"/>
      <c r="AH138" s="281"/>
      <c r="AI138" s="107"/>
      <c r="AJ138" s="269"/>
      <c r="AK138" s="281"/>
      <c r="AL138" s="106"/>
      <c r="AM138" s="269"/>
      <c r="AN138" s="281"/>
      <c r="AO138" s="107"/>
      <c r="AP138" s="269"/>
      <c r="AQ138" s="262"/>
      <c r="AR138" s="283"/>
      <c r="AS138" s="250"/>
      <c r="AT138" s="283"/>
      <c r="AU138" s="262"/>
      <c r="AV138" s="254"/>
      <c r="AW138" s="286"/>
      <c r="AX138" s="286"/>
      <c r="AY138" s="287"/>
      <c r="AZ138" s="265"/>
      <c r="BA138" s="264"/>
      <c r="BB138" s="264"/>
      <c r="BC138" s="264"/>
      <c r="BD138" s="264"/>
      <c r="BE138" s="66"/>
      <c r="BF138" s="265"/>
      <c r="BG138" s="285"/>
      <c r="BH138" s="254"/>
      <c r="BI138" s="86"/>
      <c r="BJ138" s="267"/>
      <c r="BK138" s="253"/>
      <c r="BL138" s="253"/>
      <c r="BM138" s="253"/>
      <c r="BN138" s="253"/>
      <c r="BO138" s="253"/>
      <c r="BP138" s="284"/>
      <c r="BQ138" s="260"/>
      <c r="BR138" s="253"/>
      <c r="BS138" s="253"/>
      <c r="BT138" s="253"/>
    </row>
    <row r="139" spans="1:72" ht="30" customHeight="1" x14ac:dyDescent="0.25">
      <c r="A139" s="275"/>
      <c r="B139" s="259"/>
      <c r="C139" s="252"/>
      <c r="D139" s="81"/>
      <c r="E139" s="81" t="s">
        <v>915</v>
      </c>
      <c r="F139" s="261"/>
      <c r="G139" s="253"/>
      <c r="H139" s="282"/>
      <c r="I139" s="260"/>
      <c r="J139" s="259"/>
      <c r="K139" s="253"/>
      <c r="L139" s="250"/>
      <c r="M139" s="253"/>
      <c r="N139" s="82"/>
      <c r="O139" s="254"/>
      <c r="P139" s="285"/>
      <c r="Q139" s="250"/>
      <c r="R139" s="254"/>
      <c r="S139" s="267"/>
      <c r="T139" s="250"/>
      <c r="U139" s="250"/>
      <c r="V139" s="281"/>
      <c r="W139" s="105"/>
      <c r="X139" s="269"/>
      <c r="Y139" s="281"/>
      <c r="Z139" s="106"/>
      <c r="AA139" s="269"/>
      <c r="AB139" s="281"/>
      <c r="AC139" s="106"/>
      <c r="AD139" s="269"/>
      <c r="AE139" s="281"/>
      <c r="AF139" s="106"/>
      <c r="AG139" s="269"/>
      <c r="AH139" s="281"/>
      <c r="AI139" s="107"/>
      <c r="AJ139" s="269"/>
      <c r="AK139" s="281"/>
      <c r="AL139" s="106"/>
      <c r="AM139" s="269"/>
      <c r="AN139" s="281"/>
      <c r="AO139" s="107"/>
      <c r="AP139" s="269"/>
      <c r="AQ139" s="262"/>
      <c r="AR139" s="283"/>
      <c r="AS139" s="250"/>
      <c r="AT139" s="283"/>
      <c r="AU139" s="262"/>
      <c r="AV139" s="254"/>
      <c r="AW139" s="286"/>
      <c r="AX139" s="286"/>
      <c r="AY139" s="287"/>
      <c r="AZ139" s="265"/>
      <c r="BA139" s="264"/>
      <c r="BB139" s="264"/>
      <c r="BC139" s="264"/>
      <c r="BD139" s="264"/>
      <c r="BE139" s="66"/>
      <c r="BF139" s="265"/>
      <c r="BG139" s="285"/>
      <c r="BH139" s="254"/>
      <c r="BI139" s="86"/>
      <c r="BJ139" s="267"/>
      <c r="BK139" s="253"/>
      <c r="BL139" s="253"/>
      <c r="BM139" s="253"/>
      <c r="BN139" s="253"/>
      <c r="BO139" s="253"/>
      <c r="BP139" s="284"/>
      <c r="BQ139" s="260"/>
      <c r="BR139" s="253"/>
      <c r="BS139" s="253"/>
      <c r="BT139" s="253"/>
    </row>
    <row r="140" spans="1:72" ht="60" customHeight="1" x14ac:dyDescent="0.25">
      <c r="A140" s="275"/>
      <c r="B140" s="259"/>
      <c r="C140" s="252"/>
      <c r="D140" s="81" t="s">
        <v>902</v>
      </c>
      <c r="E140" s="81"/>
      <c r="F140" s="261"/>
      <c r="G140" s="253"/>
      <c r="H140" s="282"/>
      <c r="I140" s="260"/>
      <c r="J140" s="259"/>
      <c r="K140" s="253"/>
      <c r="L140" s="250"/>
      <c r="M140" s="253"/>
      <c r="N140" s="82"/>
      <c r="O140" s="254"/>
      <c r="P140" s="285"/>
      <c r="Q140" s="250"/>
      <c r="R140" s="254"/>
      <c r="S140" s="267"/>
      <c r="T140" s="250"/>
      <c r="U140" s="250"/>
      <c r="V140" s="281"/>
      <c r="W140" s="105"/>
      <c r="X140" s="269"/>
      <c r="Y140" s="281"/>
      <c r="Z140" s="106"/>
      <c r="AA140" s="269"/>
      <c r="AB140" s="281"/>
      <c r="AC140" s="106"/>
      <c r="AD140" s="269"/>
      <c r="AE140" s="281"/>
      <c r="AF140" s="106"/>
      <c r="AG140" s="269"/>
      <c r="AH140" s="281"/>
      <c r="AI140" s="107"/>
      <c r="AJ140" s="269"/>
      <c r="AK140" s="281"/>
      <c r="AL140" s="106"/>
      <c r="AM140" s="269"/>
      <c r="AN140" s="281"/>
      <c r="AO140" s="107"/>
      <c r="AP140" s="269"/>
      <c r="AQ140" s="262"/>
      <c r="AR140" s="283"/>
      <c r="AS140" s="250"/>
      <c r="AT140" s="283"/>
      <c r="AU140" s="262"/>
      <c r="AV140" s="254"/>
      <c r="AW140" s="286"/>
      <c r="AX140" s="286"/>
      <c r="AY140" s="287"/>
      <c r="AZ140" s="265"/>
      <c r="BA140" s="264"/>
      <c r="BB140" s="264"/>
      <c r="BC140" s="264"/>
      <c r="BD140" s="264"/>
      <c r="BE140" s="66"/>
      <c r="BF140" s="265"/>
      <c r="BG140" s="285"/>
      <c r="BH140" s="254"/>
      <c r="BI140" s="86"/>
      <c r="BJ140" s="267"/>
      <c r="BK140" s="253"/>
      <c r="BL140" s="253"/>
      <c r="BM140" s="253"/>
      <c r="BN140" s="253"/>
      <c r="BO140" s="253"/>
      <c r="BP140" s="284"/>
      <c r="BQ140" s="260"/>
      <c r="BR140" s="253"/>
      <c r="BS140" s="253"/>
      <c r="BT140" s="253"/>
    </row>
    <row r="141" spans="1:72" ht="60" customHeight="1" x14ac:dyDescent="0.25">
      <c r="A141" s="275"/>
      <c r="B141" s="259"/>
      <c r="C141" s="252"/>
      <c r="D141" s="81" t="s">
        <v>916</v>
      </c>
      <c r="E141" s="81"/>
      <c r="F141" s="261"/>
      <c r="G141" s="253"/>
      <c r="H141" s="282"/>
      <c r="I141" s="260"/>
      <c r="J141" s="259"/>
      <c r="K141" s="253"/>
      <c r="L141" s="250"/>
      <c r="M141" s="253"/>
      <c r="N141" s="82"/>
      <c r="O141" s="254"/>
      <c r="P141" s="285"/>
      <c r="Q141" s="250"/>
      <c r="R141" s="254"/>
      <c r="S141" s="267"/>
      <c r="T141" s="250"/>
      <c r="U141" s="250"/>
      <c r="V141" s="281"/>
      <c r="W141" s="105"/>
      <c r="X141" s="269"/>
      <c r="Y141" s="281"/>
      <c r="Z141" s="106"/>
      <c r="AA141" s="269"/>
      <c r="AB141" s="281"/>
      <c r="AC141" s="106"/>
      <c r="AD141" s="269"/>
      <c r="AE141" s="281"/>
      <c r="AF141" s="106"/>
      <c r="AG141" s="269"/>
      <c r="AH141" s="281"/>
      <c r="AI141" s="107"/>
      <c r="AJ141" s="269"/>
      <c r="AK141" s="281"/>
      <c r="AL141" s="106"/>
      <c r="AM141" s="269"/>
      <c r="AN141" s="281"/>
      <c r="AO141" s="107"/>
      <c r="AP141" s="269"/>
      <c r="AQ141" s="262"/>
      <c r="AR141" s="283"/>
      <c r="AS141" s="250"/>
      <c r="AT141" s="283"/>
      <c r="AU141" s="262"/>
      <c r="AV141" s="254"/>
      <c r="AW141" s="286"/>
      <c r="AX141" s="286"/>
      <c r="AY141" s="287"/>
      <c r="AZ141" s="265"/>
      <c r="BA141" s="264"/>
      <c r="BB141" s="264"/>
      <c r="BC141" s="264"/>
      <c r="BD141" s="264"/>
      <c r="BE141" s="66"/>
      <c r="BF141" s="265"/>
      <c r="BG141" s="285"/>
      <c r="BH141" s="254"/>
      <c r="BI141" s="86"/>
      <c r="BJ141" s="267"/>
      <c r="BK141" s="253"/>
      <c r="BL141" s="253"/>
      <c r="BM141" s="253"/>
      <c r="BN141" s="253"/>
      <c r="BO141" s="253"/>
      <c r="BP141" s="284"/>
      <c r="BQ141" s="260"/>
      <c r="BR141" s="253"/>
      <c r="BS141" s="253"/>
      <c r="BT141" s="253"/>
    </row>
    <row r="142" spans="1:72" ht="30" customHeight="1" x14ac:dyDescent="0.25">
      <c r="A142" s="275">
        <v>19</v>
      </c>
      <c r="B142" s="259" t="s">
        <v>76</v>
      </c>
      <c r="C142" s="252" t="s">
        <v>933</v>
      </c>
      <c r="D142" s="253"/>
      <c r="E142" s="267" t="s">
        <v>934</v>
      </c>
      <c r="F142" s="261" t="s">
        <v>935</v>
      </c>
      <c r="G142" s="253" t="s">
        <v>936</v>
      </c>
      <c r="H142" s="250" t="s">
        <v>414</v>
      </c>
      <c r="I142" s="260" t="s">
        <v>937</v>
      </c>
      <c r="J142" s="259">
        <v>2</v>
      </c>
      <c r="K142" s="253" t="str">
        <f>VLOOKUP(J142,[2]BASE!A57:B61,2,0)</f>
        <v>Improbable</v>
      </c>
      <c r="L142" s="250">
        <v>4</v>
      </c>
      <c r="M142" s="253" t="str">
        <f>VLOOKUP(L142,[2]BASE!D57:E59,2,0)</f>
        <v>Mayor</v>
      </c>
      <c r="N142" s="82" t="str">
        <f>CONCATENATE(J142,L142)</f>
        <v>24</v>
      </c>
      <c r="O142" s="254">
        <f>+J142*L142</f>
        <v>8</v>
      </c>
      <c r="P142" s="255" t="str">
        <f>VLOOKUP(N142,[2]BASE!A70:B94,2,0)</f>
        <v>ALTA</v>
      </c>
      <c r="Q142" s="250" t="s">
        <v>506</v>
      </c>
      <c r="R142" s="254" t="str">
        <f>IF(P142="baja","Asumir o Reducir el riesgo",IF(P142="moderada","Reducir el riesgo",IF(P142="Alta","Reducir el riesgo",IF(P142="Extrema","Evitar, reducir, compartir o transferir el riesgo",0))))</f>
        <v>Reducir el riesgo</v>
      </c>
      <c r="S142" s="260" t="s">
        <v>938</v>
      </c>
      <c r="T142" s="250" t="s">
        <v>363</v>
      </c>
      <c r="U142" s="250" t="s">
        <v>418</v>
      </c>
      <c r="V142" s="251" t="s">
        <v>419</v>
      </c>
      <c r="W142" s="83">
        <f t="shared" ref="W142:W194" si="43">IF(V142="Asignado",15,IF(V142="No asignado",0,0))</f>
        <v>15</v>
      </c>
      <c r="X142" s="252" t="s">
        <v>939</v>
      </c>
      <c r="Y142" s="251" t="s">
        <v>421</v>
      </c>
      <c r="Z142" s="10">
        <f t="shared" ref="Z142:Z194" si="44">IF(Y142="Adecuado",15,IF(Y142="Inadecuado",0,0))</f>
        <v>15</v>
      </c>
      <c r="AA142" s="252" t="s">
        <v>940</v>
      </c>
      <c r="AB142" s="251" t="s">
        <v>423</v>
      </c>
      <c r="AC142" s="10">
        <f t="shared" ref="AC142:AC194" si="45">IF(AB142="Oportuna",15,IF(AB142="Inoportuna",0,0))</f>
        <v>15</v>
      </c>
      <c r="AD142" s="252" t="s">
        <v>941</v>
      </c>
      <c r="AE142" s="251" t="s">
        <v>425</v>
      </c>
      <c r="AF142" s="10">
        <f t="shared" ref="AF142:AF194" si="46">IF(AE142="Prevenir",15,IF(AE142="Detectar",10,IF(AE142="No es un control",0,0)))</f>
        <v>15</v>
      </c>
      <c r="AG142" s="269" t="s">
        <v>942</v>
      </c>
      <c r="AH142" s="251" t="s">
        <v>427</v>
      </c>
      <c r="AI142" s="84">
        <f t="shared" ref="AI142:AI194" si="47">IF(AH142="Confiable",15,IF(AH142="No confiable",0,0))</f>
        <v>15</v>
      </c>
      <c r="AJ142" s="269" t="s">
        <v>943</v>
      </c>
      <c r="AK142" s="251" t="s">
        <v>429</v>
      </c>
      <c r="AL142" s="10">
        <f t="shared" ref="AL142:AL194" si="48">IF(AK142="Se investigan y resuelven oportunamente",15,0)</f>
        <v>15</v>
      </c>
      <c r="AM142" s="252" t="s">
        <v>944</v>
      </c>
      <c r="AN142" s="251" t="s">
        <v>431</v>
      </c>
      <c r="AO142" s="84">
        <f t="shared" ref="AO142:AO194" si="49">IF(AN142="Completa",10,IF(AN142="Incompleta",5,IF(AN142="No existe",0,0)))</f>
        <v>10</v>
      </c>
      <c r="AP142" s="252" t="s">
        <v>945</v>
      </c>
      <c r="AQ142" s="253">
        <f>W142+Z142+AC142+AF142+AI142++AL142+AO142</f>
        <v>100</v>
      </c>
      <c r="AR142" s="254" t="str">
        <f>IF(AND(AQ142&lt;=100,AQ142&gt;=96),"FUERTE",IF(AND(AQ142&lt;=95,AQ142&gt;=86),"MODERADO",IF(AND(AQ142&lt;=85,AQ142&gt;=0),"DEBIL")))</f>
        <v>FUERTE</v>
      </c>
      <c r="AS142" s="250" t="s">
        <v>433</v>
      </c>
      <c r="AT142" s="254" t="str">
        <f>VLOOKUP(AS142,[2]BASE!D123:E125,2,0)</f>
        <v>FUERTE</v>
      </c>
      <c r="AU142" s="253" t="str">
        <f>+IF(AND(AR142="FUERTE",AT142="FUERTE"),"FUERTE",IF(AND(AR142="FUERTE",AT142="MODERADO"),"MODERADO",IF(AND(AR142="FUERTE",AT142="DEBIL"),"DEBIL",IF(AND(AR142="MODERADO",AT142="FUERTE"),"MODERADO",IF(AND(AR142="MODERADO",AT142="MODERADO"),"DÉBIL",IF(AND(AR142="MODERADO",AT142="DEBIL"),"DÉBIL",IF(AND(AR142="DEBIL",AT142="FUERTE"),"DÉBIL",IF(AND(AR142="DEBIL",AT142="MODERADO"),"MODERADO",IF(AND(AR142="DEBIL",AT142="DÉBIL"),"DÉBIL")))))))))</f>
        <v>FUERTE</v>
      </c>
      <c r="AV142" s="254" t="str">
        <f>+IF(AND(AVERAGE(AQ142:AQ151)=100),"FUERTE",IF(AND((AVERAGE(AQ142:AQ151)&gt;=50),(AVERAGE(AQ142:AQ151))&lt;=99),"MODERADO", IF(AND(AVERAGE(AQ142:AQ151)&lt;50),"DEBIL")))</f>
        <v>FUERTE</v>
      </c>
      <c r="AW142" s="266" t="s">
        <v>435</v>
      </c>
      <c r="AX142" s="266" t="s">
        <v>435</v>
      </c>
      <c r="AY142" s="265" t="str">
        <f>+IF(AND(AW142="DIRECTAMENTE"),"2", IF(AND(AW142="INDIRECTAMENTE"),"1",IF(AND(AW142="NO DISMINUYE"),"0")))</f>
        <v>2</v>
      </c>
      <c r="AZ142" s="265" t="str">
        <f>+IF(AND(AX142="DIRECTAMENTE"),"2", IF(AND(AX142="INDIRECTAMENTE"),"1",IF(AND(AX142="NO DISMINUYE"),"0")))</f>
        <v>2</v>
      </c>
      <c r="BA142" s="264">
        <v>1</v>
      </c>
      <c r="BB142" s="264" t="str">
        <f>VLOOKUP(BA142,[2]BASE!A57:B61,2,0)</f>
        <v>Raro</v>
      </c>
      <c r="BC142" s="264">
        <v>3</v>
      </c>
      <c r="BD142" s="264" t="str">
        <f>VLOOKUP(BC142,[2]BASE!G57:H61,2,0)</f>
        <v>Moderado</v>
      </c>
      <c r="BE142" s="66" t="str">
        <f>CONCATENATE(BA142,BC142)</f>
        <v>13</v>
      </c>
      <c r="BF142" s="265">
        <f>+BA142*BC142</f>
        <v>3</v>
      </c>
      <c r="BG142" s="261" t="str">
        <f>VLOOKUP(BE142,[2]BASE!A70:B94,2,0)</f>
        <v>MODERADA</v>
      </c>
      <c r="BH142" s="254" t="str">
        <f>+IF(BG142="baja","Asumir o Reducir el riesgo",IF(BG142="moderada","Reducir el riesgo",IF(BG142="Alta","Reducir el riesgo",IF(BG142="Extrema","Evitar, reducir, compartir o transferir el riesgo",0))))</f>
        <v>Reducir el riesgo</v>
      </c>
      <c r="BI142" s="252"/>
      <c r="BJ142" s="252" t="s">
        <v>938</v>
      </c>
      <c r="BK142" s="254" t="s">
        <v>119</v>
      </c>
      <c r="BL142" s="254" t="s">
        <v>946</v>
      </c>
      <c r="BM142" s="254" t="s">
        <v>947</v>
      </c>
      <c r="BN142" s="254" t="s">
        <v>948</v>
      </c>
      <c r="BO142" s="241" t="s">
        <v>949</v>
      </c>
      <c r="BP142" s="254"/>
      <c r="BQ142" s="268" t="s">
        <v>950</v>
      </c>
      <c r="BR142" s="241" t="s">
        <v>951</v>
      </c>
      <c r="BS142" s="241" t="s">
        <v>885</v>
      </c>
      <c r="BT142" s="241" t="s">
        <v>886</v>
      </c>
    </row>
    <row r="143" spans="1:72" x14ac:dyDescent="0.25">
      <c r="A143" s="275"/>
      <c r="B143" s="259"/>
      <c r="C143" s="252"/>
      <c r="D143" s="253"/>
      <c r="E143" s="267"/>
      <c r="F143" s="261"/>
      <c r="G143" s="253"/>
      <c r="H143" s="250"/>
      <c r="I143" s="260"/>
      <c r="J143" s="259"/>
      <c r="K143" s="253"/>
      <c r="L143" s="250"/>
      <c r="M143" s="253"/>
      <c r="N143" s="82"/>
      <c r="O143" s="254"/>
      <c r="P143" s="255"/>
      <c r="Q143" s="250"/>
      <c r="R143" s="254"/>
      <c r="S143" s="260"/>
      <c r="T143" s="250"/>
      <c r="U143" s="250"/>
      <c r="V143" s="251"/>
      <c r="W143" s="83">
        <f t="shared" si="43"/>
        <v>0</v>
      </c>
      <c r="X143" s="252"/>
      <c r="Y143" s="251"/>
      <c r="Z143" s="10">
        <f t="shared" si="44"/>
        <v>0</v>
      </c>
      <c r="AA143" s="252"/>
      <c r="AB143" s="251"/>
      <c r="AC143" s="10">
        <f t="shared" si="45"/>
        <v>0</v>
      </c>
      <c r="AD143" s="252"/>
      <c r="AE143" s="251"/>
      <c r="AF143" s="10">
        <f t="shared" si="46"/>
        <v>0</v>
      </c>
      <c r="AG143" s="269"/>
      <c r="AH143" s="251"/>
      <c r="AI143" s="84">
        <f t="shared" si="47"/>
        <v>0</v>
      </c>
      <c r="AJ143" s="269"/>
      <c r="AK143" s="251"/>
      <c r="AL143" s="10">
        <f t="shared" si="48"/>
        <v>0</v>
      </c>
      <c r="AM143" s="252"/>
      <c r="AN143" s="251"/>
      <c r="AO143" s="84">
        <f t="shared" si="49"/>
        <v>0</v>
      </c>
      <c r="AP143" s="252"/>
      <c r="AQ143" s="253"/>
      <c r="AR143" s="254"/>
      <c r="AS143" s="250"/>
      <c r="AT143" s="254"/>
      <c r="AU143" s="253"/>
      <c r="AV143" s="254"/>
      <c r="AW143" s="266"/>
      <c r="AX143" s="266"/>
      <c r="AY143" s="265"/>
      <c r="AZ143" s="265"/>
      <c r="BA143" s="264"/>
      <c r="BB143" s="264"/>
      <c r="BC143" s="264"/>
      <c r="BD143" s="264"/>
      <c r="BE143" s="66"/>
      <c r="BF143" s="265"/>
      <c r="BG143" s="261"/>
      <c r="BH143" s="254"/>
      <c r="BI143" s="252"/>
      <c r="BJ143" s="252"/>
      <c r="BK143" s="254"/>
      <c r="BL143" s="254"/>
      <c r="BM143" s="254"/>
      <c r="BN143" s="254"/>
      <c r="BO143" s="241"/>
      <c r="BP143" s="254"/>
      <c r="BQ143" s="268"/>
      <c r="BR143" s="241"/>
      <c r="BS143" s="241"/>
      <c r="BT143" s="241"/>
    </row>
    <row r="144" spans="1:72" ht="45" customHeight="1" x14ac:dyDescent="0.25">
      <c r="A144" s="275"/>
      <c r="B144" s="259"/>
      <c r="C144" s="252"/>
      <c r="D144" s="253"/>
      <c r="E144" s="267" t="s">
        <v>952</v>
      </c>
      <c r="F144" s="261"/>
      <c r="G144" s="253"/>
      <c r="H144" s="250"/>
      <c r="I144" s="260"/>
      <c r="J144" s="259"/>
      <c r="K144" s="253"/>
      <c r="L144" s="250"/>
      <c r="M144" s="253"/>
      <c r="N144" s="82"/>
      <c r="O144" s="254"/>
      <c r="P144" s="255"/>
      <c r="Q144" s="250"/>
      <c r="R144" s="254"/>
      <c r="S144" s="260"/>
      <c r="T144" s="250"/>
      <c r="U144" s="250"/>
      <c r="V144" s="251"/>
      <c r="W144" s="83">
        <f t="shared" si="43"/>
        <v>0</v>
      </c>
      <c r="X144" s="252"/>
      <c r="Y144" s="251"/>
      <c r="Z144" s="10">
        <f t="shared" si="44"/>
        <v>0</v>
      </c>
      <c r="AA144" s="252"/>
      <c r="AB144" s="251"/>
      <c r="AC144" s="10">
        <f t="shared" si="45"/>
        <v>0</v>
      </c>
      <c r="AD144" s="252"/>
      <c r="AE144" s="251"/>
      <c r="AF144" s="10">
        <f t="shared" si="46"/>
        <v>0</v>
      </c>
      <c r="AG144" s="269"/>
      <c r="AH144" s="251"/>
      <c r="AI144" s="84">
        <f t="shared" si="47"/>
        <v>0</v>
      </c>
      <c r="AJ144" s="269"/>
      <c r="AK144" s="251"/>
      <c r="AL144" s="10">
        <f t="shared" si="48"/>
        <v>0</v>
      </c>
      <c r="AM144" s="252"/>
      <c r="AN144" s="251"/>
      <c r="AO144" s="84">
        <f t="shared" si="49"/>
        <v>0</v>
      </c>
      <c r="AP144" s="252"/>
      <c r="AQ144" s="253"/>
      <c r="AR144" s="254"/>
      <c r="AS144" s="250"/>
      <c r="AT144" s="254"/>
      <c r="AU144" s="253"/>
      <c r="AV144" s="254"/>
      <c r="AW144" s="266"/>
      <c r="AX144" s="266"/>
      <c r="AY144" s="265"/>
      <c r="AZ144" s="265"/>
      <c r="BA144" s="264"/>
      <c r="BB144" s="264"/>
      <c r="BC144" s="264"/>
      <c r="BD144" s="264"/>
      <c r="BE144" s="66"/>
      <c r="BF144" s="265"/>
      <c r="BG144" s="261"/>
      <c r="BH144" s="254"/>
      <c r="BI144" s="252"/>
      <c r="BJ144" s="252"/>
      <c r="BK144" s="254"/>
      <c r="BL144" s="254"/>
      <c r="BM144" s="254"/>
      <c r="BN144" s="254"/>
      <c r="BO144" s="241"/>
      <c r="BP144" s="254"/>
      <c r="BQ144" s="268"/>
      <c r="BR144" s="241"/>
      <c r="BS144" s="241"/>
      <c r="BT144" s="241"/>
    </row>
    <row r="145" spans="1:72" x14ac:dyDescent="0.25">
      <c r="A145" s="275"/>
      <c r="B145" s="259"/>
      <c r="C145" s="252"/>
      <c r="D145" s="253"/>
      <c r="E145" s="267"/>
      <c r="F145" s="261"/>
      <c r="G145" s="253"/>
      <c r="H145" s="250"/>
      <c r="I145" s="260"/>
      <c r="J145" s="259"/>
      <c r="K145" s="253"/>
      <c r="L145" s="250"/>
      <c r="M145" s="253"/>
      <c r="N145" s="82"/>
      <c r="O145" s="254"/>
      <c r="P145" s="255"/>
      <c r="Q145" s="250"/>
      <c r="R145" s="254"/>
      <c r="S145" s="260"/>
      <c r="T145" s="250"/>
      <c r="U145" s="250"/>
      <c r="V145" s="251"/>
      <c r="W145" s="83">
        <f t="shared" si="43"/>
        <v>0</v>
      </c>
      <c r="X145" s="252"/>
      <c r="Y145" s="251"/>
      <c r="Z145" s="10">
        <f t="shared" si="44"/>
        <v>0</v>
      </c>
      <c r="AA145" s="252"/>
      <c r="AB145" s="251"/>
      <c r="AC145" s="10">
        <f t="shared" si="45"/>
        <v>0</v>
      </c>
      <c r="AD145" s="252"/>
      <c r="AE145" s="251"/>
      <c r="AF145" s="10">
        <f t="shared" si="46"/>
        <v>0</v>
      </c>
      <c r="AG145" s="269"/>
      <c r="AH145" s="251"/>
      <c r="AI145" s="84">
        <f t="shared" si="47"/>
        <v>0</v>
      </c>
      <c r="AJ145" s="269"/>
      <c r="AK145" s="251"/>
      <c r="AL145" s="10">
        <f t="shared" si="48"/>
        <v>0</v>
      </c>
      <c r="AM145" s="252"/>
      <c r="AN145" s="251"/>
      <c r="AO145" s="84">
        <f t="shared" si="49"/>
        <v>0</v>
      </c>
      <c r="AP145" s="252"/>
      <c r="AQ145" s="253"/>
      <c r="AR145" s="254"/>
      <c r="AS145" s="250"/>
      <c r="AT145" s="254"/>
      <c r="AU145" s="253"/>
      <c r="AV145" s="254"/>
      <c r="AW145" s="266"/>
      <c r="AX145" s="266"/>
      <c r="AY145" s="265"/>
      <c r="AZ145" s="265"/>
      <c r="BA145" s="264"/>
      <c r="BB145" s="264"/>
      <c r="BC145" s="264"/>
      <c r="BD145" s="264"/>
      <c r="BE145" s="66"/>
      <c r="BF145" s="265"/>
      <c r="BG145" s="261"/>
      <c r="BH145" s="254"/>
      <c r="BI145" s="252"/>
      <c r="BJ145" s="252"/>
      <c r="BK145" s="254"/>
      <c r="BL145" s="254"/>
      <c r="BM145" s="254"/>
      <c r="BN145" s="254"/>
      <c r="BO145" s="241"/>
      <c r="BP145" s="254"/>
      <c r="BQ145" s="268"/>
      <c r="BR145" s="241"/>
      <c r="BS145" s="241"/>
      <c r="BT145" s="241"/>
    </row>
    <row r="146" spans="1:72" ht="45" customHeight="1" x14ac:dyDescent="0.25">
      <c r="A146" s="275"/>
      <c r="B146" s="259"/>
      <c r="C146" s="252"/>
      <c r="D146" s="253"/>
      <c r="E146" s="267" t="s">
        <v>953</v>
      </c>
      <c r="F146" s="261"/>
      <c r="G146" s="253"/>
      <c r="H146" s="250"/>
      <c r="I146" s="260"/>
      <c r="J146" s="259"/>
      <c r="K146" s="253"/>
      <c r="L146" s="250"/>
      <c r="M146" s="253"/>
      <c r="N146" s="82"/>
      <c r="O146" s="254"/>
      <c r="P146" s="255"/>
      <c r="Q146" s="250"/>
      <c r="R146" s="254"/>
      <c r="S146" s="260"/>
      <c r="T146" s="250"/>
      <c r="U146" s="250"/>
      <c r="V146" s="251"/>
      <c r="W146" s="83">
        <f t="shared" si="43"/>
        <v>0</v>
      </c>
      <c r="X146" s="252"/>
      <c r="Y146" s="251"/>
      <c r="Z146" s="10">
        <f t="shared" si="44"/>
        <v>0</v>
      </c>
      <c r="AA146" s="252"/>
      <c r="AB146" s="251"/>
      <c r="AC146" s="10">
        <f t="shared" si="45"/>
        <v>0</v>
      </c>
      <c r="AD146" s="252"/>
      <c r="AE146" s="251"/>
      <c r="AF146" s="10">
        <f t="shared" si="46"/>
        <v>0</v>
      </c>
      <c r="AG146" s="269"/>
      <c r="AH146" s="251"/>
      <c r="AI146" s="84">
        <f t="shared" si="47"/>
        <v>0</v>
      </c>
      <c r="AJ146" s="269"/>
      <c r="AK146" s="251"/>
      <c r="AL146" s="10">
        <f t="shared" si="48"/>
        <v>0</v>
      </c>
      <c r="AM146" s="252"/>
      <c r="AN146" s="251"/>
      <c r="AO146" s="84">
        <f t="shared" si="49"/>
        <v>0</v>
      </c>
      <c r="AP146" s="252"/>
      <c r="AQ146" s="253"/>
      <c r="AR146" s="254"/>
      <c r="AS146" s="250"/>
      <c r="AT146" s="254"/>
      <c r="AU146" s="253"/>
      <c r="AV146" s="254"/>
      <c r="AW146" s="266"/>
      <c r="AX146" s="266"/>
      <c r="AY146" s="265"/>
      <c r="AZ146" s="265"/>
      <c r="BA146" s="264"/>
      <c r="BB146" s="264"/>
      <c r="BC146" s="264"/>
      <c r="BD146" s="264"/>
      <c r="BE146" s="66"/>
      <c r="BF146" s="265"/>
      <c r="BG146" s="261"/>
      <c r="BH146" s="254"/>
      <c r="BI146" s="252"/>
      <c r="BJ146" s="252"/>
      <c r="BK146" s="254"/>
      <c r="BL146" s="254"/>
      <c r="BM146" s="254"/>
      <c r="BN146" s="254"/>
      <c r="BO146" s="241"/>
      <c r="BP146" s="254"/>
      <c r="BQ146" s="268"/>
      <c r="BR146" s="241"/>
      <c r="BS146" s="241"/>
      <c r="BT146" s="241"/>
    </row>
    <row r="147" spans="1:72" x14ac:dyDescent="0.25">
      <c r="A147" s="275"/>
      <c r="B147" s="259"/>
      <c r="C147" s="252"/>
      <c r="D147" s="253"/>
      <c r="E147" s="267"/>
      <c r="F147" s="261"/>
      <c r="G147" s="253"/>
      <c r="H147" s="250"/>
      <c r="I147" s="260"/>
      <c r="J147" s="259"/>
      <c r="K147" s="253"/>
      <c r="L147" s="250"/>
      <c r="M147" s="253"/>
      <c r="N147" s="82"/>
      <c r="O147" s="254"/>
      <c r="P147" s="255"/>
      <c r="Q147" s="250"/>
      <c r="R147" s="254"/>
      <c r="S147" s="260"/>
      <c r="T147" s="250"/>
      <c r="U147" s="250"/>
      <c r="V147" s="251"/>
      <c r="W147" s="83">
        <f t="shared" si="43"/>
        <v>0</v>
      </c>
      <c r="X147" s="252"/>
      <c r="Y147" s="251"/>
      <c r="Z147" s="10">
        <f t="shared" si="44"/>
        <v>0</v>
      </c>
      <c r="AA147" s="252"/>
      <c r="AB147" s="251"/>
      <c r="AC147" s="10">
        <f t="shared" si="45"/>
        <v>0</v>
      </c>
      <c r="AD147" s="252"/>
      <c r="AE147" s="251"/>
      <c r="AF147" s="10">
        <f t="shared" si="46"/>
        <v>0</v>
      </c>
      <c r="AG147" s="269"/>
      <c r="AH147" s="251"/>
      <c r="AI147" s="84">
        <f t="shared" si="47"/>
        <v>0</v>
      </c>
      <c r="AJ147" s="269"/>
      <c r="AK147" s="251"/>
      <c r="AL147" s="10">
        <f t="shared" si="48"/>
        <v>0</v>
      </c>
      <c r="AM147" s="252"/>
      <c r="AN147" s="251"/>
      <c r="AO147" s="84">
        <f t="shared" si="49"/>
        <v>0</v>
      </c>
      <c r="AP147" s="252"/>
      <c r="AQ147" s="253"/>
      <c r="AR147" s="254"/>
      <c r="AS147" s="250"/>
      <c r="AT147" s="254"/>
      <c r="AU147" s="253"/>
      <c r="AV147" s="254"/>
      <c r="AW147" s="266"/>
      <c r="AX147" s="266"/>
      <c r="AY147" s="265"/>
      <c r="AZ147" s="265"/>
      <c r="BA147" s="264"/>
      <c r="BB147" s="264"/>
      <c r="BC147" s="264"/>
      <c r="BD147" s="264"/>
      <c r="BE147" s="66"/>
      <c r="BF147" s="265"/>
      <c r="BG147" s="261"/>
      <c r="BH147" s="254"/>
      <c r="BI147" s="252"/>
      <c r="BJ147" s="252"/>
      <c r="BK147" s="254"/>
      <c r="BL147" s="254"/>
      <c r="BM147" s="254"/>
      <c r="BN147" s="254"/>
      <c r="BO147" s="241"/>
      <c r="BP147" s="254"/>
      <c r="BQ147" s="268"/>
      <c r="BR147" s="241"/>
      <c r="BS147" s="241"/>
      <c r="BT147" s="241"/>
    </row>
    <row r="148" spans="1:72" x14ac:dyDescent="0.25">
      <c r="A148" s="275"/>
      <c r="B148" s="259"/>
      <c r="C148" s="252"/>
      <c r="D148" s="253"/>
      <c r="E148" s="267"/>
      <c r="F148" s="261"/>
      <c r="G148" s="253"/>
      <c r="H148" s="250"/>
      <c r="I148" s="260"/>
      <c r="J148" s="259"/>
      <c r="K148" s="253"/>
      <c r="L148" s="250"/>
      <c r="M148" s="253"/>
      <c r="N148" s="82"/>
      <c r="O148" s="254"/>
      <c r="P148" s="255"/>
      <c r="Q148" s="250"/>
      <c r="R148" s="254"/>
      <c r="S148" s="260"/>
      <c r="T148" s="250"/>
      <c r="U148" s="250"/>
      <c r="V148" s="251"/>
      <c r="W148" s="83">
        <f t="shared" si="43"/>
        <v>0</v>
      </c>
      <c r="X148" s="252"/>
      <c r="Y148" s="251"/>
      <c r="Z148" s="10">
        <f t="shared" si="44"/>
        <v>0</v>
      </c>
      <c r="AA148" s="252"/>
      <c r="AB148" s="251"/>
      <c r="AC148" s="10">
        <f t="shared" si="45"/>
        <v>0</v>
      </c>
      <c r="AD148" s="252"/>
      <c r="AE148" s="251"/>
      <c r="AF148" s="10">
        <f t="shared" si="46"/>
        <v>0</v>
      </c>
      <c r="AG148" s="269"/>
      <c r="AH148" s="251"/>
      <c r="AI148" s="84">
        <f t="shared" si="47"/>
        <v>0</v>
      </c>
      <c r="AJ148" s="269"/>
      <c r="AK148" s="251"/>
      <c r="AL148" s="10">
        <f t="shared" si="48"/>
        <v>0</v>
      </c>
      <c r="AM148" s="252"/>
      <c r="AN148" s="251"/>
      <c r="AO148" s="84">
        <f t="shared" si="49"/>
        <v>0</v>
      </c>
      <c r="AP148" s="252"/>
      <c r="AQ148" s="253"/>
      <c r="AR148" s="254"/>
      <c r="AS148" s="250"/>
      <c r="AT148" s="254"/>
      <c r="AU148" s="253"/>
      <c r="AV148" s="254"/>
      <c r="AW148" s="266"/>
      <c r="AX148" s="266"/>
      <c r="AY148" s="265"/>
      <c r="AZ148" s="265"/>
      <c r="BA148" s="264"/>
      <c r="BB148" s="264"/>
      <c r="BC148" s="264"/>
      <c r="BD148" s="264"/>
      <c r="BE148" s="66"/>
      <c r="BF148" s="265"/>
      <c r="BG148" s="261"/>
      <c r="BH148" s="254"/>
      <c r="BI148" s="252"/>
      <c r="BJ148" s="252"/>
      <c r="BK148" s="254"/>
      <c r="BL148" s="254"/>
      <c r="BM148" s="254"/>
      <c r="BN148" s="254"/>
      <c r="BO148" s="241"/>
      <c r="BP148" s="254"/>
      <c r="BQ148" s="268"/>
      <c r="BR148" s="241"/>
      <c r="BS148" s="241"/>
      <c r="BT148" s="241"/>
    </row>
    <row r="149" spans="1:72" ht="38.25" customHeight="1" x14ac:dyDescent="0.25">
      <c r="A149" s="275"/>
      <c r="B149" s="259"/>
      <c r="C149" s="252"/>
      <c r="D149" s="267" t="s">
        <v>954</v>
      </c>
      <c r="E149" s="267"/>
      <c r="F149" s="261"/>
      <c r="G149" s="253"/>
      <c r="H149" s="250"/>
      <c r="I149" s="260"/>
      <c r="J149" s="259"/>
      <c r="K149" s="253"/>
      <c r="L149" s="250"/>
      <c r="M149" s="253"/>
      <c r="N149" s="82"/>
      <c r="O149" s="254"/>
      <c r="P149" s="255"/>
      <c r="Q149" s="250"/>
      <c r="R149" s="254"/>
      <c r="S149" s="260"/>
      <c r="T149" s="250"/>
      <c r="U149" s="250"/>
      <c r="V149" s="251"/>
      <c r="W149" s="83">
        <f t="shared" si="43"/>
        <v>0</v>
      </c>
      <c r="X149" s="252"/>
      <c r="Y149" s="251"/>
      <c r="Z149" s="10">
        <f t="shared" si="44"/>
        <v>0</v>
      </c>
      <c r="AA149" s="252"/>
      <c r="AB149" s="251"/>
      <c r="AC149" s="10">
        <f t="shared" si="45"/>
        <v>0</v>
      </c>
      <c r="AD149" s="252"/>
      <c r="AE149" s="251"/>
      <c r="AF149" s="10">
        <f t="shared" si="46"/>
        <v>0</v>
      </c>
      <c r="AG149" s="269"/>
      <c r="AH149" s="251"/>
      <c r="AI149" s="84">
        <f t="shared" si="47"/>
        <v>0</v>
      </c>
      <c r="AJ149" s="269"/>
      <c r="AK149" s="251"/>
      <c r="AL149" s="10">
        <f t="shared" si="48"/>
        <v>0</v>
      </c>
      <c r="AM149" s="252"/>
      <c r="AN149" s="251"/>
      <c r="AO149" s="84">
        <f t="shared" si="49"/>
        <v>0</v>
      </c>
      <c r="AP149" s="252"/>
      <c r="AQ149" s="253"/>
      <c r="AR149" s="254"/>
      <c r="AS149" s="250"/>
      <c r="AT149" s="254"/>
      <c r="AU149" s="253"/>
      <c r="AV149" s="254"/>
      <c r="AW149" s="266"/>
      <c r="AX149" s="266"/>
      <c r="AY149" s="265"/>
      <c r="AZ149" s="265"/>
      <c r="BA149" s="264"/>
      <c r="BB149" s="264"/>
      <c r="BC149" s="264"/>
      <c r="BD149" s="264"/>
      <c r="BE149" s="66"/>
      <c r="BF149" s="265"/>
      <c r="BG149" s="261"/>
      <c r="BH149" s="254"/>
      <c r="BI149" s="252"/>
      <c r="BJ149" s="252"/>
      <c r="BK149" s="254"/>
      <c r="BL149" s="254"/>
      <c r="BM149" s="254"/>
      <c r="BN149" s="254"/>
      <c r="BO149" s="241"/>
      <c r="BP149" s="254"/>
      <c r="BQ149" s="268"/>
      <c r="BR149" s="241"/>
      <c r="BS149" s="241"/>
      <c r="BT149" s="241"/>
    </row>
    <row r="150" spans="1:72" ht="38.25" customHeight="1" x14ac:dyDescent="0.25">
      <c r="A150" s="275"/>
      <c r="B150" s="259"/>
      <c r="C150" s="252"/>
      <c r="D150" s="267"/>
      <c r="E150" s="267"/>
      <c r="F150" s="261"/>
      <c r="G150" s="253"/>
      <c r="H150" s="250"/>
      <c r="I150" s="260"/>
      <c r="J150" s="259"/>
      <c r="K150" s="253"/>
      <c r="L150" s="250"/>
      <c r="M150" s="253"/>
      <c r="N150" s="82"/>
      <c r="O150" s="254"/>
      <c r="P150" s="255"/>
      <c r="Q150" s="250"/>
      <c r="R150" s="254"/>
      <c r="S150" s="260"/>
      <c r="T150" s="250"/>
      <c r="U150" s="250"/>
      <c r="V150" s="251"/>
      <c r="W150" s="83">
        <f t="shared" si="43"/>
        <v>0</v>
      </c>
      <c r="X150" s="252"/>
      <c r="Y150" s="251"/>
      <c r="Z150" s="10">
        <f t="shared" si="44"/>
        <v>0</v>
      </c>
      <c r="AA150" s="252"/>
      <c r="AB150" s="251"/>
      <c r="AC150" s="10">
        <f t="shared" si="45"/>
        <v>0</v>
      </c>
      <c r="AD150" s="252"/>
      <c r="AE150" s="251"/>
      <c r="AF150" s="10">
        <f t="shared" si="46"/>
        <v>0</v>
      </c>
      <c r="AG150" s="269"/>
      <c r="AH150" s="251"/>
      <c r="AI150" s="84">
        <f t="shared" si="47"/>
        <v>0</v>
      </c>
      <c r="AJ150" s="269"/>
      <c r="AK150" s="251"/>
      <c r="AL150" s="10">
        <f t="shared" si="48"/>
        <v>0</v>
      </c>
      <c r="AM150" s="252"/>
      <c r="AN150" s="251"/>
      <c r="AO150" s="84">
        <f t="shared" si="49"/>
        <v>0</v>
      </c>
      <c r="AP150" s="252"/>
      <c r="AQ150" s="253"/>
      <c r="AR150" s="254"/>
      <c r="AS150" s="250"/>
      <c r="AT150" s="254"/>
      <c r="AU150" s="253"/>
      <c r="AV150" s="254"/>
      <c r="AW150" s="266"/>
      <c r="AX150" s="266"/>
      <c r="AY150" s="265"/>
      <c r="AZ150" s="265"/>
      <c r="BA150" s="264"/>
      <c r="BB150" s="264"/>
      <c r="BC150" s="264"/>
      <c r="BD150" s="264"/>
      <c r="BE150" s="66"/>
      <c r="BF150" s="265"/>
      <c r="BG150" s="261"/>
      <c r="BH150" s="254"/>
      <c r="BI150" s="252"/>
      <c r="BJ150" s="252"/>
      <c r="BK150" s="254"/>
      <c r="BL150" s="254"/>
      <c r="BM150" s="254"/>
      <c r="BN150" s="254"/>
      <c r="BO150" s="241"/>
      <c r="BP150" s="254"/>
      <c r="BQ150" s="268"/>
      <c r="BR150" s="241"/>
      <c r="BS150" s="241"/>
      <c r="BT150" s="241"/>
    </row>
    <row r="151" spans="1:72" x14ac:dyDescent="0.25">
      <c r="A151" s="275"/>
      <c r="B151" s="259"/>
      <c r="C151" s="252"/>
      <c r="D151" s="267"/>
      <c r="E151" s="267"/>
      <c r="F151" s="261"/>
      <c r="G151" s="253"/>
      <c r="H151" s="250"/>
      <c r="I151" s="260"/>
      <c r="J151" s="259"/>
      <c r="K151" s="253"/>
      <c r="L151" s="250"/>
      <c r="M151" s="253"/>
      <c r="N151" s="82"/>
      <c r="O151" s="254"/>
      <c r="P151" s="255"/>
      <c r="Q151" s="250"/>
      <c r="R151" s="254"/>
      <c r="S151" s="260"/>
      <c r="T151" s="250"/>
      <c r="U151" s="250"/>
      <c r="V151" s="251"/>
      <c r="W151" s="83">
        <f t="shared" si="43"/>
        <v>0</v>
      </c>
      <c r="X151" s="252"/>
      <c r="Y151" s="251"/>
      <c r="Z151" s="10">
        <f t="shared" si="44"/>
        <v>0</v>
      </c>
      <c r="AA151" s="252"/>
      <c r="AB151" s="251"/>
      <c r="AC151" s="10">
        <f t="shared" si="45"/>
        <v>0</v>
      </c>
      <c r="AD151" s="252"/>
      <c r="AE151" s="251"/>
      <c r="AF151" s="10">
        <f t="shared" si="46"/>
        <v>0</v>
      </c>
      <c r="AG151" s="269"/>
      <c r="AH151" s="251"/>
      <c r="AI151" s="84">
        <f t="shared" si="47"/>
        <v>0</v>
      </c>
      <c r="AJ151" s="269"/>
      <c r="AK151" s="251"/>
      <c r="AL151" s="10">
        <f t="shared" si="48"/>
        <v>0</v>
      </c>
      <c r="AM151" s="252"/>
      <c r="AN151" s="251"/>
      <c r="AO151" s="84">
        <f t="shared" si="49"/>
        <v>0</v>
      </c>
      <c r="AP151" s="252"/>
      <c r="AQ151" s="253"/>
      <c r="AR151" s="254"/>
      <c r="AS151" s="250"/>
      <c r="AT151" s="254"/>
      <c r="AU151" s="253"/>
      <c r="AV151" s="254"/>
      <c r="AW151" s="266"/>
      <c r="AX151" s="266"/>
      <c r="AY151" s="265"/>
      <c r="AZ151" s="265"/>
      <c r="BA151" s="264"/>
      <c r="BB151" s="264"/>
      <c r="BC151" s="264"/>
      <c r="BD151" s="264"/>
      <c r="BE151" s="66"/>
      <c r="BF151" s="265"/>
      <c r="BG151" s="261"/>
      <c r="BH151" s="254"/>
      <c r="BI151" s="252"/>
      <c r="BJ151" s="252"/>
      <c r="BK151" s="254"/>
      <c r="BL151" s="254"/>
      <c r="BM151" s="254"/>
      <c r="BN151" s="254"/>
      <c r="BO151" s="241"/>
      <c r="BP151" s="254"/>
      <c r="BQ151" s="268"/>
      <c r="BR151" s="241"/>
      <c r="BS151" s="241"/>
      <c r="BT151" s="241"/>
    </row>
    <row r="152" spans="1:72" ht="47.25" customHeight="1" x14ac:dyDescent="0.25">
      <c r="A152" s="275">
        <v>20</v>
      </c>
      <c r="B152" s="259" t="s">
        <v>31</v>
      </c>
      <c r="C152" s="252" t="s">
        <v>955</v>
      </c>
      <c r="D152" s="253"/>
      <c r="E152" s="260" t="s">
        <v>956</v>
      </c>
      <c r="F152" s="291" t="s">
        <v>957</v>
      </c>
      <c r="G152" s="260" t="s">
        <v>958</v>
      </c>
      <c r="H152" s="289" t="s">
        <v>414</v>
      </c>
      <c r="I152" s="260" t="s">
        <v>505</v>
      </c>
      <c r="J152" s="290">
        <v>3</v>
      </c>
      <c r="K152" s="260" t="str">
        <f>VLOOKUP(J152,[2]BASE!A57:B61,2,0)</f>
        <v>Moderado</v>
      </c>
      <c r="L152" s="289">
        <v>5</v>
      </c>
      <c r="M152" s="260" t="str">
        <f>VLOOKUP(L152,[2]BASE!D57:E59,2,0)</f>
        <v xml:space="preserve"> Catastrófico</v>
      </c>
      <c r="N152" s="108" t="str">
        <f>CONCATENATE(J152,L152)</f>
        <v>35</v>
      </c>
      <c r="O152" s="252">
        <f>+J152*L152</f>
        <v>15</v>
      </c>
      <c r="P152" s="288" t="str">
        <f>VLOOKUP(N152,[2]BASE!A70:B94,2,0)</f>
        <v>EXTREMA</v>
      </c>
      <c r="Q152" s="289" t="s">
        <v>416</v>
      </c>
      <c r="R152" s="252" t="str">
        <f>IF(P152="baja","Asumir o Reducir el riesgo",IF(P152="moderada","Reducir el riesgo",IF(P152="Alta","Reducir el riesgo",IF(P152="Extrema","Evitar, reducir, compartir o transferir el riesgo",0))))</f>
        <v>Evitar, reducir, compartir o transferir el riesgo</v>
      </c>
      <c r="S152" s="260" t="s">
        <v>959</v>
      </c>
      <c r="T152" s="289" t="s">
        <v>363</v>
      </c>
      <c r="U152" s="289" t="s">
        <v>418</v>
      </c>
      <c r="V152" s="292" t="s">
        <v>419</v>
      </c>
      <c r="W152" s="109">
        <f t="shared" si="43"/>
        <v>15</v>
      </c>
      <c r="X152" s="252" t="s">
        <v>960</v>
      </c>
      <c r="Y152" s="292" t="s">
        <v>421</v>
      </c>
      <c r="Z152" s="110">
        <f t="shared" si="44"/>
        <v>15</v>
      </c>
      <c r="AA152" s="252" t="s">
        <v>961</v>
      </c>
      <c r="AB152" s="292" t="s">
        <v>423</v>
      </c>
      <c r="AC152" s="110">
        <f t="shared" si="45"/>
        <v>15</v>
      </c>
      <c r="AD152" s="252" t="s">
        <v>962</v>
      </c>
      <c r="AE152" s="292" t="s">
        <v>561</v>
      </c>
      <c r="AF152" s="110">
        <f t="shared" si="46"/>
        <v>10</v>
      </c>
      <c r="AG152" s="252" t="s">
        <v>963</v>
      </c>
      <c r="AH152" s="292" t="s">
        <v>427</v>
      </c>
      <c r="AI152" s="111">
        <f t="shared" si="47"/>
        <v>15</v>
      </c>
      <c r="AJ152" s="252" t="s">
        <v>964</v>
      </c>
      <c r="AK152" s="292" t="s">
        <v>429</v>
      </c>
      <c r="AL152" s="110">
        <f t="shared" si="48"/>
        <v>15</v>
      </c>
      <c r="AM152" s="252" t="s">
        <v>965</v>
      </c>
      <c r="AN152" s="292" t="s">
        <v>431</v>
      </c>
      <c r="AO152" s="111">
        <f t="shared" si="49"/>
        <v>10</v>
      </c>
      <c r="AP152" s="252" t="s">
        <v>966</v>
      </c>
      <c r="AQ152" s="260">
        <f>W152+Z152+AC152+AF152+AI152++AL152+AO152</f>
        <v>95</v>
      </c>
      <c r="AR152" s="252" t="str">
        <f>IF(AND(AQ152&lt;=100,AQ152&gt;=96),"FUERTE",IF(AND(AQ152&lt;=95,AQ152&gt;=86),"MODERADO",IF(AND(AQ152&lt;=85,AQ152&gt;=0),"DEBIL")))</f>
        <v>MODERADO</v>
      </c>
      <c r="AS152" s="289" t="s">
        <v>433</v>
      </c>
      <c r="AT152" s="252" t="str">
        <f>VLOOKUP(AS152,[2]BASE!D123:E125,2,0)</f>
        <v>FUERTE</v>
      </c>
      <c r="AU152" s="260" t="str">
        <f>+IF(AND(AR152="FUERTE",AT152="FUERTE"),"FUERTE",IF(AND(AR152="FUERTE",AT152="MODERADO"),"MODERADO",IF(AND(AR152="FUERTE",AT152="DEBIL"),"DEBIL",IF(AND(AR152="MODERADO",AT152="FUERTE"),"MODERADO",IF(AND(AR152="MODERADO",AT152="MODERADO"),"DÉBIL",IF(AND(AR152="MODERADO",AT152="DEBIL"),"DÉBIL",IF(AND(AR152="DEBIL",AT152="FUERTE"),"DÉBIL",IF(AND(AR152="DEBIL",AT152="MODERADO"),"MODERADO",IF(AND(AR152="DEBIL",AT152="DÉBIL"),"DÉBIL")))))))))</f>
        <v>MODERADO</v>
      </c>
      <c r="AV152" s="252" t="str">
        <f>+IF(AND(AVERAGE(AQ152:AQ161)=100),"FUERTE",IF(AND((AVERAGE(AQ152:AQ161)&gt;=50),(AVERAGE(AQ152:AQ161))&lt;=99),"MODERADO", IF(AND(AVERAGE(AQ152:AQ161)&lt;50),"DEBIL")))</f>
        <v>MODERADO</v>
      </c>
      <c r="AW152" s="295" t="s">
        <v>435</v>
      </c>
      <c r="AX152" s="295" t="s">
        <v>435</v>
      </c>
      <c r="AY152" s="293" t="str">
        <f>+IF(AND(AW152="DIRECTAMENTE"),"2", IF(AND(AW152="INDIRECTAMENTE"),"1",IF(AND(AW152="NO DISMINUYE"),"0")))</f>
        <v>2</v>
      </c>
      <c r="AZ152" s="293" t="str">
        <f>+IF(AND(AX152="DIRECTAMENTE"),"2", IF(AND(AX152="INDIRECTAMENTE"),"1",IF(AND(AX152="NO DISMINUYE"),"0")))</f>
        <v>2</v>
      </c>
      <c r="BA152" s="294">
        <v>1</v>
      </c>
      <c r="BB152" s="294" t="str">
        <f>VLOOKUP(BA152,[2]BASE!A57:B61,2,0)</f>
        <v>Raro</v>
      </c>
      <c r="BC152" s="294">
        <v>3</v>
      </c>
      <c r="BD152" s="294" t="str">
        <f>VLOOKUP(BC152,[2]BASE!G57:H61,2,0)</f>
        <v>Moderado</v>
      </c>
      <c r="BE152" s="112" t="str">
        <f>CONCATENATE(BA152,BC152)</f>
        <v>13</v>
      </c>
      <c r="BF152" s="293">
        <f>+BA152*BC152</f>
        <v>3</v>
      </c>
      <c r="BG152" s="291" t="str">
        <f>VLOOKUP(BE152,[2]BASE!A70:B94,2,0)</f>
        <v>MODERADA</v>
      </c>
      <c r="BH152" s="252" t="str">
        <f>+IF(BG152="baja","Asumir o Reducir el riesgo",IF(BG152="moderada","Reducir el riesgo",IF(BG152="Alta","Reducir el riesgo",IF(BG152="Extrema","Evitar, reducir, compartir o transferir el riesgo",0))))</f>
        <v>Reducir el riesgo</v>
      </c>
      <c r="BI152" s="260"/>
      <c r="BJ152" s="253" t="s">
        <v>967</v>
      </c>
      <c r="BK152" s="253" t="s">
        <v>119</v>
      </c>
      <c r="BL152" s="253" t="s">
        <v>968</v>
      </c>
      <c r="BM152" s="253" t="s">
        <v>969</v>
      </c>
      <c r="BN152" s="253" t="s">
        <v>518</v>
      </c>
      <c r="BO152" s="253" t="s">
        <v>970</v>
      </c>
      <c r="BP152" s="96"/>
      <c r="BQ152" s="296" t="s">
        <v>971</v>
      </c>
      <c r="BR152" s="296" t="s">
        <v>972</v>
      </c>
      <c r="BS152" s="296" t="s">
        <v>614</v>
      </c>
      <c r="BT152" s="296" t="s">
        <v>769</v>
      </c>
    </row>
    <row r="153" spans="1:72" ht="47.25" customHeight="1" x14ac:dyDescent="0.25">
      <c r="A153" s="275"/>
      <c r="B153" s="259"/>
      <c r="C153" s="252"/>
      <c r="D153" s="253"/>
      <c r="E153" s="260"/>
      <c r="F153" s="291"/>
      <c r="G153" s="260"/>
      <c r="H153" s="289"/>
      <c r="I153" s="260"/>
      <c r="J153" s="290"/>
      <c r="K153" s="260"/>
      <c r="L153" s="289"/>
      <c r="M153" s="260"/>
      <c r="N153" s="108"/>
      <c r="O153" s="252"/>
      <c r="P153" s="288"/>
      <c r="Q153" s="289"/>
      <c r="R153" s="252"/>
      <c r="S153" s="260"/>
      <c r="T153" s="289"/>
      <c r="U153" s="289"/>
      <c r="V153" s="292"/>
      <c r="W153" s="109">
        <f t="shared" si="43"/>
        <v>0</v>
      </c>
      <c r="X153" s="252"/>
      <c r="Y153" s="292"/>
      <c r="Z153" s="110">
        <f t="shared" si="44"/>
        <v>0</v>
      </c>
      <c r="AA153" s="252"/>
      <c r="AB153" s="292"/>
      <c r="AC153" s="110">
        <f t="shared" si="45"/>
        <v>0</v>
      </c>
      <c r="AD153" s="252"/>
      <c r="AE153" s="292"/>
      <c r="AF153" s="110">
        <f t="shared" si="46"/>
        <v>0</v>
      </c>
      <c r="AG153" s="252"/>
      <c r="AH153" s="292"/>
      <c r="AI153" s="111">
        <f t="shared" si="47"/>
        <v>0</v>
      </c>
      <c r="AJ153" s="252"/>
      <c r="AK153" s="292"/>
      <c r="AL153" s="110">
        <f t="shared" si="48"/>
        <v>0</v>
      </c>
      <c r="AM153" s="252"/>
      <c r="AN153" s="292"/>
      <c r="AO153" s="111">
        <f t="shared" si="49"/>
        <v>0</v>
      </c>
      <c r="AP153" s="252"/>
      <c r="AQ153" s="260"/>
      <c r="AR153" s="252"/>
      <c r="AS153" s="289"/>
      <c r="AT153" s="252"/>
      <c r="AU153" s="260"/>
      <c r="AV153" s="252"/>
      <c r="AW153" s="295"/>
      <c r="AX153" s="295"/>
      <c r="AY153" s="293"/>
      <c r="AZ153" s="293"/>
      <c r="BA153" s="294"/>
      <c r="BB153" s="294"/>
      <c r="BC153" s="294"/>
      <c r="BD153" s="294"/>
      <c r="BE153" s="112"/>
      <c r="BF153" s="293"/>
      <c r="BG153" s="291"/>
      <c r="BH153" s="252"/>
      <c r="BI153" s="260"/>
      <c r="BJ153" s="253"/>
      <c r="BK153" s="253"/>
      <c r="BL153" s="253"/>
      <c r="BM153" s="253"/>
      <c r="BN153" s="253"/>
      <c r="BO153" s="253"/>
      <c r="BP153" s="96"/>
      <c r="BQ153" s="296"/>
      <c r="BR153" s="296"/>
      <c r="BS153" s="296"/>
      <c r="BT153" s="296"/>
    </row>
    <row r="154" spans="1:72" ht="20.25" customHeight="1" x14ac:dyDescent="0.25">
      <c r="A154" s="275"/>
      <c r="B154" s="259"/>
      <c r="C154" s="252"/>
      <c r="D154" s="253"/>
      <c r="E154" s="260"/>
      <c r="F154" s="291"/>
      <c r="G154" s="260"/>
      <c r="H154" s="289"/>
      <c r="I154" s="260"/>
      <c r="J154" s="290"/>
      <c r="K154" s="260"/>
      <c r="L154" s="289"/>
      <c r="M154" s="260"/>
      <c r="N154" s="108"/>
      <c r="O154" s="252"/>
      <c r="P154" s="288"/>
      <c r="Q154" s="289"/>
      <c r="R154" s="252"/>
      <c r="S154" s="260"/>
      <c r="T154" s="289"/>
      <c r="U154" s="289"/>
      <c r="V154" s="292"/>
      <c r="W154" s="109">
        <f t="shared" si="43"/>
        <v>0</v>
      </c>
      <c r="X154" s="252"/>
      <c r="Y154" s="292"/>
      <c r="Z154" s="110">
        <f t="shared" si="44"/>
        <v>0</v>
      </c>
      <c r="AA154" s="252"/>
      <c r="AB154" s="292"/>
      <c r="AC154" s="110">
        <f t="shared" si="45"/>
        <v>0</v>
      </c>
      <c r="AD154" s="252"/>
      <c r="AE154" s="292"/>
      <c r="AF154" s="110">
        <f t="shared" si="46"/>
        <v>0</v>
      </c>
      <c r="AG154" s="252"/>
      <c r="AH154" s="292"/>
      <c r="AI154" s="111">
        <f t="shared" si="47"/>
        <v>0</v>
      </c>
      <c r="AJ154" s="252"/>
      <c r="AK154" s="292"/>
      <c r="AL154" s="110">
        <f t="shared" si="48"/>
        <v>0</v>
      </c>
      <c r="AM154" s="252"/>
      <c r="AN154" s="292"/>
      <c r="AO154" s="111">
        <f t="shared" si="49"/>
        <v>0</v>
      </c>
      <c r="AP154" s="252"/>
      <c r="AQ154" s="260"/>
      <c r="AR154" s="252"/>
      <c r="AS154" s="289"/>
      <c r="AT154" s="252"/>
      <c r="AU154" s="260"/>
      <c r="AV154" s="252"/>
      <c r="AW154" s="295"/>
      <c r="AX154" s="295"/>
      <c r="AY154" s="293"/>
      <c r="AZ154" s="293"/>
      <c r="BA154" s="294"/>
      <c r="BB154" s="294"/>
      <c r="BC154" s="294"/>
      <c r="BD154" s="294"/>
      <c r="BE154" s="112"/>
      <c r="BF154" s="293"/>
      <c r="BG154" s="291"/>
      <c r="BH154" s="252"/>
      <c r="BI154" s="260"/>
      <c r="BJ154" s="253"/>
      <c r="BK154" s="253"/>
      <c r="BL154" s="253"/>
      <c r="BM154" s="253"/>
      <c r="BN154" s="253"/>
      <c r="BO154" s="253"/>
      <c r="BP154" s="96"/>
      <c r="BQ154" s="296"/>
      <c r="BR154" s="296"/>
      <c r="BS154" s="296"/>
      <c r="BT154" s="296"/>
    </row>
    <row r="155" spans="1:72" ht="20.25" customHeight="1" x14ac:dyDescent="0.25">
      <c r="A155" s="275"/>
      <c r="B155" s="259"/>
      <c r="C155" s="252"/>
      <c r="D155" s="253"/>
      <c r="E155" s="260" t="s">
        <v>973</v>
      </c>
      <c r="F155" s="291"/>
      <c r="G155" s="260"/>
      <c r="H155" s="289"/>
      <c r="I155" s="260"/>
      <c r="J155" s="290"/>
      <c r="K155" s="260"/>
      <c r="L155" s="289"/>
      <c r="M155" s="260"/>
      <c r="N155" s="108"/>
      <c r="O155" s="252"/>
      <c r="P155" s="288"/>
      <c r="Q155" s="289"/>
      <c r="R155" s="252"/>
      <c r="S155" s="260"/>
      <c r="T155" s="289"/>
      <c r="U155" s="289"/>
      <c r="V155" s="292"/>
      <c r="W155" s="109">
        <f t="shared" si="43"/>
        <v>0</v>
      </c>
      <c r="X155" s="252"/>
      <c r="Y155" s="292"/>
      <c r="Z155" s="110">
        <f t="shared" si="44"/>
        <v>0</v>
      </c>
      <c r="AA155" s="252"/>
      <c r="AB155" s="292"/>
      <c r="AC155" s="110">
        <f t="shared" si="45"/>
        <v>0</v>
      </c>
      <c r="AD155" s="252"/>
      <c r="AE155" s="292"/>
      <c r="AF155" s="110">
        <f t="shared" si="46"/>
        <v>0</v>
      </c>
      <c r="AG155" s="252"/>
      <c r="AH155" s="292"/>
      <c r="AI155" s="111">
        <f t="shared" si="47"/>
        <v>0</v>
      </c>
      <c r="AJ155" s="252"/>
      <c r="AK155" s="292"/>
      <c r="AL155" s="110">
        <f t="shared" si="48"/>
        <v>0</v>
      </c>
      <c r="AM155" s="252"/>
      <c r="AN155" s="292"/>
      <c r="AO155" s="111">
        <f t="shared" si="49"/>
        <v>0</v>
      </c>
      <c r="AP155" s="252"/>
      <c r="AQ155" s="260"/>
      <c r="AR155" s="252"/>
      <c r="AS155" s="289"/>
      <c r="AT155" s="252"/>
      <c r="AU155" s="260"/>
      <c r="AV155" s="252"/>
      <c r="AW155" s="295"/>
      <c r="AX155" s="295"/>
      <c r="AY155" s="293"/>
      <c r="AZ155" s="293"/>
      <c r="BA155" s="294"/>
      <c r="BB155" s="294"/>
      <c r="BC155" s="294"/>
      <c r="BD155" s="294"/>
      <c r="BE155" s="112"/>
      <c r="BF155" s="293"/>
      <c r="BG155" s="291"/>
      <c r="BH155" s="252"/>
      <c r="BI155" s="260" t="s">
        <v>974</v>
      </c>
      <c r="BJ155" s="253"/>
      <c r="BK155" s="253" t="s">
        <v>119</v>
      </c>
      <c r="BL155" s="253" t="s">
        <v>968</v>
      </c>
      <c r="BM155" s="253" t="s">
        <v>975</v>
      </c>
      <c r="BN155" s="297">
        <v>43465</v>
      </c>
      <c r="BO155" s="253" t="s">
        <v>976</v>
      </c>
      <c r="BP155" s="96"/>
      <c r="BQ155" s="296"/>
      <c r="BR155" s="296"/>
      <c r="BS155" s="296"/>
      <c r="BT155" s="296"/>
    </row>
    <row r="156" spans="1:72" ht="20.25" customHeight="1" x14ac:dyDescent="0.25">
      <c r="A156" s="275"/>
      <c r="B156" s="259"/>
      <c r="C156" s="252"/>
      <c r="D156" s="253"/>
      <c r="E156" s="260"/>
      <c r="F156" s="291"/>
      <c r="G156" s="260"/>
      <c r="H156" s="289"/>
      <c r="I156" s="260"/>
      <c r="J156" s="290"/>
      <c r="K156" s="260"/>
      <c r="L156" s="289"/>
      <c r="M156" s="260"/>
      <c r="N156" s="108"/>
      <c r="O156" s="252"/>
      <c r="P156" s="288"/>
      <c r="Q156" s="289"/>
      <c r="R156" s="252"/>
      <c r="S156" s="260"/>
      <c r="T156" s="289"/>
      <c r="U156" s="289"/>
      <c r="V156" s="292"/>
      <c r="W156" s="109">
        <f t="shared" si="43"/>
        <v>0</v>
      </c>
      <c r="X156" s="252"/>
      <c r="Y156" s="292"/>
      <c r="Z156" s="110">
        <f t="shared" si="44"/>
        <v>0</v>
      </c>
      <c r="AA156" s="252"/>
      <c r="AB156" s="292"/>
      <c r="AC156" s="110">
        <f t="shared" si="45"/>
        <v>0</v>
      </c>
      <c r="AD156" s="252"/>
      <c r="AE156" s="292"/>
      <c r="AF156" s="110">
        <f t="shared" si="46"/>
        <v>0</v>
      </c>
      <c r="AG156" s="252"/>
      <c r="AH156" s="292"/>
      <c r="AI156" s="111">
        <f t="shared" si="47"/>
        <v>0</v>
      </c>
      <c r="AJ156" s="252"/>
      <c r="AK156" s="292"/>
      <c r="AL156" s="110">
        <f t="shared" si="48"/>
        <v>0</v>
      </c>
      <c r="AM156" s="252"/>
      <c r="AN156" s="292"/>
      <c r="AO156" s="111">
        <f t="shared" si="49"/>
        <v>0</v>
      </c>
      <c r="AP156" s="252"/>
      <c r="AQ156" s="260"/>
      <c r="AR156" s="252"/>
      <c r="AS156" s="289"/>
      <c r="AT156" s="252"/>
      <c r="AU156" s="260"/>
      <c r="AV156" s="252"/>
      <c r="AW156" s="295"/>
      <c r="AX156" s="295"/>
      <c r="AY156" s="293"/>
      <c r="AZ156" s="293"/>
      <c r="BA156" s="294"/>
      <c r="BB156" s="294"/>
      <c r="BC156" s="294"/>
      <c r="BD156" s="294"/>
      <c r="BE156" s="112"/>
      <c r="BF156" s="293"/>
      <c r="BG156" s="291"/>
      <c r="BH156" s="252"/>
      <c r="BI156" s="260"/>
      <c r="BJ156" s="253"/>
      <c r="BK156" s="253"/>
      <c r="BL156" s="253"/>
      <c r="BM156" s="253"/>
      <c r="BN156" s="253"/>
      <c r="BO156" s="253"/>
      <c r="BP156" s="96"/>
      <c r="BQ156" s="296"/>
      <c r="BR156" s="296"/>
      <c r="BS156" s="296"/>
      <c r="BT156" s="296"/>
    </row>
    <row r="157" spans="1:72" ht="20.25" customHeight="1" x14ac:dyDescent="0.25">
      <c r="A157" s="275"/>
      <c r="B157" s="259"/>
      <c r="C157" s="252"/>
      <c r="D157" s="253"/>
      <c r="E157" s="260"/>
      <c r="F157" s="291"/>
      <c r="G157" s="260"/>
      <c r="H157" s="289"/>
      <c r="I157" s="260"/>
      <c r="J157" s="290"/>
      <c r="K157" s="260"/>
      <c r="L157" s="289"/>
      <c r="M157" s="260"/>
      <c r="N157" s="108"/>
      <c r="O157" s="252"/>
      <c r="P157" s="288"/>
      <c r="Q157" s="289"/>
      <c r="R157" s="252"/>
      <c r="S157" s="260"/>
      <c r="T157" s="289"/>
      <c r="U157" s="289"/>
      <c r="V157" s="292"/>
      <c r="W157" s="109">
        <f t="shared" si="43"/>
        <v>0</v>
      </c>
      <c r="X157" s="252"/>
      <c r="Y157" s="292"/>
      <c r="Z157" s="110">
        <f t="shared" si="44"/>
        <v>0</v>
      </c>
      <c r="AA157" s="252"/>
      <c r="AB157" s="292"/>
      <c r="AC157" s="110">
        <f t="shared" si="45"/>
        <v>0</v>
      </c>
      <c r="AD157" s="252"/>
      <c r="AE157" s="292"/>
      <c r="AF157" s="110">
        <f t="shared" si="46"/>
        <v>0</v>
      </c>
      <c r="AG157" s="252"/>
      <c r="AH157" s="292"/>
      <c r="AI157" s="111">
        <f t="shared" si="47"/>
        <v>0</v>
      </c>
      <c r="AJ157" s="252"/>
      <c r="AK157" s="292"/>
      <c r="AL157" s="110">
        <f t="shared" si="48"/>
        <v>0</v>
      </c>
      <c r="AM157" s="252"/>
      <c r="AN157" s="292"/>
      <c r="AO157" s="111">
        <f t="shared" si="49"/>
        <v>0</v>
      </c>
      <c r="AP157" s="252"/>
      <c r="AQ157" s="260"/>
      <c r="AR157" s="252"/>
      <c r="AS157" s="289"/>
      <c r="AT157" s="252"/>
      <c r="AU157" s="260"/>
      <c r="AV157" s="252"/>
      <c r="AW157" s="295"/>
      <c r="AX157" s="295"/>
      <c r="AY157" s="293"/>
      <c r="AZ157" s="293"/>
      <c r="BA157" s="294"/>
      <c r="BB157" s="294"/>
      <c r="BC157" s="294"/>
      <c r="BD157" s="294"/>
      <c r="BE157" s="112"/>
      <c r="BF157" s="293"/>
      <c r="BG157" s="291"/>
      <c r="BH157" s="252"/>
      <c r="BI157" s="260"/>
      <c r="BJ157" s="253"/>
      <c r="BK157" s="253"/>
      <c r="BL157" s="253"/>
      <c r="BM157" s="253"/>
      <c r="BN157" s="253"/>
      <c r="BO157" s="253"/>
      <c r="BP157" s="96"/>
      <c r="BQ157" s="296"/>
      <c r="BR157" s="296"/>
      <c r="BS157" s="296"/>
      <c r="BT157" s="296"/>
    </row>
    <row r="158" spans="1:72" ht="20.25" customHeight="1" x14ac:dyDescent="0.25">
      <c r="A158" s="275"/>
      <c r="B158" s="259"/>
      <c r="C158" s="252"/>
      <c r="D158" s="253"/>
      <c r="E158" s="260" t="s">
        <v>977</v>
      </c>
      <c r="F158" s="291"/>
      <c r="G158" s="260"/>
      <c r="H158" s="289"/>
      <c r="I158" s="260"/>
      <c r="J158" s="290"/>
      <c r="K158" s="260"/>
      <c r="L158" s="289"/>
      <c r="M158" s="260"/>
      <c r="N158" s="108"/>
      <c r="O158" s="252"/>
      <c r="P158" s="288"/>
      <c r="Q158" s="289"/>
      <c r="R158" s="252"/>
      <c r="S158" s="260"/>
      <c r="T158" s="289"/>
      <c r="U158" s="289"/>
      <c r="V158" s="292"/>
      <c r="W158" s="109">
        <f t="shared" si="43"/>
        <v>0</v>
      </c>
      <c r="X158" s="252"/>
      <c r="Y158" s="292"/>
      <c r="Z158" s="110">
        <f t="shared" si="44"/>
        <v>0</v>
      </c>
      <c r="AA158" s="252"/>
      <c r="AB158" s="292"/>
      <c r="AC158" s="110">
        <f t="shared" si="45"/>
        <v>0</v>
      </c>
      <c r="AD158" s="252"/>
      <c r="AE158" s="292"/>
      <c r="AF158" s="110">
        <f t="shared" si="46"/>
        <v>0</v>
      </c>
      <c r="AG158" s="252"/>
      <c r="AH158" s="292"/>
      <c r="AI158" s="111">
        <f t="shared" si="47"/>
        <v>0</v>
      </c>
      <c r="AJ158" s="252"/>
      <c r="AK158" s="292"/>
      <c r="AL158" s="110">
        <f t="shared" si="48"/>
        <v>0</v>
      </c>
      <c r="AM158" s="252"/>
      <c r="AN158" s="292"/>
      <c r="AO158" s="111">
        <f t="shared" si="49"/>
        <v>0</v>
      </c>
      <c r="AP158" s="252"/>
      <c r="AQ158" s="260"/>
      <c r="AR158" s="252"/>
      <c r="AS158" s="289"/>
      <c r="AT158" s="252"/>
      <c r="AU158" s="260"/>
      <c r="AV158" s="252"/>
      <c r="AW158" s="295"/>
      <c r="AX158" s="295"/>
      <c r="AY158" s="293"/>
      <c r="AZ158" s="293"/>
      <c r="BA158" s="294"/>
      <c r="BB158" s="294"/>
      <c r="BC158" s="294"/>
      <c r="BD158" s="294"/>
      <c r="BE158" s="112"/>
      <c r="BF158" s="293"/>
      <c r="BG158" s="291"/>
      <c r="BH158" s="252"/>
      <c r="BI158" s="260" t="s">
        <v>978</v>
      </c>
      <c r="BJ158" s="253"/>
      <c r="BK158" s="253" t="s">
        <v>119</v>
      </c>
      <c r="BL158" s="253" t="s">
        <v>968</v>
      </c>
      <c r="BM158" s="253" t="s">
        <v>979</v>
      </c>
      <c r="BN158" s="253" t="s">
        <v>980</v>
      </c>
      <c r="BO158" s="253" t="s">
        <v>981</v>
      </c>
      <c r="BP158" s="96"/>
      <c r="BQ158" s="296"/>
      <c r="BR158" s="296"/>
      <c r="BS158" s="296"/>
      <c r="BT158" s="296"/>
    </row>
    <row r="159" spans="1:72" ht="81" customHeight="1" x14ac:dyDescent="0.25">
      <c r="A159" s="275"/>
      <c r="B159" s="259"/>
      <c r="C159" s="252"/>
      <c r="D159" s="253"/>
      <c r="E159" s="260"/>
      <c r="F159" s="291"/>
      <c r="G159" s="260"/>
      <c r="H159" s="289"/>
      <c r="I159" s="260"/>
      <c r="J159" s="290"/>
      <c r="K159" s="260"/>
      <c r="L159" s="289"/>
      <c r="M159" s="260"/>
      <c r="N159" s="108"/>
      <c r="O159" s="252"/>
      <c r="P159" s="288"/>
      <c r="Q159" s="289"/>
      <c r="R159" s="252"/>
      <c r="S159" s="260"/>
      <c r="T159" s="289"/>
      <c r="U159" s="289"/>
      <c r="V159" s="292"/>
      <c r="W159" s="109">
        <f t="shared" si="43"/>
        <v>0</v>
      </c>
      <c r="X159" s="252"/>
      <c r="Y159" s="292"/>
      <c r="Z159" s="110">
        <f t="shared" si="44"/>
        <v>0</v>
      </c>
      <c r="AA159" s="252"/>
      <c r="AB159" s="292"/>
      <c r="AC159" s="110">
        <f t="shared" si="45"/>
        <v>0</v>
      </c>
      <c r="AD159" s="252"/>
      <c r="AE159" s="292"/>
      <c r="AF159" s="110">
        <f t="shared" si="46"/>
        <v>0</v>
      </c>
      <c r="AG159" s="252"/>
      <c r="AH159" s="292"/>
      <c r="AI159" s="111">
        <f t="shared" si="47"/>
        <v>0</v>
      </c>
      <c r="AJ159" s="252"/>
      <c r="AK159" s="292"/>
      <c r="AL159" s="110">
        <f t="shared" si="48"/>
        <v>0</v>
      </c>
      <c r="AM159" s="252"/>
      <c r="AN159" s="292"/>
      <c r="AO159" s="111">
        <f t="shared" si="49"/>
        <v>0</v>
      </c>
      <c r="AP159" s="252"/>
      <c r="AQ159" s="260"/>
      <c r="AR159" s="252"/>
      <c r="AS159" s="289"/>
      <c r="AT159" s="252"/>
      <c r="AU159" s="260"/>
      <c r="AV159" s="252"/>
      <c r="AW159" s="295"/>
      <c r="AX159" s="295"/>
      <c r="AY159" s="293"/>
      <c r="AZ159" s="293"/>
      <c r="BA159" s="294"/>
      <c r="BB159" s="294"/>
      <c r="BC159" s="294"/>
      <c r="BD159" s="294"/>
      <c r="BE159" s="112"/>
      <c r="BF159" s="293"/>
      <c r="BG159" s="291"/>
      <c r="BH159" s="252"/>
      <c r="BI159" s="260"/>
      <c r="BJ159" s="253"/>
      <c r="BK159" s="253"/>
      <c r="BL159" s="253"/>
      <c r="BM159" s="253"/>
      <c r="BN159" s="253"/>
      <c r="BO159" s="253"/>
      <c r="BP159" s="96"/>
      <c r="BQ159" s="296"/>
      <c r="BR159" s="296"/>
      <c r="BS159" s="296"/>
      <c r="BT159" s="296"/>
    </row>
    <row r="160" spans="1:72" ht="81" customHeight="1" x14ac:dyDescent="0.25">
      <c r="A160" s="275"/>
      <c r="B160" s="259"/>
      <c r="C160" s="252"/>
      <c r="D160" s="269" t="s">
        <v>982</v>
      </c>
      <c r="E160" s="260"/>
      <c r="F160" s="291"/>
      <c r="G160" s="260"/>
      <c r="H160" s="289"/>
      <c r="I160" s="260"/>
      <c r="J160" s="290"/>
      <c r="K160" s="260"/>
      <c r="L160" s="289"/>
      <c r="M160" s="260"/>
      <c r="N160" s="108"/>
      <c r="O160" s="252"/>
      <c r="P160" s="288"/>
      <c r="Q160" s="289"/>
      <c r="R160" s="252"/>
      <c r="S160" s="260"/>
      <c r="T160" s="289"/>
      <c r="U160" s="289"/>
      <c r="V160" s="292"/>
      <c r="W160" s="109">
        <f t="shared" si="43"/>
        <v>0</v>
      </c>
      <c r="X160" s="252"/>
      <c r="Y160" s="292"/>
      <c r="Z160" s="110">
        <f t="shared" si="44"/>
        <v>0</v>
      </c>
      <c r="AA160" s="252"/>
      <c r="AB160" s="292"/>
      <c r="AC160" s="110">
        <f t="shared" si="45"/>
        <v>0</v>
      </c>
      <c r="AD160" s="252"/>
      <c r="AE160" s="292"/>
      <c r="AF160" s="110">
        <f t="shared" si="46"/>
        <v>0</v>
      </c>
      <c r="AG160" s="252"/>
      <c r="AH160" s="292"/>
      <c r="AI160" s="111">
        <f t="shared" si="47"/>
        <v>0</v>
      </c>
      <c r="AJ160" s="252"/>
      <c r="AK160" s="292"/>
      <c r="AL160" s="110">
        <f t="shared" si="48"/>
        <v>0</v>
      </c>
      <c r="AM160" s="252"/>
      <c r="AN160" s="292"/>
      <c r="AO160" s="111">
        <f t="shared" si="49"/>
        <v>0</v>
      </c>
      <c r="AP160" s="252"/>
      <c r="AQ160" s="260"/>
      <c r="AR160" s="252"/>
      <c r="AS160" s="289"/>
      <c r="AT160" s="252"/>
      <c r="AU160" s="260"/>
      <c r="AV160" s="252"/>
      <c r="AW160" s="295"/>
      <c r="AX160" s="295"/>
      <c r="AY160" s="293"/>
      <c r="AZ160" s="293"/>
      <c r="BA160" s="294"/>
      <c r="BB160" s="294"/>
      <c r="BC160" s="294"/>
      <c r="BD160" s="294"/>
      <c r="BE160" s="112"/>
      <c r="BF160" s="293"/>
      <c r="BG160" s="291"/>
      <c r="BH160" s="252"/>
      <c r="BI160" s="81" t="s">
        <v>983</v>
      </c>
      <c r="BJ160" s="89"/>
      <c r="BK160" s="89" t="s">
        <v>119</v>
      </c>
      <c r="BL160" s="89" t="s">
        <v>968</v>
      </c>
      <c r="BM160" s="89" t="s">
        <v>984</v>
      </c>
      <c r="BN160" s="89" t="s">
        <v>985</v>
      </c>
      <c r="BO160" s="89" t="s">
        <v>986</v>
      </c>
      <c r="BP160" s="113"/>
      <c r="BQ160" s="296"/>
      <c r="BR160" s="296"/>
      <c r="BS160" s="296"/>
      <c r="BT160" s="296"/>
    </row>
    <row r="161" spans="1:72" ht="72.75" customHeight="1" x14ac:dyDescent="0.25">
      <c r="A161" s="275"/>
      <c r="B161" s="259"/>
      <c r="C161" s="252"/>
      <c r="D161" s="269"/>
      <c r="E161" s="260"/>
      <c r="F161" s="291"/>
      <c r="G161" s="260"/>
      <c r="H161" s="289"/>
      <c r="I161" s="260"/>
      <c r="J161" s="290"/>
      <c r="K161" s="260"/>
      <c r="L161" s="289"/>
      <c r="M161" s="260"/>
      <c r="N161" s="108"/>
      <c r="O161" s="252"/>
      <c r="P161" s="288"/>
      <c r="Q161" s="289"/>
      <c r="R161" s="252"/>
      <c r="S161" s="260"/>
      <c r="T161" s="289"/>
      <c r="U161" s="289"/>
      <c r="V161" s="292"/>
      <c r="W161" s="109">
        <f t="shared" si="43"/>
        <v>0</v>
      </c>
      <c r="X161" s="252"/>
      <c r="Y161" s="292"/>
      <c r="Z161" s="110">
        <f t="shared" si="44"/>
        <v>0</v>
      </c>
      <c r="AA161" s="252"/>
      <c r="AB161" s="292"/>
      <c r="AC161" s="110">
        <f t="shared" si="45"/>
        <v>0</v>
      </c>
      <c r="AD161" s="252"/>
      <c r="AE161" s="292"/>
      <c r="AF161" s="110">
        <f t="shared" si="46"/>
        <v>0</v>
      </c>
      <c r="AG161" s="252"/>
      <c r="AH161" s="292"/>
      <c r="AI161" s="111">
        <f t="shared" si="47"/>
        <v>0</v>
      </c>
      <c r="AJ161" s="252"/>
      <c r="AK161" s="292"/>
      <c r="AL161" s="110">
        <f t="shared" si="48"/>
        <v>0</v>
      </c>
      <c r="AM161" s="252"/>
      <c r="AN161" s="292"/>
      <c r="AO161" s="111">
        <f t="shared" si="49"/>
        <v>0</v>
      </c>
      <c r="AP161" s="252"/>
      <c r="AQ161" s="260"/>
      <c r="AR161" s="252"/>
      <c r="AS161" s="289"/>
      <c r="AT161" s="252"/>
      <c r="AU161" s="260"/>
      <c r="AV161" s="252"/>
      <c r="AW161" s="295"/>
      <c r="AX161" s="295"/>
      <c r="AY161" s="293"/>
      <c r="AZ161" s="293"/>
      <c r="BA161" s="294"/>
      <c r="BB161" s="294"/>
      <c r="BC161" s="294"/>
      <c r="BD161" s="294"/>
      <c r="BE161" s="112"/>
      <c r="BF161" s="293"/>
      <c r="BG161" s="291"/>
      <c r="BH161" s="252"/>
      <c r="BI161" s="81" t="s">
        <v>987</v>
      </c>
      <c r="BJ161" s="89"/>
      <c r="BK161" s="89" t="s">
        <v>119</v>
      </c>
      <c r="BL161" s="89" t="s">
        <v>968</v>
      </c>
      <c r="BM161" s="89" t="s">
        <v>988</v>
      </c>
      <c r="BN161" s="89" t="s">
        <v>989</v>
      </c>
      <c r="BO161" s="89" t="s">
        <v>990</v>
      </c>
      <c r="BP161" s="113"/>
      <c r="BQ161" s="296"/>
      <c r="BR161" s="296"/>
      <c r="BS161" s="296"/>
      <c r="BT161" s="296"/>
    </row>
    <row r="162" spans="1:72" ht="52.5" customHeight="1" x14ac:dyDescent="0.25">
      <c r="A162" s="275">
        <v>21</v>
      </c>
      <c r="B162" s="259" t="s">
        <v>67</v>
      </c>
      <c r="C162" s="252" t="s">
        <v>991</v>
      </c>
      <c r="D162" s="81"/>
      <c r="E162" s="267" t="s">
        <v>992</v>
      </c>
      <c r="F162" s="261" t="s">
        <v>993</v>
      </c>
      <c r="G162" s="253" t="s">
        <v>994</v>
      </c>
      <c r="H162" s="250" t="s">
        <v>414</v>
      </c>
      <c r="I162" s="260" t="s">
        <v>995</v>
      </c>
      <c r="J162" s="259">
        <v>4</v>
      </c>
      <c r="K162" s="253" t="str">
        <f>VLOOKUP(J162,[2]BASE!A57:B61,2,0)</f>
        <v>Posible</v>
      </c>
      <c r="L162" s="250">
        <v>5</v>
      </c>
      <c r="M162" s="253" t="str">
        <f>VLOOKUP(L162,[2]BASE!D57:E59,2,0)</f>
        <v xml:space="preserve"> Catastrófico</v>
      </c>
      <c r="N162" s="82" t="str">
        <f>CONCATENATE(J162,L162)</f>
        <v>45</v>
      </c>
      <c r="O162" s="254">
        <f>+J162*L162</f>
        <v>20</v>
      </c>
      <c r="P162" s="255" t="str">
        <f>VLOOKUP(N162,[2]BASE!A70:B94,2,0)</f>
        <v>EXTREMA</v>
      </c>
      <c r="Q162" s="250" t="s">
        <v>506</v>
      </c>
      <c r="R162" s="254" t="str">
        <f>IF(P162="baja","Asumir o Reducir el riesgo",IF(P162="moderada","Reducir el riesgo",IF(P162="Alta","Reducir el riesgo",IF(P162="Extrema","Evitar, reducir, compartir o transferir el riesgo",0))))</f>
        <v>Evitar, reducir, compartir o transferir el riesgo</v>
      </c>
      <c r="S162" s="260" t="s">
        <v>996</v>
      </c>
      <c r="T162" s="250" t="s">
        <v>361</v>
      </c>
      <c r="U162" s="250" t="s">
        <v>418</v>
      </c>
      <c r="V162" s="251" t="s">
        <v>419</v>
      </c>
      <c r="W162" s="83">
        <f t="shared" si="43"/>
        <v>15</v>
      </c>
      <c r="X162" s="260" t="s">
        <v>997</v>
      </c>
      <c r="Y162" s="251" t="s">
        <v>421</v>
      </c>
      <c r="Z162" s="10">
        <f t="shared" si="44"/>
        <v>15</v>
      </c>
      <c r="AA162" s="260" t="s">
        <v>998</v>
      </c>
      <c r="AB162" s="251" t="s">
        <v>423</v>
      </c>
      <c r="AC162" s="10">
        <f t="shared" si="45"/>
        <v>15</v>
      </c>
      <c r="AD162" s="260" t="s">
        <v>999</v>
      </c>
      <c r="AE162" s="251" t="s">
        <v>425</v>
      </c>
      <c r="AF162" s="10">
        <f t="shared" si="46"/>
        <v>15</v>
      </c>
      <c r="AG162" s="260" t="s">
        <v>1000</v>
      </c>
      <c r="AH162" s="251" t="s">
        <v>427</v>
      </c>
      <c r="AI162" s="84">
        <f t="shared" si="47"/>
        <v>15</v>
      </c>
      <c r="AJ162" s="260" t="s">
        <v>1001</v>
      </c>
      <c r="AK162" s="251" t="s">
        <v>429</v>
      </c>
      <c r="AL162" s="10">
        <f t="shared" si="48"/>
        <v>15</v>
      </c>
      <c r="AM162" s="260" t="s">
        <v>1002</v>
      </c>
      <c r="AN162" s="251" t="s">
        <v>431</v>
      </c>
      <c r="AO162" s="84">
        <f t="shared" si="49"/>
        <v>10</v>
      </c>
      <c r="AP162" s="260" t="s">
        <v>1003</v>
      </c>
      <c r="AQ162" s="253">
        <f>W162+Z162+AC162+AF162+AI162++AL162+AO162</f>
        <v>100</v>
      </c>
      <c r="AR162" s="254" t="str">
        <f>IF(AND(AQ162&lt;=100,AQ162&gt;=96),"FUERTE",IF(AND(AQ162&lt;=95,AQ162&gt;=86),"MODERADO",IF(AND(AQ162&lt;=85,AQ162&gt;=0),"DEBIL")))</f>
        <v>FUERTE</v>
      </c>
      <c r="AS162" s="250" t="s">
        <v>433</v>
      </c>
      <c r="AT162" s="254" t="str">
        <f>VLOOKUP(AS162,[2]BASE!D123:E125,2,0)</f>
        <v>FUERTE</v>
      </c>
      <c r="AU162" s="253" t="str">
        <f>+IF(AND(AR162="FUERTE",AT162="FUERTE"),"FUERTE",IF(AND(AR162="FUERTE",AT162="MODERADO"),"MODERADO",IF(AND(AR162="FUERTE",AT162="DEBIL"),"DEBIL",IF(AND(AR162="MODERADO",AT162="FUERTE"),"MODERADO",IF(AND(AR162="MODERADO",AT162="MODERADO"),"DÉBIL",IF(AND(AR162="MODERADO",AT162="DEBIL"),"DÉBIL",IF(AND(AR162="DEBIL",AT162="FUERTE"),"DÉBIL",IF(AND(AR162="DEBIL",AT162="MODERADO"),"MODERADO",IF(AND(AR162="DEBIL",AT162="DÉBIL"),"DÉBIL")))))))))</f>
        <v>FUERTE</v>
      </c>
      <c r="AV162" s="254" t="str">
        <f>+IF(AND(AVERAGE(AQ162:AQ171)=100),"FUERTE",IF(AND((AVERAGE(AQ162:AQ171)&gt;=50),(AVERAGE(AQ162:AQ171))&lt;=99),"MODERADO", IF(AND(AVERAGE(AQ162:AQ171)&lt;50),"DEBIL")))</f>
        <v>FUERTE</v>
      </c>
      <c r="AW162" s="266" t="s">
        <v>435</v>
      </c>
      <c r="AX162" s="266" t="s">
        <v>435</v>
      </c>
      <c r="AY162" s="265" t="str">
        <f>+IF(AND(AW162="DIRECTAMENTE"),"2", IF(AND(AW162="INDIRECTAMENTE"),"1",IF(AND(AW162="NO DISMINUYE"),"0")))</f>
        <v>2</v>
      </c>
      <c r="AZ162" s="265" t="str">
        <f>+IF(AND(AX162="DIRECTAMENTE"),"2", IF(AND(AX162="INDIRECTAMENTE"),"1",IF(AND(AX162="NO DISMINUYE"),"0")))</f>
        <v>2</v>
      </c>
      <c r="BA162" s="264">
        <v>3</v>
      </c>
      <c r="BB162" s="264" t="str">
        <f>VLOOKUP(BA162,[2]BASE!A57:B61,2,0)</f>
        <v>Moderado</v>
      </c>
      <c r="BC162" s="264">
        <v>2</v>
      </c>
      <c r="BD162" s="264" t="str">
        <f>VLOOKUP(BC162,[2]BASE!G57:H61,2,0)</f>
        <v>Menor</v>
      </c>
      <c r="BE162" s="66" t="str">
        <f>CONCATENATE(BA162,BC162)</f>
        <v>32</v>
      </c>
      <c r="BF162" s="265">
        <f>+BA162*BC162</f>
        <v>6</v>
      </c>
      <c r="BG162" s="261" t="str">
        <f>VLOOKUP(BE162,[2]BASE!A70:B94,2,0)</f>
        <v>MODERADA</v>
      </c>
      <c r="BH162" s="254" t="str">
        <f>+IF(BG162="baja","Asumir o Reducir el riesgo",IF(BG162="moderada","Reducir el riesgo",IF(BG162="Alta","Reducir el riesgo",IF(BG162="Extrema","Evitar, reducir, compartir o transferir el riesgo",0))))</f>
        <v>Reducir el riesgo</v>
      </c>
      <c r="BI162" s="260"/>
      <c r="BJ162" s="260" t="s">
        <v>1004</v>
      </c>
      <c r="BK162" s="253" t="s">
        <v>119</v>
      </c>
      <c r="BL162" s="241" t="s">
        <v>1005</v>
      </c>
      <c r="BM162" s="241" t="s">
        <v>1006</v>
      </c>
      <c r="BN162" s="241" t="s">
        <v>1007</v>
      </c>
      <c r="BO162" s="253" t="s">
        <v>1008</v>
      </c>
      <c r="BP162" s="263"/>
      <c r="BQ162" s="241" t="s">
        <v>1009</v>
      </c>
      <c r="BR162" s="241" t="s">
        <v>119</v>
      </c>
      <c r="BS162" s="241" t="s">
        <v>1010</v>
      </c>
      <c r="BT162" s="241" t="s">
        <v>589</v>
      </c>
    </row>
    <row r="163" spans="1:72" ht="52.5" customHeight="1" x14ac:dyDescent="0.25">
      <c r="A163" s="275"/>
      <c r="B163" s="259"/>
      <c r="C163" s="252"/>
      <c r="D163" s="81"/>
      <c r="E163" s="267"/>
      <c r="F163" s="261"/>
      <c r="G163" s="253"/>
      <c r="H163" s="250"/>
      <c r="I163" s="260"/>
      <c r="J163" s="259"/>
      <c r="K163" s="253"/>
      <c r="L163" s="250"/>
      <c r="M163" s="253"/>
      <c r="N163" s="82"/>
      <c r="O163" s="254"/>
      <c r="P163" s="255"/>
      <c r="Q163" s="250"/>
      <c r="R163" s="254"/>
      <c r="S163" s="260"/>
      <c r="T163" s="250"/>
      <c r="U163" s="250"/>
      <c r="V163" s="251"/>
      <c r="W163" s="83">
        <f t="shared" si="43"/>
        <v>0</v>
      </c>
      <c r="X163" s="260"/>
      <c r="Y163" s="251"/>
      <c r="Z163" s="10">
        <f t="shared" si="44"/>
        <v>0</v>
      </c>
      <c r="AA163" s="260"/>
      <c r="AB163" s="251"/>
      <c r="AC163" s="10">
        <f t="shared" si="45"/>
        <v>0</v>
      </c>
      <c r="AD163" s="260"/>
      <c r="AE163" s="251"/>
      <c r="AF163" s="10">
        <f t="shared" si="46"/>
        <v>0</v>
      </c>
      <c r="AG163" s="260"/>
      <c r="AH163" s="251"/>
      <c r="AI163" s="84">
        <f t="shared" si="47"/>
        <v>0</v>
      </c>
      <c r="AJ163" s="260"/>
      <c r="AK163" s="251"/>
      <c r="AL163" s="10">
        <f t="shared" si="48"/>
        <v>0</v>
      </c>
      <c r="AM163" s="260"/>
      <c r="AN163" s="251"/>
      <c r="AO163" s="84">
        <f t="shared" si="49"/>
        <v>0</v>
      </c>
      <c r="AP163" s="260"/>
      <c r="AQ163" s="253"/>
      <c r="AR163" s="254"/>
      <c r="AS163" s="250"/>
      <c r="AT163" s="254"/>
      <c r="AU163" s="253"/>
      <c r="AV163" s="254"/>
      <c r="AW163" s="266"/>
      <c r="AX163" s="266"/>
      <c r="AY163" s="265"/>
      <c r="AZ163" s="265"/>
      <c r="BA163" s="264"/>
      <c r="BB163" s="264"/>
      <c r="BC163" s="264"/>
      <c r="BD163" s="264"/>
      <c r="BE163" s="66"/>
      <c r="BF163" s="265"/>
      <c r="BG163" s="261"/>
      <c r="BH163" s="254"/>
      <c r="BI163" s="260"/>
      <c r="BJ163" s="260"/>
      <c r="BK163" s="253"/>
      <c r="BL163" s="241"/>
      <c r="BM163" s="241"/>
      <c r="BN163" s="241"/>
      <c r="BO163" s="253"/>
      <c r="BP163" s="263"/>
      <c r="BQ163" s="241"/>
      <c r="BR163" s="241"/>
      <c r="BS163" s="241"/>
      <c r="BT163" s="241"/>
    </row>
    <row r="164" spans="1:72" ht="52.5" customHeight="1" x14ac:dyDescent="0.25">
      <c r="A164" s="275"/>
      <c r="B164" s="259"/>
      <c r="C164" s="252"/>
      <c r="D164" s="86"/>
      <c r="E164" s="267" t="s">
        <v>1011</v>
      </c>
      <c r="F164" s="261"/>
      <c r="G164" s="253"/>
      <c r="H164" s="250"/>
      <c r="I164" s="260"/>
      <c r="J164" s="259"/>
      <c r="K164" s="253"/>
      <c r="L164" s="250"/>
      <c r="M164" s="253"/>
      <c r="N164" s="82"/>
      <c r="O164" s="254"/>
      <c r="P164" s="255"/>
      <c r="Q164" s="250"/>
      <c r="R164" s="254"/>
      <c r="S164" s="260"/>
      <c r="T164" s="250"/>
      <c r="U164" s="250"/>
      <c r="V164" s="251"/>
      <c r="W164" s="83">
        <f t="shared" si="43"/>
        <v>0</v>
      </c>
      <c r="X164" s="260"/>
      <c r="Y164" s="251"/>
      <c r="Z164" s="10">
        <f t="shared" si="44"/>
        <v>0</v>
      </c>
      <c r="AA164" s="260"/>
      <c r="AB164" s="251"/>
      <c r="AC164" s="10">
        <f t="shared" si="45"/>
        <v>0</v>
      </c>
      <c r="AD164" s="260"/>
      <c r="AE164" s="251"/>
      <c r="AF164" s="10">
        <f t="shared" si="46"/>
        <v>0</v>
      </c>
      <c r="AG164" s="260"/>
      <c r="AH164" s="251"/>
      <c r="AI164" s="84">
        <f t="shared" si="47"/>
        <v>0</v>
      </c>
      <c r="AJ164" s="260"/>
      <c r="AK164" s="251"/>
      <c r="AL164" s="10">
        <f t="shared" si="48"/>
        <v>0</v>
      </c>
      <c r="AM164" s="260"/>
      <c r="AN164" s="251"/>
      <c r="AO164" s="84">
        <f t="shared" si="49"/>
        <v>0</v>
      </c>
      <c r="AP164" s="260"/>
      <c r="AQ164" s="253"/>
      <c r="AR164" s="254"/>
      <c r="AS164" s="250"/>
      <c r="AT164" s="254"/>
      <c r="AU164" s="253"/>
      <c r="AV164" s="254"/>
      <c r="AW164" s="266"/>
      <c r="AX164" s="266"/>
      <c r="AY164" s="265"/>
      <c r="AZ164" s="265"/>
      <c r="BA164" s="264"/>
      <c r="BB164" s="264"/>
      <c r="BC164" s="264"/>
      <c r="BD164" s="264"/>
      <c r="BE164" s="66"/>
      <c r="BF164" s="265"/>
      <c r="BG164" s="261"/>
      <c r="BH164" s="254"/>
      <c r="BI164" s="260" t="s">
        <v>1012</v>
      </c>
      <c r="BJ164" s="260"/>
      <c r="BK164" s="253" t="s">
        <v>119</v>
      </c>
      <c r="BL164" s="241" t="s">
        <v>119</v>
      </c>
      <c r="BM164" s="241" t="s">
        <v>1013</v>
      </c>
      <c r="BN164" s="241" t="s">
        <v>1014</v>
      </c>
      <c r="BO164" s="241" t="s">
        <v>1015</v>
      </c>
      <c r="BP164" s="253"/>
      <c r="BQ164" s="241"/>
      <c r="BR164" s="241"/>
      <c r="BS164" s="241"/>
      <c r="BT164" s="241"/>
    </row>
    <row r="165" spans="1:72" ht="52.5" customHeight="1" x14ac:dyDescent="0.25">
      <c r="A165" s="275"/>
      <c r="B165" s="259"/>
      <c r="C165" s="252"/>
      <c r="D165" s="88"/>
      <c r="E165" s="267"/>
      <c r="F165" s="261"/>
      <c r="G165" s="253"/>
      <c r="H165" s="250"/>
      <c r="I165" s="260"/>
      <c r="J165" s="259"/>
      <c r="K165" s="253"/>
      <c r="L165" s="250"/>
      <c r="M165" s="253"/>
      <c r="N165" s="82"/>
      <c r="O165" s="254"/>
      <c r="P165" s="255"/>
      <c r="Q165" s="250"/>
      <c r="R165" s="254"/>
      <c r="S165" s="260"/>
      <c r="T165" s="250"/>
      <c r="U165" s="250"/>
      <c r="V165" s="251"/>
      <c r="W165" s="83">
        <f t="shared" si="43"/>
        <v>0</v>
      </c>
      <c r="X165" s="260"/>
      <c r="Y165" s="251"/>
      <c r="Z165" s="10">
        <f t="shared" si="44"/>
        <v>0</v>
      </c>
      <c r="AA165" s="260"/>
      <c r="AB165" s="251"/>
      <c r="AC165" s="10">
        <f t="shared" si="45"/>
        <v>0</v>
      </c>
      <c r="AD165" s="260"/>
      <c r="AE165" s="251"/>
      <c r="AF165" s="10">
        <f t="shared" si="46"/>
        <v>0</v>
      </c>
      <c r="AG165" s="260"/>
      <c r="AH165" s="251"/>
      <c r="AI165" s="84">
        <f t="shared" si="47"/>
        <v>0</v>
      </c>
      <c r="AJ165" s="260"/>
      <c r="AK165" s="251"/>
      <c r="AL165" s="10">
        <f t="shared" si="48"/>
        <v>0</v>
      </c>
      <c r="AM165" s="260"/>
      <c r="AN165" s="251"/>
      <c r="AO165" s="84">
        <f t="shared" si="49"/>
        <v>0</v>
      </c>
      <c r="AP165" s="260"/>
      <c r="AQ165" s="253"/>
      <c r="AR165" s="254"/>
      <c r="AS165" s="250"/>
      <c r="AT165" s="254"/>
      <c r="AU165" s="253"/>
      <c r="AV165" s="254"/>
      <c r="AW165" s="266"/>
      <c r="AX165" s="266"/>
      <c r="AY165" s="265"/>
      <c r="AZ165" s="265"/>
      <c r="BA165" s="264"/>
      <c r="BB165" s="264"/>
      <c r="BC165" s="264"/>
      <c r="BD165" s="264"/>
      <c r="BE165" s="66"/>
      <c r="BF165" s="265"/>
      <c r="BG165" s="261"/>
      <c r="BH165" s="254"/>
      <c r="BI165" s="260"/>
      <c r="BJ165" s="260"/>
      <c r="BK165" s="253"/>
      <c r="BL165" s="241"/>
      <c r="BM165" s="241"/>
      <c r="BN165" s="241"/>
      <c r="BO165" s="241"/>
      <c r="BP165" s="253"/>
      <c r="BQ165" s="241"/>
      <c r="BR165" s="241"/>
      <c r="BS165" s="241"/>
      <c r="BT165" s="241"/>
    </row>
    <row r="166" spans="1:72" ht="52.5" customHeight="1" x14ac:dyDescent="0.25">
      <c r="A166" s="275"/>
      <c r="B166" s="259"/>
      <c r="C166" s="252"/>
      <c r="D166" s="88"/>
      <c r="E166" s="267" t="s">
        <v>1016</v>
      </c>
      <c r="F166" s="261"/>
      <c r="G166" s="253"/>
      <c r="H166" s="250"/>
      <c r="I166" s="260"/>
      <c r="J166" s="259"/>
      <c r="K166" s="253"/>
      <c r="L166" s="250"/>
      <c r="M166" s="253"/>
      <c r="N166" s="82"/>
      <c r="O166" s="254"/>
      <c r="P166" s="255"/>
      <c r="Q166" s="250"/>
      <c r="R166" s="254"/>
      <c r="S166" s="260"/>
      <c r="T166" s="250"/>
      <c r="U166" s="250"/>
      <c r="V166" s="251"/>
      <c r="W166" s="83">
        <f t="shared" si="43"/>
        <v>0</v>
      </c>
      <c r="X166" s="260"/>
      <c r="Y166" s="251"/>
      <c r="Z166" s="10">
        <f t="shared" si="44"/>
        <v>0</v>
      </c>
      <c r="AA166" s="260"/>
      <c r="AB166" s="251"/>
      <c r="AC166" s="10">
        <f t="shared" si="45"/>
        <v>0</v>
      </c>
      <c r="AD166" s="260"/>
      <c r="AE166" s="251"/>
      <c r="AF166" s="10">
        <f t="shared" si="46"/>
        <v>0</v>
      </c>
      <c r="AG166" s="260"/>
      <c r="AH166" s="251"/>
      <c r="AI166" s="84">
        <f t="shared" si="47"/>
        <v>0</v>
      </c>
      <c r="AJ166" s="260"/>
      <c r="AK166" s="251"/>
      <c r="AL166" s="10">
        <f t="shared" si="48"/>
        <v>0</v>
      </c>
      <c r="AM166" s="260"/>
      <c r="AN166" s="251"/>
      <c r="AO166" s="84">
        <f t="shared" si="49"/>
        <v>0</v>
      </c>
      <c r="AP166" s="260"/>
      <c r="AQ166" s="253"/>
      <c r="AR166" s="254"/>
      <c r="AS166" s="250"/>
      <c r="AT166" s="254"/>
      <c r="AU166" s="253"/>
      <c r="AV166" s="254"/>
      <c r="AW166" s="266"/>
      <c r="AX166" s="266"/>
      <c r="AY166" s="265"/>
      <c r="AZ166" s="265"/>
      <c r="BA166" s="264"/>
      <c r="BB166" s="264"/>
      <c r="BC166" s="264"/>
      <c r="BD166" s="264"/>
      <c r="BE166" s="66"/>
      <c r="BF166" s="265"/>
      <c r="BG166" s="261"/>
      <c r="BH166" s="254"/>
      <c r="BI166" s="260" t="s">
        <v>1017</v>
      </c>
      <c r="BJ166" s="260"/>
      <c r="BK166" s="253" t="s">
        <v>119</v>
      </c>
      <c r="BL166" s="241" t="s">
        <v>1005</v>
      </c>
      <c r="BM166" s="241" t="s">
        <v>1018</v>
      </c>
      <c r="BN166" s="241" t="s">
        <v>1007</v>
      </c>
      <c r="BO166" s="253" t="s">
        <v>1019</v>
      </c>
      <c r="BP166" s="253"/>
      <c r="BQ166" s="241"/>
      <c r="BR166" s="241"/>
      <c r="BS166" s="241"/>
      <c r="BT166" s="241"/>
    </row>
    <row r="167" spans="1:72" ht="52.5" customHeight="1" x14ac:dyDescent="0.25">
      <c r="A167" s="275"/>
      <c r="B167" s="259"/>
      <c r="C167" s="252"/>
      <c r="D167" s="88"/>
      <c r="E167" s="267"/>
      <c r="F167" s="261"/>
      <c r="G167" s="253"/>
      <c r="H167" s="250"/>
      <c r="I167" s="260"/>
      <c r="J167" s="259"/>
      <c r="K167" s="253"/>
      <c r="L167" s="250"/>
      <c r="M167" s="253"/>
      <c r="N167" s="82"/>
      <c r="O167" s="254"/>
      <c r="P167" s="255"/>
      <c r="Q167" s="250"/>
      <c r="R167" s="254"/>
      <c r="S167" s="260"/>
      <c r="T167" s="250"/>
      <c r="U167" s="250"/>
      <c r="V167" s="251"/>
      <c r="W167" s="83">
        <f t="shared" si="43"/>
        <v>0</v>
      </c>
      <c r="X167" s="260"/>
      <c r="Y167" s="251"/>
      <c r="Z167" s="10">
        <f t="shared" si="44"/>
        <v>0</v>
      </c>
      <c r="AA167" s="260"/>
      <c r="AB167" s="251"/>
      <c r="AC167" s="10">
        <f t="shared" si="45"/>
        <v>0</v>
      </c>
      <c r="AD167" s="260"/>
      <c r="AE167" s="251"/>
      <c r="AF167" s="10">
        <f t="shared" si="46"/>
        <v>0</v>
      </c>
      <c r="AG167" s="260"/>
      <c r="AH167" s="251"/>
      <c r="AI167" s="84">
        <f t="shared" si="47"/>
        <v>0</v>
      </c>
      <c r="AJ167" s="260"/>
      <c r="AK167" s="251"/>
      <c r="AL167" s="10">
        <f t="shared" si="48"/>
        <v>0</v>
      </c>
      <c r="AM167" s="260"/>
      <c r="AN167" s="251"/>
      <c r="AO167" s="84">
        <f t="shared" si="49"/>
        <v>0</v>
      </c>
      <c r="AP167" s="260"/>
      <c r="AQ167" s="253"/>
      <c r="AR167" s="254"/>
      <c r="AS167" s="250"/>
      <c r="AT167" s="254"/>
      <c r="AU167" s="253"/>
      <c r="AV167" s="254"/>
      <c r="AW167" s="266"/>
      <c r="AX167" s="266"/>
      <c r="AY167" s="265"/>
      <c r="AZ167" s="265"/>
      <c r="BA167" s="264"/>
      <c r="BB167" s="264"/>
      <c r="BC167" s="264"/>
      <c r="BD167" s="264"/>
      <c r="BE167" s="66"/>
      <c r="BF167" s="265"/>
      <c r="BG167" s="261"/>
      <c r="BH167" s="254"/>
      <c r="BI167" s="260"/>
      <c r="BJ167" s="260"/>
      <c r="BK167" s="253"/>
      <c r="BL167" s="241"/>
      <c r="BM167" s="241"/>
      <c r="BN167" s="241"/>
      <c r="BO167" s="253"/>
      <c r="BP167" s="253"/>
      <c r="BQ167" s="241"/>
      <c r="BR167" s="241"/>
      <c r="BS167" s="241"/>
      <c r="BT167" s="241"/>
    </row>
    <row r="168" spans="1:72" ht="30" customHeight="1" x14ac:dyDescent="0.25">
      <c r="A168" s="275"/>
      <c r="B168" s="259"/>
      <c r="C168" s="252"/>
      <c r="D168" s="267" t="s">
        <v>1020</v>
      </c>
      <c r="E168" s="253"/>
      <c r="F168" s="261"/>
      <c r="G168" s="253"/>
      <c r="H168" s="250"/>
      <c r="I168" s="260"/>
      <c r="J168" s="259"/>
      <c r="K168" s="253"/>
      <c r="L168" s="250"/>
      <c r="M168" s="253"/>
      <c r="N168" s="82"/>
      <c r="O168" s="254"/>
      <c r="P168" s="255"/>
      <c r="Q168" s="250"/>
      <c r="R168" s="254"/>
      <c r="S168" s="260"/>
      <c r="T168" s="250"/>
      <c r="U168" s="250"/>
      <c r="V168" s="251"/>
      <c r="W168" s="83">
        <f t="shared" si="43"/>
        <v>0</v>
      </c>
      <c r="X168" s="260"/>
      <c r="Y168" s="251"/>
      <c r="Z168" s="10">
        <f t="shared" si="44"/>
        <v>0</v>
      </c>
      <c r="AA168" s="260"/>
      <c r="AB168" s="251"/>
      <c r="AC168" s="10">
        <f t="shared" si="45"/>
        <v>0</v>
      </c>
      <c r="AD168" s="260"/>
      <c r="AE168" s="251"/>
      <c r="AF168" s="10">
        <f t="shared" si="46"/>
        <v>0</v>
      </c>
      <c r="AG168" s="260"/>
      <c r="AH168" s="251"/>
      <c r="AI168" s="84">
        <f t="shared" si="47"/>
        <v>0</v>
      </c>
      <c r="AJ168" s="260"/>
      <c r="AK168" s="251"/>
      <c r="AL168" s="10">
        <f t="shared" si="48"/>
        <v>0</v>
      </c>
      <c r="AM168" s="260"/>
      <c r="AN168" s="251"/>
      <c r="AO168" s="84">
        <f t="shared" si="49"/>
        <v>0</v>
      </c>
      <c r="AP168" s="260"/>
      <c r="AQ168" s="253"/>
      <c r="AR168" s="254"/>
      <c r="AS168" s="250"/>
      <c r="AT168" s="254"/>
      <c r="AU168" s="253"/>
      <c r="AV168" s="254"/>
      <c r="AW168" s="266"/>
      <c r="AX168" s="266"/>
      <c r="AY168" s="265"/>
      <c r="AZ168" s="265"/>
      <c r="BA168" s="264"/>
      <c r="BB168" s="264"/>
      <c r="BC168" s="264"/>
      <c r="BD168" s="264"/>
      <c r="BE168" s="66"/>
      <c r="BF168" s="265"/>
      <c r="BG168" s="261"/>
      <c r="BH168" s="254"/>
      <c r="BI168" s="260"/>
      <c r="BJ168" s="260"/>
      <c r="BK168" s="253"/>
      <c r="BL168" s="241"/>
      <c r="BM168" s="241"/>
      <c r="BN168" s="241"/>
      <c r="BO168" s="253"/>
      <c r="BP168" s="253"/>
      <c r="BQ168" s="241"/>
      <c r="BR168" s="241"/>
      <c r="BS168" s="241"/>
      <c r="BT168" s="241"/>
    </row>
    <row r="169" spans="1:72" ht="59.25" customHeight="1" x14ac:dyDescent="0.25">
      <c r="A169" s="275"/>
      <c r="B169" s="259"/>
      <c r="C169" s="252"/>
      <c r="D169" s="267"/>
      <c r="E169" s="253"/>
      <c r="F169" s="261"/>
      <c r="G169" s="253"/>
      <c r="H169" s="250"/>
      <c r="I169" s="260"/>
      <c r="J169" s="259"/>
      <c r="K169" s="253"/>
      <c r="L169" s="250"/>
      <c r="M169" s="253"/>
      <c r="N169" s="82"/>
      <c r="O169" s="254"/>
      <c r="P169" s="255"/>
      <c r="Q169" s="250"/>
      <c r="R169" s="254"/>
      <c r="S169" s="260"/>
      <c r="T169" s="250"/>
      <c r="U169" s="250"/>
      <c r="V169" s="251"/>
      <c r="W169" s="83">
        <f t="shared" si="43"/>
        <v>0</v>
      </c>
      <c r="X169" s="260"/>
      <c r="Y169" s="251"/>
      <c r="Z169" s="10">
        <f t="shared" si="44"/>
        <v>0</v>
      </c>
      <c r="AA169" s="260"/>
      <c r="AB169" s="251"/>
      <c r="AC169" s="10">
        <f t="shared" si="45"/>
        <v>0</v>
      </c>
      <c r="AD169" s="260"/>
      <c r="AE169" s="251"/>
      <c r="AF169" s="10">
        <f t="shared" si="46"/>
        <v>0</v>
      </c>
      <c r="AG169" s="260"/>
      <c r="AH169" s="251"/>
      <c r="AI169" s="84">
        <f t="shared" si="47"/>
        <v>0</v>
      </c>
      <c r="AJ169" s="260"/>
      <c r="AK169" s="251"/>
      <c r="AL169" s="10">
        <f t="shared" si="48"/>
        <v>0</v>
      </c>
      <c r="AM169" s="260"/>
      <c r="AN169" s="251"/>
      <c r="AO169" s="84">
        <f t="shared" si="49"/>
        <v>0</v>
      </c>
      <c r="AP169" s="260"/>
      <c r="AQ169" s="253"/>
      <c r="AR169" s="254"/>
      <c r="AS169" s="250"/>
      <c r="AT169" s="254"/>
      <c r="AU169" s="253"/>
      <c r="AV169" s="254"/>
      <c r="AW169" s="266"/>
      <c r="AX169" s="266"/>
      <c r="AY169" s="265"/>
      <c r="AZ169" s="265"/>
      <c r="BA169" s="264"/>
      <c r="BB169" s="264"/>
      <c r="BC169" s="264"/>
      <c r="BD169" s="264"/>
      <c r="BE169" s="66"/>
      <c r="BF169" s="265"/>
      <c r="BG169" s="261"/>
      <c r="BH169" s="254"/>
      <c r="BI169" s="260" t="s">
        <v>1021</v>
      </c>
      <c r="BJ169" s="260"/>
      <c r="BK169" s="253" t="s">
        <v>119</v>
      </c>
      <c r="BL169" s="241" t="s">
        <v>1005</v>
      </c>
      <c r="BM169" s="241" t="s">
        <v>1022</v>
      </c>
      <c r="BN169" s="241" t="s">
        <v>518</v>
      </c>
      <c r="BO169" s="241" t="s">
        <v>1023</v>
      </c>
      <c r="BP169" s="95"/>
      <c r="BQ169" s="241"/>
      <c r="BR169" s="241"/>
      <c r="BS169" s="241"/>
      <c r="BT169" s="241"/>
    </row>
    <row r="170" spans="1:72" ht="63" customHeight="1" x14ac:dyDescent="0.25">
      <c r="A170" s="275"/>
      <c r="B170" s="259"/>
      <c r="C170" s="252"/>
      <c r="D170" s="81" t="s">
        <v>1024</v>
      </c>
      <c r="E170" s="81"/>
      <c r="F170" s="261"/>
      <c r="G170" s="253"/>
      <c r="H170" s="250"/>
      <c r="I170" s="260"/>
      <c r="J170" s="259"/>
      <c r="K170" s="253"/>
      <c r="L170" s="250"/>
      <c r="M170" s="253"/>
      <c r="N170" s="82"/>
      <c r="O170" s="254"/>
      <c r="P170" s="255"/>
      <c r="Q170" s="250"/>
      <c r="R170" s="254"/>
      <c r="S170" s="260"/>
      <c r="T170" s="250"/>
      <c r="U170" s="250"/>
      <c r="V170" s="251"/>
      <c r="W170" s="83">
        <f t="shared" si="43"/>
        <v>0</v>
      </c>
      <c r="X170" s="260"/>
      <c r="Y170" s="251"/>
      <c r="Z170" s="10">
        <f t="shared" si="44"/>
        <v>0</v>
      </c>
      <c r="AA170" s="260"/>
      <c r="AB170" s="251"/>
      <c r="AC170" s="10">
        <f t="shared" si="45"/>
        <v>0</v>
      </c>
      <c r="AD170" s="260"/>
      <c r="AE170" s="251"/>
      <c r="AF170" s="10">
        <f t="shared" si="46"/>
        <v>0</v>
      </c>
      <c r="AG170" s="260"/>
      <c r="AH170" s="251"/>
      <c r="AI170" s="84">
        <f t="shared" si="47"/>
        <v>0</v>
      </c>
      <c r="AJ170" s="260"/>
      <c r="AK170" s="251"/>
      <c r="AL170" s="10">
        <f t="shared" si="48"/>
        <v>0</v>
      </c>
      <c r="AM170" s="260"/>
      <c r="AN170" s="251"/>
      <c r="AO170" s="84">
        <f t="shared" si="49"/>
        <v>0</v>
      </c>
      <c r="AP170" s="260"/>
      <c r="AQ170" s="253"/>
      <c r="AR170" s="254"/>
      <c r="AS170" s="250"/>
      <c r="AT170" s="254"/>
      <c r="AU170" s="253"/>
      <c r="AV170" s="254"/>
      <c r="AW170" s="266"/>
      <c r="AX170" s="266"/>
      <c r="AY170" s="265"/>
      <c r="AZ170" s="265"/>
      <c r="BA170" s="264"/>
      <c r="BB170" s="264"/>
      <c r="BC170" s="264"/>
      <c r="BD170" s="264"/>
      <c r="BE170" s="66"/>
      <c r="BF170" s="265"/>
      <c r="BG170" s="261"/>
      <c r="BH170" s="254"/>
      <c r="BI170" s="260"/>
      <c r="BJ170" s="260"/>
      <c r="BK170" s="253"/>
      <c r="BL170" s="241"/>
      <c r="BM170" s="241"/>
      <c r="BN170" s="241"/>
      <c r="BO170" s="241"/>
      <c r="BP170" s="254"/>
      <c r="BQ170" s="241"/>
      <c r="BR170" s="241"/>
      <c r="BS170" s="241"/>
      <c r="BT170" s="241"/>
    </row>
    <row r="171" spans="1:72" ht="63" customHeight="1" x14ac:dyDescent="0.25">
      <c r="A171" s="275"/>
      <c r="B171" s="259"/>
      <c r="C171" s="252"/>
      <c r="D171" s="81" t="s">
        <v>1025</v>
      </c>
      <c r="E171" s="81"/>
      <c r="F171" s="261"/>
      <c r="G171" s="253"/>
      <c r="H171" s="250"/>
      <c r="I171" s="260"/>
      <c r="J171" s="259"/>
      <c r="K171" s="253"/>
      <c r="L171" s="250"/>
      <c r="M171" s="253"/>
      <c r="N171" s="82"/>
      <c r="O171" s="254"/>
      <c r="P171" s="255"/>
      <c r="Q171" s="250"/>
      <c r="R171" s="254"/>
      <c r="S171" s="260"/>
      <c r="T171" s="250"/>
      <c r="U171" s="250"/>
      <c r="V171" s="251"/>
      <c r="W171" s="83">
        <f t="shared" si="43"/>
        <v>0</v>
      </c>
      <c r="X171" s="260"/>
      <c r="Y171" s="251"/>
      <c r="Z171" s="10">
        <f t="shared" si="44"/>
        <v>0</v>
      </c>
      <c r="AA171" s="260"/>
      <c r="AB171" s="251"/>
      <c r="AC171" s="10">
        <f t="shared" si="45"/>
        <v>0</v>
      </c>
      <c r="AD171" s="260"/>
      <c r="AE171" s="251"/>
      <c r="AF171" s="10">
        <f t="shared" si="46"/>
        <v>0</v>
      </c>
      <c r="AG171" s="260"/>
      <c r="AH171" s="251"/>
      <c r="AI171" s="84">
        <f t="shared" si="47"/>
        <v>0</v>
      </c>
      <c r="AJ171" s="260"/>
      <c r="AK171" s="251"/>
      <c r="AL171" s="10">
        <f t="shared" si="48"/>
        <v>0</v>
      </c>
      <c r="AM171" s="260"/>
      <c r="AN171" s="251"/>
      <c r="AO171" s="84">
        <f t="shared" si="49"/>
        <v>0</v>
      </c>
      <c r="AP171" s="260"/>
      <c r="AQ171" s="253"/>
      <c r="AR171" s="254"/>
      <c r="AS171" s="250"/>
      <c r="AT171" s="254"/>
      <c r="AU171" s="253"/>
      <c r="AV171" s="254"/>
      <c r="AW171" s="266"/>
      <c r="AX171" s="266"/>
      <c r="AY171" s="265"/>
      <c r="AZ171" s="265"/>
      <c r="BA171" s="264"/>
      <c r="BB171" s="264"/>
      <c r="BC171" s="264"/>
      <c r="BD171" s="264"/>
      <c r="BE171" s="66"/>
      <c r="BF171" s="265"/>
      <c r="BG171" s="261"/>
      <c r="BH171" s="254"/>
      <c r="BI171" s="260"/>
      <c r="BJ171" s="260"/>
      <c r="BK171" s="253"/>
      <c r="BL171" s="241"/>
      <c r="BM171" s="241"/>
      <c r="BN171" s="241"/>
      <c r="BO171" s="241"/>
      <c r="BP171" s="254"/>
      <c r="BQ171" s="241"/>
      <c r="BR171" s="241"/>
      <c r="BS171" s="241"/>
      <c r="BT171" s="241"/>
    </row>
    <row r="172" spans="1:72" ht="45.75" customHeight="1" x14ac:dyDescent="0.25">
      <c r="A172" s="275">
        <v>22</v>
      </c>
      <c r="B172" s="259" t="s">
        <v>75</v>
      </c>
      <c r="C172" s="252" t="s">
        <v>1026</v>
      </c>
      <c r="D172" s="253"/>
      <c r="E172" s="260" t="s">
        <v>1027</v>
      </c>
      <c r="F172" s="261" t="s">
        <v>1028</v>
      </c>
      <c r="G172" s="253" t="s">
        <v>1029</v>
      </c>
      <c r="H172" s="250" t="s">
        <v>414</v>
      </c>
      <c r="I172" s="260" t="s">
        <v>1030</v>
      </c>
      <c r="J172" s="259">
        <v>3</v>
      </c>
      <c r="K172" s="253" t="str">
        <f>VLOOKUP(J172,[2]BASE!A57:B61,2,0)</f>
        <v>Moderado</v>
      </c>
      <c r="L172" s="250">
        <v>3</v>
      </c>
      <c r="M172" s="253" t="str">
        <f>VLOOKUP(L172,[2]BASE!D57:E59,2,0)</f>
        <v>Moderado</v>
      </c>
      <c r="N172" s="82" t="str">
        <f>CONCATENATE(J172,L172)</f>
        <v>33</v>
      </c>
      <c r="O172" s="254">
        <f>+J172*L172</f>
        <v>9</v>
      </c>
      <c r="P172" s="255" t="str">
        <f>VLOOKUP(N172,[2]BASE!A70:B94,2,0)</f>
        <v>ALTA</v>
      </c>
      <c r="Q172" s="250" t="s">
        <v>506</v>
      </c>
      <c r="R172" s="254" t="str">
        <f>IF(P172="baja","Asumir o Reducir el riesgo",IF(P172="moderada","Reducir el riesgo",IF(P172="Alta","Reducir el riesgo",IF(P172="Extrema","Evitar, reducir, compartir o transferir el riesgo",0))))</f>
        <v>Reducir el riesgo</v>
      </c>
      <c r="S172" s="260" t="s">
        <v>1031</v>
      </c>
      <c r="T172" s="250" t="s">
        <v>363</v>
      </c>
      <c r="U172" s="250" t="s">
        <v>418</v>
      </c>
      <c r="V172" s="251" t="s">
        <v>419</v>
      </c>
      <c r="W172" s="83">
        <f t="shared" si="43"/>
        <v>15</v>
      </c>
      <c r="X172" s="252" t="s">
        <v>1032</v>
      </c>
      <c r="Y172" s="251" t="s">
        <v>421</v>
      </c>
      <c r="Z172" s="10">
        <f t="shared" si="44"/>
        <v>15</v>
      </c>
      <c r="AA172" s="252" t="s">
        <v>1033</v>
      </c>
      <c r="AB172" s="251" t="s">
        <v>423</v>
      </c>
      <c r="AC172" s="10">
        <f t="shared" si="45"/>
        <v>15</v>
      </c>
      <c r="AD172" s="252" t="s">
        <v>1034</v>
      </c>
      <c r="AE172" s="251" t="s">
        <v>561</v>
      </c>
      <c r="AF172" s="10">
        <f t="shared" si="46"/>
        <v>10</v>
      </c>
      <c r="AG172" s="269" t="s">
        <v>1035</v>
      </c>
      <c r="AH172" s="251" t="s">
        <v>427</v>
      </c>
      <c r="AI172" s="84">
        <f t="shared" si="47"/>
        <v>15</v>
      </c>
      <c r="AJ172" s="298" t="s">
        <v>1036</v>
      </c>
      <c r="AK172" s="251" t="s">
        <v>429</v>
      </c>
      <c r="AL172" s="10">
        <f t="shared" si="48"/>
        <v>15</v>
      </c>
      <c r="AM172" s="252" t="s">
        <v>1037</v>
      </c>
      <c r="AN172" s="251" t="s">
        <v>431</v>
      </c>
      <c r="AO172" s="84">
        <f t="shared" si="49"/>
        <v>10</v>
      </c>
      <c r="AP172" s="252" t="s">
        <v>1038</v>
      </c>
      <c r="AQ172" s="253">
        <f>W172+Z172+AC172+AF172+AI172++AL172+AO172</f>
        <v>95</v>
      </c>
      <c r="AR172" s="254" t="str">
        <f>IF(AND(AQ172&lt;=100,AQ172&gt;=96),"FUERTE",IF(AND(AQ172&lt;=95,AQ172&gt;=86),"MODERADO",IF(AND(AQ172&lt;=85,AQ172&gt;=0),"DEBIL")))</f>
        <v>MODERADO</v>
      </c>
      <c r="AS172" s="250" t="s">
        <v>433</v>
      </c>
      <c r="AT172" s="254" t="str">
        <f>VLOOKUP(AS172,[2]BASE!D123:E125,2,0)</f>
        <v>FUERTE</v>
      </c>
      <c r="AU172" s="253" t="str">
        <f>+IF(AND(AR172="FUERTE",AT172="FUERTE"),"FUERTE",IF(AND(AR172="FUERTE",AT172="MODERADO"),"MODERADO",IF(AND(AR172="FUERTE",AT172="DEBIL"),"DEBIL",IF(AND(AR172="MODERADO",AT172="FUERTE"),"MODERADO",IF(AND(AR172="MODERADO",AT172="MODERADO"),"DÉBIL",IF(AND(AR172="MODERADO",AT172="DEBIL"),"DÉBIL",IF(AND(AR172="DEBIL",AT172="FUERTE"),"DÉBIL",IF(AND(AR172="DEBIL",AT172="MODERADO"),"MODERADO",IF(AND(AR172="DEBIL",AT172="DÉBIL"),"DÉBIL")))))))))</f>
        <v>MODERADO</v>
      </c>
      <c r="AV172" s="254" t="str">
        <f>+IF(AND(AVERAGE(AQ172:AQ181)=100),"FUERTE",IF(AND((AVERAGE(AQ172:AQ181)&gt;=50),(AVERAGE(AQ172:AQ181))&lt;=99),"MODERADO", IF(AND(AVERAGE(AQ172:AQ181)&lt;50),"DEBIL")))</f>
        <v>MODERADO</v>
      </c>
      <c r="AW172" s="266" t="s">
        <v>435</v>
      </c>
      <c r="AX172" s="266" t="s">
        <v>435</v>
      </c>
      <c r="AY172" s="265" t="str">
        <f>+IF(AND(AW172="DIRECTAMENTE"),"2", IF(AND(AW172="INDIRECTAMENTE"),"1",IF(AND(AW172="NO DISMINUYE"),"0")))</f>
        <v>2</v>
      </c>
      <c r="AZ172" s="265" t="str">
        <f>+IF(AND(AX172="DIRECTAMENTE"),"2", IF(AND(AX172="INDIRECTAMENTE"),"1",IF(AND(AX172="NO DISMINUYE"),"0")))</f>
        <v>2</v>
      </c>
      <c r="BA172" s="264">
        <v>1</v>
      </c>
      <c r="BB172" s="264" t="str">
        <f>VLOOKUP(BA172,[2]BASE!A57:B61,2,0)</f>
        <v>Raro</v>
      </c>
      <c r="BC172" s="264">
        <v>1</v>
      </c>
      <c r="BD172" s="264" t="str">
        <f>VLOOKUP(BC172,[2]BASE!G57:H61,2,0)</f>
        <v>Insignificante</v>
      </c>
      <c r="BE172" s="66" t="str">
        <f>CONCATENATE(BA172,BC172)</f>
        <v>11</v>
      </c>
      <c r="BF172" s="265">
        <f>+BA172*BC172</f>
        <v>1</v>
      </c>
      <c r="BG172" s="261" t="str">
        <f>VLOOKUP(BE172,[2]BASE!A70:B94,2,0)</f>
        <v>BAJA</v>
      </c>
      <c r="BH172" s="254" t="str">
        <f>+IF(BG172="baja","Asumir o Reducir el riesgo",IF(BG172="moderada","Reducir el riesgo",IF(BG172="Alta","Reducir el riesgo",IF(BG172="Extrema","Evitar, reducir, compartir o transferir el riesgo",0))))</f>
        <v>Asumir o Reducir el riesgo</v>
      </c>
      <c r="BI172" s="252"/>
      <c r="BJ172" s="252" t="s">
        <v>1039</v>
      </c>
      <c r="BK172" s="254" t="s">
        <v>119</v>
      </c>
      <c r="BL172" s="254" t="s">
        <v>1040</v>
      </c>
      <c r="BM172" s="253" t="s">
        <v>1041</v>
      </c>
      <c r="BN172" s="253" t="s">
        <v>518</v>
      </c>
      <c r="BO172" s="253" t="s">
        <v>1042</v>
      </c>
      <c r="BP172" s="254"/>
      <c r="BQ172" s="246" t="s">
        <v>1043</v>
      </c>
      <c r="BR172" s="241" t="s">
        <v>119</v>
      </c>
      <c r="BS172" s="241" t="s">
        <v>1044</v>
      </c>
      <c r="BT172" s="241" t="s">
        <v>589</v>
      </c>
    </row>
    <row r="173" spans="1:72" ht="45.75" customHeight="1" x14ac:dyDescent="0.25">
      <c r="A173" s="275"/>
      <c r="B173" s="259"/>
      <c r="C173" s="252"/>
      <c r="D173" s="253"/>
      <c r="E173" s="260"/>
      <c r="F173" s="261"/>
      <c r="G173" s="253"/>
      <c r="H173" s="250"/>
      <c r="I173" s="260"/>
      <c r="J173" s="259"/>
      <c r="K173" s="253"/>
      <c r="L173" s="250"/>
      <c r="M173" s="253"/>
      <c r="N173" s="82"/>
      <c r="O173" s="254"/>
      <c r="P173" s="255"/>
      <c r="Q173" s="250"/>
      <c r="R173" s="254"/>
      <c r="S173" s="260"/>
      <c r="T173" s="250"/>
      <c r="U173" s="250"/>
      <c r="V173" s="251"/>
      <c r="W173" s="83">
        <f t="shared" si="43"/>
        <v>0</v>
      </c>
      <c r="X173" s="252"/>
      <c r="Y173" s="251"/>
      <c r="Z173" s="10">
        <f t="shared" si="44"/>
        <v>0</v>
      </c>
      <c r="AA173" s="252"/>
      <c r="AB173" s="251"/>
      <c r="AC173" s="10">
        <f t="shared" si="45"/>
        <v>0</v>
      </c>
      <c r="AD173" s="252"/>
      <c r="AE173" s="251"/>
      <c r="AF173" s="10">
        <f t="shared" si="46"/>
        <v>0</v>
      </c>
      <c r="AG173" s="269"/>
      <c r="AH173" s="251"/>
      <c r="AI173" s="84">
        <f t="shared" si="47"/>
        <v>0</v>
      </c>
      <c r="AJ173" s="269"/>
      <c r="AK173" s="251"/>
      <c r="AL173" s="10">
        <f t="shared" si="48"/>
        <v>0</v>
      </c>
      <c r="AM173" s="252"/>
      <c r="AN173" s="251"/>
      <c r="AO173" s="84">
        <f t="shared" si="49"/>
        <v>0</v>
      </c>
      <c r="AP173" s="252"/>
      <c r="AQ173" s="253"/>
      <c r="AR173" s="254"/>
      <c r="AS173" s="250"/>
      <c r="AT173" s="254"/>
      <c r="AU173" s="253"/>
      <c r="AV173" s="254"/>
      <c r="AW173" s="266"/>
      <c r="AX173" s="266"/>
      <c r="AY173" s="265"/>
      <c r="AZ173" s="265"/>
      <c r="BA173" s="264"/>
      <c r="BB173" s="264"/>
      <c r="BC173" s="264"/>
      <c r="BD173" s="264"/>
      <c r="BE173" s="66"/>
      <c r="BF173" s="265"/>
      <c r="BG173" s="261"/>
      <c r="BH173" s="254"/>
      <c r="BI173" s="252"/>
      <c r="BJ173" s="252"/>
      <c r="BK173" s="254"/>
      <c r="BL173" s="254"/>
      <c r="BM173" s="253"/>
      <c r="BN173" s="253"/>
      <c r="BO173" s="253"/>
      <c r="BP173" s="254"/>
      <c r="BQ173" s="246"/>
      <c r="BR173" s="241"/>
      <c r="BS173" s="241"/>
      <c r="BT173" s="241"/>
    </row>
    <row r="174" spans="1:72" ht="45.75" customHeight="1" x14ac:dyDescent="0.25">
      <c r="A174" s="275"/>
      <c r="B174" s="259"/>
      <c r="C174" s="252"/>
      <c r="D174" s="253"/>
      <c r="E174" s="260"/>
      <c r="F174" s="261"/>
      <c r="G174" s="253"/>
      <c r="H174" s="250"/>
      <c r="I174" s="260"/>
      <c r="J174" s="259"/>
      <c r="K174" s="253"/>
      <c r="L174" s="250"/>
      <c r="M174" s="253"/>
      <c r="N174" s="82"/>
      <c r="O174" s="254"/>
      <c r="P174" s="255"/>
      <c r="Q174" s="250"/>
      <c r="R174" s="254"/>
      <c r="S174" s="260"/>
      <c r="T174" s="250"/>
      <c r="U174" s="250"/>
      <c r="V174" s="251"/>
      <c r="W174" s="83">
        <f t="shared" si="43"/>
        <v>0</v>
      </c>
      <c r="X174" s="252"/>
      <c r="Y174" s="251"/>
      <c r="Z174" s="10">
        <f t="shared" si="44"/>
        <v>0</v>
      </c>
      <c r="AA174" s="252"/>
      <c r="AB174" s="251"/>
      <c r="AC174" s="10">
        <f t="shared" si="45"/>
        <v>0</v>
      </c>
      <c r="AD174" s="252"/>
      <c r="AE174" s="251"/>
      <c r="AF174" s="10">
        <f t="shared" si="46"/>
        <v>0</v>
      </c>
      <c r="AG174" s="269"/>
      <c r="AH174" s="251"/>
      <c r="AI174" s="84">
        <f t="shared" si="47"/>
        <v>0</v>
      </c>
      <c r="AJ174" s="269"/>
      <c r="AK174" s="251"/>
      <c r="AL174" s="10">
        <f t="shared" si="48"/>
        <v>0</v>
      </c>
      <c r="AM174" s="252"/>
      <c r="AN174" s="251"/>
      <c r="AO174" s="84">
        <f t="shared" si="49"/>
        <v>0</v>
      </c>
      <c r="AP174" s="252"/>
      <c r="AQ174" s="253"/>
      <c r="AR174" s="254"/>
      <c r="AS174" s="250"/>
      <c r="AT174" s="254"/>
      <c r="AU174" s="253"/>
      <c r="AV174" s="254"/>
      <c r="AW174" s="266"/>
      <c r="AX174" s="266"/>
      <c r="AY174" s="265"/>
      <c r="AZ174" s="265"/>
      <c r="BA174" s="264"/>
      <c r="BB174" s="264"/>
      <c r="BC174" s="264"/>
      <c r="BD174" s="264"/>
      <c r="BE174" s="66"/>
      <c r="BF174" s="265"/>
      <c r="BG174" s="261"/>
      <c r="BH174" s="254"/>
      <c r="BI174" s="252"/>
      <c r="BJ174" s="252"/>
      <c r="BK174" s="254"/>
      <c r="BL174" s="254"/>
      <c r="BM174" s="253"/>
      <c r="BN174" s="253"/>
      <c r="BO174" s="253"/>
      <c r="BP174" s="254"/>
      <c r="BQ174" s="246"/>
      <c r="BR174" s="241"/>
      <c r="BS174" s="241"/>
      <c r="BT174" s="241"/>
    </row>
    <row r="175" spans="1:72" ht="60.75" customHeight="1" x14ac:dyDescent="0.25">
      <c r="A175" s="275"/>
      <c r="B175" s="259"/>
      <c r="C175" s="252"/>
      <c r="D175" s="253"/>
      <c r="E175" s="260" t="s">
        <v>1045</v>
      </c>
      <c r="F175" s="261"/>
      <c r="G175" s="253"/>
      <c r="H175" s="250"/>
      <c r="I175" s="260"/>
      <c r="J175" s="259"/>
      <c r="K175" s="253"/>
      <c r="L175" s="250"/>
      <c r="M175" s="253"/>
      <c r="N175" s="82"/>
      <c r="O175" s="254"/>
      <c r="P175" s="255"/>
      <c r="Q175" s="250"/>
      <c r="R175" s="254"/>
      <c r="S175" s="260"/>
      <c r="T175" s="250"/>
      <c r="U175" s="250"/>
      <c r="V175" s="251"/>
      <c r="W175" s="83">
        <f t="shared" si="43"/>
        <v>0</v>
      </c>
      <c r="X175" s="252"/>
      <c r="Y175" s="251"/>
      <c r="Z175" s="10">
        <f t="shared" si="44"/>
        <v>0</v>
      </c>
      <c r="AA175" s="252"/>
      <c r="AB175" s="251"/>
      <c r="AC175" s="10">
        <f t="shared" si="45"/>
        <v>0</v>
      </c>
      <c r="AD175" s="252"/>
      <c r="AE175" s="251"/>
      <c r="AF175" s="10">
        <f t="shared" si="46"/>
        <v>0</v>
      </c>
      <c r="AG175" s="269"/>
      <c r="AH175" s="251"/>
      <c r="AI175" s="84">
        <f t="shared" si="47"/>
        <v>0</v>
      </c>
      <c r="AJ175" s="269"/>
      <c r="AK175" s="251"/>
      <c r="AL175" s="10">
        <f t="shared" si="48"/>
        <v>0</v>
      </c>
      <c r="AM175" s="252"/>
      <c r="AN175" s="251"/>
      <c r="AO175" s="84">
        <f t="shared" si="49"/>
        <v>0</v>
      </c>
      <c r="AP175" s="252"/>
      <c r="AQ175" s="253"/>
      <c r="AR175" s="254"/>
      <c r="AS175" s="250"/>
      <c r="AT175" s="254"/>
      <c r="AU175" s="253"/>
      <c r="AV175" s="254"/>
      <c r="AW175" s="266"/>
      <c r="AX175" s="266"/>
      <c r="AY175" s="265"/>
      <c r="AZ175" s="265"/>
      <c r="BA175" s="264"/>
      <c r="BB175" s="264"/>
      <c r="BC175" s="264"/>
      <c r="BD175" s="264"/>
      <c r="BE175" s="66"/>
      <c r="BF175" s="265"/>
      <c r="BG175" s="261"/>
      <c r="BH175" s="254"/>
      <c r="BI175" s="252"/>
      <c r="BJ175" s="252"/>
      <c r="BK175" s="254"/>
      <c r="BL175" s="254"/>
      <c r="BM175" s="253"/>
      <c r="BN175" s="253"/>
      <c r="BO175" s="253"/>
      <c r="BP175" s="254"/>
      <c r="BQ175" s="246"/>
      <c r="BR175" s="241"/>
      <c r="BS175" s="241"/>
      <c r="BT175" s="241"/>
    </row>
    <row r="176" spans="1:72" x14ac:dyDescent="0.25">
      <c r="A176" s="275"/>
      <c r="B176" s="259"/>
      <c r="C176" s="252"/>
      <c r="D176" s="253"/>
      <c r="E176" s="260"/>
      <c r="F176" s="261"/>
      <c r="G176" s="253"/>
      <c r="H176" s="250"/>
      <c r="I176" s="260"/>
      <c r="J176" s="259"/>
      <c r="K176" s="253"/>
      <c r="L176" s="250"/>
      <c r="M176" s="253"/>
      <c r="N176" s="82"/>
      <c r="O176" s="254"/>
      <c r="P176" s="255"/>
      <c r="Q176" s="250"/>
      <c r="R176" s="254"/>
      <c r="S176" s="260"/>
      <c r="T176" s="250"/>
      <c r="U176" s="250"/>
      <c r="V176" s="251"/>
      <c r="W176" s="83">
        <f t="shared" si="43"/>
        <v>0</v>
      </c>
      <c r="X176" s="252"/>
      <c r="Y176" s="251"/>
      <c r="Z176" s="10">
        <f t="shared" si="44"/>
        <v>0</v>
      </c>
      <c r="AA176" s="252"/>
      <c r="AB176" s="251"/>
      <c r="AC176" s="10">
        <f t="shared" si="45"/>
        <v>0</v>
      </c>
      <c r="AD176" s="252"/>
      <c r="AE176" s="251"/>
      <c r="AF176" s="10">
        <f t="shared" si="46"/>
        <v>0</v>
      </c>
      <c r="AG176" s="269"/>
      <c r="AH176" s="251"/>
      <c r="AI176" s="84">
        <f t="shared" si="47"/>
        <v>0</v>
      </c>
      <c r="AJ176" s="269"/>
      <c r="AK176" s="251"/>
      <c r="AL176" s="10">
        <f t="shared" si="48"/>
        <v>0</v>
      </c>
      <c r="AM176" s="252"/>
      <c r="AN176" s="251"/>
      <c r="AO176" s="84">
        <f t="shared" si="49"/>
        <v>0</v>
      </c>
      <c r="AP176" s="252"/>
      <c r="AQ176" s="253"/>
      <c r="AR176" s="254"/>
      <c r="AS176" s="250"/>
      <c r="AT176" s="254"/>
      <c r="AU176" s="253"/>
      <c r="AV176" s="254"/>
      <c r="AW176" s="266"/>
      <c r="AX176" s="266"/>
      <c r="AY176" s="265"/>
      <c r="AZ176" s="265"/>
      <c r="BA176" s="264"/>
      <c r="BB176" s="264"/>
      <c r="BC176" s="264"/>
      <c r="BD176" s="264"/>
      <c r="BE176" s="66"/>
      <c r="BF176" s="265"/>
      <c r="BG176" s="261"/>
      <c r="BH176" s="254"/>
      <c r="BI176" s="252"/>
      <c r="BJ176" s="252"/>
      <c r="BK176" s="254"/>
      <c r="BL176" s="254"/>
      <c r="BM176" s="253"/>
      <c r="BN176" s="253"/>
      <c r="BO176" s="253"/>
      <c r="BP176" s="254"/>
      <c r="BQ176" s="246"/>
      <c r="BR176" s="241"/>
      <c r="BS176" s="241"/>
      <c r="BT176" s="241"/>
    </row>
    <row r="177" spans="1:72" ht="30" customHeight="1" x14ac:dyDescent="0.25">
      <c r="A177" s="275"/>
      <c r="B177" s="259"/>
      <c r="C177" s="252"/>
      <c r="D177" s="253"/>
      <c r="E177" s="260" t="s">
        <v>1046</v>
      </c>
      <c r="F177" s="261"/>
      <c r="G177" s="253"/>
      <c r="H177" s="250"/>
      <c r="I177" s="260"/>
      <c r="J177" s="259"/>
      <c r="K177" s="253"/>
      <c r="L177" s="250"/>
      <c r="M177" s="253"/>
      <c r="N177" s="82"/>
      <c r="O177" s="254"/>
      <c r="P177" s="255"/>
      <c r="Q177" s="250"/>
      <c r="R177" s="254"/>
      <c r="S177" s="260"/>
      <c r="T177" s="250"/>
      <c r="U177" s="250"/>
      <c r="V177" s="251"/>
      <c r="W177" s="83">
        <f t="shared" si="43"/>
        <v>0</v>
      </c>
      <c r="X177" s="252"/>
      <c r="Y177" s="251"/>
      <c r="Z177" s="10">
        <f t="shared" si="44"/>
        <v>0</v>
      </c>
      <c r="AA177" s="252"/>
      <c r="AB177" s="251"/>
      <c r="AC177" s="10">
        <f t="shared" si="45"/>
        <v>0</v>
      </c>
      <c r="AD177" s="252"/>
      <c r="AE177" s="251"/>
      <c r="AF177" s="10">
        <f t="shared" si="46"/>
        <v>0</v>
      </c>
      <c r="AG177" s="269"/>
      <c r="AH177" s="251"/>
      <c r="AI177" s="84">
        <f t="shared" si="47"/>
        <v>0</v>
      </c>
      <c r="AJ177" s="269"/>
      <c r="AK177" s="251"/>
      <c r="AL177" s="10">
        <f t="shared" si="48"/>
        <v>0</v>
      </c>
      <c r="AM177" s="252"/>
      <c r="AN177" s="251"/>
      <c r="AO177" s="84">
        <f t="shared" si="49"/>
        <v>0</v>
      </c>
      <c r="AP177" s="252"/>
      <c r="AQ177" s="253"/>
      <c r="AR177" s="254"/>
      <c r="AS177" s="250"/>
      <c r="AT177" s="254"/>
      <c r="AU177" s="253"/>
      <c r="AV177" s="254"/>
      <c r="AW177" s="266"/>
      <c r="AX177" s="266"/>
      <c r="AY177" s="265"/>
      <c r="AZ177" s="265"/>
      <c r="BA177" s="264"/>
      <c r="BB177" s="264"/>
      <c r="BC177" s="264"/>
      <c r="BD177" s="264"/>
      <c r="BE177" s="66"/>
      <c r="BF177" s="265"/>
      <c r="BG177" s="261"/>
      <c r="BH177" s="254"/>
      <c r="BI177" s="252"/>
      <c r="BJ177" s="252"/>
      <c r="BK177" s="254"/>
      <c r="BL177" s="254"/>
      <c r="BM177" s="253"/>
      <c r="BN177" s="253"/>
      <c r="BO177" s="253"/>
      <c r="BP177" s="254"/>
      <c r="BQ177" s="246"/>
      <c r="BR177" s="241"/>
      <c r="BS177" s="241"/>
      <c r="BT177" s="241"/>
    </row>
    <row r="178" spans="1:72" ht="28.5" customHeight="1" x14ac:dyDescent="0.25">
      <c r="A178" s="275"/>
      <c r="B178" s="259"/>
      <c r="C178" s="252"/>
      <c r="D178" s="253"/>
      <c r="E178" s="260"/>
      <c r="F178" s="261"/>
      <c r="G178" s="253"/>
      <c r="H178" s="250"/>
      <c r="I178" s="260"/>
      <c r="J178" s="259"/>
      <c r="K178" s="253"/>
      <c r="L178" s="250"/>
      <c r="M178" s="253"/>
      <c r="N178" s="82"/>
      <c r="O178" s="254"/>
      <c r="P178" s="255"/>
      <c r="Q178" s="250"/>
      <c r="R178" s="254"/>
      <c r="S178" s="260"/>
      <c r="T178" s="250"/>
      <c r="U178" s="250"/>
      <c r="V178" s="251"/>
      <c r="W178" s="83">
        <f t="shared" si="43"/>
        <v>0</v>
      </c>
      <c r="X178" s="252"/>
      <c r="Y178" s="251"/>
      <c r="Z178" s="10">
        <f t="shared" si="44"/>
        <v>0</v>
      </c>
      <c r="AA178" s="252"/>
      <c r="AB178" s="251"/>
      <c r="AC178" s="10">
        <f t="shared" si="45"/>
        <v>0</v>
      </c>
      <c r="AD178" s="252"/>
      <c r="AE178" s="251"/>
      <c r="AF178" s="10">
        <f t="shared" si="46"/>
        <v>0</v>
      </c>
      <c r="AG178" s="269"/>
      <c r="AH178" s="251"/>
      <c r="AI178" s="84">
        <f t="shared" si="47"/>
        <v>0</v>
      </c>
      <c r="AJ178" s="269"/>
      <c r="AK178" s="251"/>
      <c r="AL178" s="10">
        <f t="shared" si="48"/>
        <v>0</v>
      </c>
      <c r="AM178" s="252"/>
      <c r="AN178" s="251"/>
      <c r="AO178" s="84">
        <f t="shared" si="49"/>
        <v>0</v>
      </c>
      <c r="AP178" s="252"/>
      <c r="AQ178" s="253"/>
      <c r="AR178" s="254"/>
      <c r="AS178" s="250"/>
      <c r="AT178" s="254"/>
      <c r="AU178" s="253"/>
      <c r="AV178" s="254"/>
      <c r="AW178" s="266"/>
      <c r="AX178" s="266"/>
      <c r="AY178" s="265"/>
      <c r="AZ178" s="265"/>
      <c r="BA178" s="264"/>
      <c r="BB178" s="264"/>
      <c r="BC178" s="264"/>
      <c r="BD178" s="264"/>
      <c r="BE178" s="66"/>
      <c r="BF178" s="265"/>
      <c r="BG178" s="261"/>
      <c r="BH178" s="254"/>
      <c r="BI178" s="252"/>
      <c r="BJ178" s="252"/>
      <c r="BK178" s="254"/>
      <c r="BL178" s="254"/>
      <c r="BM178" s="253"/>
      <c r="BN178" s="253"/>
      <c r="BO178" s="253"/>
      <c r="BP178" s="254"/>
      <c r="BQ178" s="246"/>
      <c r="BR178" s="241"/>
      <c r="BS178" s="241"/>
      <c r="BT178" s="241"/>
    </row>
    <row r="179" spans="1:72" ht="117" customHeight="1" x14ac:dyDescent="0.25">
      <c r="A179" s="275"/>
      <c r="B179" s="259"/>
      <c r="C179" s="252"/>
      <c r="D179" s="253"/>
      <c r="E179" s="260"/>
      <c r="F179" s="261"/>
      <c r="G179" s="253"/>
      <c r="H179" s="250"/>
      <c r="I179" s="260"/>
      <c r="J179" s="259"/>
      <c r="K179" s="253"/>
      <c r="L179" s="250"/>
      <c r="M179" s="253"/>
      <c r="N179" s="82"/>
      <c r="O179" s="254"/>
      <c r="P179" s="255"/>
      <c r="Q179" s="250"/>
      <c r="R179" s="254"/>
      <c r="S179" s="260"/>
      <c r="T179" s="250"/>
      <c r="U179" s="250"/>
      <c r="V179" s="251"/>
      <c r="W179" s="83">
        <f t="shared" si="43"/>
        <v>0</v>
      </c>
      <c r="X179" s="252"/>
      <c r="Y179" s="251"/>
      <c r="Z179" s="10">
        <f t="shared" si="44"/>
        <v>0</v>
      </c>
      <c r="AA179" s="252"/>
      <c r="AB179" s="251"/>
      <c r="AC179" s="10">
        <f t="shared" si="45"/>
        <v>0</v>
      </c>
      <c r="AD179" s="252"/>
      <c r="AE179" s="251"/>
      <c r="AF179" s="10">
        <f t="shared" si="46"/>
        <v>0</v>
      </c>
      <c r="AG179" s="269"/>
      <c r="AH179" s="251"/>
      <c r="AI179" s="84">
        <f t="shared" si="47"/>
        <v>0</v>
      </c>
      <c r="AJ179" s="269"/>
      <c r="AK179" s="251"/>
      <c r="AL179" s="10">
        <f t="shared" si="48"/>
        <v>0</v>
      </c>
      <c r="AM179" s="252"/>
      <c r="AN179" s="251"/>
      <c r="AO179" s="84">
        <f t="shared" si="49"/>
        <v>0</v>
      </c>
      <c r="AP179" s="252"/>
      <c r="AQ179" s="253"/>
      <c r="AR179" s="254"/>
      <c r="AS179" s="250"/>
      <c r="AT179" s="254"/>
      <c r="AU179" s="253"/>
      <c r="AV179" s="254"/>
      <c r="AW179" s="266"/>
      <c r="AX179" s="266"/>
      <c r="AY179" s="265"/>
      <c r="AZ179" s="265"/>
      <c r="BA179" s="264"/>
      <c r="BB179" s="264"/>
      <c r="BC179" s="264"/>
      <c r="BD179" s="264"/>
      <c r="BE179" s="66"/>
      <c r="BF179" s="265"/>
      <c r="BG179" s="261"/>
      <c r="BH179" s="254"/>
      <c r="BI179" s="252"/>
      <c r="BJ179" s="252"/>
      <c r="BK179" s="254"/>
      <c r="BL179" s="254"/>
      <c r="BM179" s="253"/>
      <c r="BN179" s="253"/>
      <c r="BO179" s="253"/>
      <c r="BP179" s="254"/>
      <c r="BQ179" s="246"/>
      <c r="BR179" s="241"/>
      <c r="BS179" s="241"/>
      <c r="BT179" s="241"/>
    </row>
    <row r="180" spans="1:72" ht="117" customHeight="1" x14ac:dyDescent="0.25">
      <c r="A180" s="275"/>
      <c r="B180" s="259"/>
      <c r="C180" s="252"/>
      <c r="D180" s="260" t="s">
        <v>1047</v>
      </c>
      <c r="E180" s="253"/>
      <c r="F180" s="261"/>
      <c r="G180" s="253"/>
      <c r="H180" s="250"/>
      <c r="I180" s="260"/>
      <c r="J180" s="259"/>
      <c r="K180" s="253"/>
      <c r="L180" s="250"/>
      <c r="M180" s="253"/>
      <c r="N180" s="82"/>
      <c r="O180" s="254"/>
      <c r="P180" s="255"/>
      <c r="Q180" s="250"/>
      <c r="R180" s="254"/>
      <c r="S180" s="260"/>
      <c r="T180" s="250"/>
      <c r="U180" s="250"/>
      <c r="V180" s="251"/>
      <c r="W180" s="83">
        <f t="shared" si="43"/>
        <v>0</v>
      </c>
      <c r="X180" s="252"/>
      <c r="Y180" s="251"/>
      <c r="Z180" s="10">
        <f t="shared" si="44"/>
        <v>0</v>
      </c>
      <c r="AA180" s="252"/>
      <c r="AB180" s="251"/>
      <c r="AC180" s="10">
        <f t="shared" si="45"/>
        <v>0</v>
      </c>
      <c r="AD180" s="252"/>
      <c r="AE180" s="251"/>
      <c r="AF180" s="10">
        <f t="shared" si="46"/>
        <v>0</v>
      </c>
      <c r="AG180" s="269"/>
      <c r="AH180" s="251"/>
      <c r="AI180" s="84">
        <f t="shared" si="47"/>
        <v>0</v>
      </c>
      <c r="AJ180" s="269"/>
      <c r="AK180" s="251"/>
      <c r="AL180" s="10">
        <f t="shared" si="48"/>
        <v>0</v>
      </c>
      <c r="AM180" s="252"/>
      <c r="AN180" s="251"/>
      <c r="AO180" s="84">
        <f t="shared" si="49"/>
        <v>0</v>
      </c>
      <c r="AP180" s="252"/>
      <c r="AQ180" s="253"/>
      <c r="AR180" s="254"/>
      <c r="AS180" s="250"/>
      <c r="AT180" s="254"/>
      <c r="AU180" s="253"/>
      <c r="AV180" s="254"/>
      <c r="AW180" s="266"/>
      <c r="AX180" s="266"/>
      <c r="AY180" s="265"/>
      <c r="AZ180" s="265"/>
      <c r="BA180" s="264"/>
      <c r="BB180" s="264"/>
      <c r="BC180" s="264"/>
      <c r="BD180" s="264"/>
      <c r="BE180" s="66"/>
      <c r="BF180" s="265"/>
      <c r="BG180" s="261"/>
      <c r="BH180" s="254"/>
      <c r="BI180" s="252"/>
      <c r="BJ180" s="252"/>
      <c r="BK180" s="254"/>
      <c r="BL180" s="254"/>
      <c r="BM180" s="253"/>
      <c r="BN180" s="253"/>
      <c r="BO180" s="253"/>
      <c r="BP180" s="254"/>
      <c r="BQ180" s="246"/>
      <c r="BR180" s="241"/>
      <c r="BS180" s="241"/>
      <c r="BT180" s="241"/>
    </row>
    <row r="181" spans="1:72" ht="117" customHeight="1" x14ac:dyDescent="0.25">
      <c r="A181" s="275"/>
      <c r="B181" s="259"/>
      <c r="C181" s="252"/>
      <c r="D181" s="260"/>
      <c r="E181" s="253"/>
      <c r="F181" s="261"/>
      <c r="G181" s="253"/>
      <c r="H181" s="250"/>
      <c r="I181" s="260"/>
      <c r="J181" s="259"/>
      <c r="K181" s="253"/>
      <c r="L181" s="250"/>
      <c r="M181" s="253"/>
      <c r="N181" s="82"/>
      <c r="O181" s="254"/>
      <c r="P181" s="255"/>
      <c r="Q181" s="250"/>
      <c r="R181" s="254"/>
      <c r="S181" s="260"/>
      <c r="T181" s="250"/>
      <c r="U181" s="250"/>
      <c r="V181" s="251"/>
      <c r="W181" s="83">
        <f t="shared" si="43"/>
        <v>0</v>
      </c>
      <c r="X181" s="252"/>
      <c r="Y181" s="251"/>
      <c r="Z181" s="10">
        <f t="shared" si="44"/>
        <v>0</v>
      </c>
      <c r="AA181" s="252"/>
      <c r="AB181" s="251"/>
      <c r="AC181" s="10">
        <f t="shared" si="45"/>
        <v>0</v>
      </c>
      <c r="AD181" s="252"/>
      <c r="AE181" s="251"/>
      <c r="AF181" s="10">
        <f t="shared" si="46"/>
        <v>0</v>
      </c>
      <c r="AG181" s="269"/>
      <c r="AH181" s="251"/>
      <c r="AI181" s="84">
        <f t="shared" si="47"/>
        <v>0</v>
      </c>
      <c r="AJ181" s="269"/>
      <c r="AK181" s="251"/>
      <c r="AL181" s="10">
        <f t="shared" si="48"/>
        <v>0</v>
      </c>
      <c r="AM181" s="252"/>
      <c r="AN181" s="251"/>
      <c r="AO181" s="84">
        <f t="shared" si="49"/>
        <v>0</v>
      </c>
      <c r="AP181" s="252"/>
      <c r="AQ181" s="253"/>
      <c r="AR181" s="254"/>
      <c r="AS181" s="250"/>
      <c r="AT181" s="254"/>
      <c r="AU181" s="253"/>
      <c r="AV181" s="254"/>
      <c r="AW181" s="266"/>
      <c r="AX181" s="266"/>
      <c r="AY181" s="265"/>
      <c r="AZ181" s="265"/>
      <c r="BA181" s="264"/>
      <c r="BB181" s="264"/>
      <c r="BC181" s="264"/>
      <c r="BD181" s="264"/>
      <c r="BE181" s="66"/>
      <c r="BF181" s="265"/>
      <c r="BG181" s="261"/>
      <c r="BH181" s="254"/>
      <c r="BI181" s="87"/>
      <c r="BJ181" s="87"/>
      <c r="BK181" s="86"/>
      <c r="BL181" s="86"/>
      <c r="BM181" s="95"/>
      <c r="BN181" s="95"/>
      <c r="BO181" s="95"/>
      <c r="BP181" s="94" t="s">
        <v>1048</v>
      </c>
      <c r="BQ181" s="246"/>
      <c r="BR181" s="241"/>
      <c r="BS181" s="241"/>
      <c r="BT181" s="241"/>
    </row>
    <row r="182" spans="1:72" ht="55.5" customHeight="1" x14ac:dyDescent="0.25">
      <c r="A182" s="275">
        <v>23</v>
      </c>
      <c r="B182" s="259" t="s">
        <v>74</v>
      </c>
      <c r="C182" s="252" t="s">
        <v>1049</v>
      </c>
      <c r="D182" s="253"/>
      <c r="E182" s="267" t="s">
        <v>1050</v>
      </c>
      <c r="F182" s="261" t="s">
        <v>1051</v>
      </c>
      <c r="G182" s="253" t="s">
        <v>1052</v>
      </c>
      <c r="H182" s="250" t="s">
        <v>414</v>
      </c>
      <c r="I182" s="260" t="s">
        <v>1053</v>
      </c>
      <c r="J182" s="259">
        <v>4</v>
      </c>
      <c r="K182" s="253" t="str">
        <f>VLOOKUP(J182,[2]BASE!A57:B61,2,0)</f>
        <v>Posible</v>
      </c>
      <c r="L182" s="250">
        <v>4</v>
      </c>
      <c r="M182" s="253" t="str">
        <f>VLOOKUP(L182,[2]BASE!D57:E59,2,0)</f>
        <v>Mayor</v>
      </c>
      <c r="N182" s="82" t="str">
        <f>CONCATENATE(J182,L182)</f>
        <v>44</v>
      </c>
      <c r="O182" s="254">
        <f>+J182*L182</f>
        <v>16</v>
      </c>
      <c r="P182" s="255" t="str">
        <f>VLOOKUP(N182,[2]BASE!A70:B94,2,0)</f>
        <v>EXTREMA</v>
      </c>
      <c r="Q182" s="250" t="s">
        <v>575</v>
      </c>
      <c r="R182" s="254" t="str">
        <f>IF(P182="baja","Asumir o Reducir el riesgo",IF(P182="moderada","Reducir el riesgo",IF(P182="Alta","Reducir el riesgo",IF(P182="Extrema","Evitar, reducir, compartir o transferir el riesgo",0))))</f>
        <v>Evitar, reducir, compartir o transferir el riesgo</v>
      </c>
      <c r="S182" s="260" t="s">
        <v>1054</v>
      </c>
      <c r="T182" s="250" t="s">
        <v>361</v>
      </c>
      <c r="U182" s="250" t="s">
        <v>418</v>
      </c>
      <c r="V182" s="251" t="s">
        <v>419</v>
      </c>
      <c r="W182" s="83">
        <f t="shared" si="43"/>
        <v>15</v>
      </c>
      <c r="X182" s="252" t="s">
        <v>1055</v>
      </c>
      <c r="Y182" s="251" t="s">
        <v>421</v>
      </c>
      <c r="Z182" s="10">
        <f t="shared" si="44"/>
        <v>15</v>
      </c>
      <c r="AA182" s="252" t="s">
        <v>1056</v>
      </c>
      <c r="AB182" s="251" t="s">
        <v>423</v>
      </c>
      <c r="AC182" s="10">
        <f t="shared" si="45"/>
        <v>15</v>
      </c>
      <c r="AD182" s="252" t="s">
        <v>1057</v>
      </c>
      <c r="AE182" s="251" t="s">
        <v>561</v>
      </c>
      <c r="AF182" s="10">
        <f t="shared" si="46"/>
        <v>10</v>
      </c>
      <c r="AG182" s="269" t="s">
        <v>1058</v>
      </c>
      <c r="AH182" s="251" t="s">
        <v>427</v>
      </c>
      <c r="AI182" s="84">
        <f t="shared" si="47"/>
        <v>15</v>
      </c>
      <c r="AJ182" s="269" t="s">
        <v>1059</v>
      </c>
      <c r="AK182" s="251" t="s">
        <v>429</v>
      </c>
      <c r="AL182" s="10">
        <f t="shared" si="48"/>
        <v>15</v>
      </c>
      <c r="AM182" s="252" t="s">
        <v>1060</v>
      </c>
      <c r="AN182" s="251" t="s">
        <v>431</v>
      </c>
      <c r="AO182" s="84">
        <f t="shared" si="49"/>
        <v>10</v>
      </c>
      <c r="AP182" s="252" t="s">
        <v>1061</v>
      </c>
      <c r="AQ182" s="253">
        <f>W182+Z182+AC182+AF182+AI182++AL182+AO182</f>
        <v>95</v>
      </c>
      <c r="AR182" s="254" t="str">
        <f>IF(AND(AQ182&lt;=100,AQ182&gt;=96),"FUERTE",IF(AND(AQ182&lt;=95,AQ182&gt;=86),"MODERADO",IF(AND(AQ182&lt;=85,AQ182&gt;=0),"DEBIL")))</f>
        <v>MODERADO</v>
      </c>
      <c r="AS182" s="250" t="s">
        <v>433</v>
      </c>
      <c r="AT182" s="254" t="str">
        <f>VLOOKUP(AS182,[2]BASE!D123:E125,2,0)</f>
        <v>FUERTE</v>
      </c>
      <c r="AU182" s="253" t="str">
        <f>+IF(AND(AR182="FUERTE",AT182="FUERTE"),"FUERTE",IF(AND(AR182="FUERTE",AT182="MODERADO"),"MODERADO",IF(AND(AR182="FUERTE",AT182="DEBIL"),"DEBIL",IF(AND(AR182="MODERADO",AT182="FUERTE"),"MODERADO",IF(AND(AR182="MODERADO",AT182="MODERADO"),"DÉBIL",IF(AND(AR182="MODERADO",AT182="DEBIL"),"DÉBIL",IF(AND(AR182="DEBIL",AT182="FUERTE"),"DÉBIL",IF(AND(AR182="DEBIL",AT182="MODERADO"),"MODERADO",IF(AND(AR182="DEBIL",AT182="DÉBIL"),"DÉBIL")))))))))</f>
        <v>MODERADO</v>
      </c>
      <c r="AV182" s="254" t="str">
        <f>+IF(AND(AVERAGE(AQ182:AQ191)=100),"FUERTE",IF(AND((AVERAGE(AQ182:AQ191)&gt;=50),(AVERAGE(AQ182:AQ191))&lt;=99),"MODERADO", IF(AND(AVERAGE(AQ182:AQ191)&lt;50),"DEBIL")))</f>
        <v>MODERADO</v>
      </c>
      <c r="AW182" s="266" t="s">
        <v>435</v>
      </c>
      <c r="AX182" s="266" t="s">
        <v>435</v>
      </c>
      <c r="AY182" s="265" t="str">
        <f>+IF(AND(AW182="DIRECTAMENTE"),"2", IF(AND(AW182="INDIRECTAMENTE"),"1",IF(AND(AW182="NO DISMINUYE"),"0")))</f>
        <v>2</v>
      </c>
      <c r="AZ182" s="265" t="str">
        <f>+IF(AND(AX182="DIRECTAMENTE"),"2", IF(AND(AX182="INDIRECTAMENTE"),"1",IF(AND(AX182="NO DISMINUYE"),"0")))</f>
        <v>2</v>
      </c>
      <c r="BA182" s="264">
        <v>2</v>
      </c>
      <c r="BB182" s="264" t="str">
        <f>VLOOKUP(BA182,[2]BASE!A57:B61,2,0)</f>
        <v>Improbable</v>
      </c>
      <c r="BC182" s="264">
        <v>2</v>
      </c>
      <c r="BD182" s="264" t="str">
        <f>VLOOKUP(BC182,[2]BASE!G57:H61,2,0)</f>
        <v>Menor</v>
      </c>
      <c r="BE182" s="66" t="str">
        <f>CONCATENATE(BA182,BC182)</f>
        <v>22</v>
      </c>
      <c r="BF182" s="265">
        <f>+BA182*BC182</f>
        <v>4</v>
      </c>
      <c r="BG182" s="261" t="str">
        <f>VLOOKUP(BE182,[2]BASE!A70:B94,2,0)</f>
        <v>BAJA</v>
      </c>
      <c r="BH182" s="254" t="str">
        <f>+IF(BG182="baja","Asumir o Reducir el riesgo",IF(BG182="moderada","Reducir el riesgo",IF(BG182="Alta","Reducir el riesgo",IF(BG182="Extrema","Evitar, reducir, compartir o transferir el riesgo",0))))</f>
        <v>Asumir o Reducir el riesgo</v>
      </c>
      <c r="BI182" s="252"/>
      <c r="BJ182" s="252" t="s">
        <v>1054</v>
      </c>
      <c r="BK182" s="254" t="s">
        <v>119</v>
      </c>
      <c r="BL182" s="252" t="s">
        <v>1062</v>
      </c>
      <c r="BM182" s="253" t="s">
        <v>1063</v>
      </c>
      <c r="BN182" s="253" t="s">
        <v>766</v>
      </c>
      <c r="BO182" s="253" t="s">
        <v>1064</v>
      </c>
      <c r="BP182" s="254"/>
      <c r="BQ182" s="241" t="s">
        <v>1065</v>
      </c>
      <c r="BR182" s="241" t="s">
        <v>1066</v>
      </c>
      <c r="BS182" s="241" t="s">
        <v>1067</v>
      </c>
      <c r="BT182" s="241" t="s">
        <v>1068</v>
      </c>
    </row>
    <row r="183" spans="1:72" x14ac:dyDescent="0.25">
      <c r="A183" s="275"/>
      <c r="B183" s="259"/>
      <c r="C183" s="252"/>
      <c r="D183" s="253"/>
      <c r="E183" s="267"/>
      <c r="F183" s="261"/>
      <c r="G183" s="253"/>
      <c r="H183" s="250"/>
      <c r="I183" s="260"/>
      <c r="J183" s="259"/>
      <c r="K183" s="253"/>
      <c r="L183" s="250"/>
      <c r="M183" s="253"/>
      <c r="N183" s="82"/>
      <c r="O183" s="254"/>
      <c r="P183" s="255"/>
      <c r="Q183" s="250"/>
      <c r="R183" s="254"/>
      <c r="S183" s="260"/>
      <c r="T183" s="250"/>
      <c r="U183" s="250"/>
      <c r="V183" s="251"/>
      <c r="W183" s="83">
        <f t="shared" si="43"/>
        <v>0</v>
      </c>
      <c r="X183" s="252"/>
      <c r="Y183" s="251"/>
      <c r="Z183" s="10">
        <f t="shared" si="44"/>
        <v>0</v>
      </c>
      <c r="AA183" s="252"/>
      <c r="AB183" s="251"/>
      <c r="AC183" s="10">
        <f t="shared" si="45"/>
        <v>0</v>
      </c>
      <c r="AD183" s="252"/>
      <c r="AE183" s="251"/>
      <c r="AF183" s="10">
        <f t="shared" si="46"/>
        <v>0</v>
      </c>
      <c r="AG183" s="269"/>
      <c r="AH183" s="251"/>
      <c r="AI183" s="84">
        <f t="shared" si="47"/>
        <v>0</v>
      </c>
      <c r="AJ183" s="269"/>
      <c r="AK183" s="251"/>
      <c r="AL183" s="10">
        <f t="shared" si="48"/>
        <v>0</v>
      </c>
      <c r="AM183" s="252"/>
      <c r="AN183" s="251"/>
      <c r="AO183" s="84">
        <f t="shared" si="49"/>
        <v>0</v>
      </c>
      <c r="AP183" s="252"/>
      <c r="AQ183" s="253"/>
      <c r="AR183" s="254"/>
      <c r="AS183" s="250"/>
      <c r="AT183" s="254"/>
      <c r="AU183" s="253"/>
      <c r="AV183" s="254"/>
      <c r="AW183" s="266"/>
      <c r="AX183" s="266"/>
      <c r="AY183" s="265"/>
      <c r="AZ183" s="265"/>
      <c r="BA183" s="264"/>
      <c r="BB183" s="264"/>
      <c r="BC183" s="264"/>
      <c r="BD183" s="264"/>
      <c r="BE183" s="66"/>
      <c r="BF183" s="265"/>
      <c r="BG183" s="261"/>
      <c r="BH183" s="254"/>
      <c r="BI183" s="252"/>
      <c r="BJ183" s="252"/>
      <c r="BK183" s="254"/>
      <c r="BL183" s="252"/>
      <c r="BM183" s="253"/>
      <c r="BN183" s="253"/>
      <c r="BO183" s="253"/>
      <c r="BP183" s="254"/>
      <c r="BQ183" s="241"/>
      <c r="BR183" s="241"/>
      <c r="BS183" s="241"/>
      <c r="BT183" s="241"/>
    </row>
    <row r="184" spans="1:72" x14ac:dyDescent="0.25">
      <c r="A184" s="275"/>
      <c r="B184" s="259"/>
      <c r="C184" s="252"/>
      <c r="D184" s="253"/>
      <c r="E184" s="267"/>
      <c r="F184" s="261"/>
      <c r="G184" s="253"/>
      <c r="H184" s="250"/>
      <c r="I184" s="260"/>
      <c r="J184" s="259"/>
      <c r="K184" s="253"/>
      <c r="L184" s="250"/>
      <c r="M184" s="253"/>
      <c r="N184" s="82"/>
      <c r="O184" s="254"/>
      <c r="P184" s="255"/>
      <c r="Q184" s="250"/>
      <c r="R184" s="254"/>
      <c r="S184" s="260"/>
      <c r="T184" s="250"/>
      <c r="U184" s="250"/>
      <c r="V184" s="251"/>
      <c r="W184" s="83">
        <f t="shared" si="43"/>
        <v>0</v>
      </c>
      <c r="X184" s="252"/>
      <c r="Y184" s="251"/>
      <c r="Z184" s="10">
        <f t="shared" si="44"/>
        <v>0</v>
      </c>
      <c r="AA184" s="252"/>
      <c r="AB184" s="251"/>
      <c r="AC184" s="10">
        <f t="shared" si="45"/>
        <v>0</v>
      </c>
      <c r="AD184" s="252"/>
      <c r="AE184" s="251"/>
      <c r="AF184" s="10">
        <f t="shared" si="46"/>
        <v>0</v>
      </c>
      <c r="AG184" s="269"/>
      <c r="AH184" s="251"/>
      <c r="AI184" s="84">
        <f t="shared" si="47"/>
        <v>0</v>
      </c>
      <c r="AJ184" s="269"/>
      <c r="AK184" s="251"/>
      <c r="AL184" s="10">
        <f t="shared" si="48"/>
        <v>0</v>
      </c>
      <c r="AM184" s="252"/>
      <c r="AN184" s="251"/>
      <c r="AO184" s="84">
        <f t="shared" si="49"/>
        <v>0</v>
      </c>
      <c r="AP184" s="252"/>
      <c r="AQ184" s="253"/>
      <c r="AR184" s="254"/>
      <c r="AS184" s="250"/>
      <c r="AT184" s="254"/>
      <c r="AU184" s="253"/>
      <c r="AV184" s="254"/>
      <c r="AW184" s="266"/>
      <c r="AX184" s="266"/>
      <c r="AY184" s="265"/>
      <c r="AZ184" s="265"/>
      <c r="BA184" s="264"/>
      <c r="BB184" s="264"/>
      <c r="BC184" s="264"/>
      <c r="BD184" s="264"/>
      <c r="BE184" s="66"/>
      <c r="BF184" s="265"/>
      <c r="BG184" s="261"/>
      <c r="BH184" s="254"/>
      <c r="BI184" s="252"/>
      <c r="BJ184" s="252"/>
      <c r="BK184" s="254"/>
      <c r="BL184" s="252"/>
      <c r="BM184" s="253"/>
      <c r="BN184" s="253"/>
      <c r="BO184" s="253"/>
      <c r="BP184" s="254"/>
      <c r="BQ184" s="241"/>
      <c r="BR184" s="241"/>
      <c r="BS184" s="241"/>
      <c r="BT184" s="241"/>
    </row>
    <row r="185" spans="1:72" ht="15" customHeight="1" x14ac:dyDescent="0.25">
      <c r="A185" s="275"/>
      <c r="B185" s="259"/>
      <c r="C185" s="252"/>
      <c r="D185" s="253"/>
      <c r="E185" s="267" t="s">
        <v>1069</v>
      </c>
      <c r="F185" s="261"/>
      <c r="G185" s="253"/>
      <c r="H185" s="250"/>
      <c r="I185" s="260"/>
      <c r="J185" s="259"/>
      <c r="K185" s="253"/>
      <c r="L185" s="250"/>
      <c r="M185" s="253"/>
      <c r="N185" s="82"/>
      <c r="O185" s="254"/>
      <c r="P185" s="255"/>
      <c r="Q185" s="250"/>
      <c r="R185" s="254"/>
      <c r="S185" s="260"/>
      <c r="T185" s="250"/>
      <c r="U185" s="250"/>
      <c r="V185" s="251"/>
      <c r="W185" s="83">
        <f t="shared" si="43"/>
        <v>0</v>
      </c>
      <c r="X185" s="252"/>
      <c r="Y185" s="251"/>
      <c r="Z185" s="10">
        <f t="shared" si="44"/>
        <v>0</v>
      </c>
      <c r="AA185" s="252"/>
      <c r="AB185" s="251"/>
      <c r="AC185" s="10">
        <f t="shared" si="45"/>
        <v>0</v>
      </c>
      <c r="AD185" s="252"/>
      <c r="AE185" s="251"/>
      <c r="AF185" s="10">
        <f t="shared" si="46"/>
        <v>0</v>
      </c>
      <c r="AG185" s="269"/>
      <c r="AH185" s="251"/>
      <c r="AI185" s="84">
        <f t="shared" si="47"/>
        <v>0</v>
      </c>
      <c r="AJ185" s="269"/>
      <c r="AK185" s="251"/>
      <c r="AL185" s="10">
        <f t="shared" si="48"/>
        <v>0</v>
      </c>
      <c r="AM185" s="252"/>
      <c r="AN185" s="251"/>
      <c r="AO185" s="84">
        <f t="shared" si="49"/>
        <v>0</v>
      </c>
      <c r="AP185" s="252"/>
      <c r="AQ185" s="253"/>
      <c r="AR185" s="254"/>
      <c r="AS185" s="250"/>
      <c r="AT185" s="254"/>
      <c r="AU185" s="253"/>
      <c r="AV185" s="254"/>
      <c r="AW185" s="266"/>
      <c r="AX185" s="266"/>
      <c r="AY185" s="265"/>
      <c r="AZ185" s="265"/>
      <c r="BA185" s="264"/>
      <c r="BB185" s="264"/>
      <c r="BC185" s="264"/>
      <c r="BD185" s="264"/>
      <c r="BE185" s="66"/>
      <c r="BF185" s="265"/>
      <c r="BG185" s="261"/>
      <c r="BH185" s="254"/>
      <c r="BI185" s="252"/>
      <c r="BJ185" s="252"/>
      <c r="BK185" s="254"/>
      <c r="BL185" s="252"/>
      <c r="BM185" s="253"/>
      <c r="BN185" s="253"/>
      <c r="BO185" s="253"/>
      <c r="BP185" s="254"/>
      <c r="BQ185" s="241"/>
      <c r="BR185" s="241"/>
      <c r="BS185" s="241"/>
      <c r="BT185" s="241"/>
    </row>
    <row r="186" spans="1:72" ht="15" customHeight="1" x14ac:dyDescent="0.25">
      <c r="A186" s="275"/>
      <c r="B186" s="259"/>
      <c r="C186" s="252"/>
      <c r="D186" s="253"/>
      <c r="E186" s="267"/>
      <c r="F186" s="261"/>
      <c r="G186" s="253"/>
      <c r="H186" s="250"/>
      <c r="I186" s="260"/>
      <c r="J186" s="259"/>
      <c r="K186" s="253"/>
      <c r="L186" s="250"/>
      <c r="M186" s="253"/>
      <c r="N186" s="82"/>
      <c r="O186" s="254"/>
      <c r="P186" s="255"/>
      <c r="Q186" s="250"/>
      <c r="R186" s="254"/>
      <c r="S186" s="260"/>
      <c r="T186" s="250"/>
      <c r="U186" s="250"/>
      <c r="V186" s="251"/>
      <c r="W186" s="83">
        <f t="shared" si="43"/>
        <v>0</v>
      </c>
      <c r="X186" s="252"/>
      <c r="Y186" s="251"/>
      <c r="Z186" s="10">
        <f t="shared" si="44"/>
        <v>0</v>
      </c>
      <c r="AA186" s="252"/>
      <c r="AB186" s="251"/>
      <c r="AC186" s="10">
        <f t="shared" si="45"/>
        <v>0</v>
      </c>
      <c r="AD186" s="252"/>
      <c r="AE186" s="251"/>
      <c r="AF186" s="10">
        <f t="shared" si="46"/>
        <v>0</v>
      </c>
      <c r="AG186" s="269"/>
      <c r="AH186" s="251"/>
      <c r="AI186" s="84">
        <f t="shared" si="47"/>
        <v>0</v>
      </c>
      <c r="AJ186" s="269"/>
      <c r="AK186" s="251"/>
      <c r="AL186" s="10">
        <f t="shared" si="48"/>
        <v>0</v>
      </c>
      <c r="AM186" s="252"/>
      <c r="AN186" s="251"/>
      <c r="AO186" s="84">
        <f t="shared" si="49"/>
        <v>0</v>
      </c>
      <c r="AP186" s="252"/>
      <c r="AQ186" s="253"/>
      <c r="AR186" s="254"/>
      <c r="AS186" s="250"/>
      <c r="AT186" s="254"/>
      <c r="AU186" s="253"/>
      <c r="AV186" s="254"/>
      <c r="AW186" s="266"/>
      <c r="AX186" s="266"/>
      <c r="AY186" s="265"/>
      <c r="AZ186" s="265"/>
      <c r="BA186" s="264"/>
      <c r="BB186" s="264"/>
      <c r="BC186" s="264"/>
      <c r="BD186" s="264"/>
      <c r="BE186" s="66"/>
      <c r="BF186" s="265"/>
      <c r="BG186" s="261"/>
      <c r="BH186" s="254"/>
      <c r="BI186" s="252"/>
      <c r="BJ186" s="252"/>
      <c r="BK186" s="254"/>
      <c r="BL186" s="252"/>
      <c r="BM186" s="253"/>
      <c r="BN186" s="253"/>
      <c r="BO186" s="253"/>
      <c r="BP186" s="254"/>
      <c r="BQ186" s="241"/>
      <c r="BR186" s="241"/>
      <c r="BS186" s="241"/>
      <c r="BT186" s="241"/>
    </row>
    <row r="187" spans="1:72" ht="15" customHeight="1" x14ac:dyDescent="0.25">
      <c r="A187" s="275"/>
      <c r="B187" s="259"/>
      <c r="C187" s="252"/>
      <c r="D187" s="253"/>
      <c r="E187" s="267"/>
      <c r="F187" s="261"/>
      <c r="G187" s="253"/>
      <c r="H187" s="250"/>
      <c r="I187" s="260"/>
      <c r="J187" s="259"/>
      <c r="K187" s="253"/>
      <c r="L187" s="250"/>
      <c r="M187" s="253"/>
      <c r="N187" s="82"/>
      <c r="O187" s="254"/>
      <c r="P187" s="255"/>
      <c r="Q187" s="250"/>
      <c r="R187" s="254"/>
      <c r="S187" s="260"/>
      <c r="T187" s="250"/>
      <c r="U187" s="250"/>
      <c r="V187" s="251"/>
      <c r="W187" s="83">
        <f t="shared" si="43"/>
        <v>0</v>
      </c>
      <c r="X187" s="252"/>
      <c r="Y187" s="251"/>
      <c r="Z187" s="10">
        <f t="shared" si="44"/>
        <v>0</v>
      </c>
      <c r="AA187" s="252"/>
      <c r="AB187" s="251"/>
      <c r="AC187" s="10">
        <f t="shared" si="45"/>
        <v>0</v>
      </c>
      <c r="AD187" s="252"/>
      <c r="AE187" s="251"/>
      <c r="AF187" s="10">
        <f t="shared" si="46"/>
        <v>0</v>
      </c>
      <c r="AG187" s="269"/>
      <c r="AH187" s="251"/>
      <c r="AI187" s="84">
        <f t="shared" si="47"/>
        <v>0</v>
      </c>
      <c r="AJ187" s="269"/>
      <c r="AK187" s="251"/>
      <c r="AL187" s="10">
        <f t="shared" si="48"/>
        <v>0</v>
      </c>
      <c r="AM187" s="252"/>
      <c r="AN187" s="251"/>
      <c r="AO187" s="84">
        <f t="shared" si="49"/>
        <v>0</v>
      </c>
      <c r="AP187" s="252"/>
      <c r="AQ187" s="253"/>
      <c r="AR187" s="254"/>
      <c r="AS187" s="250"/>
      <c r="AT187" s="254"/>
      <c r="AU187" s="253"/>
      <c r="AV187" s="254"/>
      <c r="AW187" s="266"/>
      <c r="AX187" s="266"/>
      <c r="AY187" s="265"/>
      <c r="AZ187" s="265"/>
      <c r="BA187" s="264"/>
      <c r="BB187" s="264"/>
      <c r="BC187" s="264"/>
      <c r="BD187" s="264"/>
      <c r="BE187" s="66"/>
      <c r="BF187" s="265"/>
      <c r="BG187" s="261"/>
      <c r="BH187" s="254"/>
      <c r="BI187" s="252"/>
      <c r="BJ187" s="252"/>
      <c r="BK187" s="254"/>
      <c r="BL187" s="252"/>
      <c r="BM187" s="253"/>
      <c r="BN187" s="253"/>
      <c r="BO187" s="253"/>
      <c r="BP187" s="254"/>
      <c r="BQ187" s="241"/>
      <c r="BR187" s="241"/>
      <c r="BS187" s="241"/>
      <c r="BT187" s="241"/>
    </row>
    <row r="188" spans="1:72" ht="15" customHeight="1" x14ac:dyDescent="0.25">
      <c r="A188" s="275"/>
      <c r="B188" s="259"/>
      <c r="C188" s="252"/>
      <c r="D188" s="253"/>
      <c r="E188" s="267"/>
      <c r="F188" s="261"/>
      <c r="G188" s="253"/>
      <c r="H188" s="250"/>
      <c r="I188" s="260"/>
      <c r="J188" s="259"/>
      <c r="K188" s="253"/>
      <c r="L188" s="250"/>
      <c r="M188" s="253"/>
      <c r="N188" s="82"/>
      <c r="O188" s="254"/>
      <c r="P188" s="255"/>
      <c r="Q188" s="250"/>
      <c r="R188" s="254"/>
      <c r="S188" s="260"/>
      <c r="T188" s="250"/>
      <c r="U188" s="250"/>
      <c r="V188" s="251"/>
      <c r="W188" s="83">
        <f t="shared" si="43"/>
        <v>0</v>
      </c>
      <c r="X188" s="252"/>
      <c r="Y188" s="251"/>
      <c r="Z188" s="10">
        <f t="shared" si="44"/>
        <v>0</v>
      </c>
      <c r="AA188" s="252"/>
      <c r="AB188" s="251"/>
      <c r="AC188" s="10">
        <f t="shared" si="45"/>
        <v>0</v>
      </c>
      <c r="AD188" s="252"/>
      <c r="AE188" s="251"/>
      <c r="AF188" s="10">
        <f t="shared" si="46"/>
        <v>0</v>
      </c>
      <c r="AG188" s="269"/>
      <c r="AH188" s="251"/>
      <c r="AI188" s="84">
        <f t="shared" si="47"/>
        <v>0</v>
      </c>
      <c r="AJ188" s="269"/>
      <c r="AK188" s="251"/>
      <c r="AL188" s="10">
        <f t="shared" si="48"/>
        <v>0</v>
      </c>
      <c r="AM188" s="252"/>
      <c r="AN188" s="251"/>
      <c r="AO188" s="84">
        <f t="shared" si="49"/>
        <v>0</v>
      </c>
      <c r="AP188" s="252"/>
      <c r="AQ188" s="253"/>
      <c r="AR188" s="254"/>
      <c r="AS188" s="250"/>
      <c r="AT188" s="254"/>
      <c r="AU188" s="253"/>
      <c r="AV188" s="254"/>
      <c r="AW188" s="266"/>
      <c r="AX188" s="266"/>
      <c r="AY188" s="265"/>
      <c r="AZ188" s="265"/>
      <c r="BA188" s="264"/>
      <c r="BB188" s="264"/>
      <c r="BC188" s="264"/>
      <c r="BD188" s="264"/>
      <c r="BE188" s="66"/>
      <c r="BF188" s="265"/>
      <c r="BG188" s="261"/>
      <c r="BH188" s="254"/>
      <c r="BI188" s="252"/>
      <c r="BJ188" s="252"/>
      <c r="BK188" s="254"/>
      <c r="BL188" s="252"/>
      <c r="BM188" s="253"/>
      <c r="BN188" s="253"/>
      <c r="BO188" s="253"/>
      <c r="BP188" s="254"/>
      <c r="BQ188" s="241"/>
      <c r="BR188" s="241"/>
      <c r="BS188" s="241"/>
      <c r="BT188" s="241"/>
    </row>
    <row r="189" spans="1:72" ht="80.25" customHeight="1" x14ac:dyDescent="0.25">
      <c r="A189" s="275"/>
      <c r="B189" s="259"/>
      <c r="C189" s="252"/>
      <c r="D189" s="267" t="s">
        <v>1070</v>
      </c>
      <c r="E189" s="253"/>
      <c r="F189" s="261"/>
      <c r="G189" s="253"/>
      <c r="H189" s="250"/>
      <c r="I189" s="260"/>
      <c r="J189" s="259"/>
      <c r="K189" s="253"/>
      <c r="L189" s="250"/>
      <c r="M189" s="253"/>
      <c r="N189" s="82"/>
      <c r="O189" s="254"/>
      <c r="P189" s="255"/>
      <c r="Q189" s="250"/>
      <c r="R189" s="254"/>
      <c r="S189" s="260"/>
      <c r="T189" s="250"/>
      <c r="U189" s="250"/>
      <c r="V189" s="251"/>
      <c r="W189" s="83">
        <f t="shared" si="43"/>
        <v>0</v>
      </c>
      <c r="X189" s="252"/>
      <c r="Y189" s="251"/>
      <c r="Z189" s="10">
        <f t="shared" si="44"/>
        <v>0</v>
      </c>
      <c r="AA189" s="252"/>
      <c r="AB189" s="251"/>
      <c r="AC189" s="10">
        <f t="shared" si="45"/>
        <v>0</v>
      </c>
      <c r="AD189" s="252"/>
      <c r="AE189" s="251"/>
      <c r="AF189" s="10">
        <f t="shared" si="46"/>
        <v>0</v>
      </c>
      <c r="AG189" s="269"/>
      <c r="AH189" s="251"/>
      <c r="AI189" s="84">
        <f t="shared" si="47"/>
        <v>0</v>
      </c>
      <c r="AJ189" s="269"/>
      <c r="AK189" s="251"/>
      <c r="AL189" s="10">
        <f t="shared" si="48"/>
        <v>0</v>
      </c>
      <c r="AM189" s="252"/>
      <c r="AN189" s="251"/>
      <c r="AO189" s="84">
        <f t="shared" si="49"/>
        <v>0</v>
      </c>
      <c r="AP189" s="252"/>
      <c r="AQ189" s="253"/>
      <c r="AR189" s="254"/>
      <c r="AS189" s="250"/>
      <c r="AT189" s="254"/>
      <c r="AU189" s="253"/>
      <c r="AV189" s="254"/>
      <c r="AW189" s="266"/>
      <c r="AX189" s="266"/>
      <c r="AY189" s="265"/>
      <c r="AZ189" s="265"/>
      <c r="BA189" s="264"/>
      <c r="BB189" s="264"/>
      <c r="BC189" s="264"/>
      <c r="BD189" s="264"/>
      <c r="BE189" s="66"/>
      <c r="BF189" s="265"/>
      <c r="BG189" s="261"/>
      <c r="BH189" s="254"/>
      <c r="BI189" s="252"/>
      <c r="BJ189" s="252"/>
      <c r="BK189" s="254"/>
      <c r="BL189" s="252"/>
      <c r="BM189" s="253"/>
      <c r="BN189" s="253"/>
      <c r="BO189" s="253"/>
      <c r="BP189" s="299"/>
      <c r="BQ189" s="241"/>
      <c r="BR189" s="241"/>
      <c r="BS189" s="241"/>
      <c r="BT189" s="241"/>
    </row>
    <row r="190" spans="1:72" ht="46.5" customHeight="1" x14ac:dyDescent="0.25">
      <c r="A190" s="275"/>
      <c r="B190" s="259"/>
      <c r="C190" s="252"/>
      <c r="D190" s="267"/>
      <c r="E190" s="253"/>
      <c r="F190" s="261"/>
      <c r="G190" s="253"/>
      <c r="H190" s="250"/>
      <c r="I190" s="260"/>
      <c r="J190" s="259"/>
      <c r="K190" s="253"/>
      <c r="L190" s="250"/>
      <c r="M190" s="253"/>
      <c r="N190" s="82"/>
      <c r="O190" s="254"/>
      <c r="P190" s="255"/>
      <c r="Q190" s="250"/>
      <c r="R190" s="254"/>
      <c r="S190" s="260"/>
      <c r="T190" s="250"/>
      <c r="U190" s="250"/>
      <c r="V190" s="251"/>
      <c r="W190" s="83">
        <f t="shared" si="43"/>
        <v>0</v>
      </c>
      <c r="X190" s="252"/>
      <c r="Y190" s="251"/>
      <c r="Z190" s="10">
        <f t="shared" si="44"/>
        <v>0</v>
      </c>
      <c r="AA190" s="252"/>
      <c r="AB190" s="251"/>
      <c r="AC190" s="10">
        <f t="shared" si="45"/>
        <v>0</v>
      </c>
      <c r="AD190" s="252"/>
      <c r="AE190" s="251"/>
      <c r="AF190" s="10">
        <f t="shared" si="46"/>
        <v>0</v>
      </c>
      <c r="AG190" s="269"/>
      <c r="AH190" s="251"/>
      <c r="AI190" s="84">
        <f t="shared" si="47"/>
        <v>0</v>
      </c>
      <c r="AJ190" s="269"/>
      <c r="AK190" s="251"/>
      <c r="AL190" s="10">
        <f t="shared" si="48"/>
        <v>0</v>
      </c>
      <c r="AM190" s="252"/>
      <c r="AN190" s="251"/>
      <c r="AO190" s="84">
        <f t="shared" si="49"/>
        <v>0</v>
      </c>
      <c r="AP190" s="252"/>
      <c r="AQ190" s="253"/>
      <c r="AR190" s="254"/>
      <c r="AS190" s="250"/>
      <c r="AT190" s="254"/>
      <c r="AU190" s="253"/>
      <c r="AV190" s="254"/>
      <c r="AW190" s="266"/>
      <c r="AX190" s="266"/>
      <c r="AY190" s="265"/>
      <c r="AZ190" s="265"/>
      <c r="BA190" s="264"/>
      <c r="BB190" s="264"/>
      <c r="BC190" s="264"/>
      <c r="BD190" s="264"/>
      <c r="BE190" s="66"/>
      <c r="BF190" s="265"/>
      <c r="BG190" s="261"/>
      <c r="BH190" s="254"/>
      <c r="BI190" s="252"/>
      <c r="BJ190" s="252"/>
      <c r="BK190" s="254"/>
      <c r="BL190" s="252"/>
      <c r="BM190" s="253"/>
      <c r="BN190" s="253"/>
      <c r="BO190" s="253"/>
      <c r="BP190" s="299"/>
      <c r="BQ190" s="241"/>
      <c r="BR190" s="241"/>
      <c r="BS190" s="241"/>
      <c r="BT190" s="241"/>
    </row>
    <row r="191" spans="1:72" ht="46.5" customHeight="1" x14ac:dyDescent="0.25">
      <c r="A191" s="275"/>
      <c r="B191" s="259"/>
      <c r="C191" s="252"/>
      <c r="D191" s="267"/>
      <c r="E191" s="253"/>
      <c r="F191" s="261"/>
      <c r="G191" s="253"/>
      <c r="H191" s="250"/>
      <c r="I191" s="260"/>
      <c r="J191" s="259"/>
      <c r="K191" s="253"/>
      <c r="L191" s="250"/>
      <c r="M191" s="253"/>
      <c r="N191" s="82"/>
      <c r="O191" s="254"/>
      <c r="P191" s="255"/>
      <c r="Q191" s="250"/>
      <c r="R191" s="254"/>
      <c r="S191" s="260"/>
      <c r="T191" s="250"/>
      <c r="U191" s="250"/>
      <c r="V191" s="251"/>
      <c r="W191" s="83">
        <f t="shared" si="43"/>
        <v>0</v>
      </c>
      <c r="X191" s="252"/>
      <c r="Y191" s="251"/>
      <c r="Z191" s="10">
        <f t="shared" si="44"/>
        <v>0</v>
      </c>
      <c r="AA191" s="252"/>
      <c r="AB191" s="251"/>
      <c r="AC191" s="10">
        <f t="shared" si="45"/>
        <v>0</v>
      </c>
      <c r="AD191" s="252"/>
      <c r="AE191" s="251"/>
      <c r="AF191" s="10">
        <f t="shared" si="46"/>
        <v>0</v>
      </c>
      <c r="AG191" s="269"/>
      <c r="AH191" s="251"/>
      <c r="AI191" s="84">
        <f t="shared" si="47"/>
        <v>0</v>
      </c>
      <c r="AJ191" s="269"/>
      <c r="AK191" s="251"/>
      <c r="AL191" s="10">
        <f t="shared" si="48"/>
        <v>0</v>
      </c>
      <c r="AM191" s="252"/>
      <c r="AN191" s="251"/>
      <c r="AO191" s="84">
        <f t="shared" si="49"/>
        <v>0</v>
      </c>
      <c r="AP191" s="252"/>
      <c r="AQ191" s="253"/>
      <c r="AR191" s="254"/>
      <c r="AS191" s="250"/>
      <c r="AT191" s="254"/>
      <c r="AU191" s="253"/>
      <c r="AV191" s="254"/>
      <c r="AW191" s="266"/>
      <c r="AX191" s="266"/>
      <c r="AY191" s="265"/>
      <c r="AZ191" s="265"/>
      <c r="BA191" s="264"/>
      <c r="BB191" s="264"/>
      <c r="BC191" s="264"/>
      <c r="BD191" s="264"/>
      <c r="BE191" s="66"/>
      <c r="BF191" s="265"/>
      <c r="BG191" s="261"/>
      <c r="BH191" s="254"/>
      <c r="BI191" s="252"/>
      <c r="BJ191" s="252"/>
      <c r="BK191" s="254"/>
      <c r="BL191" s="252"/>
      <c r="BM191" s="253"/>
      <c r="BN191" s="253"/>
      <c r="BO191" s="253"/>
      <c r="BP191" s="299"/>
      <c r="BQ191" s="241"/>
      <c r="BR191" s="241"/>
      <c r="BS191" s="241"/>
      <c r="BT191" s="241"/>
    </row>
    <row r="192" spans="1:72" ht="153" customHeight="1" x14ac:dyDescent="0.25">
      <c r="A192" s="300">
        <v>24</v>
      </c>
      <c r="B192" s="259" t="s">
        <v>65</v>
      </c>
      <c r="C192" s="252" t="s">
        <v>1071</v>
      </c>
      <c r="D192" s="267"/>
      <c r="E192" s="267" t="s">
        <v>1072</v>
      </c>
      <c r="F192" s="261" t="s">
        <v>1073</v>
      </c>
      <c r="G192" s="253" t="s">
        <v>1074</v>
      </c>
      <c r="H192" s="282" t="s">
        <v>414</v>
      </c>
      <c r="I192" s="260" t="s">
        <v>1075</v>
      </c>
      <c r="J192" s="259">
        <v>2</v>
      </c>
      <c r="K192" s="253" t="str">
        <f>VLOOKUP(J192,[2]BASE!A57:B61,2,0)</f>
        <v>Improbable</v>
      </c>
      <c r="L192" s="250">
        <v>4</v>
      </c>
      <c r="M192" s="253" t="str">
        <f>VLOOKUP(L192,[2]BASE!D57:E59,2,0)</f>
        <v>Mayor</v>
      </c>
      <c r="N192" s="82" t="str">
        <f>CONCATENATE(J192,L192)</f>
        <v>24</v>
      </c>
      <c r="O192" s="254">
        <f>+J192*L192</f>
        <v>8</v>
      </c>
      <c r="P192" s="255" t="str">
        <f>VLOOKUP(N192,[2]BASE!A70:B94,2,0)</f>
        <v>ALTA</v>
      </c>
      <c r="Q192" s="250" t="s">
        <v>506</v>
      </c>
      <c r="R192" s="254" t="str">
        <f>IF(P192="baja","Asumir o Reducir el riesgo",IF(P192="moderada","Reducir el riesgo",IF(P192="Alta","Reducir el riesgo",IF(P192="Extrema","Evitar, reducir, compartir o transferir el riesgo",0))))</f>
        <v>Reducir el riesgo</v>
      </c>
      <c r="S192" s="81" t="s">
        <v>1076</v>
      </c>
      <c r="T192" s="93" t="s">
        <v>363</v>
      </c>
      <c r="U192" s="93" t="s">
        <v>474</v>
      </c>
      <c r="V192" s="114" t="s">
        <v>419</v>
      </c>
      <c r="W192" s="105">
        <f t="shared" si="43"/>
        <v>15</v>
      </c>
      <c r="X192" s="87" t="s">
        <v>1077</v>
      </c>
      <c r="Y192" s="114" t="s">
        <v>421</v>
      </c>
      <c r="Z192" s="106">
        <f t="shared" si="44"/>
        <v>15</v>
      </c>
      <c r="AA192" s="87" t="s">
        <v>1078</v>
      </c>
      <c r="AB192" s="115" t="s">
        <v>423</v>
      </c>
      <c r="AC192" s="106">
        <f t="shared" si="45"/>
        <v>15</v>
      </c>
      <c r="AD192" s="87" t="s">
        <v>1079</v>
      </c>
      <c r="AE192" s="114" t="s">
        <v>425</v>
      </c>
      <c r="AF192" s="106">
        <f t="shared" si="46"/>
        <v>15</v>
      </c>
      <c r="AG192" s="86" t="s">
        <v>1080</v>
      </c>
      <c r="AH192" s="114" t="s">
        <v>427</v>
      </c>
      <c r="AI192" s="107">
        <f t="shared" si="47"/>
        <v>15</v>
      </c>
      <c r="AJ192" s="86" t="s">
        <v>855</v>
      </c>
      <c r="AK192" s="73" t="s">
        <v>429</v>
      </c>
      <c r="AL192" s="106">
        <f t="shared" si="48"/>
        <v>15</v>
      </c>
      <c r="AM192" s="87" t="s">
        <v>1081</v>
      </c>
      <c r="AN192" s="114" t="s">
        <v>431</v>
      </c>
      <c r="AO192" s="107">
        <f t="shared" si="49"/>
        <v>10</v>
      </c>
      <c r="AP192" s="87" t="s">
        <v>1082</v>
      </c>
      <c r="AQ192" s="116">
        <f>W192+Z192+AC192+AF192+AI192++AL192+AO192</f>
        <v>100</v>
      </c>
      <c r="AR192" s="117" t="str">
        <f>IF(AND(AQ192&lt;=100,AQ192&gt;=96),"FUERTE",IF(AND(AQ192&lt;=95,AQ192&gt;=86),"MODERADO",IF(AND(AQ192&lt;=85,AQ192&gt;=0),"DEBIL")))</f>
        <v>FUERTE</v>
      </c>
      <c r="AS192" s="93" t="s">
        <v>433</v>
      </c>
      <c r="AT192" s="283" t="str">
        <f>VLOOKUP(AS192,[2]BASE!D123:E125,2,0)</f>
        <v>FUERTE</v>
      </c>
      <c r="AU192" s="262" t="str">
        <f>+IF(AND(AR192="FUERTE",AT192="FUERTE"),"FUERTE",IF(AND(AR192="FUERTE",AT192="MODERADO"),"MODERADO",IF(AND(AR192="FUERTE",AT192="DEBIL"),"DEBIL",IF(AND(AR192="MODERADO",AT192="FUERTE"),"MODERADO",IF(AND(AR192="MODERADO",AT192="MODERADO"),"DÉBIL",IF(AND(AR192="MODERADO",AT192="DEBIL"),"DÉBIL",IF(AND(AR192="DEBIL",AT192="FUERTE"),"DÉBIL",IF(AND(AR192="DEBIL",AT192="MODERADO"),"MODERADO",IF(AND(AR192="DEBIL",AT192="DÉBIL"),"DÉBIL")))))))))</f>
        <v>FUERTE</v>
      </c>
      <c r="AV192" s="254" t="str">
        <f>+IF(AND(AVERAGE(AQ192:AQ201)=100),"FUERTE",IF(AND((AVERAGE(AQ192:AQ201)&gt;=50),(AVERAGE(AQ192:AQ201))&lt;=99),"MODERADO", IF(AND(AVERAGE(AQ192:AQ201)&lt;50),"DEBIL")))</f>
        <v>FUERTE</v>
      </c>
      <c r="AW192" s="286" t="s">
        <v>435</v>
      </c>
      <c r="AX192" s="286" t="s">
        <v>435</v>
      </c>
      <c r="AY192" s="287" t="str">
        <f>+IF(AND(AW192="DIRECTAMENTE"),"2", IF(AND(AW192="INDIRECTAMENTE"),"1",IF(AND(AW192="NO DISMINUYE"),"0")))</f>
        <v>2</v>
      </c>
      <c r="AZ192" s="265" t="str">
        <f>+IF(AND(AX192="DIRECTAMENTE"),"2", IF(AND(AX192="INDIRECTAMENTE"),"1",IF(AND(AX192="NO DISMINUYE"),"0")))</f>
        <v>2</v>
      </c>
      <c r="BA192" s="264">
        <v>1</v>
      </c>
      <c r="BB192" s="264" t="str">
        <f>VLOOKUP(BA192,[2]BASE!A57:B61,2,0)</f>
        <v>Raro</v>
      </c>
      <c r="BC192" s="264">
        <v>2</v>
      </c>
      <c r="BD192" s="264" t="str">
        <f>VLOOKUP(BC192,[2]BASE!G57:H61,2,0)</f>
        <v>Menor</v>
      </c>
      <c r="BE192" s="66" t="str">
        <f>CONCATENATE(BA192,BC192)</f>
        <v>12</v>
      </c>
      <c r="BF192" s="265">
        <f>+BA192*BC192</f>
        <v>2</v>
      </c>
      <c r="BG192" s="261" t="str">
        <f>VLOOKUP(BE192,[2]BASE!A70:B94,2,0)</f>
        <v>BAJA</v>
      </c>
      <c r="BH192" s="254" t="str">
        <f>+IF(BG192="baja","Asumir o Reducir el riesgo",IF(BG192="moderada","Reducir el riesgo",IF(BG192="Alta","Reducir el riesgo",IF(BG192="Extrema","Evitar, reducir, compartir o transferir el riesgo",0))))</f>
        <v>Asumir o Reducir el riesgo</v>
      </c>
      <c r="BI192" s="276"/>
      <c r="BJ192" s="87" t="s">
        <v>1076</v>
      </c>
      <c r="BK192" s="94" t="s">
        <v>90</v>
      </c>
      <c r="BL192" s="89" t="s">
        <v>1083</v>
      </c>
      <c r="BM192" s="89" t="s">
        <v>1084</v>
      </c>
      <c r="BN192" s="116" t="s">
        <v>647</v>
      </c>
      <c r="BO192" s="89" t="s">
        <v>1085</v>
      </c>
      <c r="BP192" s="88"/>
      <c r="BQ192" s="253" t="s">
        <v>1086</v>
      </c>
      <c r="BR192" s="253" t="s">
        <v>1087</v>
      </c>
      <c r="BS192" s="253" t="s">
        <v>1088</v>
      </c>
      <c r="BT192" s="253" t="s">
        <v>1089</v>
      </c>
    </row>
    <row r="193" spans="1:72" ht="75" customHeight="1" x14ac:dyDescent="0.25">
      <c r="A193" s="300"/>
      <c r="B193" s="259"/>
      <c r="C193" s="252"/>
      <c r="D193" s="267"/>
      <c r="E193" s="267"/>
      <c r="F193" s="261"/>
      <c r="G193" s="253"/>
      <c r="H193" s="282"/>
      <c r="I193" s="260"/>
      <c r="J193" s="259"/>
      <c r="K193" s="253"/>
      <c r="L193" s="250"/>
      <c r="M193" s="253"/>
      <c r="N193" s="82"/>
      <c r="O193" s="254"/>
      <c r="P193" s="255"/>
      <c r="Q193" s="250"/>
      <c r="R193" s="254"/>
      <c r="S193" s="81" t="s">
        <v>1090</v>
      </c>
      <c r="T193" s="93" t="s">
        <v>363</v>
      </c>
      <c r="U193" s="93" t="s">
        <v>418</v>
      </c>
      <c r="V193" s="114" t="s">
        <v>419</v>
      </c>
      <c r="W193" s="105">
        <f t="shared" si="43"/>
        <v>15</v>
      </c>
      <c r="X193" s="87" t="s">
        <v>1091</v>
      </c>
      <c r="Y193" s="114" t="s">
        <v>421</v>
      </c>
      <c r="Z193" s="106">
        <f t="shared" si="44"/>
        <v>15</v>
      </c>
      <c r="AA193" s="87" t="s">
        <v>1092</v>
      </c>
      <c r="AB193" s="115" t="s">
        <v>423</v>
      </c>
      <c r="AC193" s="106">
        <f t="shared" si="45"/>
        <v>15</v>
      </c>
      <c r="AD193" s="87" t="s">
        <v>1093</v>
      </c>
      <c r="AE193" s="114" t="s">
        <v>425</v>
      </c>
      <c r="AF193" s="106">
        <f t="shared" si="46"/>
        <v>15</v>
      </c>
      <c r="AG193" s="86" t="s">
        <v>1094</v>
      </c>
      <c r="AH193" s="114" t="s">
        <v>427</v>
      </c>
      <c r="AI193" s="107">
        <f t="shared" si="47"/>
        <v>15</v>
      </c>
      <c r="AJ193" s="86" t="s">
        <v>1095</v>
      </c>
      <c r="AK193" s="73" t="s">
        <v>429</v>
      </c>
      <c r="AL193" s="106">
        <f t="shared" si="48"/>
        <v>15</v>
      </c>
      <c r="AM193" s="87" t="s">
        <v>1096</v>
      </c>
      <c r="AN193" s="114" t="s">
        <v>431</v>
      </c>
      <c r="AO193" s="107">
        <f t="shared" si="49"/>
        <v>10</v>
      </c>
      <c r="AP193" s="87" t="s">
        <v>1097</v>
      </c>
      <c r="AQ193" s="116">
        <f>W193+Z193+AC193+AF193+AI193++AL193+AO193</f>
        <v>100</v>
      </c>
      <c r="AR193" s="117" t="str">
        <f>IF(AND(AQ193&lt;=100,AQ193&gt;=96),"FUERTE",IF(AND(AQ193&lt;=95,AQ193&gt;=86),"MODERADO",IF(AND(AQ193&lt;=85,AQ193&gt;=0),"DEBIL")))</f>
        <v>FUERTE</v>
      </c>
      <c r="AS193" s="93" t="s">
        <v>433</v>
      </c>
      <c r="AT193" s="283"/>
      <c r="AU193" s="262"/>
      <c r="AV193" s="254"/>
      <c r="AW193" s="286"/>
      <c r="AX193" s="286"/>
      <c r="AY193" s="287"/>
      <c r="AZ193" s="265"/>
      <c r="BA193" s="264"/>
      <c r="BB193" s="264"/>
      <c r="BC193" s="264"/>
      <c r="BD193" s="264"/>
      <c r="BE193" s="66"/>
      <c r="BF193" s="265"/>
      <c r="BG193" s="261"/>
      <c r="BH193" s="254"/>
      <c r="BI193" s="276"/>
      <c r="BJ193" s="87" t="s">
        <v>1098</v>
      </c>
      <c r="BK193" s="94" t="s">
        <v>90</v>
      </c>
      <c r="BL193" s="89" t="s">
        <v>1099</v>
      </c>
      <c r="BM193" s="89" t="s">
        <v>1100</v>
      </c>
      <c r="BN193" s="116" t="s">
        <v>1101</v>
      </c>
      <c r="BO193" s="89" t="s">
        <v>1083</v>
      </c>
      <c r="BP193" s="88"/>
      <c r="BQ193" s="253"/>
      <c r="BR193" s="253"/>
      <c r="BS193" s="253"/>
      <c r="BT193" s="253"/>
    </row>
    <row r="194" spans="1:72" ht="60.75" customHeight="1" x14ac:dyDescent="0.25">
      <c r="A194" s="300"/>
      <c r="B194" s="259"/>
      <c r="C194" s="252"/>
      <c r="D194" s="267"/>
      <c r="E194" s="267"/>
      <c r="F194" s="261"/>
      <c r="G194" s="253"/>
      <c r="H194" s="282"/>
      <c r="I194" s="260"/>
      <c r="J194" s="259"/>
      <c r="K194" s="253"/>
      <c r="L194" s="250"/>
      <c r="M194" s="253"/>
      <c r="N194" s="82"/>
      <c r="O194" s="254"/>
      <c r="P194" s="255"/>
      <c r="Q194" s="250"/>
      <c r="R194" s="254"/>
      <c r="S194" s="260" t="s">
        <v>1102</v>
      </c>
      <c r="T194" s="250" t="s">
        <v>361</v>
      </c>
      <c r="U194" s="250" t="s">
        <v>418</v>
      </c>
      <c r="V194" s="251" t="s">
        <v>419</v>
      </c>
      <c r="W194" s="105">
        <f t="shared" si="43"/>
        <v>15</v>
      </c>
      <c r="X194" s="252" t="s">
        <v>1103</v>
      </c>
      <c r="Y194" s="251" t="s">
        <v>421</v>
      </c>
      <c r="Z194" s="106">
        <f t="shared" si="44"/>
        <v>15</v>
      </c>
      <c r="AA194" s="252" t="s">
        <v>1104</v>
      </c>
      <c r="AB194" s="303" t="s">
        <v>423</v>
      </c>
      <c r="AC194" s="106">
        <f t="shared" si="45"/>
        <v>15</v>
      </c>
      <c r="AD194" s="252" t="s">
        <v>1105</v>
      </c>
      <c r="AE194" s="251" t="s">
        <v>425</v>
      </c>
      <c r="AF194" s="106">
        <f t="shared" si="46"/>
        <v>15</v>
      </c>
      <c r="AG194" s="269" t="s">
        <v>1106</v>
      </c>
      <c r="AH194" s="251" t="s">
        <v>427</v>
      </c>
      <c r="AI194" s="107">
        <f t="shared" si="47"/>
        <v>15</v>
      </c>
      <c r="AJ194" s="269" t="s">
        <v>1107</v>
      </c>
      <c r="AK194" s="251" t="s">
        <v>429</v>
      </c>
      <c r="AL194" s="106">
        <f t="shared" si="48"/>
        <v>15</v>
      </c>
      <c r="AM194" s="252" t="s">
        <v>1108</v>
      </c>
      <c r="AN194" s="251" t="s">
        <v>431</v>
      </c>
      <c r="AO194" s="107">
        <f t="shared" si="49"/>
        <v>10</v>
      </c>
      <c r="AP194" s="252" t="s">
        <v>1109</v>
      </c>
      <c r="AQ194" s="262">
        <f>W194+Z194+AC194+AF194+AI194++AL194+AO194</f>
        <v>100</v>
      </c>
      <c r="AR194" s="283" t="str">
        <f>IF(AND(AQ194&lt;=100,AQ194&gt;=96),"FUERTE",IF(AND(AQ194&lt;=95,AQ194&gt;=86),"MODERADO",IF(AND(AQ194&lt;=85,AQ194&gt;=0),"DEBIL")))</f>
        <v>FUERTE</v>
      </c>
      <c r="AS194" s="250" t="s">
        <v>433</v>
      </c>
      <c r="AT194" s="283"/>
      <c r="AU194" s="262"/>
      <c r="AV194" s="254"/>
      <c r="AW194" s="286"/>
      <c r="AX194" s="286"/>
      <c r="AY194" s="287"/>
      <c r="AZ194" s="265"/>
      <c r="BA194" s="264"/>
      <c r="BB194" s="264"/>
      <c r="BC194" s="264"/>
      <c r="BD194" s="264"/>
      <c r="BE194" s="66"/>
      <c r="BF194" s="265"/>
      <c r="BG194" s="261"/>
      <c r="BH194" s="254"/>
      <c r="BI194" s="276"/>
      <c r="BJ194" s="252" t="s">
        <v>1110</v>
      </c>
      <c r="BK194" s="254" t="s">
        <v>90</v>
      </c>
      <c r="BL194" s="253" t="s">
        <v>1111</v>
      </c>
      <c r="BM194" s="253" t="s">
        <v>1112</v>
      </c>
      <c r="BN194" s="262" t="s">
        <v>499</v>
      </c>
      <c r="BO194" s="253" t="s">
        <v>1113</v>
      </c>
      <c r="BP194" s="301"/>
      <c r="BQ194" s="253"/>
      <c r="BR194" s="253"/>
      <c r="BS194" s="253"/>
      <c r="BT194" s="253"/>
    </row>
    <row r="195" spans="1:72" ht="75" customHeight="1" x14ac:dyDescent="0.25">
      <c r="A195" s="300"/>
      <c r="B195" s="259"/>
      <c r="C195" s="252"/>
      <c r="D195" s="267"/>
      <c r="E195" s="267" t="s">
        <v>1114</v>
      </c>
      <c r="F195" s="261"/>
      <c r="G195" s="253"/>
      <c r="H195" s="282"/>
      <c r="I195" s="260"/>
      <c r="J195" s="259"/>
      <c r="K195" s="253"/>
      <c r="L195" s="250"/>
      <c r="M195" s="253"/>
      <c r="N195" s="104"/>
      <c r="O195" s="254"/>
      <c r="P195" s="255"/>
      <c r="Q195" s="250"/>
      <c r="R195" s="254"/>
      <c r="S195" s="260"/>
      <c r="T195" s="250"/>
      <c r="U195" s="250"/>
      <c r="V195" s="251"/>
      <c r="W195" s="88"/>
      <c r="X195" s="252"/>
      <c r="Y195" s="251"/>
      <c r="Z195" s="88"/>
      <c r="AA195" s="252"/>
      <c r="AB195" s="303"/>
      <c r="AC195" s="88"/>
      <c r="AD195" s="252"/>
      <c r="AE195" s="251"/>
      <c r="AF195" s="88"/>
      <c r="AG195" s="269"/>
      <c r="AH195" s="251"/>
      <c r="AI195" s="88"/>
      <c r="AJ195" s="269"/>
      <c r="AK195" s="251"/>
      <c r="AL195" s="88"/>
      <c r="AM195" s="252"/>
      <c r="AN195" s="251"/>
      <c r="AO195" s="88"/>
      <c r="AP195" s="252"/>
      <c r="AQ195" s="262"/>
      <c r="AR195" s="283"/>
      <c r="AS195" s="250"/>
      <c r="AT195" s="283"/>
      <c r="AU195" s="262"/>
      <c r="AV195" s="254"/>
      <c r="AW195" s="286"/>
      <c r="AX195" s="286"/>
      <c r="AY195" s="287"/>
      <c r="AZ195" s="265"/>
      <c r="BA195" s="264"/>
      <c r="BB195" s="264"/>
      <c r="BC195" s="264"/>
      <c r="BD195" s="264"/>
      <c r="BE195" s="88"/>
      <c r="BF195" s="265"/>
      <c r="BG195" s="261"/>
      <c r="BH195" s="254"/>
      <c r="BI195" s="276"/>
      <c r="BJ195" s="252"/>
      <c r="BK195" s="254"/>
      <c r="BL195" s="253"/>
      <c r="BM195" s="253"/>
      <c r="BN195" s="262"/>
      <c r="BO195" s="253"/>
      <c r="BP195" s="301"/>
      <c r="BQ195" s="253"/>
      <c r="BR195" s="253"/>
      <c r="BS195" s="253"/>
      <c r="BT195" s="253"/>
    </row>
    <row r="196" spans="1:72" ht="77.25" customHeight="1" x14ac:dyDescent="0.25">
      <c r="A196" s="300"/>
      <c r="B196" s="259"/>
      <c r="C196" s="252"/>
      <c r="D196" s="267"/>
      <c r="E196" s="267"/>
      <c r="F196" s="261"/>
      <c r="G196" s="253"/>
      <c r="H196" s="282"/>
      <c r="I196" s="260"/>
      <c r="J196" s="259"/>
      <c r="K196" s="253"/>
      <c r="L196" s="250"/>
      <c r="M196" s="253"/>
      <c r="N196" s="104"/>
      <c r="O196" s="254"/>
      <c r="P196" s="255"/>
      <c r="Q196" s="250"/>
      <c r="R196" s="254"/>
      <c r="S196" s="260"/>
      <c r="T196" s="250"/>
      <c r="U196" s="250"/>
      <c r="V196" s="251"/>
      <c r="W196" s="88"/>
      <c r="X196" s="252"/>
      <c r="Y196" s="251"/>
      <c r="Z196" s="88"/>
      <c r="AA196" s="252"/>
      <c r="AB196" s="303"/>
      <c r="AC196" s="88"/>
      <c r="AD196" s="252"/>
      <c r="AE196" s="251"/>
      <c r="AF196" s="88"/>
      <c r="AG196" s="269"/>
      <c r="AH196" s="251"/>
      <c r="AI196" s="88"/>
      <c r="AJ196" s="269"/>
      <c r="AK196" s="251"/>
      <c r="AL196" s="88"/>
      <c r="AM196" s="252"/>
      <c r="AN196" s="251"/>
      <c r="AO196" s="88"/>
      <c r="AP196" s="252"/>
      <c r="AQ196" s="262"/>
      <c r="AR196" s="283"/>
      <c r="AS196" s="250"/>
      <c r="AT196" s="283"/>
      <c r="AU196" s="262"/>
      <c r="AV196" s="254"/>
      <c r="AW196" s="286"/>
      <c r="AX196" s="286"/>
      <c r="AY196" s="287"/>
      <c r="AZ196" s="265"/>
      <c r="BA196" s="264"/>
      <c r="BB196" s="264"/>
      <c r="BC196" s="264"/>
      <c r="BD196" s="264"/>
      <c r="BE196" s="88"/>
      <c r="BF196" s="265"/>
      <c r="BG196" s="261"/>
      <c r="BH196" s="254"/>
      <c r="BI196" s="276"/>
      <c r="BJ196" s="252"/>
      <c r="BK196" s="254"/>
      <c r="BL196" s="253"/>
      <c r="BM196" s="253"/>
      <c r="BN196" s="262"/>
      <c r="BO196" s="253"/>
      <c r="BP196" s="301"/>
      <c r="BQ196" s="253"/>
      <c r="BR196" s="253"/>
      <c r="BS196" s="253"/>
      <c r="BT196" s="253"/>
    </row>
    <row r="197" spans="1:72" ht="78.75" customHeight="1" x14ac:dyDescent="0.25">
      <c r="A197" s="300"/>
      <c r="B197" s="259"/>
      <c r="C197" s="252"/>
      <c r="D197" s="267"/>
      <c r="E197" s="267"/>
      <c r="F197" s="261"/>
      <c r="G197" s="253"/>
      <c r="H197" s="282"/>
      <c r="I197" s="260"/>
      <c r="J197" s="259"/>
      <c r="K197" s="253"/>
      <c r="L197" s="250"/>
      <c r="M197" s="253"/>
      <c r="N197" s="104"/>
      <c r="O197" s="254"/>
      <c r="P197" s="255"/>
      <c r="Q197" s="250"/>
      <c r="R197" s="254"/>
      <c r="S197" s="260"/>
      <c r="T197" s="250"/>
      <c r="U197" s="250"/>
      <c r="V197" s="251"/>
      <c r="W197" s="88"/>
      <c r="X197" s="252"/>
      <c r="Y197" s="251"/>
      <c r="Z197" s="88"/>
      <c r="AA197" s="252"/>
      <c r="AB197" s="303"/>
      <c r="AC197" s="88"/>
      <c r="AD197" s="252"/>
      <c r="AE197" s="251"/>
      <c r="AF197" s="88"/>
      <c r="AG197" s="269"/>
      <c r="AH197" s="251"/>
      <c r="AI197" s="88"/>
      <c r="AJ197" s="269"/>
      <c r="AK197" s="251"/>
      <c r="AL197" s="88"/>
      <c r="AM197" s="252"/>
      <c r="AN197" s="251"/>
      <c r="AO197" s="88"/>
      <c r="AP197" s="252"/>
      <c r="AQ197" s="262"/>
      <c r="AR197" s="283"/>
      <c r="AS197" s="250"/>
      <c r="AT197" s="283"/>
      <c r="AU197" s="262"/>
      <c r="AV197" s="254"/>
      <c r="AW197" s="286"/>
      <c r="AX197" s="286"/>
      <c r="AY197" s="287"/>
      <c r="AZ197" s="265"/>
      <c r="BA197" s="264"/>
      <c r="BB197" s="264"/>
      <c r="BC197" s="264"/>
      <c r="BD197" s="264"/>
      <c r="BE197" s="88"/>
      <c r="BF197" s="265"/>
      <c r="BG197" s="261"/>
      <c r="BH197" s="254"/>
      <c r="BI197" s="276"/>
      <c r="BJ197" s="252"/>
      <c r="BK197" s="254"/>
      <c r="BL197" s="253"/>
      <c r="BM197" s="253"/>
      <c r="BN197" s="262"/>
      <c r="BO197" s="253"/>
      <c r="BP197" s="301"/>
      <c r="BQ197" s="253"/>
      <c r="BR197" s="253"/>
      <c r="BS197" s="253"/>
      <c r="BT197" s="253"/>
    </row>
    <row r="198" spans="1:72" ht="93" customHeight="1" x14ac:dyDescent="0.25">
      <c r="A198" s="300"/>
      <c r="B198" s="259"/>
      <c r="C198" s="252"/>
      <c r="D198" s="267" t="s">
        <v>1115</v>
      </c>
      <c r="E198" s="267"/>
      <c r="F198" s="261"/>
      <c r="G198" s="253"/>
      <c r="H198" s="282"/>
      <c r="I198" s="260"/>
      <c r="J198" s="259"/>
      <c r="K198" s="253"/>
      <c r="L198" s="250"/>
      <c r="M198" s="253"/>
      <c r="N198" s="104"/>
      <c r="O198" s="254"/>
      <c r="P198" s="255"/>
      <c r="Q198" s="250"/>
      <c r="R198" s="254"/>
      <c r="S198" s="260"/>
      <c r="T198" s="250"/>
      <c r="U198" s="250"/>
      <c r="V198" s="251"/>
      <c r="W198" s="88"/>
      <c r="X198" s="252"/>
      <c r="Y198" s="251"/>
      <c r="Z198" s="88"/>
      <c r="AA198" s="252"/>
      <c r="AB198" s="303"/>
      <c r="AC198" s="88"/>
      <c r="AD198" s="252"/>
      <c r="AE198" s="251"/>
      <c r="AF198" s="88"/>
      <c r="AG198" s="269"/>
      <c r="AH198" s="251"/>
      <c r="AI198" s="88"/>
      <c r="AJ198" s="269"/>
      <c r="AK198" s="251"/>
      <c r="AL198" s="88"/>
      <c r="AM198" s="252"/>
      <c r="AN198" s="251"/>
      <c r="AO198" s="88"/>
      <c r="AP198" s="252"/>
      <c r="AQ198" s="262"/>
      <c r="AR198" s="283"/>
      <c r="AS198" s="250"/>
      <c r="AT198" s="283"/>
      <c r="AU198" s="262"/>
      <c r="AV198" s="254"/>
      <c r="AW198" s="286"/>
      <c r="AX198" s="286"/>
      <c r="AY198" s="287"/>
      <c r="AZ198" s="265"/>
      <c r="BA198" s="264"/>
      <c r="BB198" s="264"/>
      <c r="BC198" s="264"/>
      <c r="BD198" s="264"/>
      <c r="BE198" s="88"/>
      <c r="BF198" s="265"/>
      <c r="BG198" s="261"/>
      <c r="BH198" s="254"/>
      <c r="BI198" s="276"/>
      <c r="BJ198" s="252"/>
      <c r="BK198" s="254"/>
      <c r="BL198" s="253"/>
      <c r="BM198" s="253"/>
      <c r="BN198" s="262"/>
      <c r="BO198" s="253"/>
      <c r="BP198" s="301"/>
      <c r="BQ198" s="253"/>
      <c r="BR198" s="253"/>
      <c r="BS198" s="253"/>
      <c r="BT198" s="253"/>
    </row>
    <row r="199" spans="1:72" ht="85.5" customHeight="1" x14ac:dyDescent="0.25">
      <c r="A199" s="300"/>
      <c r="B199" s="259"/>
      <c r="C199" s="252"/>
      <c r="D199" s="267"/>
      <c r="E199" s="267"/>
      <c r="F199" s="261"/>
      <c r="G199" s="253"/>
      <c r="H199" s="282"/>
      <c r="I199" s="260"/>
      <c r="J199" s="259"/>
      <c r="K199" s="253"/>
      <c r="L199" s="250"/>
      <c r="M199" s="253"/>
      <c r="N199" s="104"/>
      <c r="O199" s="254"/>
      <c r="P199" s="255"/>
      <c r="Q199" s="250"/>
      <c r="R199" s="254"/>
      <c r="S199" s="260"/>
      <c r="T199" s="250"/>
      <c r="U199" s="250"/>
      <c r="V199" s="251"/>
      <c r="W199" s="88"/>
      <c r="X199" s="252"/>
      <c r="Y199" s="251"/>
      <c r="Z199" s="88"/>
      <c r="AA199" s="252"/>
      <c r="AB199" s="303"/>
      <c r="AC199" s="88"/>
      <c r="AD199" s="252"/>
      <c r="AE199" s="251"/>
      <c r="AF199" s="88"/>
      <c r="AG199" s="269"/>
      <c r="AH199" s="251"/>
      <c r="AI199" s="88"/>
      <c r="AJ199" s="269"/>
      <c r="AK199" s="251"/>
      <c r="AL199" s="88"/>
      <c r="AM199" s="252"/>
      <c r="AN199" s="251"/>
      <c r="AO199" s="88"/>
      <c r="AP199" s="252"/>
      <c r="AQ199" s="262"/>
      <c r="AR199" s="283"/>
      <c r="AS199" s="250"/>
      <c r="AT199" s="283"/>
      <c r="AU199" s="262"/>
      <c r="AV199" s="254"/>
      <c r="AW199" s="286"/>
      <c r="AX199" s="286"/>
      <c r="AY199" s="287"/>
      <c r="AZ199" s="265"/>
      <c r="BA199" s="264"/>
      <c r="BB199" s="264"/>
      <c r="BC199" s="264"/>
      <c r="BD199" s="264"/>
      <c r="BE199" s="88"/>
      <c r="BF199" s="265"/>
      <c r="BG199" s="261"/>
      <c r="BH199" s="254"/>
      <c r="BI199" s="276"/>
      <c r="BJ199" s="252"/>
      <c r="BK199" s="254"/>
      <c r="BL199" s="253"/>
      <c r="BM199" s="253"/>
      <c r="BN199" s="262"/>
      <c r="BO199" s="253"/>
      <c r="BP199" s="301"/>
      <c r="BQ199" s="253"/>
      <c r="BR199" s="253"/>
      <c r="BS199" s="253"/>
      <c r="BT199" s="253"/>
    </row>
    <row r="200" spans="1:72" ht="15" customHeight="1" x14ac:dyDescent="0.25">
      <c r="A200" s="300"/>
      <c r="B200" s="259"/>
      <c r="C200" s="252"/>
      <c r="D200" s="267"/>
      <c r="E200" s="267"/>
      <c r="F200" s="261"/>
      <c r="G200" s="253"/>
      <c r="H200" s="282"/>
      <c r="I200" s="260"/>
      <c r="J200" s="259"/>
      <c r="K200" s="253"/>
      <c r="L200" s="250"/>
      <c r="M200" s="253"/>
      <c r="N200" s="104"/>
      <c r="O200" s="254"/>
      <c r="P200" s="255"/>
      <c r="Q200" s="250"/>
      <c r="R200" s="254"/>
      <c r="S200" s="260"/>
      <c r="T200" s="250"/>
      <c r="U200" s="250"/>
      <c r="V200" s="251"/>
      <c r="W200" s="88"/>
      <c r="X200" s="252"/>
      <c r="Y200" s="251"/>
      <c r="Z200" s="88"/>
      <c r="AA200" s="252"/>
      <c r="AB200" s="303"/>
      <c r="AC200" s="88"/>
      <c r="AD200" s="252"/>
      <c r="AE200" s="251"/>
      <c r="AF200" s="88"/>
      <c r="AG200" s="269"/>
      <c r="AH200" s="251"/>
      <c r="AI200" s="88"/>
      <c r="AJ200" s="269"/>
      <c r="AK200" s="251"/>
      <c r="AL200" s="88"/>
      <c r="AM200" s="252"/>
      <c r="AN200" s="251"/>
      <c r="AO200" s="88"/>
      <c r="AP200" s="252"/>
      <c r="AQ200" s="262"/>
      <c r="AR200" s="283"/>
      <c r="AS200" s="250"/>
      <c r="AT200" s="283"/>
      <c r="AU200" s="262"/>
      <c r="AV200" s="254"/>
      <c r="AW200" s="286"/>
      <c r="AX200" s="286"/>
      <c r="AY200" s="287"/>
      <c r="AZ200" s="265"/>
      <c r="BA200" s="264"/>
      <c r="BB200" s="264"/>
      <c r="BC200" s="264"/>
      <c r="BD200" s="264"/>
      <c r="BE200" s="88"/>
      <c r="BF200" s="265"/>
      <c r="BG200" s="261"/>
      <c r="BH200" s="254"/>
      <c r="BI200" s="276"/>
      <c r="BJ200" s="252"/>
      <c r="BK200" s="254"/>
      <c r="BL200" s="253"/>
      <c r="BM200" s="253"/>
      <c r="BN200" s="262"/>
      <c r="BO200" s="253"/>
      <c r="BP200" s="301"/>
      <c r="BQ200" s="253"/>
      <c r="BR200" s="253"/>
      <c r="BS200" s="253"/>
      <c r="BT200" s="253"/>
    </row>
    <row r="201" spans="1:72" x14ac:dyDescent="0.25">
      <c r="A201" s="300"/>
      <c r="B201" s="259"/>
      <c r="C201" s="252"/>
      <c r="D201" s="267"/>
      <c r="E201" s="267"/>
      <c r="F201" s="261"/>
      <c r="G201" s="253"/>
      <c r="H201" s="282"/>
      <c r="I201" s="260"/>
      <c r="J201" s="259"/>
      <c r="K201" s="253"/>
      <c r="L201" s="250"/>
      <c r="M201" s="253"/>
      <c r="N201" s="104"/>
      <c r="O201" s="254"/>
      <c r="P201" s="255"/>
      <c r="Q201" s="250"/>
      <c r="R201" s="254"/>
      <c r="S201" s="260"/>
      <c r="T201" s="250"/>
      <c r="U201" s="250"/>
      <c r="V201" s="251"/>
      <c r="W201" s="88"/>
      <c r="X201" s="252"/>
      <c r="Y201" s="251"/>
      <c r="Z201" s="88"/>
      <c r="AA201" s="252"/>
      <c r="AB201" s="303"/>
      <c r="AC201" s="88"/>
      <c r="AD201" s="252"/>
      <c r="AE201" s="251"/>
      <c r="AF201" s="88"/>
      <c r="AG201" s="269"/>
      <c r="AH201" s="251"/>
      <c r="AI201" s="88"/>
      <c r="AJ201" s="269"/>
      <c r="AK201" s="251"/>
      <c r="AL201" s="88"/>
      <c r="AM201" s="252"/>
      <c r="AN201" s="251"/>
      <c r="AO201" s="88"/>
      <c r="AP201" s="252"/>
      <c r="AQ201" s="262"/>
      <c r="AR201" s="283"/>
      <c r="AS201" s="250"/>
      <c r="AT201" s="283"/>
      <c r="AU201" s="262"/>
      <c r="AV201" s="254"/>
      <c r="AW201" s="286"/>
      <c r="AX201" s="286"/>
      <c r="AY201" s="287"/>
      <c r="AZ201" s="265"/>
      <c r="BA201" s="264"/>
      <c r="BB201" s="264"/>
      <c r="BC201" s="264"/>
      <c r="BD201" s="264"/>
      <c r="BE201" s="88"/>
      <c r="BF201" s="265"/>
      <c r="BG201" s="261"/>
      <c r="BH201" s="254"/>
      <c r="BI201" s="276"/>
      <c r="BJ201" s="87"/>
      <c r="BK201" s="86"/>
      <c r="BL201" s="95"/>
      <c r="BM201" s="118"/>
      <c r="BN201" s="118"/>
      <c r="BO201" s="118"/>
      <c r="BP201" s="119"/>
      <c r="BQ201" s="253"/>
      <c r="BR201" s="253"/>
      <c r="BS201" s="253"/>
      <c r="BT201" s="253"/>
    </row>
    <row r="207" spans="1:72" x14ac:dyDescent="0.25">
      <c r="BF207" s="130"/>
      <c r="BG207" s="302" t="s">
        <v>363</v>
      </c>
      <c r="BH207" s="302"/>
      <c r="BI207" s="302"/>
      <c r="BJ207" s="302"/>
      <c r="BK207" s="302"/>
    </row>
    <row r="208" spans="1:72" x14ac:dyDescent="0.25">
      <c r="BF208" s="130"/>
      <c r="BG208" s="131"/>
      <c r="BH208" s="131"/>
      <c r="BI208" s="131"/>
      <c r="BJ208" s="131"/>
      <c r="BK208" s="132"/>
    </row>
    <row r="209" spans="58:63" x14ac:dyDescent="0.25">
      <c r="BF209" s="131" t="s">
        <v>361</v>
      </c>
      <c r="BG209" s="131">
        <v>1</v>
      </c>
      <c r="BH209" s="131">
        <v>2</v>
      </c>
      <c r="BI209" s="131">
        <v>3</v>
      </c>
      <c r="BJ209" s="131">
        <v>4</v>
      </c>
      <c r="BK209" s="132">
        <v>5</v>
      </c>
    </row>
    <row r="210" spans="58:63" x14ac:dyDescent="0.25">
      <c r="BF210" s="131">
        <v>1</v>
      </c>
      <c r="BG210" s="133">
        <v>1</v>
      </c>
      <c r="BH210" s="133">
        <v>2</v>
      </c>
      <c r="BI210" s="134">
        <v>3</v>
      </c>
      <c r="BJ210" s="135">
        <v>4</v>
      </c>
      <c r="BK210" s="136">
        <v>5</v>
      </c>
    </row>
    <row r="211" spans="58:63" x14ac:dyDescent="0.25">
      <c r="BF211" s="131">
        <v>2</v>
      </c>
      <c r="BG211" s="133">
        <v>2</v>
      </c>
      <c r="BH211" s="133">
        <v>4</v>
      </c>
      <c r="BI211" s="134">
        <v>6</v>
      </c>
      <c r="BJ211" s="135">
        <v>8</v>
      </c>
      <c r="BK211" s="137">
        <v>10</v>
      </c>
    </row>
    <row r="212" spans="58:63" x14ac:dyDescent="0.25">
      <c r="BF212" s="131">
        <v>3</v>
      </c>
      <c r="BG212" s="133">
        <v>3</v>
      </c>
      <c r="BH212" s="134">
        <v>6</v>
      </c>
      <c r="BI212" s="135">
        <v>9</v>
      </c>
      <c r="BJ212" s="138">
        <v>12</v>
      </c>
      <c r="BK212" s="137">
        <v>15</v>
      </c>
    </row>
    <row r="213" spans="58:63" x14ac:dyDescent="0.25">
      <c r="BF213" s="131">
        <v>4</v>
      </c>
      <c r="BG213" s="134">
        <v>4</v>
      </c>
      <c r="BH213" s="135">
        <v>8</v>
      </c>
      <c r="BI213" s="135">
        <v>12</v>
      </c>
      <c r="BJ213" s="138">
        <v>16</v>
      </c>
      <c r="BK213" s="137">
        <v>20</v>
      </c>
    </row>
    <row r="214" spans="58:63" x14ac:dyDescent="0.25">
      <c r="BF214" s="131">
        <v>5</v>
      </c>
      <c r="BG214" s="135">
        <v>5</v>
      </c>
      <c r="BH214" s="135">
        <v>10</v>
      </c>
      <c r="BI214" s="138">
        <v>15</v>
      </c>
      <c r="BJ214" s="138">
        <v>20</v>
      </c>
      <c r="BK214" s="137">
        <v>25</v>
      </c>
    </row>
  </sheetData>
  <mergeCells count="1715">
    <mergeCell ref="E195:E197"/>
    <mergeCell ref="D198:D201"/>
    <mergeCell ref="E198:E201"/>
    <mergeCell ref="BG207:BK207"/>
    <mergeCell ref="AP194:AP201"/>
    <mergeCell ref="AQ194:AQ201"/>
    <mergeCell ref="AR194:AR201"/>
    <mergeCell ref="AS194:AS201"/>
    <mergeCell ref="BJ194:BJ200"/>
    <mergeCell ref="BK194:BK200"/>
    <mergeCell ref="AG194:AG201"/>
    <mergeCell ref="AH194:AH201"/>
    <mergeCell ref="AJ194:AJ201"/>
    <mergeCell ref="AK194:AK201"/>
    <mergeCell ref="AM194:AM201"/>
    <mergeCell ref="AN194:AN201"/>
    <mergeCell ref="X194:X201"/>
    <mergeCell ref="Y194:Y201"/>
    <mergeCell ref="AA194:AA201"/>
    <mergeCell ref="AB194:AB201"/>
    <mergeCell ref="AD194:AD201"/>
    <mergeCell ref="AE194:AE201"/>
    <mergeCell ref="BH192:BH201"/>
    <mergeCell ref="BI192:BI201"/>
    <mergeCell ref="M192:M201"/>
    <mergeCell ref="O192:O201"/>
    <mergeCell ref="P192:P201"/>
    <mergeCell ref="Q192:Q201"/>
    <mergeCell ref="R192:R201"/>
    <mergeCell ref="AT192:AT201"/>
    <mergeCell ref="S194:S201"/>
    <mergeCell ref="T194:T201"/>
    <mergeCell ref="BQ192:BQ201"/>
    <mergeCell ref="BR192:BR201"/>
    <mergeCell ref="BS192:BS201"/>
    <mergeCell ref="BT192:BT201"/>
    <mergeCell ref="BL194:BL200"/>
    <mergeCell ref="BM194:BM200"/>
    <mergeCell ref="BN194:BN200"/>
    <mergeCell ref="BO194:BO200"/>
    <mergeCell ref="BA192:BA201"/>
    <mergeCell ref="BB192:BB201"/>
    <mergeCell ref="BC192:BC201"/>
    <mergeCell ref="BD192:BD201"/>
    <mergeCell ref="BF192:BF201"/>
    <mergeCell ref="BG192:BG201"/>
    <mergeCell ref="AU192:AU201"/>
    <mergeCell ref="AV192:AV201"/>
    <mergeCell ref="AW192:AW201"/>
    <mergeCell ref="AX192:AX201"/>
    <mergeCell ref="AY192:AY201"/>
    <mergeCell ref="AZ192:AZ201"/>
    <mergeCell ref="BP194:BP200"/>
    <mergeCell ref="U194:U201"/>
    <mergeCell ref="V194:V201"/>
    <mergeCell ref="G192:G201"/>
    <mergeCell ref="H192:H201"/>
    <mergeCell ref="I192:I201"/>
    <mergeCell ref="J192:J201"/>
    <mergeCell ref="K192:K201"/>
    <mergeCell ref="L192:L201"/>
    <mergeCell ref="A192:A201"/>
    <mergeCell ref="B192:B201"/>
    <mergeCell ref="C192:C201"/>
    <mergeCell ref="D192:D197"/>
    <mergeCell ref="E192:E194"/>
    <mergeCell ref="F192:F201"/>
    <mergeCell ref="BQ182:BQ191"/>
    <mergeCell ref="BR182:BR191"/>
    <mergeCell ref="AK182:AK191"/>
    <mergeCell ref="AM182:AM191"/>
    <mergeCell ref="AN182:AN191"/>
    <mergeCell ref="AP182:AP191"/>
    <mergeCell ref="AQ182:AQ191"/>
    <mergeCell ref="AA182:AA191"/>
    <mergeCell ref="AB182:AB191"/>
    <mergeCell ref="AD182:AD191"/>
    <mergeCell ref="AE182:AE191"/>
    <mergeCell ref="AG182:AG191"/>
    <mergeCell ref="AH182:AH191"/>
    <mergeCell ref="S182:S191"/>
    <mergeCell ref="T182:T191"/>
    <mergeCell ref="U182:U191"/>
    <mergeCell ref="V182:V191"/>
    <mergeCell ref="X182:X191"/>
    <mergeCell ref="BS182:BS191"/>
    <mergeCell ref="BT182:BT191"/>
    <mergeCell ref="E185:E188"/>
    <mergeCell ref="D189:D191"/>
    <mergeCell ref="E189:E191"/>
    <mergeCell ref="BI189:BI191"/>
    <mergeCell ref="BP189:BP191"/>
    <mergeCell ref="BK182:BK191"/>
    <mergeCell ref="BL182:BL191"/>
    <mergeCell ref="BM182:BM191"/>
    <mergeCell ref="BN182:BN191"/>
    <mergeCell ref="BO182:BO191"/>
    <mergeCell ref="BP182:BP188"/>
    <mergeCell ref="BD182:BD191"/>
    <mergeCell ref="BF182:BF191"/>
    <mergeCell ref="BG182:BG191"/>
    <mergeCell ref="BH182:BH191"/>
    <mergeCell ref="BI182:BI188"/>
    <mergeCell ref="BJ182:BJ191"/>
    <mergeCell ref="AX182:AX191"/>
    <mergeCell ref="AY182:AY191"/>
    <mergeCell ref="AZ182:AZ191"/>
    <mergeCell ref="BA182:BA191"/>
    <mergeCell ref="BB182:BB191"/>
    <mergeCell ref="BC182:BC191"/>
    <mergeCell ref="AR182:AR191"/>
    <mergeCell ref="AS182:AS191"/>
    <mergeCell ref="AT182:AT191"/>
    <mergeCell ref="AU182:AU191"/>
    <mergeCell ref="AV182:AV191"/>
    <mergeCell ref="AW182:AW191"/>
    <mergeCell ref="AJ182:AJ191"/>
    <mergeCell ref="Y182:Y191"/>
    <mergeCell ref="L182:L191"/>
    <mergeCell ref="M182:M191"/>
    <mergeCell ref="O182:O191"/>
    <mergeCell ref="P182:P191"/>
    <mergeCell ref="Q182:Q191"/>
    <mergeCell ref="R182:R191"/>
    <mergeCell ref="F182:F191"/>
    <mergeCell ref="G182:G191"/>
    <mergeCell ref="H182:H191"/>
    <mergeCell ref="I182:I191"/>
    <mergeCell ref="J182:J191"/>
    <mergeCell ref="K182:K191"/>
    <mergeCell ref="E175:E176"/>
    <mergeCell ref="E177:E179"/>
    <mergeCell ref="D180:D181"/>
    <mergeCell ref="E180:E181"/>
    <mergeCell ref="J172:J181"/>
    <mergeCell ref="K172:K181"/>
    <mergeCell ref="L172:L181"/>
    <mergeCell ref="M172:M181"/>
    <mergeCell ref="O172:O181"/>
    <mergeCell ref="P172:P181"/>
    <mergeCell ref="A182:A191"/>
    <mergeCell ref="B182:B191"/>
    <mergeCell ref="C182:C191"/>
    <mergeCell ref="D182:D188"/>
    <mergeCell ref="E182:E184"/>
    <mergeCell ref="BO172:BO180"/>
    <mergeCell ref="BP172:BP180"/>
    <mergeCell ref="BQ172:BQ181"/>
    <mergeCell ref="BR172:BR181"/>
    <mergeCell ref="BS172:BS181"/>
    <mergeCell ref="BT172:BT181"/>
    <mergeCell ref="BI172:BI180"/>
    <mergeCell ref="BJ172:BJ180"/>
    <mergeCell ref="BK172:BK180"/>
    <mergeCell ref="BL172:BL180"/>
    <mergeCell ref="BM172:BM180"/>
    <mergeCell ref="BN172:BN180"/>
    <mergeCell ref="BB172:BB181"/>
    <mergeCell ref="BC172:BC181"/>
    <mergeCell ref="BD172:BD181"/>
    <mergeCell ref="BF172:BF181"/>
    <mergeCell ref="BG172:BG181"/>
    <mergeCell ref="BH172:BH181"/>
    <mergeCell ref="AV172:AV181"/>
    <mergeCell ref="AW172:AW181"/>
    <mergeCell ref="AX172:AX181"/>
    <mergeCell ref="AY172:AY181"/>
    <mergeCell ref="AZ172:AZ181"/>
    <mergeCell ref="BA172:BA181"/>
    <mergeCell ref="AP172:AP181"/>
    <mergeCell ref="AQ172:AQ181"/>
    <mergeCell ref="AR172:AR181"/>
    <mergeCell ref="AS172:AS181"/>
    <mergeCell ref="AT172:AT181"/>
    <mergeCell ref="AU172:AU181"/>
    <mergeCell ref="AG172:AG181"/>
    <mergeCell ref="AH172:AH181"/>
    <mergeCell ref="AJ172:AJ181"/>
    <mergeCell ref="AK172:AK181"/>
    <mergeCell ref="AM172:AM181"/>
    <mergeCell ref="AN172:AN181"/>
    <mergeCell ref="X172:X181"/>
    <mergeCell ref="Y172:Y181"/>
    <mergeCell ref="AA172:AA181"/>
    <mergeCell ref="AB172:AB181"/>
    <mergeCell ref="AD172:AD181"/>
    <mergeCell ref="AE172:AE181"/>
    <mergeCell ref="Q172:Q181"/>
    <mergeCell ref="R172:R181"/>
    <mergeCell ref="S172:S181"/>
    <mergeCell ref="T172:T181"/>
    <mergeCell ref="U172:U181"/>
    <mergeCell ref="V172:V181"/>
    <mergeCell ref="BP170:BP171"/>
    <mergeCell ref="A172:A181"/>
    <mergeCell ref="B172:B181"/>
    <mergeCell ref="C172:C181"/>
    <mergeCell ref="D172:D179"/>
    <mergeCell ref="E172:E174"/>
    <mergeCell ref="F172:F181"/>
    <mergeCell ref="G172:G181"/>
    <mergeCell ref="H172:H181"/>
    <mergeCell ref="I172:I181"/>
    <mergeCell ref="BP166:BP168"/>
    <mergeCell ref="D168:D169"/>
    <mergeCell ref="E168:E169"/>
    <mergeCell ref="BI169:BI171"/>
    <mergeCell ref="BJ169:BJ171"/>
    <mergeCell ref="BK169:BK171"/>
    <mergeCell ref="BL169:BL171"/>
    <mergeCell ref="BM169:BM171"/>
    <mergeCell ref="BN169:BN171"/>
    <mergeCell ref="BO169:BO171"/>
    <mergeCell ref="BB162:BB171"/>
    <mergeCell ref="BC162:BC171"/>
    <mergeCell ref="BD162:BD171"/>
    <mergeCell ref="BF162:BF171"/>
    <mergeCell ref="AT162:AT171"/>
    <mergeCell ref="AU162:AU171"/>
    <mergeCell ref="AV162:AV171"/>
    <mergeCell ref="AW162:AW171"/>
    <mergeCell ref="AX162:AX171"/>
    <mergeCell ref="AY162:AY171"/>
    <mergeCell ref="AM162:AM171"/>
    <mergeCell ref="AN162:AN171"/>
    <mergeCell ref="BS162:BS171"/>
    <mergeCell ref="BT162:BT171"/>
    <mergeCell ref="E164:E165"/>
    <mergeCell ref="BI164:BI165"/>
    <mergeCell ref="BJ164:BJ165"/>
    <mergeCell ref="BK164:BK165"/>
    <mergeCell ref="BL164:BL165"/>
    <mergeCell ref="BM164:BM165"/>
    <mergeCell ref="BN164:BN165"/>
    <mergeCell ref="BO164:BO165"/>
    <mergeCell ref="BM162:BM163"/>
    <mergeCell ref="BN162:BN163"/>
    <mergeCell ref="BO162:BO163"/>
    <mergeCell ref="BP162:BP163"/>
    <mergeCell ref="BQ162:BQ171"/>
    <mergeCell ref="BR162:BR171"/>
    <mergeCell ref="BP164:BP165"/>
    <mergeCell ref="BM166:BM168"/>
    <mergeCell ref="BN166:BN168"/>
    <mergeCell ref="BO166:BO168"/>
    <mergeCell ref="BG162:BG171"/>
    <mergeCell ref="BH162:BH171"/>
    <mergeCell ref="BI162:BI163"/>
    <mergeCell ref="BJ162:BJ163"/>
    <mergeCell ref="BK162:BK163"/>
    <mergeCell ref="BL162:BL163"/>
    <mergeCell ref="BI166:BI168"/>
    <mergeCell ref="BJ166:BJ168"/>
    <mergeCell ref="BK166:BK168"/>
    <mergeCell ref="BL166:BL168"/>
    <mergeCell ref="AZ162:AZ171"/>
    <mergeCell ref="BA162:BA171"/>
    <mergeCell ref="AP162:AP171"/>
    <mergeCell ref="AQ162:AQ171"/>
    <mergeCell ref="AR162:AR171"/>
    <mergeCell ref="AS162:AS171"/>
    <mergeCell ref="AD162:AD171"/>
    <mergeCell ref="AE162:AE171"/>
    <mergeCell ref="AG162:AG171"/>
    <mergeCell ref="AH162:AH171"/>
    <mergeCell ref="AJ162:AJ171"/>
    <mergeCell ref="AK162:AK171"/>
    <mergeCell ref="U162:U171"/>
    <mergeCell ref="V162:V171"/>
    <mergeCell ref="X162:X171"/>
    <mergeCell ref="Y162:Y171"/>
    <mergeCell ref="AA162:AA171"/>
    <mergeCell ref="AB162:AB171"/>
    <mergeCell ref="O162:O171"/>
    <mergeCell ref="P162:P171"/>
    <mergeCell ref="Q162:Q171"/>
    <mergeCell ref="R162:R171"/>
    <mergeCell ref="S162:S171"/>
    <mergeCell ref="T162:T171"/>
    <mergeCell ref="H162:H171"/>
    <mergeCell ref="I162:I171"/>
    <mergeCell ref="J162:J171"/>
    <mergeCell ref="K162:K171"/>
    <mergeCell ref="L162:L171"/>
    <mergeCell ref="M162:M171"/>
    <mergeCell ref="A162:A171"/>
    <mergeCell ref="B162:B171"/>
    <mergeCell ref="C162:C171"/>
    <mergeCell ref="E162:E163"/>
    <mergeCell ref="F162:F171"/>
    <mergeCell ref="G162:G171"/>
    <mergeCell ref="E166:E167"/>
    <mergeCell ref="BS152:BS161"/>
    <mergeCell ref="BT152:BT161"/>
    <mergeCell ref="E155:E157"/>
    <mergeCell ref="BI155:BI157"/>
    <mergeCell ref="BJ155:BJ157"/>
    <mergeCell ref="BK155:BK157"/>
    <mergeCell ref="BL155:BL157"/>
    <mergeCell ref="BM155:BM157"/>
    <mergeCell ref="BN155:BN157"/>
    <mergeCell ref="BO155:BO157"/>
    <mergeCell ref="BL152:BL154"/>
    <mergeCell ref="BM152:BM154"/>
    <mergeCell ref="BN152:BN154"/>
    <mergeCell ref="BO152:BO154"/>
    <mergeCell ref="BQ152:BQ161"/>
    <mergeCell ref="BR152:BR161"/>
    <mergeCell ref="BL158:BL159"/>
    <mergeCell ref="BM158:BM159"/>
    <mergeCell ref="BN158:BN159"/>
    <mergeCell ref="BO158:BO159"/>
    <mergeCell ref="BF152:BF161"/>
    <mergeCell ref="BG152:BG161"/>
    <mergeCell ref="BH152:BH161"/>
    <mergeCell ref="BI152:BI154"/>
    <mergeCell ref="BJ152:BJ154"/>
    <mergeCell ref="BK152:BK154"/>
    <mergeCell ref="BI158:BI159"/>
    <mergeCell ref="BJ158:BJ159"/>
    <mergeCell ref="BK158:BK159"/>
    <mergeCell ref="AY152:AY161"/>
    <mergeCell ref="AZ152:AZ161"/>
    <mergeCell ref="BA152:BA161"/>
    <mergeCell ref="BB152:BB161"/>
    <mergeCell ref="BC152:BC161"/>
    <mergeCell ref="BD152:BD161"/>
    <mergeCell ref="AS152:AS161"/>
    <mergeCell ref="AT152:AT161"/>
    <mergeCell ref="AU152:AU161"/>
    <mergeCell ref="AV152:AV161"/>
    <mergeCell ref="AW152:AW161"/>
    <mergeCell ref="AX152:AX161"/>
    <mergeCell ref="AK152:AK161"/>
    <mergeCell ref="AM152:AM161"/>
    <mergeCell ref="AN152:AN161"/>
    <mergeCell ref="AP152:AP161"/>
    <mergeCell ref="AQ152:AQ161"/>
    <mergeCell ref="AR152:AR161"/>
    <mergeCell ref="AB152:AB161"/>
    <mergeCell ref="AD152:AD161"/>
    <mergeCell ref="AE152:AE161"/>
    <mergeCell ref="AG152:AG161"/>
    <mergeCell ref="AH152:AH161"/>
    <mergeCell ref="AJ152:AJ161"/>
    <mergeCell ref="T152:T161"/>
    <mergeCell ref="U152:U161"/>
    <mergeCell ref="V152:V161"/>
    <mergeCell ref="X152:X161"/>
    <mergeCell ref="Y152:Y161"/>
    <mergeCell ref="AA152:AA161"/>
    <mergeCell ref="M152:M161"/>
    <mergeCell ref="O152:O161"/>
    <mergeCell ref="P152:P161"/>
    <mergeCell ref="Q152:Q161"/>
    <mergeCell ref="R152:R161"/>
    <mergeCell ref="S152:S161"/>
    <mergeCell ref="G152:G161"/>
    <mergeCell ref="H152:H161"/>
    <mergeCell ref="I152:I161"/>
    <mergeCell ref="J152:J161"/>
    <mergeCell ref="K152:K161"/>
    <mergeCell ref="L152:L161"/>
    <mergeCell ref="A152:A161"/>
    <mergeCell ref="B152:B161"/>
    <mergeCell ref="C152:C161"/>
    <mergeCell ref="D152:D159"/>
    <mergeCell ref="E152:E154"/>
    <mergeCell ref="F152:F161"/>
    <mergeCell ref="E158:E159"/>
    <mergeCell ref="D160:D161"/>
    <mergeCell ref="E160:E161"/>
    <mergeCell ref="BT142:BT151"/>
    <mergeCell ref="E144:E145"/>
    <mergeCell ref="BI145:BI147"/>
    <mergeCell ref="E146:E148"/>
    <mergeCell ref="BI148:BI151"/>
    <mergeCell ref="D149:D151"/>
    <mergeCell ref="E149:E151"/>
    <mergeCell ref="BP150:BP151"/>
    <mergeCell ref="BN142:BN151"/>
    <mergeCell ref="BO142:BO151"/>
    <mergeCell ref="BP142:BP149"/>
    <mergeCell ref="BQ142:BQ151"/>
    <mergeCell ref="BR142:BR151"/>
    <mergeCell ref="BS142:BS151"/>
    <mergeCell ref="BH142:BH151"/>
    <mergeCell ref="BI142:BI144"/>
    <mergeCell ref="BJ142:BJ151"/>
    <mergeCell ref="BK142:BK151"/>
    <mergeCell ref="BL142:BL151"/>
    <mergeCell ref="BM142:BM151"/>
    <mergeCell ref="BA142:BA151"/>
    <mergeCell ref="BB142:BB151"/>
    <mergeCell ref="BC142:BC151"/>
    <mergeCell ref="BD142:BD151"/>
    <mergeCell ref="BF142:BF151"/>
    <mergeCell ref="BG142:BG151"/>
    <mergeCell ref="AU142:AU151"/>
    <mergeCell ref="AV142:AV151"/>
    <mergeCell ref="AW142:AW151"/>
    <mergeCell ref="AX142:AX151"/>
    <mergeCell ref="AY142:AY151"/>
    <mergeCell ref="AZ142:AZ151"/>
    <mergeCell ref="AN142:AN151"/>
    <mergeCell ref="AP142:AP151"/>
    <mergeCell ref="AQ142:AQ151"/>
    <mergeCell ref="AR142:AR151"/>
    <mergeCell ref="AS142:AS151"/>
    <mergeCell ref="AT142:AT151"/>
    <mergeCell ref="AE142:AE151"/>
    <mergeCell ref="AG142:AG151"/>
    <mergeCell ref="AH142:AH151"/>
    <mergeCell ref="AJ142:AJ151"/>
    <mergeCell ref="AK142:AK151"/>
    <mergeCell ref="AM142:AM151"/>
    <mergeCell ref="V142:V151"/>
    <mergeCell ref="X142:X151"/>
    <mergeCell ref="Y142:Y151"/>
    <mergeCell ref="AA142:AA151"/>
    <mergeCell ref="AB142:AB151"/>
    <mergeCell ref="AD142:AD151"/>
    <mergeCell ref="P142:P151"/>
    <mergeCell ref="Q142:Q151"/>
    <mergeCell ref="R142:R151"/>
    <mergeCell ref="S142:S151"/>
    <mergeCell ref="T142:T151"/>
    <mergeCell ref="U142:U151"/>
    <mergeCell ref="I142:I151"/>
    <mergeCell ref="J142:J151"/>
    <mergeCell ref="K142:K151"/>
    <mergeCell ref="L142:L151"/>
    <mergeCell ref="M142:M151"/>
    <mergeCell ref="O142:O151"/>
    <mergeCell ref="BS137:BS141"/>
    <mergeCell ref="BT137:BT141"/>
    <mergeCell ref="A142:A151"/>
    <mergeCell ref="B142:B151"/>
    <mergeCell ref="C142:C151"/>
    <mergeCell ref="D142:D148"/>
    <mergeCell ref="E142:E143"/>
    <mergeCell ref="F142:F151"/>
    <mergeCell ref="G142:G151"/>
    <mergeCell ref="H142:H151"/>
    <mergeCell ref="BH137:BH141"/>
    <mergeCell ref="BJ137:BJ141"/>
    <mergeCell ref="BK137:BK141"/>
    <mergeCell ref="BL137:BL141"/>
    <mergeCell ref="BM137:BM141"/>
    <mergeCell ref="BN137:BN141"/>
    <mergeCell ref="BA137:BA141"/>
    <mergeCell ref="BB137:BB141"/>
    <mergeCell ref="BC137:BC141"/>
    <mergeCell ref="BD137:BD141"/>
    <mergeCell ref="P137:P141"/>
    <mergeCell ref="Q137:Q141"/>
    <mergeCell ref="R137:R141"/>
    <mergeCell ref="S137:S141"/>
    <mergeCell ref="T137:T141"/>
    <mergeCell ref="U137:U141"/>
    <mergeCell ref="I137:I141"/>
    <mergeCell ref="J137:J141"/>
    <mergeCell ref="K137:K141"/>
    <mergeCell ref="L137:L141"/>
    <mergeCell ref="M137:M141"/>
    <mergeCell ref="O137:O141"/>
    <mergeCell ref="BF137:BF141"/>
    <mergeCell ref="BG137:BG141"/>
    <mergeCell ref="AU137:AU141"/>
    <mergeCell ref="AV137:AV141"/>
    <mergeCell ref="AW137:AW141"/>
    <mergeCell ref="AX137:AX141"/>
    <mergeCell ref="AY137:AY141"/>
    <mergeCell ref="AZ137:AZ141"/>
    <mergeCell ref="AN137:AN141"/>
    <mergeCell ref="AP137:AP141"/>
    <mergeCell ref="AQ137:AQ141"/>
    <mergeCell ref="AR137:AR141"/>
    <mergeCell ref="AS137:AS141"/>
    <mergeCell ref="AT137:AT141"/>
    <mergeCell ref="AE137:AE141"/>
    <mergeCell ref="AG137:AG141"/>
    <mergeCell ref="AH137:AH141"/>
    <mergeCell ref="AJ137:AJ141"/>
    <mergeCell ref="AK137:AK141"/>
    <mergeCell ref="AM137:AM141"/>
    <mergeCell ref="V137:V141"/>
    <mergeCell ref="X137:X141"/>
    <mergeCell ref="Y137:Y141"/>
    <mergeCell ref="AA137:AA141"/>
    <mergeCell ref="AB137:AB141"/>
    <mergeCell ref="AD137:AD141"/>
    <mergeCell ref="AS131:AS136"/>
    <mergeCell ref="AT131:AT136"/>
    <mergeCell ref="AU131:AU136"/>
    <mergeCell ref="AV131:AV136"/>
    <mergeCell ref="AW131:AW136"/>
    <mergeCell ref="AX131:AX136"/>
    <mergeCell ref="AK131:AK136"/>
    <mergeCell ref="AM131:AM136"/>
    <mergeCell ref="AN131:AN136"/>
    <mergeCell ref="AP131:AP136"/>
    <mergeCell ref="AQ131:AQ136"/>
    <mergeCell ref="AR131:AR136"/>
    <mergeCell ref="AB131:AB136"/>
    <mergeCell ref="AD131:AD136"/>
    <mergeCell ref="V131:V136"/>
    <mergeCell ref="X131:X136"/>
    <mergeCell ref="Y131:Y136"/>
    <mergeCell ref="AA131:AA136"/>
    <mergeCell ref="M131:M136"/>
    <mergeCell ref="O131:O136"/>
    <mergeCell ref="P131:P136"/>
    <mergeCell ref="Q131:Q136"/>
    <mergeCell ref="R131:R136"/>
    <mergeCell ref="S131:S136"/>
    <mergeCell ref="BN128:BN130"/>
    <mergeCell ref="P125:P130"/>
    <mergeCell ref="Q125:Q130"/>
    <mergeCell ref="R125:R130"/>
    <mergeCell ref="S125:S127"/>
    <mergeCell ref="T125:T127"/>
    <mergeCell ref="U125:U127"/>
    <mergeCell ref="S128:S130"/>
    <mergeCell ref="T128:T130"/>
    <mergeCell ref="U128:U130"/>
    <mergeCell ref="BF131:BF136"/>
    <mergeCell ref="BG131:BG136"/>
    <mergeCell ref="BH131:BH136"/>
    <mergeCell ref="BJ131:BJ136"/>
    <mergeCell ref="BK131:BK136"/>
    <mergeCell ref="BL131:BL136"/>
    <mergeCell ref="AY131:AY136"/>
    <mergeCell ref="AZ131:AZ136"/>
    <mergeCell ref="BA131:BA136"/>
    <mergeCell ref="BB131:BB136"/>
    <mergeCell ref="BC131:BC136"/>
    <mergeCell ref="BD131:BD136"/>
    <mergeCell ref="BF125:BF130"/>
    <mergeCell ref="BG125:BG130"/>
    <mergeCell ref="AU125:AU127"/>
    <mergeCell ref="AV125:AV130"/>
    <mergeCell ref="AW125:AW130"/>
    <mergeCell ref="AX125:AX130"/>
    <mergeCell ref="AY125:AY130"/>
    <mergeCell ref="AZ125:AZ130"/>
    <mergeCell ref="AU128:AU130"/>
    <mergeCell ref="AN125:AN127"/>
    <mergeCell ref="AP125:AP127"/>
    <mergeCell ref="AQ125:AQ127"/>
    <mergeCell ref="AR125:AR127"/>
    <mergeCell ref="AE131:AE136"/>
    <mergeCell ref="AG131:AG136"/>
    <mergeCell ref="AH131:AH136"/>
    <mergeCell ref="AJ131:AJ136"/>
    <mergeCell ref="BO125:BO127"/>
    <mergeCell ref="BP125:BP141"/>
    <mergeCell ref="BQ125:BQ130"/>
    <mergeCell ref="BR125:BR130"/>
    <mergeCell ref="BS125:BS130"/>
    <mergeCell ref="BT125:BT130"/>
    <mergeCell ref="BT131:BT136"/>
    <mergeCell ref="BO137:BO141"/>
    <mergeCell ref="BQ137:BQ141"/>
    <mergeCell ref="BR137:BR141"/>
    <mergeCell ref="BH125:BH130"/>
    <mergeCell ref="BJ125:BJ127"/>
    <mergeCell ref="BK125:BK127"/>
    <mergeCell ref="BL125:BL127"/>
    <mergeCell ref="BM125:BM127"/>
    <mergeCell ref="BN125:BN127"/>
    <mergeCell ref="BJ128:BJ130"/>
    <mergeCell ref="BK128:BK130"/>
    <mergeCell ref="BL128:BL130"/>
    <mergeCell ref="BM128:BM130"/>
    <mergeCell ref="BM131:BM136"/>
    <mergeCell ref="BN131:BN136"/>
    <mergeCell ref="BO131:BO136"/>
    <mergeCell ref="BQ131:BQ136"/>
    <mergeCell ref="BR131:BR136"/>
    <mergeCell ref="BS131:BS136"/>
    <mergeCell ref="BO128:BO130"/>
    <mergeCell ref="AS125:AS127"/>
    <mergeCell ref="AT125:AT127"/>
    <mergeCell ref="AE125:AE127"/>
    <mergeCell ref="AG125:AG127"/>
    <mergeCell ref="AH125:AH127"/>
    <mergeCell ref="AJ125:AJ127"/>
    <mergeCell ref="AK125:AK127"/>
    <mergeCell ref="AM125:AM127"/>
    <mergeCell ref="AK128:AK130"/>
    <mergeCell ref="AM128:AM130"/>
    <mergeCell ref="BA125:BA130"/>
    <mergeCell ref="BB125:BB130"/>
    <mergeCell ref="BC125:BC130"/>
    <mergeCell ref="BD125:BD130"/>
    <mergeCell ref="V125:V127"/>
    <mergeCell ref="X125:X127"/>
    <mergeCell ref="Y125:Y127"/>
    <mergeCell ref="AA125:AA127"/>
    <mergeCell ref="AB125:AB127"/>
    <mergeCell ref="AD125:AD127"/>
    <mergeCell ref="AN128:AN130"/>
    <mergeCell ref="AP128:AP130"/>
    <mergeCell ref="AQ128:AQ130"/>
    <mergeCell ref="AR128:AR130"/>
    <mergeCell ref="AS128:AS130"/>
    <mergeCell ref="AT128:AT130"/>
    <mergeCell ref="AE128:AE130"/>
    <mergeCell ref="AG128:AG130"/>
    <mergeCell ref="AH128:AH130"/>
    <mergeCell ref="AJ128:AJ130"/>
    <mergeCell ref="I125:I130"/>
    <mergeCell ref="J125:J130"/>
    <mergeCell ref="K125:K130"/>
    <mergeCell ref="L125:L130"/>
    <mergeCell ref="M125:M130"/>
    <mergeCell ref="O125:O130"/>
    <mergeCell ref="V128:V130"/>
    <mergeCell ref="X128:X130"/>
    <mergeCell ref="Y128:Y130"/>
    <mergeCell ref="AA128:AA130"/>
    <mergeCell ref="AB128:AB130"/>
    <mergeCell ref="AD128:AD130"/>
    <mergeCell ref="A125:A130"/>
    <mergeCell ref="B125:B141"/>
    <mergeCell ref="C125:C141"/>
    <mergeCell ref="F125:F130"/>
    <mergeCell ref="G125:G130"/>
    <mergeCell ref="H125:H130"/>
    <mergeCell ref="A137:A141"/>
    <mergeCell ref="F137:F141"/>
    <mergeCell ref="G137:G141"/>
    <mergeCell ref="H137:H141"/>
    <mergeCell ref="A131:A136"/>
    <mergeCell ref="F131:F136"/>
    <mergeCell ref="G131:G136"/>
    <mergeCell ref="H131:H136"/>
    <mergeCell ref="I131:I136"/>
    <mergeCell ref="J131:J136"/>
    <mergeCell ref="K131:K136"/>
    <mergeCell ref="L131:L136"/>
    <mergeCell ref="T131:T136"/>
    <mergeCell ref="U131:U136"/>
    <mergeCell ref="BT115:BT124"/>
    <mergeCell ref="BI122:BI124"/>
    <mergeCell ref="BJ122:BJ124"/>
    <mergeCell ref="BK122:BK124"/>
    <mergeCell ref="BL122:BL124"/>
    <mergeCell ref="BM122:BM124"/>
    <mergeCell ref="BN122:BN124"/>
    <mergeCell ref="BO122:BO124"/>
    <mergeCell ref="BP122:BP124"/>
    <mergeCell ref="BN115:BN121"/>
    <mergeCell ref="BO115:BO121"/>
    <mergeCell ref="BP115:BP121"/>
    <mergeCell ref="BQ115:BQ124"/>
    <mergeCell ref="BR115:BR124"/>
    <mergeCell ref="BS115:BS124"/>
    <mergeCell ref="BH115:BH124"/>
    <mergeCell ref="BI115:BI121"/>
    <mergeCell ref="BJ115:BJ121"/>
    <mergeCell ref="BK115:BK121"/>
    <mergeCell ref="BL115:BL121"/>
    <mergeCell ref="BM115:BM121"/>
    <mergeCell ref="BA115:BA124"/>
    <mergeCell ref="BB115:BB124"/>
    <mergeCell ref="BC115:BC124"/>
    <mergeCell ref="BD115:BD124"/>
    <mergeCell ref="BF115:BF124"/>
    <mergeCell ref="BG115:BG124"/>
    <mergeCell ref="AU115:AU124"/>
    <mergeCell ref="AV115:AV124"/>
    <mergeCell ref="AW115:AW124"/>
    <mergeCell ref="AX115:AX124"/>
    <mergeCell ref="AY115:AY124"/>
    <mergeCell ref="AZ115:AZ124"/>
    <mergeCell ref="AN115:AN124"/>
    <mergeCell ref="AP115:AP124"/>
    <mergeCell ref="AQ115:AQ124"/>
    <mergeCell ref="AR115:AR124"/>
    <mergeCell ref="AS115:AS124"/>
    <mergeCell ref="AT115:AT124"/>
    <mergeCell ref="AE115:AE124"/>
    <mergeCell ref="AG115:AG124"/>
    <mergeCell ref="AH115:AH124"/>
    <mergeCell ref="AJ115:AJ124"/>
    <mergeCell ref="AK115:AK124"/>
    <mergeCell ref="AM115:AM124"/>
    <mergeCell ref="V115:V124"/>
    <mergeCell ref="X115:X124"/>
    <mergeCell ref="Y115:Y124"/>
    <mergeCell ref="AA115:AA124"/>
    <mergeCell ref="AB115:AB124"/>
    <mergeCell ref="AD115:AD124"/>
    <mergeCell ref="P115:P124"/>
    <mergeCell ref="Q115:Q124"/>
    <mergeCell ref="R115:R124"/>
    <mergeCell ref="S115:S124"/>
    <mergeCell ref="T115:T124"/>
    <mergeCell ref="U115:U124"/>
    <mergeCell ref="I115:I124"/>
    <mergeCell ref="J115:J124"/>
    <mergeCell ref="K115:K124"/>
    <mergeCell ref="L115:L124"/>
    <mergeCell ref="M115:M124"/>
    <mergeCell ref="O115:O124"/>
    <mergeCell ref="A115:A124"/>
    <mergeCell ref="B115:B124"/>
    <mergeCell ref="C115:C124"/>
    <mergeCell ref="F115:F124"/>
    <mergeCell ref="G115:G124"/>
    <mergeCell ref="H115:H124"/>
    <mergeCell ref="AN110:AN114"/>
    <mergeCell ref="AP110:AP114"/>
    <mergeCell ref="AQ110:AQ114"/>
    <mergeCell ref="AR110:AR114"/>
    <mergeCell ref="AS110:AS114"/>
    <mergeCell ref="P105:P114"/>
    <mergeCell ref="Q105:Q114"/>
    <mergeCell ref="R105:R114"/>
    <mergeCell ref="S105:S109"/>
    <mergeCell ref="T105:T109"/>
    <mergeCell ref="U105:U109"/>
    <mergeCell ref="S110:S114"/>
    <mergeCell ref="T110:T114"/>
    <mergeCell ref="U110:U114"/>
    <mergeCell ref="I105:I114"/>
    <mergeCell ref="J105:J114"/>
    <mergeCell ref="K105:K114"/>
    <mergeCell ref="L105:L114"/>
    <mergeCell ref="M105:M114"/>
    <mergeCell ref="O105:O114"/>
    <mergeCell ref="AT110:AT114"/>
    <mergeCell ref="AE110:AE114"/>
    <mergeCell ref="AG110:AG114"/>
    <mergeCell ref="AH110:AH114"/>
    <mergeCell ref="AJ110:AJ114"/>
    <mergeCell ref="AK110:AK114"/>
    <mergeCell ref="AM110:AM114"/>
    <mergeCell ref="V110:V114"/>
    <mergeCell ref="X110:X114"/>
    <mergeCell ref="Y110:Y114"/>
    <mergeCell ref="AA110:AA114"/>
    <mergeCell ref="AB110:AB114"/>
    <mergeCell ref="AD110:AD114"/>
    <mergeCell ref="BT105:BT114"/>
    <mergeCell ref="BJ108:BJ110"/>
    <mergeCell ref="BK108:BK110"/>
    <mergeCell ref="BL108:BL110"/>
    <mergeCell ref="BM108:BM110"/>
    <mergeCell ref="BN108:BN110"/>
    <mergeCell ref="BO108:BO110"/>
    <mergeCell ref="BJ111:BJ114"/>
    <mergeCell ref="BK111:BK114"/>
    <mergeCell ref="BL111:BL114"/>
    <mergeCell ref="BN105:BN107"/>
    <mergeCell ref="BO105:BO107"/>
    <mergeCell ref="BP105:BP114"/>
    <mergeCell ref="BQ105:BQ114"/>
    <mergeCell ref="BR105:BR114"/>
    <mergeCell ref="BS105:BS114"/>
    <mergeCell ref="BN111:BN114"/>
    <mergeCell ref="BO111:BO114"/>
    <mergeCell ref="BH105:BH114"/>
    <mergeCell ref="BI105:BI110"/>
    <mergeCell ref="BJ105:BJ107"/>
    <mergeCell ref="BK105:BK107"/>
    <mergeCell ref="BL105:BL107"/>
    <mergeCell ref="BM105:BM107"/>
    <mergeCell ref="BI111:BI114"/>
    <mergeCell ref="BM111:BM114"/>
    <mergeCell ref="BA105:BA114"/>
    <mergeCell ref="BB105:BB114"/>
    <mergeCell ref="BC105:BC114"/>
    <mergeCell ref="BD105:BD114"/>
    <mergeCell ref="BF105:BF114"/>
    <mergeCell ref="BG105:BG114"/>
    <mergeCell ref="AU105:AU109"/>
    <mergeCell ref="AV105:AV114"/>
    <mergeCell ref="AW105:AW114"/>
    <mergeCell ref="AX105:AX114"/>
    <mergeCell ref="AY105:AY114"/>
    <mergeCell ref="AZ105:AZ114"/>
    <mergeCell ref="AU110:AU114"/>
    <mergeCell ref="AN105:AN109"/>
    <mergeCell ref="AP105:AP109"/>
    <mergeCell ref="AQ105:AQ109"/>
    <mergeCell ref="AR105:AR109"/>
    <mergeCell ref="AS105:AS109"/>
    <mergeCell ref="AT105:AT109"/>
    <mergeCell ref="AE105:AE109"/>
    <mergeCell ref="AG105:AG109"/>
    <mergeCell ref="AH105:AH109"/>
    <mergeCell ref="AJ105:AJ109"/>
    <mergeCell ref="AK105:AK109"/>
    <mergeCell ref="AM105:AM109"/>
    <mergeCell ref="V105:V109"/>
    <mergeCell ref="X105:X109"/>
    <mergeCell ref="Y105:Y109"/>
    <mergeCell ref="AA105:AA109"/>
    <mergeCell ref="AB105:AB109"/>
    <mergeCell ref="AD105:AD109"/>
    <mergeCell ref="A105:A114"/>
    <mergeCell ref="B105:B114"/>
    <mergeCell ref="C105:C114"/>
    <mergeCell ref="F105:F114"/>
    <mergeCell ref="G105:G114"/>
    <mergeCell ref="H105:H114"/>
    <mergeCell ref="BM100:BM101"/>
    <mergeCell ref="BN100:BN101"/>
    <mergeCell ref="BO100:BO101"/>
    <mergeCell ref="D101:D102"/>
    <mergeCell ref="BI102:BI103"/>
    <mergeCell ref="BJ102:BJ103"/>
    <mergeCell ref="BK102:BK103"/>
    <mergeCell ref="BL102:BL103"/>
    <mergeCell ref="BM102:BM103"/>
    <mergeCell ref="BN102:BN103"/>
    <mergeCell ref="AN100:AN104"/>
    <mergeCell ref="AP100:AP104"/>
    <mergeCell ref="AQ100:AQ104"/>
    <mergeCell ref="AR100:AR104"/>
    <mergeCell ref="AS100:AS104"/>
    <mergeCell ref="AT100:AT104"/>
    <mergeCell ref="AE100:AE104"/>
    <mergeCell ref="AG100:AG104"/>
    <mergeCell ref="AH100:AH104"/>
    <mergeCell ref="AJ100:AJ104"/>
    <mergeCell ref="AK100:AK104"/>
    <mergeCell ref="AM100:AM104"/>
    <mergeCell ref="V100:V104"/>
    <mergeCell ref="X100:X104"/>
    <mergeCell ref="Y100:Y104"/>
    <mergeCell ref="AA100:AA104"/>
    <mergeCell ref="AB100:AB104"/>
    <mergeCell ref="AD100:AD104"/>
    <mergeCell ref="BN95:BN98"/>
    <mergeCell ref="BO95:BO98"/>
    <mergeCell ref="BQ95:BQ104"/>
    <mergeCell ref="BR95:BR104"/>
    <mergeCell ref="BS95:BS104"/>
    <mergeCell ref="BT95:BT104"/>
    <mergeCell ref="BO102:BO103"/>
    <mergeCell ref="BH95:BH104"/>
    <mergeCell ref="BI95:BI99"/>
    <mergeCell ref="BJ95:BJ98"/>
    <mergeCell ref="BK95:BK98"/>
    <mergeCell ref="BL95:BL98"/>
    <mergeCell ref="BM95:BM98"/>
    <mergeCell ref="BI100:BI101"/>
    <mergeCell ref="BJ100:BJ101"/>
    <mergeCell ref="BK100:BK101"/>
    <mergeCell ref="BL100:BL101"/>
    <mergeCell ref="BA95:BA104"/>
    <mergeCell ref="BB95:BB104"/>
    <mergeCell ref="BC95:BC104"/>
    <mergeCell ref="BD95:BD104"/>
    <mergeCell ref="BF95:BF104"/>
    <mergeCell ref="BG95:BG104"/>
    <mergeCell ref="AU95:AU99"/>
    <mergeCell ref="AV95:AV104"/>
    <mergeCell ref="AW95:AW104"/>
    <mergeCell ref="AX95:AX104"/>
    <mergeCell ref="AY95:AY104"/>
    <mergeCell ref="AZ95:AZ104"/>
    <mergeCell ref="AU100:AU104"/>
    <mergeCell ref="AN95:AN99"/>
    <mergeCell ref="AP95:AP99"/>
    <mergeCell ref="AQ95:AQ99"/>
    <mergeCell ref="AR95:AR99"/>
    <mergeCell ref="AS95:AS99"/>
    <mergeCell ref="AT95:AT99"/>
    <mergeCell ref="AE95:AE99"/>
    <mergeCell ref="AG95:AG99"/>
    <mergeCell ref="AH95:AH99"/>
    <mergeCell ref="AJ95:AJ99"/>
    <mergeCell ref="AK95:AK99"/>
    <mergeCell ref="AM95:AM99"/>
    <mergeCell ref="V95:V99"/>
    <mergeCell ref="X95:X99"/>
    <mergeCell ref="Y95:Y99"/>
    <mergeCell ref="AA95:AA99"/>
    <mergeCell ref="AB95:AB99"/>
    <mergeCell ref="AD95:AD99"/>
    <mergeCell ref="P95:P104"/>
    <mergeCell ref="Q95:Q104"/>
    <mergeCell ref="R95:R104"/>
    <mergeCell ref="S95:S99"/>
    <mergeCell ref="T95:T99"/>
    <mergeCell ref="U95:U99"/>
    <mergeCell ref="S100:S104"/>
    <mergeCell ref="T100:T104"/>
    <mergeCell ref="U100:U104"/>
    <mergeCell ref="I95:I104"/>
    <mergeCell ref="J95:J104"/>
    <mergeCell ref="K95:K104"/>
    <mergeCell ref="L95:L104"/>
    <mergeCell ref="M95:M104"/>
    <mergeCell ref="O95:O104"/>
    <mergeCell ref="A95:A104"/>
    <mergeCell ref="B95:B104"/>
    <mergeCell ref="C95:C104"/>
    <mergeCell ref="F95:F104"/>
    <mergeCell ref="G95:G104"/>
    <mergeCell ref="H95:H104"/>
    <mergeCell ref="D103:D104"/>
    <mergeCell ref="BR85:BR94"/>
    <mergeCell ref="BS85:BS94"/>
    <mergeCell ref="BT85:BT94"/>
    <mergeCell ref="D87:D89"/>
    <mergeCell ref="E87:E89"/>
    <mergeCell ref="BI87:BI89"/>
    <mergeCell ref="D90:D91"/>
    <mergeCell ref="E90:E91"/>
    <mergeCell ref="BI90:BI93"/>
    <mergeCell ref="D92:D94"/>
    <mergeCell ref="BL85:BL94"/>
    <mergeCell ref="BM85:BM94"/>
    <mergeCell ref="BN85:BN94"/>
    <mergeCell ref="BO85:BO94"/>
    <mergeCell ref="BP85:BP93"/>
    <mergeCell ref="BQ85:BQ94"/>
    <mergeCell ref="BF85:BF94"/>
    <mergeCell ref="BG85:BG94"/>
    <mergeCell ref="BH85:BH94"/>
    <mergeCell ref="BI85:BI86"/>
    <mergeCell ref="BJ85:BJ94"/>
    <mergeCell ref="BK85:BK94"/>
    <mergeCell ref="AY85:AY94"/>
    <mergeCell ref="AZ85:AZ94"/>
    <mergeCell ref="BA85:BA94"/>
    <mergeCell ref="BB85:BB94"/>
    <mergeCell ref="BC85:BC94"/>
    <mergeCell ref="BD85:BD94"/>
    <mergeCell ref="AS85:AS94"/>
    <mergeCell ref="AT85:AT94"/>
    <mergeCell ref="AU85:AU94"/>
    <mergeCell ref="AV85:AV94"/>
    <mergeCell ref="AW85:AW94"/>
    <mergeCell ref="AX85:AX94"/>
    <mergeCell ref="AK85:AK94"/>
    <mergeCell ref="AM85:AM94"/>
    <mergeCell ref="AN85:AN94"/>
    <mergeCell ref="AP85:AP94"/>
    <mergeCell ref="AQ85:AQ94"/>
    <mergeCell ref="AR85:AR94"/>
    <mergeCell ref="AB85:AB94"/>
    <mergeCell ref="AD85:AD94"/>
    <mergeCell ref="AE85:AE94"/>
    <mergeCell ref="AG85:AG94"/>
    <mergeCell ref="AH85:AH94"/>
    <mergeCell ref="AJ85:AJ94"/>
    <mergeCell ref="T85:T94"/>
    <mergeCell ref="U85:U94"/>
    <mergeCell ref="V85:V94"/>
    <mergeCell ref="X85:X94"/>
    <mergeCell ref="Y85:Y94"/>
    <mergeCell ref="AA85:AA94"/>
    <mergeCell ref="M85:M94"/>
    <mergeCell ref="O85:O94"/>
    <mergeCell ref="P85:P94"/>
    <mergeCell ref="Q85:Q94"/>
    <mergeCell ref="R85:R94"/>
    <mergeCell ref="S85:S94"/>
    <mergeCell ref="G85:G94"/>
    <mergeCell ref="H85:H94"/>
    <mergeCell ref="I85:I94"/>
    <mergeCell ref="J85:J94"/>
    <mergeCell ref="K85:K94"/>
    <mergeCell ref="L85:L94"/>
    <mergeCell ref="A85:A94"/>
    <mergeCell ref="B85:B94"/>
    <mergeCell ref="C85:C94"/>
    <mergeCell ref="D85:D86"/>
    <mergeCell ref="E85:E86"/>
    <mergeCell ref="F85:F94"/>
    <mergeCell ref="E92:E94"/>
    <mergeCell ref="BM78:BM80"/>
    <mergeCell ref="BN78:BN80"/>
    <mergeCell ref="BO78:BO80"/>
    <mergeCell ref="BI81:BI83"/>
    <mergeCell ref="BJ81:BJ83"/>
    <mergeCell ref="BK81:BK83"/>
    <mergeCell ref="BL81:BL83"/>
    <mergeCell ref="BM81:BM83"/>
    <mergeCell ref="BN81:BN83"/>
    <mergeCell ref="BO81:BO83"/>
    <mergeCell ref="AN78:AN84"/>
    <mergeCell ref="AP78:AP84"/>
    <mergeCell ref="AQ78:AQ84"/>
    <mergeCell ref="AR78:AR84"/>
    <mergeCell ref="AS78:AS84"/>
    <mergeCell ref="AT78:AT84"/>
    <mergeCell ref="AE78:AE84"/>
    <mergeCell ref="AG78:AG84"/>
    <mergeCell ref="AH78:AH84"/>
    <mergeCell ref="AJ78:AJ84"/>
    <mergeCell ref="AK78:AK84"/>
    <mergeCell ref="AM78:AM84"/>
    <mergeCell ref="BT75:BT84"/>
    <mergeCell ref="S78:S84"/>
    <mergeCell ref="T78:T84"/>
    <mergeCell ref="U78:U84"/>
    <mergeCell ref="V78:V84"/>
    <mergeCell ref="X78:X84"/>
    <mergeCell ref="Y78:Y84"/>
    <mergeCell ref="AA78:AA84"/>
    <mergeCell ref="AB78:AB84"/>
    <mergeCell ref="AD78:AD84"/>
    <mergeCell ref="BN75:BN77"/>
    <mergeCell ref="BO75:BO77"/>
    <mergeCell ref="BP75:BP83"/>
    <mergeCell ref="BQ75:BQ84"/>
    <mergeCell ref="BR75:BR84"/>
    <mergeCell ref="BS75:BS84"/>
    <mergeCell ref="BG75:BG84"/>
    <mergeCell ref="BH75:BH84"/>
    <mergeCell ref="BJ75:BJ77"/>
    <mergeCell ref="BK75:BK77"/>
    <mergeCell ref="BL75:BL77"/>
    <mergeCell ref="BM75:BM77"/>
    <mergeCell ref="BI78:BI80"/>
    <mergeCell ref="BJ78:BJ80"/>
    <mergeCell ref="BK78:BK80"/>
    <mergeCell ref="BL78:BL80"/>
    <mergeCell ref="AZ75:AZ84"/>
    <mergeCell ref="BA75:BA84"/>
    <mergeCell ref="BB75:BB84"/>
    <mergeCell ref="BC75:BC84"/>
    <mergeCell ref="BD75:BD84"/>
    <mergeCell ref="BF75:BF84"/>
    <mergeCell ref="AT75:AT77"/>
    <mergeCell ref="AU75:AU77"/>
    <mergeCell ref="AV75:AV84"/>
    <mergeCell ref="AW75:AW84"/>
    <mergeCell ref="AX75:AX84"/>
    <mergeCell ref="AY75:AY84"/>
    <mergeCell ref="AU78:AU84"/>
    <mergeCell ref="AM75:AM77"/>
    <mergeCell ref="AN75:AN77"/>
    <mergeCell ref="AP75:AP77"/>
    <mergeCell ref="AQ75:AQ77"/>
    <mergeCell ref="AR75:AR77"/>
    <mergeCell ref="AS75:AS77"/>
    <mergeCell ref="AD75:AD77"/>
    <mergeCell ref="AE75:AE77"/>
    <mergeCell ref="AG75:AG77"/>
    <mergeCell ref="AH75:AH77"/>
    <mergeCell ref="AJ75:AJ77"/>
    <mergeCell ref="AK75:AK77"/>
    <mergeCell ref="U75:U77"/>
    <mergeCell ref="V75:V77"/>
    <mergeCell ref="X75:X77"/>
    <mergeCell ref="Y75:Y77"/>
    <mergeCell ref="AA75:AA77"/>
    <mergeCell ref="AB75:AB77"/>
    <mergeCell ref="O75:O84"/>
    <mergeCell ref="P75:P84"/>
    <mergeCell ref="Q75:Q84"/>
    <mergeCell ref="R75:R84"/>
    <mergeCell ref="S75:S77"/>
    <mergeCell ref="T75:T77"/>
    <mergeCell ref="H75:H84"/>
    <mergeCell ref="I75:I84"/>
    <mergeCell ref="J75:J84"/>
    <mergeCell ref="K75:K84"/>
    <mergeCell ref="L75:L84"/>
    <mergeCell ref="M75:M84"/>
    <mergeCell ref="BT65:BT74"/>
    <mergeCell ref="E68:E71"/>
    <mergeCell ref="BO69:BO74"/>
    <mergeCell ref="D72:D74"/>
    <mergeCell ref="E72:E74"/>
    <mergeCell ref="A75:A84"/>
    <mergeCell ref="B75:B84"/>
    <mergeCell ref="C75:C84"/>
    <mergeCell ref="F75:F84"/>
    <mergeCell ref="G75:G84"/>
    <mergeCell ref="BN65:BN74"/>
    <mergeCell ref="BO65:BO68"/>
    <mergeCell ref="BP65:BP74"/>
    <mergeCell ref="BQ65:BQ74"/>
    <mergeCell ref="BR65:BR74"/>
    <mergeCell ref="BS65:BS74"/>
    <mergeCell ref="BH65:BH74"/>
    <mergeCell ref="BI65:BI74"/>
    <mergeCell ref="BJ65:BJ74"/>
    <mergeCell ref="BK65:BK74"/>
    <mergeCell ref="BL65:BL74"/>
    <mergeCell ref="BM65:BM74"/>
    <mergeCell ref="BA65:BA74"/>
    <mergeCell ref="BB65:BB74"/>
    <mergeCell ref="BC65:BC74"/>
    <mergeCell ref="BD65:BD74"/>
    <mergeCell ref="BF65:BF74"/>
    <mergeCell ref="BG65:BG74"/>
    <mergeCell ref="AU65:AU74"/>
    <mergeCell ref="AV65:AV74"/>
    <mergeCell ref="AW65:AW74"/>
    <mergeCell ref="AX65:AX74"/>
    <mergeCell ref="AY65:AY74"/>
    <mergeCell ref="AZ65:AZ74"/>
    <mergeCell ref="AN65:AN74"/>
    <mergeCell ref="AP65:AP74"/>
    <mergeCell ref="AQ65:AQ74"/>
    <mergeCell ref="AR65:AR74"/>
    <mergeCell ref="AS65:AS74"/>
    <mergeCell ref="AT65:AT74"/>
    <mergeCell ref="AE65:AE74"/>
    <mergeCell ref="AG65:AG74"/>
    <mergeCell ref="AH65:AH74"/>
    <mergeCell ref="AJ65:AJ74"/>
    <mergeCell ref="AK65:AK74"/>
    <mergeCell ref="AM65:AM74"/>
    <mergeCell ref="V65:V74"/>
    <mergeCell ref="X65:X74"/>
    <mergeCell ref="Y65:Y74"/>
    <mergeCell ref="AA65:AA74"/>
    <mergeCell ref="AB65:AB74"/>
    <mergeCell ref="AD65:AD74"/>
    <mergeCell ref="P65:P74"/>
    <mergeCell ref="Q65:Q74"/>
    <mergeCell ref="R65:R74"/>
    <mergeCell ref="S65:S74"/>
    <mergeCell ref="T65:T74"/>
    <mergeCell ref="U65:U74"/>
    <mergeCell ref="I65:I74"/>
    <mergeCell ref="J65:J74"/>
    <mergeCell ref="K65:K74"/>
    <mergeCell ref="L65:L74"/>
    <mergeCell ref="M65:M74"/>
    <mergeCell ref="O65:O74"/>
    <mergeCell ref="E57:E58"/>
    <mergeCell ref="D59:D64"/>
    <mergeCell ref="E59:E64"/>
    <mergeCell ref="BO59:BO64"/>
    <mergeCell ref="A65:A74"/>
    <mergeCell ref="D65:D71"/>
    <mergeCell ref="E65:E67"/>
    <mergeCell ref="F65:F74"/>
    <mergeCell ref="G65:G74"/>
    <mergeCell ref="H65:H74"/>
    <mergeCell ref="BO55:BO58"/>
    <mergeCell ref="AV55:AV64"/>
    <mergeCell ref="AW55:AW64"/>
    <mergeCell ref="AX55:AX64"/>
    <mergeCell ref="AY55:AY64"/>
    <mergeCell ref="AZ55:AZ64"/>
    <mergeCell ref="BA55:BA64"/>
    <mergeCell ref="AP55:AP64"/>
    <mergeCell ref="AQ55:AQ64"/>
    <mergeCell ref="AR55:AR64"/>
    <mergeCell ref="X46:X54"/>
    <mergeCell ref="Y46:Y54"/>
    <mergeCell ref="AA46:AA54"/>
    <mergeCell ref="AB46:AB54"/>
    <mergeCell ref="AD46:AD54"/>
    <mergeCell ref="AE46:AE54"/>
    <mergeCell ref="BP55:BP64"/>
    <mergeCell ref="BQ55:BQ64"/>
    <mergeCell ref="BR55:BR64"/>
    <mergeCell ref="BS55:BS64"/>
    <mergeCell ref="BT55:BT64"/>
    <mergeCell ref="BI55:BI64"/>
    <mergeCell ref="BJ55:BJ64"/>
    <mergeCell ref="BK55:BK64"/>
    <mergeCell ref="BL55:BL64"/>
    <mergeCell ref="BM55:BM64"/>
    <mergeCell ref="BN55:BN64"/>
    <mergeCell ref="BB55:BB64"/>
    <mergeCell ref="BC55:BC64"/>
    <mergeCell ref="BD55:BD64"/>
    <mergeCell ref="BF55:BF64"/>
    <mergeCell ref="BG55:BG64"/>
    <mergeCell ref="BH55:BH64"/>
    <mergeCell ref="AS55:AS64"/>
    <mergeCell ref="AT55:AT64"/>
    <mergeCell ref="AU55:AU64"/>
    <mergeCell ref="AG55:AG64"/>
    <mergeCell ref="AH55:AH64"/>
    <mergeCell ref="AJ55:AJ64"/>
    <mergeCell ref="AK55:AK64"/>
    <mergeCell ref="AM55:AM64"/>
    <mergeCell ref="AN55:AN64"/>
    <mergeCell ref="X55:X64"/>
    <mergeCell ref="Y55:Y64"/>
    <mergeCell ref="AA55:AA64"/>
    <mergeCell ref="AB55:AB64"/>
    <mergeCell ref="AD55:AD64"/>
    <mergeCell ref="AE55:AE64"/>
    <mergeCell ref="Q55:Q64"/>
    <mergeCell ref="R55:R64"/>
    <mergeCell ref="S55:S64"/>
    <mergeCell ref="T55:T64"/>
    <mergeCell ref="U55:U64"/>
    <mergeCell ref="V55:V64"/>
    <mergeCell ref="BT45:BT54"/>
    <mergeCell ref="J55:J64"/>
    <mergeCell ref="K55:K64"/>
    <mergeCell ref="L55:L64"/>
    <mergeCell ref="M55:M64"/>
    <mergeCell ref="O55:O64"/>
    <mergeCell ref="P55:P64"/>
    <mergeCell ref="BO48:BO54"/>
    <mergeCell ref="A55:A64"/>
    <mergeCell ref="B55:B74"/>
    <mergeCell ref="C55:C74"/>
    <mergeCell ref="D55:D58"/>
    <mergeCell ref="E55:E56"/>
    <mergeCell ref="F55:F64"/>
    <mergeCell ref="G55:G64"/>
    <mergeCell ref="H55:H64"/>
    <mergeCell ref="I55:I64"/>
    <mergeCell ref="BI48:BI54"/>
    <mergeCell ref="BJ48:BJ54"/>
    <mergeCell ref="BK48:BK54"/>
    <mergeCell ref="BL48:BL54"/>
    <mergeCell ref="BM48:BM54"/>
    <mergeCell ref="BN48:BN54"/>
    <mergeCell ref="AQ46:AQ54"/>
    <mergeCell ref="AR46:AR54"/>
    <mergeCell ref="AS46:AS54"/>
    <mergeCell ref="AT46:AT54"/>
    <mergeCell ref="AU46:AU54"/>
    <mergeCell ref="D47:D54"/>
    <mergeCell ref="E47:E54"/>
    <mergeCell ref="AC47:AC54"/>
    <mergeCell ref="AF47:AF54"/>
    <mergeCell ref="BH45:BH54"/>
    <mergeCell ref="AV45:AV54"/>
    <mergeCell ref="AW45:AW54"/>
    <mergeCell ref="AX45:AX54"/>
    <mergeCell ref="AY45:AY54"/>
    <mergeCell ref="AZ45:AZ54"/>
    <mergeCell ref="BA45:BA54"/>
    <mergeCell ref="AH46:AH54"/>
    <mergeCell ref="AJ46:AJ54"/>
    <mergeCell ref="AK46:AK54"/>
    <mergeCell ref="AM46:AM54"/>
    <mergeCell ref="AN46:AN54"/>
    <mergeCell ref="AP46:AP54"/>
    <mergeCell ref="BP45:BP54"/>
    <mergeCell ref="BQ45:BQ54"/>
    <mergeCell ref="BR45:BR54"/>
    <mergeCell ref="BS45:BS54"/>
    <mergeCell ref="AI47:AI54"/>
    <mergeCell ref="Q45:Q54"/>
    <mergeCell ref="R45:R54"/>
    <mergeCell ref="BM39:BM44"/>
    <mergeCell ref="BN39:BN44"/>
    <mergeCell ref="BO39:BO44"/>
    <mergeCell ref="A45:A54"/>
    <mergeCell ref="F45:F54"/>
    <mergeCell ref="G45:G54"/>
    <mergeCell ref="H45:H54"/>
    <mergeCell ref="I45:I54"/>
    <mergeCell ref="J45:J54"/>
    <mergeCell ref="K45:K54"/>
    <mergeCell ref="BM37:BM38"/>
    <mergeCell ref="BN37:BN38"/>
    <mergeCell ref="BO37:BO38"/>
    <mergeCell ref="AC39:AC43"/>
    <mergeCell ref="AF39:AF43"/>
    <mergeCell ref="AI39:AI43"/>
    <mergeCell ref="BI39:BI44"/>
    <mergeCell ref="BJ39:BJ44"/>
    <mergeCell ref="BK39:BK44"/>
    <mergeCell ref="BL39:BL44"/>
    <mergeCell ref="AR36:AR44"/>
    <mergeCell ref="AS36:AS44"/>
    <mergeCell ref="AT36:AT44"/>
    <mergeCell ref="AU36:AU44"/>
    <mergeCell ref="D37:D44"/>
    <mergeCell ref="E37:E44"/>
    <mergeCell ref="S46:S54"/>
    <mergeCell ref="T46:T54"/>
    <mergeCell ref="U46:U54"/>
    <mergeCell ref="BB45:BB54"/>
    <mergeCell ref="V46:V54"/>
    <mergeCell ref="BS35:BS44"/>
    <mergeCell ref="BT35:BT44"/>
    <mergeCell ref="S36:S44"/>
    <mergeCell ref="T36:T44"/>
    <mergeCell ref="U36:U44"/>
    <mergeCell ref="V36:V44"/>
    <mergeCell ref="X36:X44"/>
    <mergeCell ref="Y36:Y44"/>
    <mergeCell ref="AA36:AA44"/>
    <mergeCell ref="AB36:AB44"/>
    <mergeCell ref="BF35:BF44"/>
    <mergeCell ref="BG35:BG44"/>
    <mergeCell ref="BH35:BH44"/>
    <mergeCell ref="BP35:BP43"/>
    <mergeCell ref="BQ35:BQ44"/>
    <mergeCell ref="BR35:BR44"/>
    <mergeCell ref="BI37:BI38"/>
    <mergeCell ref="BJ37:BJ38"/>
    <mergeCell ref="BK37:BK38"/>
    <mergeCell ref="BL37:BL38"/>
    <mergeCell ref="AY35:AY44"/>
    <mergeCell ref="AZ35:AZ44"/>
    <mergeCell ref="BA35:BA44"/>
    <mergeCell ref="BB35:BB44"/>
    <mergeCell ref="BC35:BC44"/>
    <mergeCell ref="BD35:BD44"/>
    <mergeCell ref="AG46:AG54"/>
    <mergeCell ref="BC45:BC54"/>
    <mergeCell ref="BD45:BD54"/>
    <mergeCell ref="BF45:BF54"/>
    <mergeCell ref="BG45:BG54"/>
    <mergeCell ref="P35:P44"/>
    <mergeCell ref="Q35:Q44"/>
    <mergeCell ref="R35:R44"/>
    <mergeCell ref="AV35:AV44"/>
    <mergeCell ref="AW35:AW44"/>
    <mergeCell ref="AX35:AX44"/>
    <mergeCell ref="AD36:AD44"/>
    <mergeCell ref="AE36:AE44"/>
    <mergeCell ref="AG36:AG44"/>
    <mergeCell ref="AH36:AH44"/>
    <mergeCell ref="I35:I44"/>
    <mergeCell ref="J35:J44"/>
    <mergeCell ref="K35:K44"/>
    <mergeCell ref="L35:L44"/>
    <mergeCell ref="M35:M44"/>
    <mergeCell ref="O35:O44"/>
    <mergeCell ref="A35:A44"/>
    <mergeCell ref="B35:B54"/>
    <mergeCell ref="C35:C54"/>
    <mergeCell ref="F35:F44"/>
    <mergeCell ref="G35:G44"/>
    <mergeCell ref="H35:H44"/>
    <mergeCell ref="AJ36:AJ44"/>
    <mergeCell ref="AK36:AK44"/>
    <mergeCell ref="AM36:AM44"/>
    <mergeCell ref="AN36:AN44"/>
    <mergeCell ref="AP36:AP44"/>
    <mergeCell ref="AQ36:AQ44"/>
    <mergeCell ref="L45:L54"/>
    <mergeCell ref="M45:M54"/>
    <mergeCell ref="O45:O54"/>
    <mergeCell ref="P45:P54"/>
    <mergeCell ref="BO31:BO33"/>
    <mergeCell ref="BP31:BP33"/>
    <mergeCell ref="BQ31:BQ34"/>
    <mergeCell ref="BR31:BR34"/>
    <mergeCell ref="BS31:BS34"/>
    <mergeCell ref="BT31:BT34"/>
    <mergeCell ref="BI31:BI34"/>
    <mergeCell ref="BJ31:BJ33"/>
    <mergeCell ref="BK31:BK33"/>
    <mergeCell ref="BL31:BL33"/>
    <mergeCell ref="BM31:BM33"/>
    <mergeCell ref="BN31:BN33"/>
    <mergeCell ref="BB31:BB34"/>
    <mergeCell ref="BC31:BC34"/>
    <mergeCell ref="BD31:BD34"/>
    <mergeCell ref="BF31:BF34"/>
    <mergeCell ref="BG31:BG34"/>
    <mergeCell ref="BH31:BH34"/>
    <mergeCell ref="U25:U30"/>
    <mergeCell ref="V25:V30"/>
    <mergeCell ref="X25:X30"/>
    <mergeCell ref="Y25:Y30"/>
    <mergeCell ref="AV31:AV34"/>
    <mergeCell ref="AW31:AW34"/>
    <mergeCell ref="AX31:AX34"/>
    <mergeCell ref="AY31:AY34"/>
    <mergeCell ref="AZ31:AZ34"/>
    <mergeCell ref="BA31:BA34"/>
    <mergeCell ref="AP31:AP34"/>
    <mergeCell ref="AQ31:AQ34"/>
    <mergeCell ref="AR31:AR34"/>
    <mergeCell ref="AS31:AS34"/>
    <mergeCell ref="AT31:AT34"/>
    <mergeCell ref="AU31:AU34"/>
    <mergeCell ref="AG31:AG34"/>
    <mergeCell ref="AH31:AH34"/>
    <mergeCell ref="AJ31:AJ34"/>
    <mergeCell ref="AK31:AK34"/>
    <mergeCell ref="AM31:AM34"/>
    <mergeCell ref="AN31:AN34"/>
    <mergeCell ref="X31:X34"/>
    <mergeCell ref="Y31:Y34"/>
    <mergeCell ref="AA31:AA34"/>
    <mergeCell ref="AB31:AB34"/>
    <mergeCell ref="AD31:AD34"/>
    <mergeCell ref="AE31:AE34"/>
    <mergeCell ref="Q31:Q34"/>
    <mergeCell ref="R31:R34"/>
    <mergeCell ref="S31:S34"/>
    <mergeCell ref="T31:T34"/>
    <mergeCell ref="U31:U34"/>
    <mergeCell ref="V31:V34"/>
    <mergeCell ref="J31:J34"/>
    <mergeCell ref="K31:K34"/>
    <mergeCell ref="L31:L34"/>
    <mergeCell ref="M31:M34"/>
    <mergeCell ref="O31:O34"/>
    <mergeCell ref="P31:P34"/>
    <mergeCell ref="BR25:BR30"/>
    <mergeCell ref="BS25:BS30"/>
    <mergeCell ref="BT25:BT30"/>
    <mergeCell ref="A31:A34"/>
    <mergeCell ref="B31:B34"/>
    <mergeCell ref="C31:C34"/>
    <mergeCell ref="F31:F34"/>
    <mergeCell ref="G31:G34"/>
    <mergeCell ref="H31:H34"/>
    <mergeCell ref="I31:I34"/>
    <mergeCell ref="BK25:BK29"/>
    <mergeCell ref="BL25:BL29"/>
    <mergeCell ref="BM25:BM29"/>
    <mergeCell ref="BN25:BN29"/>
    <mergeCell ref="BO25:BO29"/>
    <mergeCell ref="BQ25:BQ30"/>
    <mergeCell ref="BD25:BD30"/>
    <mergeCell ref="BF25:BF30"/>
    <mergeCell ref="BG25:BG30"/>
    <mergeCell ref="BH25:BH30"/>
    <mergeCell ref="BI25:BI30"/>
    <mergeCell ref="BJ25:BJ29"/>
    <mergeCell ref="AX25:AX30"/>
    <mergeCell ref="AY25:AY30"/>
    <mergeCell ref="AZ25:AZ30"/>
    <mergeCell ref="BA25:BA30"/>
    <mergeCell ref="BB25:BB30"/>
    <mergeCell ref="BC25:BC30"/>
    <mergeCell ref="A25:A30"/>
    <mergeCell ref="C25:C30"/>
    <mergeCell ref="F25:F30"/>
    <mergeCell ref="G25:G30"/>
    <mergeCell ref="H25:H30"/>
    <mergeCell ref="I25:I30"/>
    <mergeCell ref="J25:J30"/>
    <mergeCell ref="K25:K30"/>
    <mergeCell ref="AP21:AP24"/>
    <mergeCell ref="AQ21:AQ24"/>
    <mergeCell ref="AR21:AR24"/>
    <mergeCell ref="AS21:AS24"/>
    <mergeCell ref="AT21:AT24"/>
    <mergeCell ref="AU21:AU24"/>
    <mergeCell ref="AG21:AG24"/>
    <mergeCell ref="AH21:AH24"/>
    <mergeCell ref="AJ21:AJ24"/>
    <mergeCell ref="AK21:AK24"/>
    <mergeCell ref="AM21:AM24"/>
    <mergeCell ref="AN21:AN24"/>
    <mergeCell ref="X21:X24"/>
    <mergeCell ref="Y21:Y24"/>
    <mergeCell ref="AA21:AA24"/>
    <mergeCell ref="AB21:AB24"/>
    <mergeCell ref="AJ25:AJ30"/>
    <mergeCell ref="AK25:AK30"/>
    <mergeCell ref="AM25:AM30"/>
    <mergeCell ref="AN25:AN30"/>
    <mergeCell ref="AP25:AP30"/>
    <mergeCell ref="AQ25:AQ30"/>
    <mergeCell ref="AA25:AA30"/>
    <mergeCell ref="AB25:AB30"/>
    <mergeCell ref="AR25:AR30"/>
    <mergeCell ref="AS25:AS30"/>
    <mergeCell ref="AT25:AT30"/>
    <mergeCell ref="AU25:AU30"/>
    <mergeCell ref="BG20:BG24"/>
    <mergeCell ref="BH20:BH24"/>
    <mergeCell ref="BQ20:BQ24"/>
    <mergeCell ref="BR20:BR24"/>
    <mergeCell ref="BS20:BS24"/>
    <mergeCell ref="BT20:BT24"/>
    <mergeCell ref="BJ21:BJ24"/>
    <mergeCell ref="BK21:BK24"/>
    <mergeCell ref="BL21:BL24"/>
    <mergeCell ref="BM21:BM24"/>
    <mergeCell ref="AZ20:AZ24"/>
    <mergeCell ref="BA20:BA24"/>
    <mergeCell ref="BB20:BB24"/>
    <mergeCell ref="BC20:BC24"/>
    <mergeCell ref="BD20:BD24"/>
    <mergeCell ref="BF20:BF24"/>
    <mergeCell ref="L25:L30"/>
    <mergeCell ref="M25:M30"/>
    <mergeCell ref="O25:O30"/>
    <mergeCell ref="P25:P30"/>
    <mergeCell ref="Q25:Q30"/>
    <mergeCell ref="R25:R30"/>
    <mergeCell ref="BN21:BN24"/>
    <mergeCell ref="BO21:BO24"/>
    <mergeCell ref="AV25:AV30"/>
    <mergeCell ref="AW25:AW30"/>
    <mergeCell ref="AD25:AD30"/>
    <mergeCell ref="AE25:AE30"/>
    <mergeCell ref="AG25:AG30"/>
    <mergeCell ref="AH25:AH30"/>
    <mergeCell ref="S25:S30"/>
    <mergeCell ref="T25:T30"/>
    <mergeCell ref="AV20:AV24"/>
    <mergeCell ref="AW20:AW24"/>
    <mergeCell ref="AX20:AX24"/>
    <mergeCell ref="AY20:AY24"/>
    <mergeCell ref="S21:S24"/>
    <mergeCell ref="T21:T24"/>
    <mergeCell ref="U21:U24"/>
    <mergeCell ref="V21:V24"/>
    <mergeCell ref="J20:J24"/>
    <mergeCell ref="K20:K24"/>
    <mergeCell ref="L20:L24"/>
    <mergeCell ref="M20:M24"/>
    <mergeCell ref="O20:O24"/>
    <mergeCell ref="P20:P24"/>
    <mergeCell ref="BR14:BR19"/>
    <mergeCell ref="AW14:AW19"/>
    <mergeCell ref="AJ14:AJ19"/>
    <mergeCell ref="AK14:AK19"/>
    <mergeCell ref="AM14:AM19"/>
    <mergeCell ref="AN14:AN19"/>
    <mergeCell ref="AP14:AP19"/>
    <mergeCell ref="AQ14:AQ19"/>
    <mergeCell ref="AA14:AA19"/>
    <mergeCell ref="AB14:AB19"/>
    <mergeCell ref="AD14:AD19"/>
    <mergeCell ref="AE14:AE19"/>
    <mergeCell ref="AG14:AG19"/>
    <mergeCell ref="AH14:AH19"/>
    <mergeCell ref="S14:S19"/>
    <mergeCell ref="T14:T19"/>
    <mergeCell ref="AD21:AD24"/>
    <mergeCell ref="AE21:AE24"/>
    <mergeCell ref="A20:A24"/>
    <mergeCell ref="B20:B30"/>
    <mergeCell ref="C20:C24"/>
    <mergeCell ref="F20:F24"/>
    <mergeCell ref="G20:G24"/>
    <mergeCell ref="H20:H24"/>
    <mergeCell ref="I20:I24"/>
    <mergeCell ref="BL14:BL17"/>
    <mergeCell ref="BM14:BM17"/>
    <mergeCell ref="BN14:BN17"/>
    <mergeCell ref="BO14:BO17"/>
    <mergeCell ref="BP14:BP18"/>
    <mergeCell ref="BQ14:BQ19"/>
    <mergeCell ref="BD14:BD19"/>
    <mergeCell ref="BF14:BF19"/>
    <mergeCell ref="BG14:BG19"/>
    <mergeCell ref="BH14:BH19"/>
    <mergeCell ref="BJ14:BJ17"/>
    <mergeCell ref="BK14:BK17"/>
    <mergeCell ref="AX14:AX19"/>
    <mergeCell ref="AY14:AY19"/>
    <mergeCell ref="AZ14:AZ19"/>
    <mergeCell ref="BA14:BA19"/>
    <mergeCell ref="BB14:BB19"/>
    <mergeCell ref="BC14:BC19"/>
    <mergeCell ref="AR14:AR19"/>
    <mergeCell ref="AS14:AS19"/>
    <mergeCell ref="AT14:AT19"/>
    <mergeCell ref="AU14:AU19"/>
    <mergeCell ref="AV14:AV19"/>
    <mergeCell ref="Q20:Q24"/>
    <mergeCell ref="R20:R24"/>
    <mergeCell ref="A14:A19"/>
    <mergeCell ref="B14:B19"/>
    <mergeCell ref="C14:C19"/>
    <mergeCell ref="F14:F19"/>
    <mergeCell ref="G14:G19"/>
    <mergeCell ref="H14:H19"/>
    <mergeCell ref="I14:I19"/>
    <mergeCell ref="J14:J19"/>
    <mergeCell ref="K14:K19"/>
    <mergeCell ref="BF12:BF13"/>
    <mergeCell ref="BG12:BG13"/>
    <mergeCell ref="BH12:BH13"/>
    <mergeCell ref="BQ12:BQ13"/>
    <mergeCell ref="BR12:BR13"/>
    <mergeCell ref="BS12:BS13"/>
    <mergeCell ref="AY12:AY13"/>
    <mergeCell ref="AZ12:AZ13"/>
    <mergeCell ref="BA12:BA13"/>
    <mergeCell ref="BB12:BB13"/>
    <mergeCell ref="BC12:BC13"/>
    <mergeCell ref="BD12:BD13"/>
    <mergeCell ref="BS14:BS19"/>
    <mergeCell ref="M12:M13"/>
    <mergeCell ref="O12:O13"/>
    <mergeCell ref="D12:D13"/>
    <mergeCell ref="F12:F13"/>
    <mergeCell ref="G12:G13"/>
    <mergeCell ref="H12:H13"/>
    <mergeCell ref="BR9:BR11"/>
    <mergeCell ref="BS9:BS11"/>
    <mergeCell ref="BT9:BT11"/>
    <mergeCell ref="U14:U19"/>
    <mergeCell ref="V14:V19"/>
    <mergeCell ref="X14:X19"/>
    <mergeCell ref="Y14:Y19"/>
    <mergeCell ref="L14:L19"/>
    <mergeCell ref="M14:M19"/>
    <mergeCell ref="O14:O19"/>
    <mergeCell ref="P14:P19"/>
    <mergeCell ref="Q14:Q19"/>
    <mergeCell ref="R14:R19"/>
    <mergeCell ref="BT12:BT13"/>
    <mergeCell ref="BT14:BT19"/>
    <mergeCell ref="BA9:BA11"/>
    <mergeCell ref="BB9:BB11"/>
    <mergeCell ref="BC9:BC11"/>
    <mergeCell ref="BD9:BD11"/>
    <mergeCell ref="BF9:BF11"/>
    <mergeCell ref="BG9:BG11"/>
    <mergeCell ref="R9:R11"/>
    <mergeCell ref="AV9:AV11"/>
    <mergeCell ref="AW9:AW11"/>
    <mergeCell ref="AX9:AX11"/>
    <mergeCell ref="AY9:AY11"/>
    <mergeCell ref="AZ9:AZ11"/>
    <mergeCell ref="AW12:AW13"/>
    <mergeCell ref="AX12:AX13"/>
    <mergeCell ref="I12:I13"/>
    <mergeCell ref="J12:J13"/>
    <mergeCell ref="K12:K13"/>
    <mergeCell ref="L12:L13"/>
    <mergeCell ref="A9:A11"/>
    <mergeCell ref="B9:B13"/>
    <mergeCell ref="C9:C13"/>
    <mergeCell ref="D9:D11"/>
    <mergeCell ref="F9:F11"/>
    <mergeCell ref="G9:G11"/>
    <mergeCell ref="H9:H11"/>
    <mergeCell ref="I9:I11"/>
    <mergeCell ref="J9:J11"/>
    <mergeCell ref="BH9:BH11"/>
    <mergeCell ref="BQ9:BQ11"/>
    <mergeCell ref="BN7:BN8"/>
    <mergeCell ref="BO7:BO8"/>
    <mergeCell ref="BP7:BP8"/>
    <mergeCell ref="BQ7:BQ8"/>
    <mergeCell ref="BR7:BR8"/>
    <mergeCell ref="BS7:BS8"/>
    <mergeCell ref="BH7:BH8"/>
    <mergeCell ref="BI7:BI8"/>
    <mergeCell ref="BJ7:BJ8"/>
    <mergeCell ref="BK7:BK8"/>
    <mergeCell ref="BL7:BL8"/>
    <mergeCell ref="BM7:BM8"/>
    <mergeCell ref="BA7:BA8"/>
    <mergeCell ref="BB7:BB8"/>
    <mergeCell ref="BC7:BC8"/>
    <mergeCell ref="BD7:BD8"/>
    <mergeCell ref="BF7:BF8"/>
    <mergeCell ref="BG7:BG8"/>
    <mergeCell ref="AU7:AU8"/>
    <mergeCell ref="AV7:AV8"/>
    <mergeCell ref="AW7:AW8"/>
    <mergeCell ref="AX7:AX8"/>
    <mergeCell ref="A12:A13"/>
    <mergeCell ref="AQ7:AQ8"/>
    <mergeCell ref="AR7:AR8"/>
    <mergeCell ref="AS7:AS8"/>
    <mergeCell ref="AT7:AT8"/>
    <mergeCell ref="T7:T8"/>
    <mergeCell ref="U7:U8"/>
    <mergeCell ref="V7:AA7"/>
    <mergeCell ref="AB7:AD7"/>
    <mergeCell ref="AE7:AG7"/>
    <mergeCell ref="AH7:AJ7"/>
    <mergeCell ref="M7:M8"/>
    <mergeCell ref="O7:O8"/>
    <mergeCell ref="P7:P8"/>
    <mergeCell ref="Q7:Q8"/>
    <mergeCell ref="R7:R8"/>
    <mergeCell ref="S7:S8"/>
    <mergeCell ref="AN7:AP7"/>
    <mergeCell ref="K9:K11"/>
    <mergeCell ref="L9:L11"/>
    <mergeCell ref="M9:M11"/>
    <mergeCell ref="O9:O11"/>
    <mergeCell ref="P9:P11"/>
    <mergeCell ref="Q9:Q11"/>
    <mergeCell ref="P12:P13"/>
    <mergeCell ref="Q12:Q13"/>
    <mergeCell ref="R12:R13"/>
    <mergeCell ref="AV12:AV13"/>
    <mergeCell ref="BT7:BT8"/>
    <mergeCell ref="A1:E3"/>
    <mergeCell ref="F1:BR1"/>
    <mergeCell ref="BS1:BT1"/>
    <mergeCell ref="F2:BR3"/>
    <mergeCell ref="BS2:BT2"/>
    <mergeCell ref="BS3:BT3"/>
    <mergeCell ref="G7:G8"/>
    <mergeCell ref="H7:H8"/>
    <mergeCell ref="I7:I8"/>
    <mergeCell ref="J7:J8"/>
    <mergeCell ref="K7:K8"/>
    <mergeCell ref="L7:L8"/>
    <mergeCell ref="BQ5:BT6"/>
    <mergeCell ref="S6:U6"/>
    <mergeCell ref="V6:AU6"/>
    <mergeCell ref="AV6:AZ6"/>
    <mergeCell ref="A7:A8"/>
    <mergeCell ref="B7:B8"/>
    <mergeCell ref="C7:C8"/>
    <mergeCell ref="D7:D8"/>
    <mergeCell ref="E7:E8"/>
    <mergeCell ref="F7:F8"/>
    <mergeCell ref="A5:C6"/>
    <mergeCell ref="D5:E6"/>
    <mergeCell ref="F5:I6"/>
    <mergeCell ref="J5:R6"/>
    <mergeCell ref="S5:AZ5"/>
    <mergeCell ref="BG5:BP6"/>
    <mergeCell ref="AY7:AY8"/>
    <mergeCell ref="AZ7:AZ8"/>
    <mergeCell ref="AK7:AM7"/>
  </mergeCells>
  <conditionalFormatting sqref="AV20:AV30 AV35:AV44 AV9">
    <cfRule type="containsText" dxfId="265" priority="264" operator="containsText" text="MODERADO">
      <formula>NOT(ISERROR(SEARCH("MODERADO",AV9)))</formula>
    </cfRule>
    <cfRule type="containsText" dxfId="264" priority="265" operator="containsText" text="DEBIL">
      <formula>NOT(ISERROR(SEARCH("DEBIL",AV9)))</formula>
    </cfRule>
    <cfRule type="containsText" dxfId="263" priority="266" operator="containsText" text="FUERTE">
      <formula>NOT(ISERROR(SEARCH("FUERTE",AV9)))</formula>
    </cfRule>
  </conditionalFormatting>
  <conditionalFormatting sqref="AV14:AV19">
    <cfRule type="containsText" dxfId="262" priority="261" operator="containsText" text="MODERADO">
      <formula>NOT(ISERROR(SEARCH("MODERADO",AV14)))</formula>
    </cfRule>
    <cfRule type="containsText" dxfId="261" priority="262" operator="containsText" text="DEBIL">
      <formula>NOT(ISERROR(SEARCH("DEBIL",AV14)))</formula>
    </cfRule>
    <cfRule type="containsText" dxfId="260" priority="263" operator="containsText" text="FUERTE">
      <formula>NOT(ISERROR(SEARCH("FUERTE",AV14)))</formula>
    </cfRule>
  </conditionalFormatting>
  <conditionalFormatting sqref="AV31:AV34">
    <cfRule type="containsText" dxfId="259" priority="258" operator="containsText" text="MODERADO">
      <formula>NOT(ISERROR(SEARCH("MODERADO",AV31)))</formula>
    </cfRule>
    <cfRule type="containsText" dxfId="258" priority="259" operator="containsText" text="DEBIL">
      <formula>NOT(ISERROR(SEARCH("DEBIL",AV31)))</formula>
    </cfRule>
    <cfRule type="containsText" dxfId="257" priority="260" operator="containsText" text="FUERTE">
      <formula>NOT(ISERROR(SEARCH("FUERTE",AV31)))</formula>
    </cfRule>
  </conditionalFormatting>
  <conditionalFormatting sqref="AV45:AV54">
    <cfRule type="containsText" dxfId="256" priority="255" operator="containsText" text="MODERADO">
      <formula>NOT(ISERROR(SEARCH("MODERADO",AV45)))</formula>
    </cfRule>
    <cfRule type="containsText" dxfId="255" priority="256" operator="containsText" text="DEBIL">
      <formula>NOT(ISERROR(SEARCH("DEBIL",AV45)))</formula>
    </cfRule>
    <cfRule type="containsText" dxfId="254" priority="257" operator="containsText" text="FUERTE">
      <formula>NOT(ISERROR(SEARCH("FUERTE",AV45)))</formula>
    </cfRule>
  </conditionalFormatting>
  <conditionalFormatting sqref="AV55:AV64">
    <cfRule type="containsText" dxfId="253" priority="252" operator="containsText" text="MODERADO">
      <formula>NOT(ISERROR(SEARCH("MODERADO",AV55)))</formula>
    </cfRule>
    <cfRule type="containsText" dxfId="252" priority="253" operator="containsText" text="DEBIL">
      <formula>NOT(ISERROR(SEARCH("DEBIL",AV55)))</formula>
    </cfRule>
    <cfRule type="containsText" dxfId="251" priority="254" operator="containsText" text="FUERTE">
      <formula>NOT(ISERROR(SEARCH("FUERTE",AV55)))</formula>
    </cfRule>
  </conditionalFormatting>
  <conditionalFormatting sqref="AV65:AV74">
    <cfRule type="containsText" dxfId="250" priority="249" operator="containsText" text="MODERADO">
      <formula>NOT(ISERROR(SEARCH("MODERADO",AV65)))</formula>
    </cfRule>
    <cfRule type="containsText" dxfId="249" priority="250" operator="containsText" text="DEBIL">
      <formula>NOT(ISERROR(SEARCH("DEBIL",AV65)))</formula>
    </cfRule>
    <cfRule type="containsText" dxfId="248" priority="251" operator="containsText" text="FUERTE">
      <formula>NOT(ISERROR(SEARCH("FUERTE",AV65)))</formula>
    </cfRule>
  </conditionalFormatting>
  <conditionalFormatting sqref="AV75:AV84">
    <cfRule type="containsText" dxfId="247" priority="246" operator="containsText" text="MODERADO">
      <formula>NOT(ISERROR(SEARCH("MODERADO",AV75)))</formula>
    </cfRule>
    <cfRule type="containsText" dxfId="246" priority="247" operator="containsText" text="DEBIL">
      <formula>NOT(ISERROR(SEARCH("DEBIL",AV75)))</formula>
    </cfRule>
    <cfRule type="containsText" dxfId="245" priority="248" operator="containsText" text="FUERTE">
      <formula>NOT(ISERROR(SEARCH("FUERTE",AV75)))</formula>
    </cfRule>
  </conditionalFormatting>
  <conditionalFormatting sqref="AV95:AV104">
    <cfRule type="containsText" dxfId="244" priority="243" operator="containsText" text="MODERADO">
      <formula>NOT(ISERROR(SEARCH("MODERADO",AV95)))</formula>
    </cfRule>
    <cfRule type="containsText" dxfId="243" priority="244" operator="containsText" text="DEBIL">
      <formula>NOT(ISERROR(SEARCH("DEBIL",AV95)))</formula>
    </cfRule>
    <cfRule type="containsText" dxfId="242" priority="245" operator="containsText" text="FUERTE">
      <formula>NOT(ISERROR(SEARCH("FUERTE",AV95)))</formula>
    </cfRule>
  </conditionalFormatting>
  <conditionalFormatting sqref="AV105:AV114">
    <cfRule type="containsText" dxfId="241" priority="240" operator="containsText" text="MODERADO">
      <formula>NOT(ISERROR(SEARCH("MODERADO",AV105)))</formula>
    </cfRule>
    <cfRule type="containsText" dxfId="240" priority="241" operator="containsText" text="DEBIL">
      <formula>NOT(ISERROR(SEARCH("DEBIL",AV105)))</formula>
    </cfRule>
    <cfRule type="containsText" dxfId="239" priority="242" operator="containsText" text="FUERTE">
      <formula>NOT(ISERROR(SEARCH("FUERTE",AV105)))</formula>
    </cfRule>
  </conditionalFormatting>
  <conditionalFormatting sqref="AV115:AV124">
    <cfRule type="containsText" dxfId="238" priority="237" operator="containsText" text="MODERADO">
      <formula>NOT(ISERROR(SEARCH("MODERADO",AV115)))</formula>
    </cfRule>
    <cfRule type="containsText" dxfId="237" priority="238" operator="containsText" text="DEBIL">
      <formula>NOT(ISERROR(SEARCH("DEBIL",AV115)))</formula>
    </cfRule>
    <cfRule type="containsText" dxfId="236" priority="239" operator="containsText" text="FUERTE">
      <formula>NOT(ISERROR(SEARCH("FUERTE",AV115)))</formula>
    </cfRule>
  </conditionalFormatting>
  <conditionalFormatting sqref="AV152:AV161">
    <cfRule type="containsText" dxfId="235" priority="234" operator="containsText" text="MODERADO">
      <formula>NOT(ISERROR(SEARCH("MODERADO",AV152)))</formula>
    </cfRule>
    <cfRule type="containsText" dxfId="234" priority="235" operator="containsText" text="DEBIL">
      <formula>NOT(ISERROR(SEARCH("DEBIL",AV152)))</formula>
    </cfRule>
    <cfRule type="containsText" dxfId="233" priority="236" operator="containsText" text="FUERTE">
      <formula>NOT(ISERROR(SEARCH("FUERTE",AV152)))</formula>
    </cfRule>
  </conditionalFormatting>
  <conditionalFormatting sqref="AV162:AV171">
    <cfRule type="containsText" dxfId="232" priority="231" operator="containsText" text="MODERADO">
      <formula>NOT(ISERROR(SEARCH("MODERADO",AV162)))</formula>
    </cfRule>
    <cfRule type="containsText" dxfId="231" priority="232" operator="containsText" text="DEBIL">
      <formula>NOT(ISERROR(SEARCH("DEBIL",AV162)))</formula>
    </cfRule>
    <cfRule type="containsText" dxfId="230" priority="233" operator="containsText" text="FUERTE">
      <formula>NOT(ISERROR(SEARCH("FUERTE",AV162)))</formula>
    </cfRule>
  </conditionalFormatting>
  <conditionalFormatting sqref="AV172:AV181">
    <cfRule type="containsText" dxfId="229" priority="228" operator="containsText" text="MODERADO">
      <formula>NOT(ISERROR(SEARCH("MODERADO",AV172)))</formula>
    </cfRule>
    <cfRule type="containsText" dxfId="228" priority="229" operator="containsText" text="DEBIL">
      <formula>NOT(ISERROR(SEARCH("DEBIL",AV172)))</formula>
    </cfRule>
    <cfRule type="containsText" dxfId="227" priority="230" operator="containsText" text="FUERTE">
      <formula>NOT(ISERROR(SEARCH("FUERTE",AV172)))</formula>
    </cfRule>
  </conditionalFormatting>
  <conditionalFormatting sqref="AV182:AV191">
    <cfRule type="containsText" dxfId="226" priority="225" operator="containsText" text="MODERADO">
      <formula>NOT(ISERROR(SEARCH("MODERADO",AV182)))</formula>
    </cfRule>
    <cfRule type="containsText" dxfId="225" priority="226" operator="containsText" text="DEBIL">
      <formula>NOT(ISERROR(SEARCH("DEBIL",AV182)))</formula>
    </cfRule>
    <cfRule type="containsText" dxfId="224" priority="227" operator="containsText" text="FUERTE">
      <formula>NOT(ISERROR(SEARCH("FUERTE",AV182)))</formula>
    </cfRule>
  </conditionalFormatting>
  <conditionalFormatting sqref="AV85:AV94">
    <cfRule type="containsText" dxfId="223" priority="222" operator="containsText" text="MODERADO">
      <formula>NOT(ISERROR(SEARCH("MODERADO",AV85)))</formula>
    </cfRule>
    <cfRule type="containsText" dxfId="222" priority="223" operator="containsText" text="DEBIL">
      <formula>NOT(ISERROR(SEARCH("DEBIL",AV85)))</formula>
    </cfRule>
    <cfRule type="containsText" dxfId="221" priority="224" operator="containsText" text="FUERTE">
      <formula>NOT(ISERROR(SEARCH("FUERTE",AV85)))</formula>
    </cfRule>
  </conditionalFormatting>
  <conditionalFormatting sqref="AV142:AV151">
    <cfRule type="containsText" dxfId="220" priority="219" operator="containsText" text="MODERADO">
      <formula>NOT(ISERROR(SEARCH("MODERADO",AV142)))</formula>
    </cfRule>
    <cfRule type="containsText" dxfId="219" priority="220" operator="containsText" text="DEBIL">
      <formula>NOT(ISERROR(SEARCH("DEBIL",AV142)))</formula>
    </cfRule>
    <cfRule type="containsText" dxfId="218" priority="221" operator="containsText" text="FUERTE">
      <formula>NOT(ISERROR(SEARCH("FUERTE",AV142)))</formula>
    </cfRule>
  </conditionalFormatting>
  <conditionalFormatting sqref="AV192:AV201">
    <cfRule type="containsText" dxfId="217" priority="216" operator="containsText" text="MODERADO">
      <formula>NOT(ISERROR(SEARCH("MODERADO",AV192)))</formula>
    </cfRule>
    <cfRule type="containsText" dxfId="216" priority="217" operator="containsText" text="DEBIL">
      <formula>NOT(ISERROR(SEARCH("DEBIL",AV192)))</formula>
    </cfRule>
    <cfRule type="containsText" dxfId="215" priority="218" operator="containsText" text="FUERTE">
      <formula>NOT(ISERROR(SEARCH("FUERTE",AV192)))</formula>
    </cfRule>
  </conditionalFormatting>
  <conditionalFormatting sqref="AV12">
    <cfRule type="containsText" dxfId="214" priority="213" operator="containsText" text="MODERADO">
      <formula>NOT(ISERROR(SEARCH("MODERADO",AV12)))</formula>
    </cfRule>
    <cfRule type="containsText" dxfId="213" priority="214" operator="containsText" text="DEBIL">
      <formula>NOT(ISERROR(SEARCH("DEBIL",AV12)))</formula>
    </cfRule>
    <cfRule type="containsText" dxfId="212" priority="215" operator="containsText" text="FUERTE">
      <formula>NOT(ISERROR(SEARCH("FUERTE",AV12)))</formula>
    </cfRule>
  </conditionalFormatting>
  <conditionalFormatting sqref="P9">
    <cfRule type="cellIs" dxfId="211" priority="209" operator="equal">
      <formula>"EXTREMA"</formula>
    </cfRule>
    <cfRule type="cellIs" dxfId="210" priority="210" operator="equal">
      <formula>"ALTA"</formula>
    </cfRule>
    <cfRule type="cellIs" dxfId="209" priority="211" operator="equal">
      <formula>"MODERADA"</formula>
    </cfRule>
    <cfRule type="cellIs" dxfId="208" priority="212" operator="equal">
      <formula>"BAJA"</formula>
    </cfRule>
  </conditionalFormatting>
  <conditionalFormatting sqref="P12">
    <cfRule type="cellIs" dxfId="207" priority="205" operator="equal">
      <formula>"EXTREMA"</formula>
    </cfRule>
    <cfRule type="cellIs" dxfId="206" priority="206" operator="equal">
      <formula>"ALTA"</formula>
    </cfRule>
    <cfRule type="cellIs" dxfId="205" priority="207" operator="equal">
      <formula>"MODERADA"</formula>
    </cfRule>
    <cfRule type="cellIs" dxfId="204" priority="208" operator="equal">
      <formula>"BAJA"</formula>
    </cfRule>
  </conditionalFormatting>
  <conditionalFormatting sqref="P14:P15">
    <cfRule type="cellIs" dxfId="203" priority="201" operator="equal">
      <formula>"EXTREMA"</formula>
    </cfRule>
    <cfRule type="cellIs" dxfId="202" priority="202" operator="equal">
      <formula>"ALTA"</formula>
    </cfRule>
    <cfRule type="cellIs" dxfId="201" priority="203" operator="equal">
      <formula>"MODERADA"</formula>
    </cfRule>
    <cfRule type="cellIs" dxfId="200" priority="204" operator="equal">
      <formula>"BAJA"</formula>
    </cfRule>
  </conditionalFormatting>
  <conditionalFormatting sqref="P20">
    <cfRule type="cellIs" dxfId="199" priority="197" operator="equal">
      <formula>"EXTREMA"</formula>
    </cfRule>
    <cfRule type="cellIs" dxfId="198" priority="198" operator="equal">
      <formula>"ALTA"</formula>
    </cfRule>
    <cfRule type="cellIs" dxfId="197" priority="199" operator="equal">
      <formula>"MODERADA"</formula>
    </cfRule>
    <cfRule type="cellIs" dxfId="196" priority="200" operator="equal">
      <formula>"BAJA"</formula>
    </cfRule>
  </conditionalFormatting>
  <conditionalFormatting sqref="P25">
    <cfRule type="cellIs" dxfId="195" priority="193" operator="equal">
      <formula>"EXTREMA"</formula>
    </cfRule>
    <cfRule type="cellIs" dxfId="194" priority="194" operator="equal">
      <formula>"ALTA"</formula>
    </cfRule>
    <cfRule type="cellIs" dxfId="193" priority="195" operator="equal">
      <formula>"MODERADA"</formula>
    </cfRule>
    <cfRule type="cellIs" dxfId="192" priority="196" operator="equal">
      <formula>"BAJA"</formula>
    </cfRule>
  </conditionalFormatting>
  <conditionalFormatting sqref="P31">
    <cfRule type="cellIs" dxfId="191" priority="189" operator="equal">
      <formula>"EXTREMA"</formula>
    </cfRule>
    <cfRule type="cellIs" dxfId="190" priority="190" operator="equal">
      <formula>"ALTA"</formula>
    </cfRule>
    <cfRule type="cellIs" dxfId="189" priority="191" operator="equal">
      <formula>"MODERADA"</formula>
    </cfRule>
    <cfRule type="cellIs" dxfId="188" priority="192" operator="equal">
      <formula>"BAJA"</formula>
    </cfRule>
  </conditionalFormatting>
  <conditionalFormatting sqref="P35">
    <cfRule type="cellIs" dxfId="187" priority="185" operator="equal">
      <formula>"EXTREMA"</formula>
    </cfRule>
    <cfRule type="cellIs" dxfId="186" priority="186" operator="equal">
      <formula>"ALTA"</formula>
    </cfRule>
    <cfRule type="cellIs" dxfId="185" priority="187" operator="equal">
      <formula>"MODERADA"</formula>
    </cfRule>
    <cfRule type="cellIs" dxfId="184" priority="188" operator="equal">
      <formula>"BAJA"</formula>
    </cfRule>
  </conditionalFormatting>
  <conditionalFormatting sqref="P45">
    <cfRule type="cellIs" dxfId="183" priority="181" operator="equal">
      <formula>"EXTREMA"</formula>
    </cfRule>
    <cfRule type="cellIs" dxfId="182" priority="182" operator="equal">
      <formula>"ALTA"</formula>
    </cfRule>
    <cfRule type="cellIs" dxfId="181" priority="183" operator="equal">
      <formula>"MODERADA"</formula>
    </cfRule>
    <cfRule type="cellIs" dxfId="180" priority="184" operator="equal">
      <formula>"BAJA"</formula>
    </cfRule>
  </conditionalFormatting>
  <conditionalFormatting sqref="P55">
    <cfRule type="cellIs" dxfId="179" priority="177" operator="equal">
      <formula>"EXTREMA"</formula>
    </cfRule>
    <cfRule type="cellIs" dxfId="178" priority="178" operator="equal">
      <formula>"ALTA"</formula>
    </cfRule>
    <cfRule type="cellIs" dxfId="177" priority="179" operator="equal">
      <formula>"MODERADA"</formula>
    </cfRule>
    <cfRule type="cellIs" dxfId="176" priority="180" operator="equal">
      <formula>"BAJA"</formula>
    </cfRule>
  </conditionalFormatting>
  <conditionalFormatting sqref="P65">
    <cfRule type="cellIs" dxfId="175" priority="173" operator="equal">
      <formula>"EXTREMA"</formula>
    </cfRule>
    <cfRule type="cellIs" dxfId="174" priority="174" operator="equal">
      <formula>"ALTA"</formula>
    </cfRule>
    <cfRule type="cellIs" dxfId="173" priority="175" operator="equal">
      <formula>"MODERADA"</formula>
    </cfRule>
    <cfRule type="cellIs" dxfId="172" priority="176" operator="equal">
      <formula>"BAJA"</formula>
    </cfRule>
  </conditionalFormatting>
  <conditionalFormatting sqref="P75">
    <cfRule type="cellIs" dxfId="171" priority="169" operator="equal">
      <formula>"EXTREMA"</formula>
    </cfRule>
    <cfRule type="cellIs" dxfId="170" priority="170" operator="equal">
      <formula>"ALTA"</formula>
    </cfRule>
    <cfRule type="cellIs" dxfId="169" priority="171" operator="equal">
      <formula>"MODERADA"</formula>
    </cfRule>
    <cfRule type="cellIs" dxfId="168" priority="172" operator="equal">
      <formula>"BAJA"</formula>
    </cfRule>
  </conditionalFormatting>
  <conditionalFormatting sqref="P85">
    <cfRule type="cellIs" dxfId="167" priority="165" operator="equal">
      <formula>"EXTREMA"</formula>
    </cfRule>
    <cfRule type="cellIs" dxfId="166" priority="166" operator="equal">
      <formula>"ALTA"</formula>
    </cfRule>
    <cfRule type="cellIs" dxfId="165" priority="167" operator="equal">
      <formula>"MODERADA"</formula>
    </cfRule>
    <cfRule type="cellIs" dxfId="164" priority="168" operator="equal">
      <formula>"BAJA"</formula>
    </cfRule>
  </conditionalFormatting>
  <conditionalFormatting sqref="P95">
    <cfRule type="cellIs" dxfId="163" priority="161" operator="equal">
      <formula>"EXTREMA"</formula>
    </cfRule>
    <cfRule type="cellIs" dxfId="162" priority="162" operator="equal">
      <formula>"ALTA"</formula>
    </cfRule>
    <cfRule type="cellIs" dxfId="161" priority="163" operator="equal">
      <formula>"MODERADA"</formula>
    </cfRule>
    <cfRule type="cellIs" dxfId="160" priority="164" operator="equal">
      <formula>"BAJA"</formula>
    </cfRule>
  </conditionalFormatting>
  <conditionalFormatting sqref="P105">
    <cfRule type="cellIs" dxfId="159" priority="157" operator="equal">
      <formula>"EXTREMA"</formula>
    </cfRule>
    <cfRule type="cellIs" dxfId="158" priority="158" operator="equal">
      <formula>"ALTA"</formula>
    </cfRule>
    <cfRule type="cellIs" dxfId="157" priority="159" operator="equal">
      <formula>"MODERADA"</formula>
    </cfRule>
    <cfRule type="cellIs" dxfId="156" priority="160" operator="equal">
      <formula>"BAJA"</formula>
    </cfRule>
  </conditionalFormatting>
  <conditionalFormatting sqref="P115">
    <cfRule type="cellIs" dxfId="155" priority="153" operator="equal">
      <formula>"EXTREMA"</formula>
    </cfRule>
    <cfRule type="cellIs" dxfId="154" priority="154" operator="equal">
      <formula>"ALTA"</formula>
    </cfRule>
    <cfRule type="cellIs" dxfId="153" priority="155" operator="equal">
      <formula>"MODERADA"</formula>
    </cfRule>
    <cfRule type="cellIs" dxfId="152" priority="156" operator="equal">
      <formula>"BAJA"</formula>
    </cfRule>
  </conditionalFormatting>
  <conditionalFormatting sqref="P142">
    <cfRule type="cellIs" dxfId="151" priority="149" operator="equal">
      <formula>"EXTREMA"</formula>
    </cfRule>
    <cfRule type="cellIs" dxfId="150" priority="150" operator="equal">
      <formula>"ALTA"</formula>
    </cfRule>
    <cfRule type="cellIs" dxfId="149" priority="151" operator="equal">
      <formula>"MODERADA"</formula>
    </cfRule>
    <cfRule type="cellIs" dxfId="148" priority="152" operator="equal">
      <formula>"BAJA"</formula>
    </cfRule>
  </conditionalFormatting>
  <conditionalFormatting sqref="P152">
    <cfRule type="cellIs" dxfId="147" priority="145" operator="equal">
      <formula>"EXTREMA"</formula>
    </cfRule>
    <cfRule type="cellIs" dxfId="146" priority="146" operator="equal">
      <formula>"ALTA"</formula>
    </cfRule>
    <cfRule type="cellIs" dxfId="145" priority="147" operator="equal">
      <formula>"MODERADA"</formula>
    </cfRule>
    <cfRule type="cellIs" dxfId="144" priority="148" operator="equal">
      <formula>"BAJA"</formula>
    </cfRule>
  </conditionalFormatting>
  <conditionalFormatting sqref="P162">
    <cfRule type="cellIs" dxfId="143" priority="141" operator="equal">
      <formula>"EXTREMA"</formula>
    </cfRule>
    <cfRule type="cellIs" dxfId="142" priority="142" operator="equal">
      <formula>"ALTA"</formula>
    </cfRule>
    <cfRule type="cellIs" dxfId="141" priority="143" operator="equal">
      <formula>"MODERADA"</formula>
    </cfRule>
    <cfRule type="cellIs" dxfId="140" priority="144" operator="equal">
      <formula>"BAJA"</formula>
    </cfRule>
  </conditionalFormatting>
  <conditionalFormatting sqref="P172">
    <cfRule type="cellIs" dxfId="139" priority="137" operator="equal">
      <formula>"EXTREMA"</formula>
    </cfRule>
    <cfRule type="cellIs" dxfId="138" priority="138" operator="equal">
      <formula>"ALTA"</formula>
    </cfRule>
    <cfRule type="cellIs" dxfId="137" priority="139" operator="equal">
      <formula>"MODERADA"</formula>
    </cfRule>
    <cfRule type="cellIs" dxfId="136" priority="140" operator="equal">
      <formula>"BAJA"</formula>
    </cfRule>
  </conditionalFormatting>
  <conditionalFormatting sqref="P182">
    <cfRule type="cellIs" dxfId="135" priority="133" operator="equal">
      <formula>"EXTREMA"</formula>
    </cfRule>
    <cfRule type="cellIs" dxfId="134" priority="134" operator="equal">
      <formula>"ALTA"</formula>
    </cfRule>
    <cfRule type="cellIs" dxfId="133" priority="135" operator="equal">
      <formula>"MODERADA"</formula>
    </cfRule>
    <cfRule type="cellIs" dxfId="132" priority="136" operator="equal">
      <formula>"BAJA"</formula>
    </cfRule>
  </conditionalFormatting>
  <conditionalFormatting sqref="P192">
    <cfRule type="cellIs" dxfId="131" priority="129" operator="equal">
      <formula>"EXTREMA"</formula>
    </cfRule>
    <cfRule type="cellIs" dxfId="130" priority="130" operator="equal">
      <formula>"ALTA"</formula>
    </cfRule>
    <cfRule type="cellIs" dxfId="129" priority="131" operator="equal">
      <formula>"MODERADA"</formula>
    </cfRule>
    <cfRule type="cellIs" dxfId="128" priority="132" operator="equal">
      <formula>"BAJA"</formula>
    </cfRule>
  </conditionalFormatting>
  <conditionalFormatting sqref="BG9">
    <cfRule type="cellIs" dxfId="127" priority="125" operator="equal">
      <formula>"extrema"</formula>
    </cfRule>
    <cfRule type="cellIs" dxfId="126" priority="126" operator="equal">
      <formula>"Alta"</formula>
    </cfRule>
    <cfRule type="cellIs" dxfId="125" priority="127" operator="equal">
      <formula>"MODERADA"</formula>
    </cfRule>
    <cfRule type="cellIs" dxfId="124" priority="128" operator="equal">
      <formula>"BAJA"</formula>
    </cfRule>
  </conditionalFormatting>
  <conditionalFormatting sqref="BG12">
    <cfRule type="cellIs" dxfId="123" priority="121" operator="equal">
      <formula>"extrema"</formula>
    </cfRule>
    <cfRule type="cellIs" dxfId="122" priority="122" operator="equal">
      <formula>"Alta"</formula>
    </cfRule>
    <cfRule type="cellIs" dxfId="121" priority="123" operator="equal">
      <formula>"MODERADA"</formula>
    </cfRule>
    <cfRule type="cellIs" dxfId="120" priority="124" operator="equal">
      <formula>"BAJA"</formula>
    </cfRule>
  </conditionalFormatting>
  <conditionalFormatting sqref="BG14:BG15">
    <cfRule type="cellIs" dxfId="119" priority="117" operator="equal">
      <formula>"extrema"</formula>
    </cfRule>
    <cfRule type="cellIs" dxfId="118" priority="118" operator="equal">
      <formula>"Alta"</formula>
    </cfRule>
    <cfRule type="cellIs" dxfId="117" priority="119" operator="equal">
      <formula>"MODERADA"</formula>
    </cfRule>
    <cfRule type="cellIs" dxfId="116" priority="120" operator="equal">
      <formula>"BAJA"</formula>
    </cfRule>
  </conditionalFormatting>
  <conditionalFormatting sqref="BG20">
    <cfRule type="cellIs" dxfId="115" priority="113" operator="equal">
      <formula>"extrema"</formula>
    </cfRule>
    <cfRule type="cellIs" dxfId="114" priority="114" operator="equal">
      <formula>"Alta"</formula>
    </cfRule>
    <cfRule type="cellIs" dxfId="113" priority="115" operator="equal">
      <formula>"MODERADA"</formula>
    </cfRule>
    <cfRule type="cellIs" dxfId="112" priority="116" operator="equal">
      <formula>"BAJA"</formula>
    </cfRule>
  </conditionalFormatting>
  <conditionalFormatting sqref="BG192">
    <cfRule type="cellIs" dxfId="111" priority="45" operator="equal">
      <formula>"extrema"</formula>
    </cfRule>
    <cfRule type="cellIs" dxfId="110" priority="46" operator="equal">
      <formula>"Alta"</formula>
    </cfRule>
    <cfRule type="cellIs" dxfId="109" priority="47" operator="equal">
      <formula>"MODERADA"</formula>
    </cfRule>
    <cfRule type="cellIs" dxfId="108" priority="48" operator="equal">
      <formula>"BAJA"</formula>
    </cfRule>
  </conditionalFormatting>
  <conditionalFormatting sqref="BG25">
    <cfRule type="cellIs" dxfId="107" priority="109" operator="equal">
      <formula>"extrema"</formula>
    </cfRule>
    <cfRule type="cellIs" dxfId="106" priority="110" operator="equal">
      <formula>"Alta"</formula>
    </cfRule>
    <cfRule type="cellIs" dxfId="105" priority="111" operator="equal">
      <formula>"MODERADA"</formula>
    </cfRule>
    <cfRule type="cellIs" dxfId="104" priority="112" operator="equal">
      <formula>"BAJA"</formula>
    </cfRule>
  </conditionalFormatting>
  <conditionalFormatting sqref="BG31">
    <cfRule type="cellIs" dxfId="103" priority="105" operator="equal">
      <formula>"extrema"</formula>
    </cfRule>
    <cfRule type="cellIs" dxfId="102" priority="106" operator="equal">
      <formula>"Alta"</formula>
    </cfRule>
    <cfRule type="cellIs" dxfId="101" priority="107" operator="equal">
      <formula>"MODERADA"</formula>
    </cfRule>
    <cfRule type="cellIs" dxfId="100" priority="108" operator="equal">
      <formula>"BAJA"</formula>
    </cfRule>
  </conditionalFormatting>
  <conditionalFormatting sqref="BG35">
    <cfRule type="cellIs" dxfId="99" priority="101" operator="equal">
      <formula>"extrema"</formula>
    </cfRule>
    <cfRule type="cellIs" dxfId="98" priority="102" operator="equal">
      <formula>"Alta"</formula>
    </cfRule>
    <cfRule type="cellIs" dxfId="97" priority="103" operator="equal">
      <formula>"MODERADA"</formula>
    </cfRule>
    <cfRule type="cellIs" dxfId="96" priority="104" operator="equal">
      <formula>"BAJA"</formula>
    </cfRule>
  </conditionalFormatting>
  <conditionalFormatting sqref="BG45">
    <cfRule type="cellIs" dxfId="95" priority="97" operator="equal">
      <formula>"extrema"</formula>
    </cfRule>
    <cfRule type="cellIs" dxfId="94" priority="98" operator="equal">
      <formula>"Alta"</formula>
    </cfRule>
    <cfRule type="cellIs" dxfId="93" priority="99" operator="equal">
      <formula>"MODERADA"</formula>
    </cfRule>
    <cfRule type="cellIs" dxfId="92" priority="100" operator="equal">
      <formula>"BAJA"</formula>
    </cfRule>
  </conditionalFormatting>
  <conditionalFormatting sqref="BG55">
    <cfRule type="cellIs" dxfId="91" priority="93" operator="equal">
      <formula>"extrema"</formula>
    </cfRule>
    <cfRule type="cellIs" dxfId="90" priority="94" operator="equal">
      <formula>"Alta"</formula>
    </cfRule>
    <cfRule type="cellIs" dxfId="89" priority="95" operator="equal">
      <formula>"MODERADA"</formula>
    </cfRule>
    <cfRule type="cellIs" dxfId="88" priority="96" operator="equal">
      <formula>"BAJA"</formula>
    </cfRule>
  </conditionalFormatting>
  <conditionalFormatting sqref="BG65">
    <cfRule type="cellIs" dxfId="87" priority="89" operator="equal">
      <formula>"extrema"</formula>
    </cfRule>
    <cfRule type="cellIs" dxfId="86" priority="90" operator="equal">
      <formula>"Alta"</formula>
    </cfRule>
    <cfRule type="cellIs" dxfId="85" priority="91" operator="equal">
      <formula>"MODERADA"</formula>
    </cfRule>
    <cfRule type="cellIs" dxfId="84" priority="92" operator="equal">
      <formula>"BAJA"</formula>
    </cfRule>
  </conditionalFormatting>
  <conditionalFormatting sqref="BG75">
    <cfRule type="cellIs" dxfId="83" priority="85" operator="equal">
      <formula>"extrema"</formula>
    </cfRule>
    <cfRule type="cellIs" dxfId="82" priority="86" operator="equal">
      <formula>"Alta"</formula>
    </cfRule>
    <cfRule type="cellIs" dxfId="81" priority="87" operator="equal">
      <formula>"MODERADA"</formula>
    </cfRule>
    <cfRule type="cellIs" dxfId="80" priority="88" operator="equal">
      <formula>"BAJA"</formula>
    </cfRule>
  </conditionalFormatting>
  <conditionalFormatting sqref="BG85">
    <cfRule type="cellIs" dxfId="79" priority="81" operator="equal">
      <formula>"extrema"</formula>
    </cfRule>
    <cfRule type="cellIs" dxfId="78" priority="82" operator="equal">
      <formula>"Alta"</formula>
    </cfRule>
    <cfRule type="cellIs" dxfId="77" priority="83" operator="equal">
      <formula>"MODERADA"</formula>
    </cfRule>
    <cfRule type="cellIs" dxfId="76" priority="84" operator="equal">
      <formula>"BAJA"</formula>
    </cfRule>
  </conditionalFormatting>
  <conditionalFormatting sqref="BG95">
    <cfRule type="cellIs" dxfId="75" priority="77" operator="equal">
      <formula>"extrema"</formula>
    </cfRule>
    <cfRule type="cellIs" dxfId="74" priority="78" operator="equal">
      <formula>"Alta"</formula>
    </cfRule>
    <cfRule type="cellIs" dxfId="73" priority="79" operator="equal">
      <formula>"MODERADA"</formula>
    </cfRule>
    <cfRule type="cellIs" dxfId="72" priority="80" operator="equal">
      <formula>"BAJA"</formula>
    </cfRule>
  </conditionalFormatting>
  <conditionalFormatting sqref="BG105">
    <cfRule type="cellIs" dxfId="71" priority="73" operator="equal">
      <formula>"extrema"</formula>
    </cfRule>
    <cfRule type="cellIs" dxfId="70" priority="74" operator="equal">
      <formula>"Alta"</formula>
    </cfRule>
    <cfRule type="cellIs" dxfId="69" priority="75" operator="equal">
      <formula>"MODERADA"</formula>
    </cfRule>
    <cfRule type="cellIs" dxfId="68" priority="76" operator="equal">
      <formula>"BAJA"</formula>
    </cfRule>
  </conditionalFormatting>
  <conditionalFormatting sqref="BG115">
    <cfRule type="cellIs" dxfId="67" priority="69" operator="equal">
      <formula>"extrema"</formula>
    </cfRule>
    <cfRule type="cellIs" dxfId="66" priority="70" operator="equal">
      <formula>"Alta"</formula>
    </cfRule>
    <cfRule type="cellIs" dxfId="65" priority="71" operator="equal">
      <formula>"MODERADA"</formula>
    </cfRule>
    <cfRule type="cellIs" dxfId="64" priority="72" operator="equal">
      <formula>"BAJA"</formula>
    </cfRule>
  </conditionalFormatting>
  <conditionalFormatting sqref="BG142">
    <cfRule type="cellIs" dxfId="63" priority="65" operator="equal">
      <formula>"extrema"</formula>
    </cfRule>
    <cfRule type="cellIs" dxfId="62" priority="66" operator="equal">
      <formula>"Alta"</formula>
    </cfRule>
    <cfRule type="cellIs" dxfId="61" priority="67" operator="equal">
      <formula>"MODERADA"</formula>
    </cfRule>
    <cfRule type="cellIs" dxfId="60" priority="68" operator="equal">
      <formula>"BAJA"</formula>
    </cfRule>
  </conditionalFormatting>
  <conditionalFormatting sqref="BG152">
    <cfRule type="cellIs" dxfId="59" priority="61" operator="equal">
      <formula>"extrema"</formula>
    </cfRule>
    <cfRule type="cellIs" dxfId="58" priority="62" operator="equal">
      <formula>"Alta"</formula>
    </cfRule>
    <cfRule type="cellIs" dxfId="57" priority="63" operator="equal">
      <formula>"MODERADA"</formula>
    </cfRule>
    <cfRule type="cellIs" dxfId="56" priority="64" operator="equal">
      <formula>"BAJA"</formula>
    </cfRule>
  </conditionalFormatting>
  <conditionalFormatting sqref="BG162">
    <cfRule type="cellIs" dxfId="55" priority="57" operator="equal">
      <formula>"extrema"</formula>
    </cfRule>
    <cfRule type="cellIs" dxfId="54" priority="58" operator="equal">
      <formula>"Alta"</formula>
    </cfRule>
    <cfRule type="cellIs" dxfId="53" priority="59" operator="equal">
      <formula>"MODERADA"</formula>
    </cfRule>
    <cfRule type="cellIs" dxfId="52" priority="60" operator="equal">
      <formula>"BAJA"</formula>
    </cfRule>
  </conditionalFormatting>
  <conditionalFormatting sqref="BG172">
    <cfRule type="cellIs" dxfId="51" priority="53" operator="equal">
      <formula>"extrema"</formula>
    </cfRule>
    <cfRule type="cellIs" dxfId="50" priority="54" operator="equal">
      <formula>"Alta"</formula>
    </cfRule>
    <cfRule type="cellIs" dxfId="49" priority="55" operator="equal">
      <formula>"MODERADA"</formula>
    </cfRule>
    <cfRule type="cellIs" dxfId="48" priority="56" operator="equal">
      <formula>"BAJA"</formula>
    </cfRule>
  </conditionalFormatting>
  <conditionalFormatting sqref="BG182">
    <cfRule type="cellIs" dxfId="47" priority="49" operator="equal">
      <formula>"extrema"</formula>
    </cfRule>
    <cfRule type="cellIs" dxfId="46" priority="50" operator="equal">
      <formula>"Alta"</formula>
    </cfRule>
    <cfRule type="cellIs" dxfId="45" priority="51" operator="equal">
      <formula>"MODERADA"</formula>
    </cfRule>
    <cfRule type="cellIs" dxfId="44" priority="52" operator="equal">
      <formula>"BAJA"</formula>
    </cfRule>
  </conditionalFormatting>
  <conditionalFormatting sqref="AS125 AS137">
    <cfRule type="containsText" dxfId="43" priority="42" operator="containsText" text="MODERADO">
      <formula>NOT(ISERROR(SEARCH("MODERADO",AS125)))</formula>
    </cfRule>
    <cfRule type="containsText" dxfId="42" priority="43" operator="containsText" text="DEBIL">
      <formula>NOT(ISERROR(SEARCH("DEBIL",AS125)))</formula>
    </cfRule>
    <cfRule type="containsText" dxfId="41" priority="44" operator="containsText" text="FUERTE">
      <formula>NOT(ISERROR(SEARCH("FUERTE",AS125)))</formula>
    </cfRule>
  </conditionalFormatting>
  <conditionalFormatting sqref="BD125">
    <cfRule type="cellIs" dxfId="40" priority="38" operator="equal">
      <formula>"extrema"</formula>
    </cfRule>
    <cfRule type="cellIs" dxfId="39" priority="39" operator="equal">
      <formula>"Alta"</formula>
    </cfRule>
    <cfRule type="cellIs" dxfId="38" priority="40" operator="equal">
      <formula>"MODERADA"</formula>
    </cfRule>
    <cfRule type="cellIs" dxfId="37" priority="41" operator="equal">
      <formula>"BAJA"</formula>
    </cfRule>
  </conditionalFormatting>
  <conditionalFormatting sqref="AS131">
    <cfRule type="containsText" dxfId="36" priority="35" operator="containsText" text="MODERADO">
      <formula>NOT(ISERROR(SEARCH("MODERADO",AS131)))</formula>
    </cfRule>
    <cfRule type="containsText" dxfId="35" priority="36" operator="containsText" text="DEBIL">
      <formula>NOT(ISERROR(SEARCH("DEBIL",AS131)))</formula>
    </cfRule>
    <cfRule type="containsText" dxfId="34" priority="37" operator="containsText" text="FUERTE">
      <formula>NOT(ISERROR(SEARCH("FUERTE",AS131)))</formula>
    </cfRule>
  </conditionalFormatting>
  <conditionalFormatting sqref="BD131">
    <cfRule type="cellIs" dxfId="33" priority="31" operator="equal">
      <formula>"extrema"</formula>
    </cfRule>
    <cfRule type="cellIs" dxfId="32" priority="32" operator="equal">
      <formula>"Alta"</formula>
    </cfRule>
    <cfRule type="cellIs" dxfId="31" priority="33" operator="equal">
      <formula>"MODERADA"</formula>
    </cfRule>
    <cfRule type="cellIs" dxfId="30" priority="34" operator="equal">
      <formula>"BAJA"</formula>
    </cfRule>
  </conditionalFormatting>
  <conditionalFormatting sqref="BD137">
    <cfRule type="cellIs" dxfId="29" priority="27" operator="equal">
      <formula>"extrema"</formula>
    </cfRule>
    <cfRule type="cellIs" dxfId="28" priority="28" operator="equal">
      <formula>"Alta"</formula>
    </cfRule>
    <cfRule type="cellIs" dxfId="27" priority="29" operator="equal">
      <formula>"MODERADA"</formula>
    </cfRule>
    <cfRule type="cellIs" dxfId="26" priority="30" operator="equal">
      <formula>"BAJA"</formula>
    </cfRule>
  </conditionalFormatting>
  <conditionalFormatting sqref="AV125 AV137">
    <cfRule type="containsText" dxfId="25" priority="24" operator="containsText" text="MODERADO">
      <formula>NOT(ISERROR(SEARCH("MODERADO",AV125)))</formula>
    </cfRule>
    <cfRule type="containsText" dxfId="24" priority="25" operator="containsText" text="DEBIL">
      <formula>NOT(ISERROR(SEARCH("DEBIL",AV125)))</formula>
    </cfRule>
    <cfRule type="containsText" dxfId="23" priority="26" operator="containsText" text="FUERTE">
      <formula>NOT(ISERROR(SEARCH("FUERTE",AV125)))</formula>
    </cfRule>
  </conditionalFormatting>
  <conditionalFormatting sqref="P125">
    <cfRule type="cellIs" dxfId="22" priority="20" operator="equal">
      <formula>"extrema"</formula>
    </cfRule>
    <cfRule type="cellIs" dxfId="21" priority="21" operator="equal">
      <formula>"Alta"</formula>
    </cfRule>
    <cfRule type="cellIs" dxfId="20" priority="22" operator="equal">
      <formula>"MODERADA"</formula>
    </cfRule>
    <cfRule type="cellIs" dxfId="19" priority="23" operator="equal">
      <formula>"BAJA"</formula>
    </cfRule>
  </conditionalFormatting>
  <conditionalFormatting sqref="BG125">
    <cfRule type="cellIs" dxfId="18" priority="16" operator="equal">
      <formula>"extrema"</formula>
    </cfRule>
    <cfRule type="cellIs" dxfId="17" priority="17" operator="equal">
      <formula>"Alta"</formula>
    </cfRule>
    <cfRule type="cellIs" dxfId="16" priority="18" operator="equal">
      <formula>"MODERADA"</formula>
    </cfRule>
    <cfRule type="cellIs" dxfId="15" priority="19" operator="equal">
      <formula>"BAJA"</formula>
    </cfRule>
  </conditionalFormatting>
  <conditionalFormatting sqref="AV131">
    <cfRule type="containsText" dxfId="14" priority="13" operator="containsText" text="MODERADO">
      <formula>NOT(ISERROR(SEARCH("MODERADO",AV131)))</formula>
    </cfRule>
    <cfRule type="containsText" dxfId="13" priority="14" operator="containsText" text="DEBIL">
      <formula>NOT(ISERROR(SEARCH("DEBIL",AV131)))</formula>
    </cfRule>
    <cfRule type="containsText" dxfId="12" priority="15" operator="containsText" text="FUERTE">
      <formula>NOT(ISERROR(SEARCH("FUERTE",AV131)))</formula>
    </cfRule>
  </conditionalFormatting>
  <conditionalFormatting sqref="P131 P137">
    <cfRule type="cellIs" dxfId="11" priority="9" operator="equal">
      <formula>"extrema"</formula>
    </cfRule>
    <cfRule type="cellIs" dxfId="10" priority="10" operator="equal">
      <formula>"Alta"</formula>
    </cfRule>
    <cfRule type="cellIs" dxfId="9" priority="11" operator="equal">
      <formula>"MODERADA"</formula>
    </cfRule>
    <cfRule type="cellIs" dxfId="8" priority="12" operator="equal">
      <formula>"BAJA"</formula>
    </cfRule>
  </conditionalFormatting>
  <conditionalFormatting sqref="BG131">
    <cfRule type="cellIs" dxfId="7" priority="5" operator="equal">
      <formula>"extrema"</formula>
    </cfRule>
    <cfRule type="cellIs" dxfId="6" priority="6" operator="equal">
      <formula>"Alta"</formula>
    </cfRule>
    <cfRule type="cellIs" dxfId="5" priority="7" operator="equal">
      <formula>"MODERADA"</formula>
    </cfRule>
    <cfRule type="cellIs" dxfId="4" priority="8" operator="equal">
      <formula>"BAJA"</formula>
    </cfRule>
  </conditionalFormatting>
  <conditionalFormatting sqref="BG137">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39">
        <x14:dataValidation type="list" allowBlank="1" showInputMessage="1" showErrorMessage="1">
          <x14:formula1>
            <xm:f>[5]BASE!#REF!</xm:f>
          </x14:formula1>
          <xm:sqref>BK18:BK19 BK14</xm:sqref>
        </x14:dataValidation>
        <x14:dataValidation type="list" allowBlank="1" showInputMessage="1" showErrorMessage="1">
          <x14:formula1>
            <xm:f>[4]BASE!#REF!</xm:f>
          </x14:formula1>
          <xm:sqref>H137:H140 H125 H131:H134 Q125:Q141 AW125:AX141 BA125 BA131 BA137 Y125 Y128 Y131 Y137 AB125 AB128 AB131 AB137 AE125 AE128 AE131 AE137 AH125 AH128 AH131 AH137 AK125 AK128 AK131 AK137 AN125 AN128 AN131 AN137 AS125 AS128 AS131 AS137 BC125 BC131 BC137 T128:V128 T125:V125 T131:V131 T137:V137</xm:sqref>
        </x14:dataValidation>
        <x14:dataValidation type="list" allowBlank="1" showInputMessage="1" showErrorMessage="1">
          <x14:formula1>
            <xm:f>[2]BASE!#REF!</xm:f>
          </x14:formula1>
          <xm:sqref>AK142:AK201 AK78 AK9:AK75 AK105:AK124 AK85:AK95 AK100</xm:sqref>
        </x14:dataValidation>
        <x14:dataValidation type="list" allowBlank="1" showInputMessage="1" showErrorMessage="1">
          <x14:formula1>
            <xm:f>[2]BASE!#REF!</xm:f>
          </x14:formula1>
          <xm:sqref>H9:H124 H142:H201</xm:sqref>
        </x14:dataValidation>
        <x14:dataValidation type="list" allowBlank="1" showInputMessage="1" showErrorMessage="1">
          <x14:formula1>
            <xm:f>[2]BASE!#REF!</xm:f>
          </x14:formula1>
          <xm:sqref>AS142:AS201 AS78 AS9:AS75 AS105:AS124 AS85:AS95 AS100</xm:sqref>
        </x14:dataValidation>
        <x14:dataValidation type="list" allowBlank="1" showInputMessage="1" showErrorMessage="1">
          <x14:formula1>
            <xm:f>[2]BASE!#REF!</xm:f>
          </x14:formula1>
          <xm:sqref>AN142:AN201 AN78 AN9:AN75 AN105:AN124 AN85:AN95 AN100</xm:sqref>
        </x14:dataValidation>
        <x14:dataValidation type="list" allowBlank="1" showInputMessage="1" showErrorMessage="1">
          <x14:formula1>
            <xm:f>[2]BASE!#REF!</xm:f>
          </x14:formula1>
          <xm:sqref>AH142:AH201 AH78 AH9:AH75 AH105:AH124 AH85:AH95 AH100</xm:sqref>
        </x14:dataValidation>
        <x14:dataValidation type="list" allowBlank="1" showInputMessage="1" showErrorMessage="1">
          <x14:formula1>
            <xm:f>[2]BASE!#REF!</xm:f>
          </x14:formula1>
          <xm:sqref>AE142:AE201 AE78 AE9:AE75 AE105:AE124 AE85:AE95 AE100</xm:sqref>
        </x14:dataValidation>
        <x14:dataValidation type="list" allowBlank="1" showInputMessage="1" showErrorMessage="1">
          <x14:formula1>
            <xm:f>[2]BASE!#REF!</xm:f>
          </x14:formula1>
          <xm:sqref>AB142:AB201 AB78 AB9:AB75 AB105:AB124 AB85:AB95 AB100</xm:sqref>
        </x14:dataValidation>
        <x14:dataValidation type="list" allowBlank="1" showInputMessage="1" showErrorMessage="1">
          <x14:formula1>
            <xm:f>[2]BASE!#REF!</xm:f>
          </x14:formula1>
          <xm:sqref>Y142:Y201 Y78 Y9:Y75 Y105:Y124 Y85:Y95 Y100</xm:sqref>
        </x14:dataValidation>
        <x14:dataValidation type="list" allowBlank="1" showInputMessage="1" showErrorMessage="1">
          <x14:formula1>
            <xm:f>[2]BASE!#REF!</xm:f>
          </x14:formula1>
          <xm:sqref>V142:V201 V78 V9:V75 V105:V124 V85:V95 V100</xm:sqref>
        </x14:dataValidation>
        <x14:dataValidation type="list" allowBlank="1" showInputMessage="1" showErrorMessage="1">
          <x14:formula1>
            <xm:f>[2]BASE!#REF!</xm:f>
          </x14:formula1>
          <xm:sqref>BC9:BC124 BC142:BC201</xm:sqref>
        </x14:dataValidation>
        <x14:dataValidation type="list" allowBlank="1" showInputMessage="1" showErrorMessage="1">
          <x14:formula1>
            <xm:f>[2]BASE!#REF!</xm:f>
          </x14:formula1>
          <xm:sqref>L142:L201 L137 L9:L125 L131</xm:sqref>
        </x14:dataValidation>
        <x14:dataValidation type="list" allowBlank="1" showInputMessage="1" showErrorMessage="1">
          <x14:formula1>
            <xm:f>[2]BASE!#REF!</xm:f>
          </x14:formula1>
          <xm:sqref>J131 J142:J201 J137 J9:J125 BA9:BA124 BA142:BA201</xm:sqref>
        </x14:dataValidation>
        <x14:dataValidation type="list" allowBlank="1" showInputMessage="1" showErrorMessage="1">
          <x14:formula1>
            <xm:f>[2]BASE!#REF!</xm:f>
          </x14:formula1>
          <xm:sqref>AX9:AX124 AX142:AX201</xm:sqref>
        </x14:dataValidation>
        <x14:dataValidation type="list" allowBlank="1" showInputMessage="1" showErrorMessage="1">
          <x14:formula1>
            <xm:f>[2]BASE!#REF!</xm:f>
          </x14:formula1>
          <xm:sqref>AW9:AW124 AW142:AW201</xm:sqref>
        </x14:dataValidation>
        <x14:dataValidation type="list" allowBlank="1" showInputMessage="1" showErrorMessage="1">
          <x14:formula1>
            <xm:f>[6]BASE!#REF!</xm:f>
          </x14:formula1>
          <xm:sqref>BK35:BK36 BK45:BK48</xm:sqref>
        </x14:dataValidation>
        <x14:dataValidation type="list" allowBlank="1" showInputMessage="1" showErrorMessage="1">
          <x14:formula1>
            <xm:f>[7]BASE!#REF!</xm:f>
          </x14:formula1>
          <xm:sqref>Q105:Q114 T110 T105</xm:sqref>
        </x14:dataValidation>
        <x14:dataValidation type="list" allowBlank="1" showInputMessage="1" showErrorMessage="1">
          <x14:formula1>
            <xm:f>[3]BASE!#REF!</xm:f>
          </x14:formula1>
          <xm:sqref>Q9 Q12 BK9:BK13 B9 T9:U13</xm:sqref>
        </x14:dataValidation>
        <x14:dataValidation type="list" allowBlank="1" showInputMessage="1" showErrorMessage="1">
          <x14:formula1>
            <xm:f>[8]BASE!#REF!</xm:f>
          </x14:formula1>
          <xm:sqref>Q192 T192:U194</xm:sqref>
        </x14:dataValidation>
        <x14:dataValidation type="list" allowBlank="1" showInputMessage="1" showErrorMessage="1">
          <x14:formula1>
            <xm:f>[9]BASE!#REF!</xm:f>
          </x14:formula1>
          <xm:sqref>Q182:Q191 T182:U182</xm:sqref>
        </x14:dataValidation>
        <x14:dataValidation type="list" allowBlank="1" showInputMessage="1" showErrorMessage="1">
          <x14:formula1>
            <xm:f>[10]BASE!#REF!</xm:f>
          </x14:formula1>
          <xm:sqref>Q172:Q181 T172:U172</xm:sqref>
        </x14:dataValidation>
        <x14:dataValidation type="list" allowBlank="1" showInputMessage="1" showErrorMessage="1">
          <x14:formula1>
            <xm:f>[11]BASE!#REF!</xm:f>
          </x14:formula1>
          <xm:sqref>T162:U162 Q162:Q171</xm:sqref>
        </x14:dataValidation>
        <x14:dataValidation type="list" allowBlank="1" showInputMessage="1" showErrorMessage="1">
          <x14:formula1>
            <xm:f>[12]BASE!#REF!</xm:f>
          </x14:formula1>
          <xm:sqref>T152:U152 Q152:Q161</xm:sqref>
        </x14:dataValidation>
        <x14:dataValidation type="list" allowBlank="1" showInputMessage="1" showErrorMessage="1">
          <x14:formula1>
            <xm:f>[13]BASE!#REF!</xm:f>
          </x14:formula1>
          <xm:sqref>T142:U142 Q142:Q151</xm:sqref>
        </x14:dataValidation>
        <x14:dataValidation type="list" allowBlank="1" showInputMessage="1" showErrorMessage="1">
          <x14:formula1>
            <xm:f>[14]BASE!#REF!</xm:f>
          </x14:formula1>
          <xm:sqref>Q115:Q124 T115:U115</xm:sqref>
        </x14:dataValidation>
        <x14:dataValidation type="list" allowBlank="1" showInputMessage="1" showErrorMessage="1">
          <x14:formula1>
            <xm:f>[15]BASE!#REF!</xm:f>
          </x14:formula1>
          <xm:sqref>U105 U110</xm:sqref>
        </x14:dataValidation>
        <x14:dataValidation type="list" allowBlank="1" showInputMessage="1" showErrorMessage="1">
          <x14:formula1>
            <xm:f>[16]BASE!#REF!</xm:f>
          </x14:formula1>
          <xm:sqref>T95:U95 Q95:Q104 T100:U100</xm:sqref>
        </x14:dataValidation>
        <x14:dataValidation type="list" allowBlank="1" showInputMessage="1" showErrorMessage="1">
          <x14:formula1>
            <xm:f>[17]BASE!#REF!</xm:f>
          </x14:formula1>
          <xm:sqref>T85:U85 Q85:Q94</xm:sqref>
        </x14:dataValidation>
        <x14:dataValidation type="list" allowBlank="1" showInputMessage="1" showErrorMessage="1">
          <x14:formula1>
            <xm:f>[18]BASE!#REF!</xm:f>
          </x14:formula1>
          <xm:sqref>T75:U75 T78:U78</xm:sqref>
        </x14:dataValidation>
        <x14:dataValidation type="list" allowBlank="1" showInputMessage="1" showErrorMessage="1">
          <x14:formula1>
            <xm:f>[19]BASE!#REF!</xm:f>
          </x14:formula1>
          <xm:sqref>T55:U55 T65:U65</xm:sqref>
        </x14:dataValidation>
        <x14:dataValidation type="list" allowBlank="1" showInputMessage="1" showErrorMessage="1">
          <x14:formula1>
            <xm:f>[20]BASE!#REF!</xm:f>
          </x14:formula1>
          <xm:sqref>T45:U46 T35:U36</xm:sqref>
        </x14:dataValidation>
        <x14:dataValidation type="list" allowBlank="1" showInputMessage="1" showErrorMessage="1">
          <x14:formula1>
            <xm:f>[21]BASE!#REF!</xm:f>
          </x14:formula1>
          <xm:sqref>Q31:Q34 T31:U31</xm:sqref>
        </x14:dataValidation>
        <x14:dataValidation type="list" allowBlank="1" showInputMessage="1" showErrorMessage="1">
          <x14:formula1>
            <xm:f>[22]BASE!#REF!</xm:f>
          </x14:formula1>
          <xm:sqref>Q14:Q15</xm:sqref>
        </x14:dataValidation>
        <x14:dataValidation type="list" allowBlank="1" showInputMessage="1" showErrorMessage="1">
          <x14:formula1>
            <xm:f>[2]BASE!#REF!</xm:f>
          </x14:formula1>
          <xm:sqref>U25 U20:U21 U14:U15</xm:sqref>
        </x14:dataValidation>
        <x14:dataValidation type="list" allowBlank="1" showInputMessage="1" showErrorMessage="1">
          <x14:formula1>
            <xm:f>[2]BASE!#REF!</xm:f>
          </x14:formula1>
          <xm:sqref>T25 T20:T21 T14:T15</xm:sqref>
        </x14:dataValidation>
        <x14:dataValidation type="list" allowBlank="1" showInputMessage="1" showErrorMessage="1">
          <x14:formula1>
            <xm:f>[2]BASE!#REF!</xm:f>
          </x14:formula1>
          <xm:sqref>BK75 BK25 BK31 BK78 BK65 BK84 BK55 BK20:BK21</xm:sqref>
        </x14:dataValidation>
        <x14:dataValidation type="list" allowBlank="1" showInputMessage="1" showErrorMessage="1">
          <x14:formula1>
            <xm:f>[2]BASE!#REF!</xm:f>
          </x14:formula1>
          <xm:sqref>Q25 Q20 Q75 Q35 Q45 Q55 Q65</xm:sqref>
        </x14:dataValidation>
        <x14:dataValidation type="list" allowBlank="1" showInputMessage="1" showErrorMessage="1">
          <x14:formula1>
            <xm:f>[2]BASE!#REF!</xm:f>
          </x14:formula1>
          <xm:sqref>B20 B75 B192 B14:B15 B31 B35 B55 B85 B95 B105 B115 B125 B142 B152 B162 B172 B182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4"/>
  <sheetViews>
    <sheetView tabSelected="1" workbookViewId="0">
      <selection activeCell="E20" sqref="E20"/>
    </sheetView>
  </sheetViews>
  <sheetFormatPr baseColWidth="10" defaultRowHeight="15" x14ac:dyDescent="0.25"/>
  <cols>
    <col min="2" max="2" width="68.85546875" customWidth="1"/>
    <col min="3" max="3" width="56.7109375" customWidth="1"/>
    <col min="4" max="4" width="64.7109375" customWidth="1"/>
    <col min="5" max="5" width="44.42578125" customWidth="1"/>
  </cols>
  <sheetData>
    <row r="2" spans="2:5" x14ac:dyDescent="0.25">
      <c r="B2" s="4" t="s">
        <v>33</v>
      </c>
      <c r="C2" s="4" t="s">
        <v>39</v>
      </c>
      <c r="D2" s="4" t="s">
        <v>61</v>
      </c>
      <c r="E2" s="4" t="s">
        <v>0</v>
      </c>
    </row>
    <row r="3" spans="2:5" x14ac:dyDescent="0.25">
      <c r="B3" t="s">
        <v>34</v>
      </c>
      <c r="C3" t="s">
        <v>40</v>
      </c>
      <c r="D3" s="6" t="s">
        <v>11</v>
      </c>
      <c r="E3" t="s">
        <v>249</v>
      </c>
    </row>
    <row r="4" spans="2:5" ht="30" x14ac:dyDescent="0.25">
      <c r="B4" t="s">
        <v>35</v>
      </c>
      <c r="C4" t="s">
        <v>41</v>
      </c>
      <c r="D4" s="6" t="s">
        <v>64</v>
      </c>
      <c r="E4" s="7" t="s">
        <v>250</v>
      </c>
    </row>
    <row r="5" spans="2:5" x14ac:dyDescent="0.25">
      <c r="B5" t="s">
        <v>36</v>
      </c>
      <c r="C5" t="s">
        <v>42</v>
      </c>
      <c r="D5" s="6" t="s">
        <v>65</v>
      </c>
    </row>
    <row r="6" spans="2:5" x14ac:dyDescent="0.25">
      <c r="B6" t="s">
        <v>38</v>
      </c>
      <c r="C6" t="s">
        <v>43</v>
      </c>
      <c r="D6" s="6" t="s">
        <v>66</v>
      </c>
    </row>
    <row r="7" spans="2:5" x14ac:dyDescent="0.25">
      <c r="B7" t="s">
        <v>37</v>
      </c>
      <c r="C7" t="s">
        <v>44</v>
      </c>
      <c r="D7" s="6" t="s">
        <v>20</v>
      </c>
    </row>
    <row r="8" spans="2:5" x14ac:dyDescent="0.25">
      <c r="C8" t="s">
        <v>45</v>
      </c>
      <c r="D8" s="6" t="s">
        <v>67</v>
      </c>
    </row>
    <row r="9" spans="2:5" x14ac:dyDescent="0.25">
      <c r="C9" t="s">
        <v>46</v>
      </c>
      <c r="D9" s="6" t="s">
        <v>68</v>
      </c>
    </row>
    <row r="10" spans="2:5" x14ac:dyDescent="0.25">
      <c r="C10" t="s">
        <v>47</v>
      </c>
      <c r="D10" s="6" t="s">
        <v>69</v>
      </c>
    </row>
    <row r="11" spans="2:5" x14ac:dyDescent="0.25">
      <c r="C11" t="s">
        <v>48</v>
      </c>
      <c r="D11" s="6" t="s">
        <v>70</v>
      </c>
    </row>
    <row r="12" spans="2:5" x14ac:dyDescent="0.25">
      <c r="C12" t="s">
        <v>49</v>
      </c>
      <c r="D12" s="6" t="s">
        <v>71</v>
      </c>
    </row>
    <row r="13" spans="2:5" x14ac:dyDescent="0.25">
      <c r="C13" t="s">
        <v>50</v>
      </c>
      <c r="D13" s="6" t="s">
        <v>72</v>
      </c>
    </row>
    <row r="14" spans="2:5" x14ac:dyDescent="0.25">
      <c r="C14" t="s">
        <v>51</v>
      </c>
      <c r="D14" s="6" t="s">
        <v>73</v>
      </c>
    </row>
    <row r="15" spans="2:5" x14ac:dyDescent="0.25">
      <c r="C15" s="5" t="s">
        <v>52</v>
      </c>
      <c r="D15" s="6" t="s">
        <v>74</v>
      </c>
    </row>
    <row r="16" spans="2:5" x14ac:dyDescent="0.25">
      <c r="C16" t="s">
        <v>53</v>
      </c>
      <c r="D16" s="6" t="s">
        <v>31</v>
      </c>
    </row>
    <row r="17" spans="3:4" x14ac:dyDescent="0.25">
      <c r="C17" t="s">
        <v>137</v>
      </c>
      <c r="D17" s="6" t="s">
        <v>75</v>
      </c>
    </row>
    <row r="18" spans="3:4" x14ac:dyDescent="0.25">
      <c r="C18" t="s">
        <v>138</v>
      </c>
      <c r="D18" s="6" t="s">
        <v>76</v>
      </c>
    </row>
    <row r="19" spans="3:4" x14ac:dyDescent="0.25">
      <c r="C19" t="s">
        <v>139</v>
      </c>
      <c r="D19" s="6" t="s">
        <v>77</v>
      </c>
    </row>
    <row r="20" spans="3:4" x14ac:dyDescent="0.25">
      <c r="C20" t="s">
        <v>54</v>
      </c>
      <c r="D20" s="6" t="s">
        <v>32</v>
      </c>
    </row>
    <row r="21" spans="3:4" x14ac:dyDescent="0.25">
      <c r="C21" t="s">
        <v>55</v>
      </c>
      <c r="D21" s="6" t="s">
        <v>13</v>
      </c>
    </row>
    <row r="22" spans="3:4" x14ac:dyDescent="0.25">
      <c r="C22" t="s">
        <v>56</v>
      </c>
    </row>
    <row r="23" spans="3:4" x14ac:dyDescent="0.25">
      <c r="C23" s="5" t="s">
        <v>57</v>
      </c>
    </row>
    <row r="24" spans="3:4" x14ac:dyDescent="0.25">
      <c r="C24" s="5" t="s">
        <v>58</v>
      </c>
    </row>
  </sheetData>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PLAN ANTICORRUPCION AC</vt:lpstr>
      <vt:lpstr>ESTRATEGIA DE PARTICIPACION</vt:lpstr>
      <vt:lpstr>CRONOGRAMA</vt:lpstr>
      <vt:lpstr>ESTRATEGIA DE RACIONALIZACION</vt:lpstr>
      <vt:lpstr>MAPAS DE RIESGO DE C</vt:lpstr>
      <vt:lpstr>TABLAS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2019-01-30T15:07:49Z</cp:lastPrinted>
  <dcterms:created xsi:type="dcterms:W3CDTF">2019-01-24T17:00:05Z</dcterms:created>
  <dcterms:modified xsi:type="dcterms:W3CDTF">2019-05-09T15:32:00Z</dcterms:modified>
</cp:coreProperties>
</file>